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mc:AlternateContent xmlns:mc="http://schemas.openxmlformats.org/markup-compatibility/2006">
    <mc:Choice Requires="x15">
      <x15ac:absPath xmlns:x15ac="http://schemas.microsoft.com/office/spreadsheetml/2010/11/ac" url="https://mcgill-my.sharepoint.com/personal/xiao_li8_mcgill_ca/Documents/Desktop/CAN_TIMES_v2 - Copy - Copy/"/>
    </mc:Choice>
  </mc:AlternateContent>
  <xr:revisionPtr revIDLastSave="14" documentId="11_AB30E28435B561740FE0EDF23C3199DC24AE5C92" xr6:coauthVersionLast="47" xr6:coauthVersionMax="47" xr10:uidLastSave="{7C6B6FB0-E592-4325-ABF1-04BD55782660}"/>
  <bookViews>
    <workbookView xWindow="780" yWindow="780" windowWidth="21600" windowHeight="11715" tabRatio="901" firstSheet="4" activeTab="5" xr2:uid="{00000000-000D-0000-FFFF-FFFF00000000}"/>
  </bookViews>
  <sheets>
    <sheet name="Electric_vehecle" sheetId="161" r:id="rId1"/>
    <sheet name="mvkmPerTJ_EFF" sheetId="147" r:id="rId2"/>
    <sheet name="000Veh_STOCK" sheetId="136" r:id="rId3"/>
    <sheet name="attached_truck_stock" sheetId="137" r:id="rId4"/>
    <sheet name="AFA_000kmPerVeh_AFA" sheetId="143" r:id="rId5"/>
    <sheet name="Occupancy_ACTFLO_CAP2ACT" sheetId="142" r:id="rId6"/>
    <sheet name="attached_School_bus" sheetId="150" r:id="rId7"/>
    <sheet name="LIFE_FIXOM" sheetId="160" r:id="rId8"/>
    <sheet name="attached_referred data source" sheetId="159" r:id="rId9"/>
    <sheet name="Aviation_EFF_DEM" sheetId="144" r:id="rId10"/>
    <sheet name="attached_avi_freight_energy" sheetId="157" r:id="rId11"/>
    <sheet name="attached_rail" sheetId="158" r:id="rId12"/>
    <sheet name="attached_avi_passenger_eneuse" sheetId="156" r:id="rId13"/>
    <sheet name="Navigation_EFF_DEM" sheetId="145" r:id="rId14"/>
    <sheet name="Rail_EFF_DEM" sheetId="146" r:id="rId15"/>
    <sheet name="FuelTech" sheetId="134" r:id="rId16"/>
    <sheet name="Emi" sheetId="133" r:id="rId17"/>
    <sheet name="attached_Car" sheetId="149" r:id="rId18"/>
    <sheet name="attached_Urban_bus" sheetId="151" r:id="rId19"/>
    <sheet name="attached_Inter-city_bus" sheetId="152" r:id="rId20"/>
    <sheet name="attached_motorcycle" sheetId="148" r:id="rId21"/>
    <sheet name="attached_Pas_light_truck" sheetId="153" r:id="rId22"/>
    <sheet name="attached_Fre_light_truck" sheetId="154" r:id="rId23"/>
    <sheet name="attached_Med_Hev_truck" sheetId="155" r:id="rId24"/>
    <sheet name="attached_motorcycle_stock" sheetId="138" r:id="rId25"/>
    <sheet name="attached_bus_stock" sheetId="139" r:id="rId26"/>
    <sheet name="attached_car_stock" sheetId="140" r:id="rId27"/>
  </sheets>
  <externalReferences>
    <externalReference r:id="rId28"/>
  </externalReferences>
  <definedNames>
    <definedName name="FID_1">[1]AGR_Fuels!$A$2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01" i="146" l="1"/>
  <c r="J101" i="146"/>
  <c r="I101" i="146"/>
  <c r="H101" i="146"/>
  <c r="G101" i="146"/>
  <c r="F101" i="146"/>
  <c r="E101" i="146"/>
  <c r="K100" i="146"/>
  <c r="J100" i="146"/>
  <c r="I100" i="146"/>
  <c r="H100" i="146"/>
  <c r="G100" i="146"/>
  <c r="F100" i="146"/>
  <c r="E100" i="146"/>
  <c r="K78" i="146"/>
  <c r="J78" i="146"/>
  <c r="I78" i="146"/>
  <c r="H78" i="146"/>
  <c r="G78" i="146"/>
  <c r="F78" i="146"/>
  <c r="E78" i="146"/>
  <c r="K77" i="146"/>
  <c r="J77" i="146"/>
  <c r="I77" i="146"/>
  <c r="H77" i="146"/>
  <c r="G77" i="146"/>
  <c r="F77" i="146"/>
  <c r="E77" i="146"/>
  <c r="S27" i="146"/>
  <c r="R27" i="146"/>
  <c r="Q27" i="146"/>
  <c r="P27" i="146"/>
  <c r="O27" i="146"/>
  <c r="N27" i="146"/>
  <c r="M27" i="146"/>
  <c r="I27" i="146"/>
  <c r="H27" i="146"/>
  <c r="G27" i="146"/>
  <c r="F27" i="146"/>
  <c r="E27" i="146"/>
  <c r="D27" i="146"/>
  <c r="C27" i="146"/>
  <c r="S26" i="146"/>
  <c r="R26" i="146"/>
  <c r="Q26" i="146"/>
  <c r="P26" i="146"/>
  <c r="O26" i="146"/>
  <c r="N26" i="146"/>
  <c r="M26" i="146"/>
  <c r="I26" i="146"/>
  <c r="H26" i="146"/>
  <c r="G26" i="146"/>
  <c r="F26" i="146"/>
  <c r="E26" i="146"/>
  <c r="D26" i="146"/>
  <c r="C26" i="146"/>
  <c r="K19" i="146"/>
  <c r="J19" i="146"/>
  <c r="I19" i="146"/>
  <c r="H19" i="146"/>
  <c r="G19" i="146"/>
  <c r="F19" i="146"/>
  <c r="E19" i="146"/>
  <c r="K18" i="146"/>
  <c r="J18" i="146"/>
  <c r="I18" i="146"/>
  <c r="H18" i="146"/>
  <c r="G18" i="146"/>
  <c r="F18" i="146"/>
  <c r="E18" i="146"/>
  <c r="J8" i="146"/>
  <c r="I8" i="146"/>
  <c r="H8" i="146"/>
  <c r="G8" i="146"/>
  <c r="F8" i="146"/>
  <c r="E8" i="146"/>
  <c r="D8" i="146"/>
  <c r="J7" i="146"/>
  <c r="I7" i="146"/>
  <c r="H7" i="146"/>
  <c r="G7" i="146"/>
  <c r="F7" i="146"/>
  <c r="E7" i="146"/>
  <c r="D7" i="146"/>
  <c r="J5" i="146"/>
  <c r="I5" i="146"/>
  <c r="H5" i="146"/>
  <c r="G5" i="146"/>
  <c r="F5" i="146"/>
  <c r="E5" i="146"/>
  <c r="D5" i="146"/>
  <c r="J4" i="146"/>
  <c r="I4" i="146"/>
  <c r="H4" i="146"/>
  <c r="G4" i="146"/>
  <c r="F4" i="146"/>
  <c r="E4" i="146"/>
  <c r="D4" i="146"/>
  <c r="K93" i="145"/>
  <c r="J93" i="145"/>
  <c r="I93" i="145"/>
  <c r="H93" i="145"/>
  <c r="G93" i="145"/>
  <c r="F93" i="145"/>
  <c r="E93" i="145"/>
  <c r="K70" i="145"/>
  <c r="J70" i="145"/>
  <c r="I70" i="145"/>
  <c r="H70" i="145"/>
  <c r="G70" i="145"/>
  <c r="F70" i="145"/>
  <c r="E70" i="145"/>
  <c r="K61" i="145"/>
  <c r="J61" i="145"/>
  <c r="I61" i="145"/>
  <c r="H61" i="145"/>
  <c r="G61" i="145"/>
  <c r="F61" i="145"/>
  <c r="E61" i="145"/>
  <c r="I29" i="145"/>
  <c r="H29" i="145"/>
  <c r="G29" i="145"/>
  <c r="F29" i="145"/>
  <c r="E29" i="145"/>
  <c r="D29" i="145"/>
  <c r="C29" i="145"/>
  <c r="K22" i="145"/>
  <c r="J22" i="145"/>
  <c r="I22" i="145"/>
  <c r="H22" i="145"/>
  <c r="G22" i="145"/>
  <c r="F22" i="145"/>
  <c r="E22" i="145"/>
  <c r="K111" i="144"/>
  <c r="J111" i="144"/>
  <c r="I111" i="144"/>
  <c r="H111" i="144"/>
  <c r="G111" i="144"/>
  <c r="F111" i="144"/>
  <c r="E111" i="144"/>
  <c r="K110" i="144"/>
  <c r="J110" i="144"/>
  <c r="I110" i="144"/>
  <c r="H110" i="144"/>
  <c r="G110" i="144"/>
  <c r="F110" i="144"/>
  <c r="E110" i="144"/>
  <c r="K109" i="144"/>
  <c r="J109" i="144"/>
  <c r="I109" i="144"/>
  <c r="H109" i="144"/>
  <c r="G109" i="144"/>
  <c r="F109" i="144"/>
  <c r="E109" i="144"/>
  <c r="K108" i="144"/>
  <c r="J108" i="144"/>
  <c r="I108" i="144"/>
  <c r="H108" i="144"/>
  <c r="G108" i="144"/>
  <c r="F108" i="144"/>
  <c r="E108" i="144"/>
  <c r="K88" i="144"/>
  <c r="J88" i="144"/>
  <c r="I88" i="144"/>
  <c r="H88" i="144"/>
  <c r="G88" i="144"/>
  <c r="F88" i="144"/>
  <c r="E88" i="144"/>
  <c r="K87" i="144"/>
  <c r="J87" i="144"/>
  <c r="I87" i="144"/>
  <c r="H87" i="144"/>
  <c r="G87" i="144"/>
  <c r="F87" i="144"/>
  <c r="E87" i="144"/>
  <c r="K86" i="144"/>
  <c r="J86" i="144"/>
  <c r="I86" i="144"/>
  <c r="H86" i="144"/>
  <c r="G86" i="144"/>
  <c r="F86" i="144"/>
  <c r="E86" i="144"/>
  <c r="K85" i="144"/>
  <c r="J85" i="144"/>
  <c r="I85" i="144"/>
  <c r="H85" i="144"/>
  <c r="G85" i="144"/>
  <c r="F85" i="144"/>
  <c r="E85" i="144"/>
  <c r="K79" i="144"/>
  <c r="J79" i="144"/>
  <c r="I79" i="144"/>
  <c r="H79" i="144"/>
  <c r="G79" i="144"/>
  <c r="F79" i="144"/>
  <c r="E79" i="144"/>
  <c r="K78" i="144"/>
  <c r="J78" i="144"/>
  <c r="I78" i="144"/>
  <c r="H78" i="144"/>
  <c r="G78" i="144"/>
  <c r="F78" i="144"/>
  <c r="E78" i="144"/>
  <c r="K77" i="144"/>
  <c r="J77" i="144"/>
  <c r="I77" i="144"/>
  <c r="H77" i="144"/>
  <c r="G77" i="144"/>
  <c r="F77" i="144"/>
  <c r="E77" i="144"/>
  <c r="K76" i="144"/>
  <c r="J76" i="144"/>
  <c r="I76" i="144"/>
  <c r="H76" i="144"/>
  <c r="G76" i="144"/>
  <c r="F76" i="144"/>
  <c r="E76" i="144"/>
  <c r="I52" i="144"/>
  <c r="H52" i="144"/>
  <c r="G52" i="144"/>
  <c r="F52" i="144"/>
  <c r="E52" i="144"/>
  <c r="D52" i="144"/>
  <c r="C52" i="144"/>
  <c r="I51" i="144"/>
  <c r="H51" i="144"/>
  <c r="G51" i="144"/>
  <c r="F51" i="144"/>
  <c r="E51" i="144"/>
  <c r="D51" i="144"/>
  <c r="C51" i="144"/>
  <c r="U46" i="144"/>
  <c r="T46" i="144"/>
  <c r="S46" i="144"/>
  <c r="R46" i="144"/>
  <c r="Q46" i="144"/>
  <c r="P46" i="144"/>
  <c r="O46" i="144"/>
  <c r="I46" i="144"/>
  <c r="H46" i="144"/>
  <c r="G46" i="144"/>
  <c r="F46" i="144"/>
  <c r="E46" i="144"/>
  <c r="D46" i="144"/>
  <c r="C46" i="144"/>
  <c r="U45" i="144"/>
  <c r="T45" i="144"/>
  <c r="S45" i="144"/>
  <c r="R45" i="144"/>
  <c r="Q45" i="144"/>
  <c r="P45" i="144"/>
  <c r="O45" i="144"/>
  <c r="I45" i="144"/>
  <c r="H45" i="144"/>
  <c r="G45" i="144"/>
  <c r="F45" i="144"/>
  <c r="E45" i="144"/>
  <c r="D45" i="144"/>
  <c r="C45" i="144"/>
  <c r="U44" i="144"/>
  <c r="T44" i="144"/>
  <c r="S44" i="144"/>
  <c r="R44" i="144"/>
  <c r="Q44" i="144"/>
  <c r="P44" i="144"/>
  <c r="O44" i="144"/>
  <c r="I44" i="144"/>
  <c r="H44" i="144"/>
  <c r="G44" i="144"/>
  <c r="F44" i="144"/>
  <c r="E44" i="144"/>
  <c r="D44" i="144"/>
  <c r="C44" i="144"/>
  <c r="U43" i="144"/>
  <c r="T43" i="144"/>
  <c r="S43" i="144"/>
  <c r="R43" i="144"/>
  <c r="Q43" i="144"/>
  <c r="P43" i="144"/>
  <c r="O43" i="144"/>
  <c r="I43" i="144"/>
  <c r="H43" i="144"/>
  <c r="G43" i="144"/>
  <c r="F43" i="144"/>
  <c r="E43" i="144"/>
  <c r="D43" i="144"/>
  <c r="C43" i="144"/>
  <c r="AJ38" i="144"/>
  <c r="AI38" i="144"/>
  <c r="AH38" i="144"/>
  <c r="AG38" i="144"/>
  <c r="AF38" i="144"/>
  <c r="AE38" i="144"/>
  <c r="AD38" i="144"/>
  <c r="AJ37" i="144"/>
  <c r="AI37" i="144"/>
  <c r="AH37" i="144"/>
  <c r="AG37" i="144"/>
  <c r="AF37" i="144"/>
  <c r="AE37" i="144"/>
  <c r="AD37" i="144"/>
  <c r="V37" i="144"/>
  <c r="U37" i="144"/>
  <c r="T37" i="144"/>
  <c r="S37" i="144"/>
  <c r="R37" i="144"/>
  <c r="Q37" i="144"/>
  <c r="P37" i="144"/>
  <c r="AJ36" i="144"/>
  <c r="AI36" i="144"/>
  <c r="AH36" i="144"/>
  <c r="AG36" i="144"/>
  <c r="AF36" i="144"/>
  <c r="AE36" i="144"/>
  <c r="AD36" i="144"/>
  <c r="V36" i="144"/>
  <c r="U36" i="144"/>
  <c r="T36" i="144"/>
  <c r="S36" i="144"/>
  <c r="R36" i="144"/>
  <c r="Q36" i="144"/>
  <c r="P36" i="144"/>
  <c r="AJ35" i="144"/>
  <c r="AI35" i="144"/>
  <c r="AH35" i="144"/>
  <c r="AG35" i="144"/>
  <c r="AF35" i="144"/>
  <c r="AE35" i="144"/>
  <c r="AD35" i="144"/>
  <c r="AJ34" i="144"/>
  <c r="AI34" i="144"/>
  <c r="AH34" i="144"/>
  <c r="AG34" i="144"/>
  <c r="AF34" i="144"/>
  <c r="AE34" i="144"/>
  <c r="AD34" i="144"/>
  <c r="V34" i="144"/>
  <c r="U34" i="144"/>
  <c r="T34" i="144"/>
  <c r="S34" i="144"/>
  <c r="R34" i="144"/>
  <c r="Q34" i="144"/>
  <c r="P34" i="144"/>
  <c r="AJ33" i="144"/>
  <c r="AI33" i="144"/>
  <c r="AH33" i="144"/>
  <c r="AG33" i="144"/>
  <c r="AF33" i="144"/>
  <c r="AE33" i="144"/>
  <c r="AD33" i="144"/>
  <c r="V33" i="144"/>
  <c r="U33" i="144"/>
  <c r="T33" i="144"/>
  <c r="S33" i="144"/>
  <c r="R33" i="144"/>
  <c r="Q33" i="144"/>
  <c r="P33" i="144"/>
  <c r="L15" i="144"/>
  <c r="K15" i="144"/>
  <c r="J15" i="144"/>
  <c r="I15" i="144"/>
  <c r="H15" i="144"/>
  <c r="G15" i="144"/>
  <c r="F15" i="144"/>
  <c r="L14" i="144"/>
  <c r="K14" i="144"/>
  <c r="J14" i="144"/>
  <c r="I14" i="144"/>
  <c r="H14" i="144"/>
  <c r="G14" i="144"/>
  <c r="F14" i="144"/>
  <c r="L13" i="144"/>
  <c r="K13" i="144"/>
  <c r="J13" i="144"/>
  <c r="I13" i="144"/>
  <c r="H13" i="144"/>
  <c r="G13" i="144"/>
  <c r="F13" i="144"/>
  <c r="L12" i="144"/>
  <c r="K12" i="144"/>
  <c r="J12" i="144"/>
  <c r="I12" i="144"/>
  <c r="H12" i="144"/>
  <c r="G12" i="144"/>
  <c r="F12" i="144"/>
  <c r="L11" i="144"/>
  <c r="K11" i="144"/>
  <c r="J11" i="144"/>
  <c r="I11" i="144"/>
  <c r="H11" i="144"/>
  <c r="G11" i="144"/>
  <c r="F11" i="144"/>
  <c r="L10" i="144"/>
  <c r="K10" i="144"/>
  <c r="J10" i="144"/>
  <c r="I10" i="144"/>
  <c r="H10" i="144"/>
  <c r="G10" i="144"/>
  <c r="F10" i="144"/>
  <c r="L9" i="144"/>
  <c r="K9" i="144"/>
  <c r="J9" i="144"/>
  <c r="I9" i="144"/>
  <c r="H9" i="144"/>
  <c r="G9" i="144"/>
  <c r="F9" i="144"/>
  <c r="L8" i="144"/>
  <c r="K8" i="144"/>
  <c r="J8" i="144"/>
  <c r="I8" i="144"/>
  <c r="H8" i="144"/>
  <c r="G8" i="144"/>
  <c r="F8" i="144"/>
  <c r="L7" i="144"/>
  <c r="K7" i="144"/>
  <c r="J7" i="144"/>
  <c r="I7" i="144"/>
  <c r="H7" i="144"/>
  <c r="G7" i="144"/>
  <c r="F7" i="144"/>
  <c r="L6" i="144"/>
  <c r="K6" i="144"/>
  <c r="J6" i="144"/>
  <c r="I6" i="144"/>
  <c r="H6" i="144"/>
  <c r="G6" i="144"/>
  <c r="F6" i="144"/>
  <c r="L5" i="144"/>
  <c r="K5" i="144"/>
  <c r="J5" i="144"/>
  <c r="I5" i="144"/>
  <c r="H5" i="144"/>
  <c r="G5" i="144"/>
  <c r="F5" i="144"/>
  <c r="L4" i="144"/>
  <c r="K4" i="144"/>
  <c r="J4" i="144"/>
  <c r="I4" i="144"/>
  <c r="H4" i="144"/>
  <c r="G4" i="144"/>
  <c r="F4" i="144"/>
  <c r="K39" i="160"/>
  <c r="J39" i="160"/>
  <c r="I39" i="160"/>
  <c r="H39" i="160"/>
  <c r="G39" i="160"/>
  <c r="F39" i="160"/>
  <c r="E39" i="160"/>
  <c r="K38" i="160"/>
  <c r="J38" i="160"/>
  <c r="I38" i="160"/>
  <c r="H38" i="160"/>
  <c r="G38" i="160"/>
  <c r="F38" i="160"/>
  <c r="E38" i="160"/>
  <c r="K37" i="160"/>
  <c r="J37" i="160"/>
  <c r="I37" i="160"/>
  <c r="H37" i="160"/>
  <c r="G37" i="160"/>
  <c r="F37" i="160"/>
  <c r="E37" i="160"/>
  <c r="K36" i="160"/>
  <c r="J36" i="160"/>
  <c r="I36" i="160"/>
  <c r="H36" i="160"/>
  <c r="G36" i="160"/>
  <c r="F36" i="160"/>
  <c r="E36" i="160"/>
  <c r="K35" i="160"/>
  <c r="J35" i="160"/>
  <c r="I35" i="160"/>
  <c r="H35" i="160"/>
  <c r="G35" i="160"/>
  <c r="F35" i="160"/>
  <c r="E35" i="160"/>
  <c r="K34" i="160"/>
  <c r="J34" i="160"/>
  <c r="I34" i="160"/>
  <c r="H34" i="160"/>
  <c r="G34" i="160"/>
  <c r="F34" i="160"/>
  <c r="E34" i="160"/>
  <c r="K33" i="160"/>
  <c r="J33" i="160"/>
  <c r="I33" i="160"/>
  <c r="H33" i="160"/>
  <c r="G33" i="160"/>
  <c r="F33" i="160"/>
  <c r="E33" i="160"/>
  <c r="K32" i="160"/>
  <c r="J32" i="160"/>
  <c r="I32" i="160"/>
  <c r="H32" i="160"/>
  <c r="G32" i="160"/>
  <c r="F32" i="160"/>
  <c r="E32" i="160"/>
  <c r="K31" i="160"/>
  <c r="J31" i="160"/>
  <c r="I31" i="160"/>
  <c r="H31" i="160"/>
  <c r="G31" i="160"/>
  <c r="F31" i="160"/>
  <c r="E31" i="160"/>
  <c r="K30" i="160"/>
  <c r="J30" i="160"/>
  <c r="I30" i="160"/>
  <c r="H30" i="160"/>
  <c r="G30" i="160"/>
  <c r="F30" i="160"/>
  <c r="E30" i="160"/>
  <c r="K29" i="160"/>
  <c r="J29" i="160"/>
  <c r="I29" i="160"/>
  <c r="H29" i="160"/>
  <c r="G29" i="160"/>
  <c r="F29" i="160"/>
  <c r="E29" i="160"/>
  <c r="K28" i="160"/>
  <c r="J28" i="160"/>
  <c r="I28" i="160"/>
  <c r="H28" i="160"/>
  <c r="G28" i="160"/>
  <c r="F28" i="160"/>
  <c r="E28" i="160"/>
  <c r="K27" i="160"/>
  <c r="J27" i="160"/>
  <c r="I27" i="160"/>
  <c r="H27" i="160"/>
  <c r="G27" i="160"/>
  <c r="F27" i="160"/>
  <c r="E27" i="160"/>
  <c r="K26" i="160"/>
  <c r="J26" i="160"/>
  <c r="I26" i="160"/>
  <c r="H26" i="160"/>
  <c r="G26" i="160"/>
  <c r="F26" i="160"/>
  <c r="E26" i="160"/>
  <c r="B40" i="143"/>
  <c r="B39" i="143"/>
  <c r="B34" i="143"/>
  <c r="B32" i="143"/>
  <c r="B28" i="143"/>
  <c r="AQ19" i="143"/>
  <c r="AQ18" i="143"/>
  <c r="K18" i="143"/>
  <c r="J18" i="143"/>
  <c r="I18" i="143"/>
  <c r="H18" i="143"/>
  <c r="G18" i="143"/>
  <c r="F18" i="143"/>
  <c r="E18" i="143"/>
  <c r="K17" i="143"/>
  <c r="J17" i="143"/>
  <c r="I17" i="143"/>
  <c r="H17" i="143"/>
  <c r="G17" i="143"/>
  <c r="F17" i="143"/>
  <c r="E17" i="143"/>
  <c r="K16" i="143"/>
  <c r="J16" i="143"/>
  <c r="I16" i="143"/>
  <c r="H16" i="143"/>
  <c r="G16" i="143"/>
  <c r="F16" i="143"/>
  <c r="E16" i="143"/>
  <c r="K15" i="143"/>
  <c r="J15" i="143"/>
  <c r="I15" i="143"/>
  <c r="H15" i="143"/>
  <c r="G15" i="143"/>
  <c r="F15" i="143"/>
  <c r="E15" i="143"/>
  <c r="K14" i="143"/>
  <c r="J14" i="143"/>
  <c r="I14" i="143"/>
  <c r="H14" i="143"/>
  <c r="G14" i="143"/>
  <c r="F14" i="143"/>
  <c r="E14" i="143"/>
  <c r="K13" i="143"/>
  <c r="J13" i="143"/>
  <c r="I13" i="143"/>
  <c r="H13" i="143"/>
  <c r="G13" i="143"/>
  <c r="F13" i="143"/>
  <c r="E13" i="143"/>
  <c r="K12" i="143"/>
  <c r="J12" i="143"/>
  <c r="I12" i="143"/>
  <c r="H12" i="143"/>
  <c r="G12" i="143"/>
  <c r="F12" i="143"/>
  <c r="E12" i="143"/>
  <c r="K11" i="143"/>
  <c r="J11" i="143"/>
  <c r="I11" i="143"/>
  <c r="H11" i="143"/>
  <c r="G11" i="143"/>
  <c r="F11" i="143"/>
  <c r="E11" i="143"/>
  <c r="AQ10" i="143"/>
  <c r="K10" i="143"/>
  <c r="J10" i="143"/>
  <c r="I10" i="143"/>
  <c r="H10" i="143"/>
  <c r="G10" i="143"/>
  <c r="F10" i="143"/>
  <c r="E10" i="143"/>
  <c r="AQ9" i="143"/>
  <c r="K9" i="143"/>
  <c r="J9" i="143"/>
  <c r="I9" i="143"/>
  <c r="H9" i="143"/>
  <c r="G9" i="143"/>
  <c r="F9" i="143"/>
  <c r="E9" i="143"/>
  <c r="K8" i="143"/>
  <c r="J8" i="143"/>
  <c r="I8" i="143"/>
  <c r="H8" i="143"/>
  <c r="G8" i="143"/>
  <c r="F8" i="143"/>
  <c r="E8" i="143"/>
  <c r="K7" i="143"/>
  <c r="J7" i="143"/>
  <c r="I7" i="143"/>
  <c r="H7" i="143"/>
  <c r="G7" i="143"/>
  <c r="F7" i="143"/>
  <c r="E7" i="143"/>
  <c r="AG6" i="143"/>
  <c r="K6" i="143"/>
  <c r="J6" i="143"/>
  <c r="I6" i="143"/>
  <c r="H6" i="143"/>
  <c r="G6" i="143"/>
  <c r="F6" i="143"/>
  <c r="E6" i="143"/>
  <c r="AG5" i="143"/>
  <c r="K5" i="143"/>
  <c r="J5" i="143"/>
  <c r="I5" i="143"/>
  <c r="H5" i="143"/>
  <c r="G5" i="143"/>
  <c r="F5" i="143"/>
  <c r="E5" i="143"/>
  <c r="F51" i="136"/>
  <c r="L48" i="136"/>
  <c r="K48" i="136"/>
  <c r="J48" i="136"/>
  <c r="I48" i="136"/>
  <c r="H48" i="136"/>
  <c r="G48" i="136"/>
  <c r="F48" i="136"/>
  <c r="L47" i="136"/>
  <c r="K47" i="136"/>
  <c r="J47" i="136"/>
  <c r="I47" i="136"/>
  <c r="H47" i="136"/>
  <c r="G47" i="136"/>
  <c r="F47" i="136"/>
  <c r="F42" i="136"/>
  <c r="L39" i="136"/>
  <c r="K39" i="136"/>
  <c r="J39" i="136"/>
  <c r="I39" i="136"/>
  <c r="H39" i="136"/>
  <c r="G39" i="136"/>
  <c r="F39" i="136"/>
  <c r="L37" i="136"/>
  <c r="K37" i="136"/>
  <c r="J37" i="136"/>
  <c r="I37" i="136"/>
  <c r="H37" i="136"/>
  <c r="G37" i="136"/>
  <c r="F37" i="136"/>
  <c r="L36" i="136"/>
  <c r="K36" i="136"/>
  <c r="J36" i="136"/>
  <c r="I36" i="136"/>
  <c r="H36" i="136"/>
  <c r="G36" i="136"/>
  <c r="F36" i="136"/>
  <c r="L35" i="136"/>
  <c r="K35" i="136"/>
  <c r="J35" i="136"/>
  <c r="I35" i="136"/>
  <c r="H35" i="136"/>
  <c r="G35" i="136"/>
  <c r="F35" i="136"/>
  <c r="L34" i="136"/>
  <c r="K34" i="136"/>
  <c r="J34" i="136"/>
  <c r="I34" i="136"/>
  <c r="H34" i="136"/>
  <c r="G34" i="136"/>
  <c r="F34" i="136"/>
  <c r="L33" i="136"/>
  <c r="K33" i="136"/>
  <c r="J33" i="136"/>
  <c r="I33" i="136"/>
  <c r="H33" i="136"/>
  <c r="G33" i="136"/>
  <c r="F33" i="136"/>
  <c r="W28" i="136"/>
  <c r="L28" i="136"/>
  <c r="K28" i="136"/>
  <c r="J28" i="136"/>
  <c r="I28" i="136"/>
  <c r="H28" i="136"/>
  <c r="G28" i="136"/>
  <c r="F28" i="136"/>
  <c r="E28" i="136"/>
  <c r="W27" i="136"/>
  <c r="L27" i="136"/>
  <c r="K27" i="136"/>
  <c r="J27" i="136"/>
  <c r="I27" i="136"/>
  <c r="H27" i="136"/>
  <c r="G27" i="136"/>
  <c r="F27" i="136"/>
  <c r="E27" i="136"/>
  <c r="W26" i="136"/>
  <c r="L26" i="136"/>
  <c r="K26" i="136"/>
  <c r="J26" i="136"/>
  <c r="I26" i="136"/>
  <c r="H26" i="136"/>
  <c r="G26" i="136"/>
  <c r="F26" i="136"/>
  <c r="E26" i="136"/>
  <c r="W25" i="136"/>
  <c r="L25" i="136"/>
  <c r="K25" i="136"/>
  <c r="J25" i="136"/>
  <c r="I25" i="136"/>
  <c r="H25" i="136"/>
  <c r="G25" i="136"/>
  <c r="F25" i="136"/>
  <c r="E25" i="136"/>
  <c r="W17" i="136"/>
  <c r="W16" i="136"/>
  <c r="S16" i="136"/>
  <c r="R16" i="136"/>
  <c r="Q16" i="136"/>
  <c r="P16" i="136"/>
  <c r="L16" i="136"/>
  <c r="K16" i="136"/>
  <c r="J16" i="136"/>
  <c r="I16" i="136"/>
  <c r="H16" i="136"/>
  <c r="G16" i="136"/>
  <c r="F16" i="136"/>
  <c r="W15" i="136"/>
  <c r="W14" i="136"/>
  <c r="S14" i="136"/>
  <c r="R14" i="136"/>
  <c r="Q14" i="136"/>
  <c r="P14" i="136"/>
  <c r="L14" i="136"/>
  <c r="K14" i="136"/>
  <c r="J14" i="136"/>
  <c r="I14" i="136"/>
  <c r="H14" i="136"/>
  <c r="G14" i="136"/>
  <c r="F14" i="136"/>
  <c r="W13" i="136"/>
  <c r="W12" i="136"/>
  <c r="S12" i="136"/>
  <c r="R12" i="136"/>
  <c r="Q12" i="136"/>
  <c r="P12" i="136"/>
  <c r="L12" i="136"/>
  <c r="K12" i="136"/>
  <c r="J12" i="136"/>
  <c r="I12" i="136"/>
  <c r="H12" i="136"/>
  <c r="G12" i="136"/>
  <c r="F12" i="136"/>
  <c r="W11" i="136"/>
  <c r="W10" i="136"/>
  <c r="S10" i="136"/>
  <c r="R10" i="136"/>
  <c r="Q10" i="136"/>
  <c r="P10" i="136"/>
  <c r="L10" i="136"/>
  <c r="K10" i="136"/>
  <c r="J10" i="136"/>
  <c r="I10" i="136"/>
  <c r="H10" i="136"/>
  <c r="G10" i="136"/>
  <c r="F10" i="136"/>
  <c r="W9" i="136"/>
  <c r="S9" i="136"/>
  <c r="R9" i="136"/>
  <c r="Q9" i="136"/>
  <c r="P9" i="136"/>
  <c r="L9" i="136"/>
  <c r="K9" i="136"/>
  <c r="J9" i="136"/>
  <c r="I9" i="136"/>
  <c r="H9" i="136"/>
  <c r="G9" i="136"/>
  <c r="F9" i="136"/>
  <c r="W8" i="136"/>
  <c r="S8" i="136"/>
  <c r="R8" i="136"/>
  <c r="Q8" i="136"/>
  <c r="P8" i="136"/>
  <c r="L8" i="136"/>
  <c r="K8" i="136"/>
  <c r="J8" i="136"/>
  <c r="I8" i="136"/>
  <c r="H8" i="136"/>
  <c r="G8" i="136"/>
  <c r="F8" i="136"/>
  <c r="W7" i="136"/>
  <c r="S7" i="136"/>
  <c r="R7" i="136"/>
  <c r="Q7" i="136"/>
  <c r="P7" i="136"/>
  <c r="L7" i="136"/>
  <c r="K7" i="136"/>
  <c r="J7" i="136"/>
  <c r="I7" i="136"/>
  <c r="H7" i="136"/>
  <c r="G7" i="136"/>
  <c r="F7" i="136"/>
  <c r="W6" i="136"/>
  <c r="S6" i="136"/>
  <c r="R6" i="136"/>
  <c r="Q6" i="136"/>
  <c r="P6" i="136"/>
  <c r="L6" i="136"/>
  <c r="K6" i="136"/>
  <c r="J6" i="136"/>
  <c r="I6" i="136"/>
  <c r="H6" i="136"/>
  <c r="G6" i="136"/>
  <c r="F6" i="136"/>
  <c r="W5" i="136"/>
  <c r="L5" i="136"/>
  <c r="K5" i="136"/>
  <c r="J5" i="136"/>
  <c r="I5" i="136"/>
  <c r="H5" i="136"/>
  <c r="G5" i="136"/>
  <c r="F5" i="136"/>
  <c r="W4" i="136"/>
  <c r="S4" i="136"/>
  <c r="R4" i="136"/>
  <c r="Q4" i="136"/>
  <c r="P4" i="136"/>
  <c r="L4" i="136"/>
  <c r="K4" i="136"/>
  <c r="J4" i="136"/>
  <c r="I4" i="136"/>
  <c r="H4" i="136"/>
  <c r="G4" i="136"/>
  <c r="F4" i="136"/>
  <c r="J38" i="147"/>
  <c r="I38" i="147"/>
  <c r="H38" i="147"/>
  <c r="G38" i="147"/>
  <c r="F38" i="147"/>
  <c r="E38" i="147"/>
  <c r="D38" i="147"/>
  <c r="C38" i="147"/>
  <c r="J37" i="147"/>
  <c r="I37" i="147"/>
  <c r="H37" i="147"/>
  <c r="G37" i="147"/>
  <c r="F37" i="147"/>
  <c r="E37" i="147"/>
  <c r="D37" i="147"/>
  <c r="C37" i="147"/>
  <c r="J36" i="147"/>
  <c r="I36" i="147"/>
  <c r="H36" i="147"/>
  <c r="G36" i="147"/>
  <c r="F36" i="147"/>
  <c r="E36" i="147"/>
  <c r="D36" i="147"/>
  <c r="C36" i="147"/>
  <c r="J32" i="147"/>
  <c r="I32" i="147"/>
  <c r="H32" i="147"/>
  <c r="G32" i="147"/>
  <c r="F32" i="147"/>
  <c r="E32" i="147"/>
  <c r="D32" i="147"/>
  <c r="C32" i="147"/>
  <c r="J31" i="147"/>
  <c r="I31" i="147"/>
  <c r="H31" i="147"/>
  <c r="G31" i="147"/>
  <c r="F31" i="147"/>
  <c r="E31" i="147"/>
  <c r="D31" i="147"/>
  <c r="C31" i="147"/>
  <c r="J30" i="147"/>
  <c r="I30" i="147"/>
  <c r="H30" i="147"/>
  <c r="G30" i="147"/>
  <c r="F30" i="147"/>
  <c r="E30" i="147"/>
  <c r="D30" i="147"/>
  <c r="C30" i="147"/>
  <c r="J29" i="147"/>
  <c r="I29" i="147"/>
  <c r="H29" i="147"/>
  <c r="G29" i="147"/>
  <c r="F29" i="147"/>
  <c r="E29" i="147"/>
  <c r="D29" i="147"/>
  <c r="C29" i="147"/>
  <c r="J28" i="147"/>
  <c r="I28" i="147"/>
  <c r="H28" i="147"/>
  <c r="G28" i="147"/>
  <c r="F28" i="147"/>
  <c r="E28" i="147"/>
  <c r="D28" i="147"/>
  <c r="C28" i="147"/>
  <c r="J27" i="147"/>
  <c r="I27" i="147"/>
  <c r="H27" i="147"/>
  <c r="G27" i="147"/>
  <c r="F27" i="147"/>
  <c r="E27" i="147"/>
  <c r="D27" i="147"/>
  <c r="C27" i="147"/>
  <c r="J26" i="147"/>
  <c r="I26" i="147"/>
  <c r="H26" i="147"/>
  <c r="G26" i="147"/>
  <c r="F26" i="147"/>
  <c r="E26" i="147"/>
  <c r="D26" i="147"/>
  <c r="C26" i="147"/>
  <c r="J25" i="147"/>
  <c r="I25" i="147"/>
  <c r="H25" i="147"/>
  <c r="G25" i="147"/>
  <c r="F25" i="147"/>
  <c r="E25" i="147"/>
  <c r="D25" i="147"/>
  <c r="C25" i="147"/>
  <c r="U19" i="147"/>
  <c r="T19" i="147"/>
  <c r="S19" i="147"/>
  <c r="R19" i="147"/>
  <c r="N19" i="147"/>
  <c r="M19" i="147"/>
  <c r="L19" i="147"/>
  <c r="K19" i="147"/>
  <c r="J19" i="147"/>
  <c r="I19" i="147"/>
  <c r="H19" i="147"/>
  <c r="G19" i="147"/>
  <c r="U18" i="147"/>
  <c r="T18" i="147"/>
  <c r="S18" i="147"/>
  <c r="R18" i="147"/>
  <c r="N18" i="147"/>
  <c r="M18" i="147"/>
  <c r="L18" i="147"/>
  <c r="K18" i="147"/>
  <c r="J18" i="147"/>
  <c r="I18" i="147"/>
  <c r="H18" i="147"/>
  <c r="G18" i="147"/>
  <c r="U17" i="147"/>
  <c r="T17" i="147"/>
  <c r="S17" i="147"/>
  <c r="R17" i="147"/>
  <c r="M17" i="147"/>
  <c r="L17" i="147"/>
  <c r="K17" i="147"/>
  <c r="J17" i="147"/>
  <c r="I17" i="147"/>
  <c r="H17" i="147"/>
  <c r="G17" i="147"/>
  <c r="U16" i="147"/>
  <c r="T16" i="147"/>
  <c r="S16" i="147"/>
  <c r="R16" i="147"/>
  <c r="M16" i="147"/>
  <c r="L16" i="147"/>
  <c r="K16" i="147"/>
  <c r="J16" i="147"/>
  <c r="I16" i="147"/>
  <c r="H16" i="147"/>
  <c r="G16" i="147"/>
  <c r="U15" i="147"/>
  <c r="T15" i="147"/>
  <c r="S15" i="147"/>
  <c r="R15" i="147"/>
  <c r="M15" i="147"/>
  <c r="L15" i="147"/>
  <c r="K15" i="147"/>
  <c r="J15" i="147"/>
  <c r="I15" i="147"/>
  <c r="H15" i="147"/>
  <c r="G15" i="147"/>
  <c r="U14" i="147"/>
  <c r="T14" i="147"/>
  <c r="S14" i="147"/>
  <c r="R14" i="147"/>
  <c r="M14" i="147"/>
  <c r="L14" i="147"/>
  <c r="K14" i="147"/>
  <c r="J14" i="147"/>
  <c r="I14" i="147"/>
  <c r="H14" i="147"/>
  <c r="G14" i="147"/>
  <c r="U13" i="147"/>
  <c r="T13" i="147"/>
  <c r="S13" i="147"/>
  <c r="R13" i="147"/>
  <c r="M13" i="147"/>
  <c r="L13" i="147"/>
  <c r="K13" i="147"/>
  <c r="J13" i="147"/>
  <c r="I13" i="147"/>
  <c r="H13" i="147"/>
  <c r="G13" i="147"/>
  <c r="U12" i="147"/>
  <c r="T12" i="147"/>
  <c r="S12" i="147"/>
  <c r="R12" i="147"/>
  <c r="M12" i="147"/>
  <c r="L12" i="147"/>
  <c r="K12" i="147"/>
  <c r="J12" i="147"/>
  <c r="I12" i="147"/>
  <c r="H12" i="147"/>
  <c r="G12" i="147"/>
  <c r="U11" i="147"/>
  <c r="T11" i="147"/>
  <c r="S11" i="147"/>
  <c r="R11" i="147"/>
  <c r="M11" i="147"/>
  <c r="L11" i="147"/>
  <c r="K11" i="147"/>
  <c r="J11" i="147"/>
  <c r="I11" i="147"/>
  <c r="H11" i="147"/>
  <c r="G11" i="147"/>
  <c r="U10" i="147"/>
  <c r="T10" i="147"/>
  <c r="S10" i="147"/>
  <c r="R10" i="147"/>
  <c r="N10" i="147"/>
  <c r="M10" i="147"/>
  <c r="L10" i="147"/>
  <c r="K10" i="147"/>
  <c r="J10" i="147"/>
  <c r="I10" i="147"/>
  <c r="H10" i="147"/>
  <c r="G10" i="147"/>
  <c r="U9" i="147"/>
  <c r="T9" i="147"/>
  <c r="S9" i="147"/>
  <c r="R9" i="147"/>
  <c r="N9" i="147"/>
  <c r="M9" i="147"/>
  <c r="L9" i="147"/>
  <c r="K9" i="147"/>
  <c r="J9" i="147"/>
  <c r="I9" i="147"/>
  <c r="H9" i="147"/>
  <c r="G9" i="147"/>
  <c r="U8" i="147"/>
  <c r="T8" i="147"/>
  <c r="S8" i="147"/>
  <c r="R8" i="147"/>
  <c r="M8" i="147"/>
  <c r="L8" i="147"/>
  <c r="K8" i="147"/>
  <c r="J8" i="147"/>
  <c r="I8" i="147"/>
  <c r="H8" i="147"/>
  <c r="G8" i="147"/>
  <c r="U7" i="147"/>
  <c r="T7" i="147"/>
  <c r="S7" i="147"/>
  <c r="R7" i="147"/>
  <c r="M7" i="147"/>
  <c r="L7" i="147"/>
  <c r="K7" i="147"/>
  <c r="J7" i="147"/>
  <c r="I7" i="147"/>
  <c r="H7" i="147"/>
  <c r="G7" i="147"/>
  <c r="U6" i="147"/>
  <c r="T6" i="147"/>
  <c r="S6" i="147"/>
  <c r="R6" i="147"/>
  <c r="M6" i="147"/>
  <c r="L6" i="147"/>
  <c r="K6" i="147"/>
  <c r="J6" i="147"/>
  <c r="I6" i="147"/>
  <c r="H6" i="147"/>
  <c r="G6" i="147"/>
  <c r="U5" i="147"/>
  <c r="T5" i="147"/>
  <c r="S5" i="147"/>
  <c r="R5" i="147"/>
  <c r="M5" i="147"/>
  <c r="L5" i="147"/>
  <c r="K5" i="147"/>
  <c r="J5" i="147"/>
  <c r="I5" i="147"/>
  <c r="H5" i="147"/>
  <c r="G5" i="147"/>
  <c r="L80" i="161"/>
  <c r="K80" i="161"/>
  <c r="J80" i="161"/>
  <c r="I80" i="161"/>
  <c r="H80" i="161"/>
  <c r="G80" i="161"/>
  <c r="F80" i="161"/>
  <c r="L78" i="161"/>
  <c r="K78" i="161"/>
  <c r="J78" i="161"/>
  <c r="I78" i="161"/>
  <c r="H78" i="161"/>
  <c r="G78" i="161"/>
  <c r="F78" i="161"/>
  <c r="L77" i="161"/>
  <c r="K77" i="161"/>
  <c r="J77" i="161"/>
  <c r="I77" i="161"/>
  <c r="H77" i="161"/>
  <c r="G77" i="161"/>
  <c r="F77" i="161"/>
  <c r="L75" i="161"/>
  <c r="K75" i="161"/>
  <c r="J75" i="161"/>
  <c r="I75" i="161"/>
  <c r="H75" i="161"/>
  <c r="G75" i="161"/>
  <c r="F75" i="161"/>
  <c r="L73" i="161"/>
  <c r="K73" i="161"/>
  <c r="J73" i="161"/>
  <c r="I73" i="161"/>
  <c r="H73" i="161"/>
  <c r="G73" i="161"/>
  <c r="F73" i="161"/>
  <c r="L72" i="161"/>
  <c r="K72" i="161"/>
  <c r="J72" i="161"/>
  <c r="I72" i="161"/>
  <c r="H72" i="161"/>
  <c r="G72" i="161"/>
  <c r="F72" i="161"/>
  <c r="Q66" i="161"/>
  <c r="O66" i="161"/>
  <c r="T62" i="161"/>
  <c r="J57" i="161"/>
  <c r="I57" i="161"/>
  <c r="H57" i="161"/>
  <c r="G57" i="161"/>
  <c r="F57" i="161"/>
  <c r="E57" i="161"/>
  <c r="J55" i="161"/>
  <c r="I55" i="161"/>
  <c r="H55" i="161"/>
  <c r="G55" i="161"/>
  <c r="F55" i="161"/>
  <c r="E55" i="161"/>
  <c r="J54" i="161"/>
  <c r="I54" i="161"/>
  <c r="H54" i="161"/>
  <c r="G54" i="161"/>
  <c r="F54" i="161"/>
  <c r="E54" i="161"/>
  <c r="AD39" i="161"/>
  <c r="AD38" i="161"/>
  <c r="L34" i="161"/>
  <c r="K34" i="161"/>
  <c r="J34" i="161"/>
  <c r="I34" i="161"/>
  <c r="H34" i="161"/>
  <c r="G34" i="161"/>
  <c r="F34" i="161"/>
  <c r="L32" i="161"/>
  <c r="K32" i="161"/>
  <c r="J32" i="161"/>
  <c r="I32" i="161"/>
  <c r="H32" i="161"/>
  <c r="G32" i="161"/>
  <c r="F32" i="161"/>
  <c r="L31" i="161"/>
  <c r="K31" i="161"/>
  <c r="J31" i="161"/>
  <c r="I31" i="161"/>
  <c r="H31" i="161"/>
  <c r="G31" i="161"/>
  <c r="F31" i="161"/>
  <c r="L29" i="161"/>
  <c r="K29" i="161"/>
  <c r="J29" i="161"/>
  <c r="I29" i="161"/>
  <c r="H29" i="161"/>
  <c r="G29" i="161"/>
  <c r="F29" i="161"/>
  <c r="L27" i="161"/>
  <c r="K27" i="161"/>
  <c r="J27" i="161"/>
  <c r="I27" i="161"/>
  <c r="H27" i="161"/>
  <c r="G27" i="161"/>
  <c r="F27" i="161"/>
  <c r="L26" i="161"/>
  <c r="K26" i="161"/>
  <c r="J26" i="161"/>
  <c r="I26" i="161"/>
  <c r="H26" i="161"/>
  <c r="G26" i="161"/>
  <c r="F26" i="161"/>
  <c r="J16" i="161"/>
  <c r="I16" i="161"/>
  <c r="H16" i="161"/>
  <c r="G16" i="161"/>
  <c r="F16" i="161"/>
  <c r="E16" i="161"/>
  <c r="D16" i="161"/>
  <c r="J14" i="161"/>
  <c r="I14" i="161"/>
  <c r="H14" i="161"/>
  <c r="G14" i="161"/>
  <c r="F14" i="161"/>
  <c r="E14" i="161"/>
  <c r="D14" i="161"/>
  <c r="J13" i="161"/>
  <c r="I13" i="161"/>
  <c r="H13" i="161"/>
  <c r="G13" i="161"/>
  <c r="F13" i="161"/>
  <c r="E13" i="161"/>
  <c r="D13" i="161"/>
  <c r="J11" i="161"/>
  <c r="I11" i="161"/>
  <c r="H11" i="161"/>
  <c r="G11" i="161"/>
  <c r="F11" i="161"/>
  <c r="E11" i="161"/>
  <c r="D11" i="161"/>
  <c r="AL10" i="161"/>
  <c r="AK10" i="161"/>
  <c r="AJ10" i="161"/>
  <c r="AI10" i="161"/>
  <c r="AH10" i="161"/>
  <c r="AG10" i="161"/>
  <c r="AF10" i="161"/>
  <c r="V10" i="161"/>
  <c r="AL9" i="161"/>
  <c r="AK9" i="161"/>
  <c r="AJ9" i="161"/>
  <c r="AI9" i="161"/>
  <c r="AH9" i="161"/>
  <c r="AG9" i="161"/>
  <c r="AF9" i="161"/>
  <c r="AA9" i="161"/>
  <c r="Z9" i="161"/>
  <c r="R9" i="161"/>
  <c r="Q9" i="161"/>
  <c r="P9" i="161"/>
  <c r="J9" i="161"/>
  <c r="I9" i="161"/>
  <c r="H9" i="161"/>
  <c r="G9" i="161"/>
  <c r="F9" i="161"/>
  <c r="E9" i="161"/>
  <c r="D9" i="161"/>
  <c r="AL8" i="161"/>
  <c r="AK8" i="161"/>
  <c r="AJ8" i="161"/>
  <c r="AI8" i="161"/>
  <c r="AH8" i="161"/>
  <c r="AG8" i="161"/>
  <c r="AF8" i="161"/>
  <c r="AA8" i="161"/>
  <c r="Z8" i="161"/>
  <c r="V8" i="161"/>
  <c r="R8" i="161"/>
  <c r="Q8" i="161"/>
  <c r="J8" i="161"/>
  <c r="I8" i="161"/>
  <c r="H8" i="161"/>
  <c r="G8" i="161"/>
  <c r="F8" i="161"/>
  <c r="E8" i="161"/>
  <c r="D8" i="161"/>
</calcChain>
</file>

<file path=xl/sharedStrings.xml><?xml version="1.0" encoding="utf-8"?>
<sst xmlns="http://schemas.openxmlformats.org/spreadsheetml/2006/main" count="15720" uniqueCount="568">
  <si>
    <t>*biomass has not been addressed</t>
  </si>
  <si>
    <t>*Assuming that the total BEV-battery EV stock in 2020 is 5-times of the sale number, according to the sale-trends (since we have no clue of the number before 2017, so adopting this rough estimate method), from https://www.cer-rec.gc.ca/en/data-analysis/energy-markets/market-snapshots/2022/market-snapshot-record-high-electric-vehicle-sales-canada.html#:~:text=Electric%20vehicle%20%28EV%29%20sales%20are%20increasing%20in%20Canada,5.3%25%20of%20total%20vehicle%20registrations%20for%20that%20year.</t>
  </si>
  <si>
    <t>*Assuming that the total PHEV-PlugInHybridEV and HEV-HybridEV stock in 2020 is 10-times of the sale number, according to the sale-trends, from https://www.cer-rec.gc.ca/en/data-analysis/energy-markets/market-snapshots/2022/market-snapshot-record-high-electric-vehicle-sales-canada.html#:~:text=Electric%20vehicle%20%28EV%29%20sales%20are%20increasing%20in%20Canada,5.3%25%20of%20total%20vehicle%20registrations%20for%20that%20year.</t>
  </si>
  <si>
    <t>000 units</t>
  </si>
  <si>
    <t>*Note that the number for rest of canada will be evenly distributed to those provinced without indicated number</t>
  </si>
  <si>
    <t>~FI_T: Stock</t>
  </si>
  <si>
    <t>2020 sales</t>
  </si>
  <si>
    <t>2020 STOCK</t>
  </si>
  <si>
    <t>TechName</t>
  </si>
  <si>
    <t>AT</t>
  </si>
  <si>
    <t>QU</t>
  </si>
  <si>
    <t>ON</t>
  </si>
  <si>
    <t>MA</t>
  </si>
  <si>
    <t>SA</t>
  </si>
  <si>
    <t>AL</t>
  </si>
  <si>
    <t>BC</t>
  </si>
  <si>
    <t>~FI_Process</t>
  </si>
  <si>
    <t>TRA_Car_BEV00</t>
  </si>
  <si>
    <t>BEV</t>
  </si>
  <si>
    <t>Sets</t>
  </si>
  <si>
    <t>TechDesc</t>
  </si>
  <si>
    <t>Tact</t>
  </si>
  <si>
    <t>Tcap</t>
  </si>
  <si>
    <t>Tslvl</t>
  </si>
  <si>
    <t>PrimaryCG</t>
  </si>
  <si>
    <t>TRA_Car_PHEV00</t>
  </si>
  <si>
    <t>PHEV</t>
  </si>
  <si>
    <t>DMD</t>
  </si>
  <si>
    <t>BVkm</t>
  </si>
  <si>
    <t>000Veh</t>
  </si>
  <si>
    <t>*</t>
  </si>
  <si>
    <t>HEV</t>
  </si>
  <si>
    <t>TRA_Car_HEV00</t>
  </si>
  <si>
    <t>TRA_Tru_BEV00</t>
  </si>
  <si>
    <t>TRA_Tru_PHEV00</t>
  </si>
  <si>
    <t>TRA_Tru_HEV00</t>
  </si>
  <si>
    <t>unit: bpkm</t>
  </si>
  <si>
    <t>FI_T: Demand</t>
  </si>
  <si>
    <t>CommName</t>
  </si>
  <si>
    <t>*we conbine the demand for EV with conventiona vehicle</t>
  </si>
  <si>
    <t>TRA_Car_BEV</t>
  </si>
  <si>
    <t>TRA_Car_PHEV</t>
  </si>
  <si>
    <t>~FI_Comm</t>
  </si>
  <si>
    <t>TRA_Car_HEV</t>
  </si>
  <si>
    <t>Csets</t>
  </si>
  <si>
    <t>CommDesc</t>
  </si>
  <si>
    <t>Unit</t>
  </si>
  <si>
    <t>LimType</t>
  </si>
  <si>
    <t>CTSLvl</t>
  </si>
  <si>
    <t>PeakTS</t>
  </si>
  <si>
    <t>Ctype</t>
  </si>
  <si>
    <t>NRG</t>
  </si>
  <si>
    <t>TRAELC</t>
  </si>
  <si>
    <t>TRA_Tru_BEV</t>
  </si>
  <si>
    <t>TRA_Tru_PHEV</t>
  </si>
  <si>
    <t>TRA_Tru_HEV</t>
  </si>
  <si>
    <t>propotion</t>
  </si>
  <si>
    <t>Passenger car</t>
  </si>
  <si>
    <t>Large vehicle</t>
  </si>
  <si>
    <t>*Assuming there is only EV-Car and EV-truck without EV bus, because the website explains the large vehicle as follows: Passenger car Vehicle designed or adapted primarily to carry people on highways and streets. It seats a driver and no more than eight passengers. Large vehiclesThe large vehicles category includes multi-purpose vehicles (SUVs), pickup trucks, and vans. This category also applies to large electric vehicles. so the passenger car only refers to EV-Cars while large vehicle refers to EV-trucks</t>
  </si>
  <si>
    <t>unit: 000km</t>
  </si>
  <si>
    <t>~FI_T: AFA</t>
  </si>
  <si>
    <t>*energy intensity comparison: PJ/100 mile, so the EFF for EV is 5.6 times bigger than GSL economy car, and we assumes PHEV same, while that for HEV is 5.6+1/2=3.3 times following the assume that HEV consumes half gasoline</t>
  </si>
  <si>
    <t>EV Tesla</t>
  </si>
  <si>
    <t>GASOLINE economic passenger car</t>
  </si>
  <si>
    <t>bpkm/PJ</t>
  </si>
  <si>
    <t>~FI_T: EFF</t>
  </si>
  <si>
    <t>*EV-car energy intensity (bpkm/PJ) is 5.6 times of conventional car, given that: (1) 25-30kwh/100 miles for tesla, it could be converted to 30/277777777.77778 PJ per 100miles, so it is 1.08*10^-7  PJ per 100 mile,  from https://teslatale.com/watts-does-tesla-use/#:~:text=The%20power%20consumption%20of%20a%20Tesla%20varies%20depending,is%20equivalent%20to%2025-30%20kWh%20per%20100%20miles. (2) 5 gallon gasoline/100 miles for economy car, so it should be 5/8244023 PJ/100mile for .., so it's 6.065*10^-7 PJ/100 mile. Similar adopted for EV-Truck, compared with conventional truck</t>
  </si>
  <si>
    <t>~FI_T: SHARE-I~LO</t>
  </si>
  <si>
    <t>Comm-IN</t>
  </si>
  <si>
    <t>Comm-OUT</t>
  </si>
  <si>
    <t>TRA_Car</t>
  </si>
  <si>
    <t>*Assuming a hybrid EV consumes no more than 50% gasoline while PHEV consumes less 10%, that means most relying on electricity</t>
  </si>
  <si>
    <t>TRAGSL</t>
  </si>
  <si>
    <t>TRA_Tru</t>
  </si>
  <si>
    <t>source: Natural resources canada</t>
  </si>
  <si>
    <t>*Unit: million vehicle-km/TJ or billion vehicle-km/PJ</t>
  </si>
  <si>
    <t>* we already have the energy intensity with unit of MJ/passenger-km, we just need to use 1 to divide this value to get the mpkm/TJ, then divide the actflow  to get to EFF</t>
  </si>
  <si>
    <t>Not useful, please forget it</t>
  </si>
  <si>
    <t>detailing the four provinces of atlantic region</t>
  </si>
  <si>
    <t>region</t>
  </si>
  <si>
    <t>NL (ENERGY DEMAND PER YR)</t>
  </si>
  <si>
    <t>NL (DEMAND ER YR)</t>
  </si>
  <si>
    <t>NL</t>
  </si>
  <si>
    <t>PEI</t>
  </si>
  <si>
    <t>NS</t>
  </si>
  <si>
    <t>NB</t>
  </si>
  <si>
    <t>vehicle</t>
  </si>
  <si>
    <t>propulsion</t>
  </si>
  <si>
    <t>Buses</t>
  </si>
  <si>
    <t>School Bus</t>
  </si>
  <si>
    <t>GSL</t>
  </si>
  <si>
    <t>630 million pas-km</t>
  </si>
  <si>
    <t>Diesel fuel oil</t>
  </si>
  <si>
    <t>Urban Transit</t>
  </si>
  <si>
    <t>489 million pas-km</t>
  </si>
  <si>
    <t>Inter-City Bus</t>
  </si>
  <si>
    <t>117 million pas-km</t>
  </si>
  <si>
    <t>Trucks</t>
  </si>
  <si>
    <t>Passenger light truck</t>
  </si>
  <si>
    <t>Trus</t>
  </si>
  <si>
    <t>14.3PJ</t>
  </si>
  <si>
    <t>6340 million pas-km</t>
  </si>
  <si>
    <t>0.1PJ</t>
  </si>
  <si>
    <t>freight light truck</t>
  </si>
  <si>
    <t>4.1PJ</t>
  </si>
  <si>
    <t>582 million ton-km</t>
  </si>
  <si>
    <t>medium truck</t>
  </si>
  <si>
    <t>590 million ton-km</t>
  </si>
  <si>
    <t>heavy truck</t>
  </si>
  <si>
    <t>4097 million ton-k</t>
  </si>
  <si>
    <t>Motorcycles</t>
  </si>
  <si>
    <t>4635 km/yr, 5.3L/100 km</t>
  </si>
  <si>
    <t>Cars</t>
  </si>
  <si>
    <t>CNG</t>
  </si>
  <si>
    <t>4290 million pas-km</t>
  </si>
  <si>
    <t>TRA_Bus_SB_GSL</t>
  </si>
  <si>
    <t>TRA_Bus_SB_DST</t>
  </si>
  <si>
    <t>TRA_Bus_UT_GSL</t>
  </si>
  <si>
    <t>TRA_Bus_UT_DST</t>
  </si>
  <si>
    <t>TRA_Bus_IC_GSL</t>
  </si>
  <si>
    <t>TRA_Bus_IC_DST</t>
  </si>
  <si>
    <t>TRA_Tru_PLT_GSL</t>
  </si>
  <si>
    <t>*passenger EFF referring to the NRC whose unit is tj/bpkm rather than tj/btkm</t>
  </si>
  <si>
    <t>TRA_Tru_PLT_DST</t>
  </si>
  <si>
    <t>TRA_Tru_FLT_GSL</t>
  </si>
  <si>
    <t xml:space="preserve">freight truck referring to EU-TIMES because we don't have the energy intensity data with btkm/pj </t>
  </si>
  <si>
    <t>TRA_Tru_MT_GSL</t>
  </si>
  <si>
    <t>TRA_Tru_HT_DST</t>
  </si>
  <si>
    <t>TRA_Mot_GSL</t>
  </si>
  <si>
    <t>TRA_Car_GSL</t>
  </si>
  <si>
    <t>TRA_Car_DST</t>
  </si>
  <si>
    <t>https://www.transportpolicy.net/standard/canada-vehicle-definitions/</t>
  </si>
  <si>
    <t>NOTE: one bus could carry 19.78 passenger, referred to Occupancy_ACTFLO, from EU_TIMES</t>
  </si>
  <si>
    <t>NOTE: one CAR/PASSENGERLIGHT TRUCK could carry 1.58 passenger, referred to Occupancy_ACTFLO, from EU_TIMES</t>
  </si>
  <si>
    <t>NOTE: ONE FREIGHT LIGHT TRUCK COULD CARRY 1.93 TONEE WEIGHT, AS A MEDIAN OF 0-3856kg</t>
  </si>
  <si>
    <t>NOTE: ONE MEDIUM  TRUCK COULD CARRY 4.20 TONEE WEIGHT, AS A MEDIAN OF 3856-4536kg</t>
  </si>
  <si>
    <t>NOTE: ONE MEDIUM  TRUCK COULD CARRY 5.10 TONEE WEIGHT, AS A MEDIAN OF 3856-6350kg</t>
  </si>
  <si>
    <t>NOTE: motorcycle is assumed to carry 1.1 person, also referred to EU-TIMES</t>
  </si>
  <si>
    <r>
      <rPr>
        <b/>
        <sz val="10"/>
        <color rgb="FFFF0000"/>
        <rFont val="Arial"/>
        <charset val="134"/>
      </rPr>
      <t>Stock</t>
    </r>
    <r>
      <rPr>
        <sz val="10"/>
        <color rgb="FFFF0000"/>
        <rFont val="Arial"/>
        <charset val="134"/>
      </rPr>
      <t xml:space="preserve"> is the number for a specific
 type of vehicle (UNIT: thousand), 
while the </t>
    </r>
    <r>
      <rPr>
        <b/>
        <sz val="10"/>
        <color rgb="FFFF0000"/>
        <rFont val="Arial"/>
        <charset val="134"/>
      </rPr>
      <t>demand</t>
    </r>
    <r>
      <rPr>
        <sz val="10"/>
        <color rgb="FFFF0000"/>
        <rFont val="Arial"/>
        <charset val="134"/>
      </rPr>
      <t xml:space="preserve"> is mvkm 
(UNIT: million passenger for a km), or bvkm ?</t>
    </r>
  </si>
  <si>
    <t>Details for AT region, which includes four provinces</t>
  </si>
  <si>
    <t>TRADST</t>
  </si>
  <si>
    <t>TRA_Mot</t>
  </si>
  <si>
    <t>TRA_Bus</t>
  </si>
  <si>
    <t>~FI_T: Demand</t>
  </si>
  <si>
    <t>*UNIT: billion Tkms or Pkms, as given by EU-TIMES because we followed same equation to compute</t>
  </si>
  <si>
    <t>DEM</t>
  </si>
  <si>
    <t>PKM demand - Bus</t>
  </si>
  <si>
    <t>BPkm</t>
  </si>
  <si>
    <t>TKM demand -  trucks</t>
  </si>
  <si>
    <t>BTkm</t>
  </si>
  <si>
    <t>Following EU-TIMES but we not sure if correct</t>
  </si>
  <si>
    <t>PKM demand - Motor Cycles</t>
  </si>
  <si>
    <t>PKM demand - Cars</t>
  </si>
  <si>
    <t>TRAGAS</t>
  </si>
  <si>
    <t>Transport Fuel - Nat Gas</t>
  </si>
  <si>
    <t>PJ</t>
  </si>
  <si>
    <t>Transport Fuel - Diesel</t>
  </si>
  <si>
    <t>Transport Fuel - GSL</t>
  </si>
  <si>
    <t>TRALPG</t>
  </si>
  <si>
    <t>Transport Fuel - LPG</t>
  </si>
  <si>
    <t>~FI_T</t>
  </si>
  <si>
    <t>Attribute</t>
  </si>
  <si>
    <t>Timeslices</t>
  </si>
  <si>
    <t>Demand Commodity Name</t>
  </si>
  <si>
    <t>*Units</t>
  </si>
  <si>
    <t>COM_FR</t>
  </si>
  <si>
    <t>RD</t>
  </si>
  <si>
    <t>RN</t>
  </si>
  <si>
    <t>RP</t>
  </si>
  <si>
    <t>SD</t>
  </si>
  <si>
    <t>SN</t>
  </si>
  <si>
    <t>SP</t>
  </si>
  <si>
    <t>FD</t>
  </si>
  <si>
    <t>FN</t>
  </si>
  <si>
    <t>FP</t>
  </si>
  <si>
    <t>WD</t>
  </si>
  <si>
    <t>WN</t>
  </si>
  <si>
    <t>WP</t>
  </si>
  <si>
    <t>Transportation Sector</t>
  </si>
  <si>
    <t>Historical Database – October 2022</t>
  </si>
  <si>
    <t>Newfoundland and Labrador</t>
  </si>
  <si>
    <t>Prince Edward Island</t>
  </si>
  <si>
    <t>Nova Scotia</t>
  </si>
  <si>
    <t>New Brunswick</t>
  </si>
  <si>
    <t>Quebec</t>
  </si>
  <si>
    <t>Ontario</t>
  </si>
  <si>
    <t>Manitoba</t>
  </si>
  <si>
    <t>Saskatchewan</t>
  </si>
  <si>
    <t>Alberta</t>
  </si>
  <si>
    <t>British Columbia and Territories</t>
  </si>
  <si>
    <t>Table 37: Truck Explanatory Variables</t>
  </si>
  <si>
    <t>Sales (thousands)</t>
  </si>
  <si>
    <t>Passenger Light Trucks</t>
  </si>
  <si>
    <t>Freight Light Trucks</t>
  </si>
  <si>
    <t>Medium Trucks</t>
  </si>
  <si>
    <t>Heavy Trucks</t>
  </si>
  <si>
    <t>Shares (%)</t>
  </si>
  <si>
    <t>Stock (thousands)</t>
  </si>
  <si>
    <t>Average Distance Travelled per Year (km)</t>
  </si>
  <si>
    <t>Passenger Light Truck On-Road Average Fuel Consumption (L/100 km)</t>
  </si>
  <si>
    <t>Motor Gasoline¹</t>
  </si>
  <si>
    <t>Diesel Fuel Oil²</t>
  </si>
  <si>
    <t>Freight Light Truck On-Road Average Fuel Consumption (L/100 km)</t>
  </si>
  <si>
    <t>Medium Truck On-Road Average Fuel Consumption (L/100 km)</t>
  </si>
  <si>
    <t>Heavy Truck On-Road Average Fuel Consumption (L/100 km)</t>
  </si>
  <si>
    <t>1) Includes Ethanol</t>
  </si>
  <si>
    <t>2) Includes Biodiesel</t>
  </si>
  <si>
    <t>Source: EU-TIMES</t>
  </si>
  <si>
    <t>original calculation for AF</t>
  </si>
  <si>
    <t>NOT USEFUL, PLEASE FORGET THIS BLOCK</t>
  </si>
  <si>
    <t>country</t>
  </si>
  <si>
    <t>BCnTE</t>
  </si>
  <si>
    <t>Gasoline</t>
  </si>
  <si>
    <t>*Available annual distance for each vehicle type is referred data from EU-TIMES, which quantified the km/veh (i.e., AFA) for EU-27</t>
  </si>
  <si>
    <t>Average</t>
  </si>
  <si>
    <t>BE</t>
  </si>
  <si>
    <t>BG</t>
  </si>
  <si>
    <t>CH</t>
  </si>
  <si>
    <t>CY</t>
  </si>
  <si>
    <t>CZ</t>
  </si>
  <si>
    <t>DE</t>
  </si>
  <si>
    <t>DK</t>
  </si>
  <si>
    <t>EE</t>
  </si>
  <si>
    <t>ES</t>
  </si>
  <si>
    <t>FI</t>
  </si>
  <si>
    <t>FR</t>
  </si>
  <si>
    <t>EL</t>
  </si>
  <si>
    <t>HR</t>
  </si>
  <si>
    <t>HU</t>
  </si>
  <si>
    <t>IE</t>
  </si>
  <si>
    <t>IS</t>
  </si>
  <si>
    <t>IT</t>
  </si>
  <si>
    <t>LT</t>
  </si>
  <si>
    <t>LU</t>
  </si>
  <si>
    <t>LV</t>
  </si>
  <si>
    <t>MK</t>
  </si>
  <si>
    <t>MT</t>
  </si>
  <si>
    <t>NO</t>
  </si>
  <si>
    <t>PL</t>
  </si>
  <si>
    <t>PT</t>
  </si>
  <si>
    <t>RO</t>
  </si>
  <si>
    <t>SE</t>
  </si>
  <si>
    <t>SI</t>
  </si>
  <si>
    <t>SK</t>
  </si>
  <si>
    <t>UK</t>
  </si>
  <si>
    <t>BA</t>
  </si>
  <si>
    <t>ME</t>
  </si>
  <si>
    <t>RS</t>
  </si>
  <si>
    <t>KS</t>
  </si>
  <si>
    <t>CAP2ACT</t>
  </si>
  <si>
    <t>ALL BUS</t>
  </si>
  <si>
    <t>\I:</t>
  </si>
  <si>
    <t>TRA_Bus_Cng</t>
  </si>
  <si>
    <t/>
  </si>
  <si>
    <t>TRA_Bus_Dis</t>
  </si>
  <si>
    <t>TRA_Bus_Gas</t>
  </si>
  <si>
    <t>TRA_Bus_Lpg</t>
  </si>
  <si>
    <t>ALL HEAVY TRUCK</t>
  </si>
  <si>
    <t>TRA_Hdt_Dis</t>
  </si>
  <si>
    <t>TRA_Hdt_Gas</t>
  </si>
  <si>
    <t>ALL LIGHT COMMERCIAL VEHICLE-LIGHT TRUCK</t>
  </si>
  <si>
    <t>TRA_Lcv_Cng</t>
  </si>
  <si>
    <t>TRA_Lcv_Dis</t>
  </si>
  <si>
    <t>TRA_Lcv_Gas</t>
  </si>
  <si>
    <t>TRA_Lcv_Lpg</t>
  </si>
  <si>
    <t>TRA_Mop_Gas</t>
  </si>
  <si>
    <t>ALL MOT</t>
  </si>
  <si>
    <t>TRA_Mot_Gas</t>
  </si>
  <si>
    <t>ALL CAR</t>
  </si>
  <si>
    <t>TRA_Car_Cng</t>
  </si>
  <si>
    <t>TRA_Car_Dis</t>
  </si>
  <si>
    <t>TRA_Car_Fle_Fue</t>
  </si>
  <si>
    <t>TRA_Car_Gas</t>
  </si>
  <si>
    <t>TRA_Car_Lpg</t>
  </si>
  <si>
    <t>TRA_Car_Oth</t>
  </si>
  <si>
    <t>From EU-TIMES</t>
  </si>
  <si>
    <t>*This table is to quantify the ACTFLOW, i.e., activity flow, which is cumputed by carried passenger number/ per vehicle</t>
  </si>
  <si>
    <t>*UNIT: PASSENGER/VEH NUMBER</t>
  </si>
  <si>
    <t>~FI_T: ACTFLO~DEMO</t>
  </si>
  <si>
    <t>!!because the activity flow was not input in one of the oldest version so the model result shows that TRA always need to import dummy, following eu-times, when we try to import them we should use specific name rather than TRA_BUS* stuff</t>
  </si>
  <si>
    <t>CommGrp</t>
  </si>
  <si>
    <t>1.91 ton/per gasoline truck and 8.92 ton/per diesel truck, this carrier capacity/activity flow follows the average of EU-TIMES</t>
  </si>
  <si>
    <t>*The EU-TIMES have not defined CAP2ACT for it, although it shows that the calculated output is 1000 times of the demand (unbalance of supply and demand), but it seems right because we we add this table it turns to be so many dummy imp, so we decided to delete this table following EU-RULES</t>
  </si>
  <si>
    <t>~FI_T: CAP2ACT</t>
  </si>
  <si>
    <r>
      <rPr>
        <b/>
        <sz val="14"/>
        <rFont val="Arial"/>
        <charset val="134"/>
      </rPr>
      <t>Transportation Sector</t>
    </r>
  </si>
  <si>
    <r>
      <rPr>
        <sz val="11"/>
        <color rgb="FF000000"/>
        <rFont val="Calibri"/>
        <charset val="134"/>
      </rPr>
      <t>Historical Database – October 2022</t>
    </r>
  </si>
  <si>
    <r>
      <rPr>
        <b/>
        <sz val="12"/>
        <rFont val="Arial"/>
        <charset val="134"/>
      </rPr>
      <t>New Brunswick</t>
    </r>
  </si>
  <si>
    <r>
      <rPr>
        <b/>
        <sz val="12"/>
        <rFont val="Arial"/>
        <charset val="134"/>
      </rPr>
      <t>Quebec</t>
    </r>
  </si>
  <si>
    <r>
      <rPr>
        <b/>
        <sz val="12"/>
        <rFont val="Arial"/>
        <charset val="134"/>
      </rPr>
      <t>Ontario</t>
    </r>
  </si>
  <si>
    <r>
      <rPr>
        <b/>
        <sz val="12"/>
        <rFont val="Arial"/>
        <charset val="134"/>
      </rPr>
      <t>Manitoba</t>
    </r>
  </si>
  <si>
    <r>
      <rPr>
        <b/>
        <sz val="12"/>
        <rFont val="Arial"/>
        <charset val="134"/>
      </rPr>
      <t>Saskatchewan</t>
    </r>
  </si>
  <si>
    <t>Table 28: School Bus Secondary Energy Use and GHG Emissions by Energy Source</t>
  </si>
  <si>
    <r>
      <rPr>
        <b/>
        <sz val="12"/>
        <rFont val="Arial"/>
        <charset val="134"/>
      </rPr>
      <t>Table 28: School Bus Secondary Energy Use and GHG Emissions by Energy Source</t>
    </r>
  </si>
  <si>
    <t>School Bus Energy Use (PJ)</t>
  </si>
  <si>
    <r>
      <rPr>
        <b/>
        <sz val="10"/>
        <rFont val="Arial"/>
        <charset val="134"/>
      </rPr>
      <t>School Bus Energy Use (PJ)</t>
    </r>
  </si>
  <si>
    <t>Energy Use by Energy Source (PJ)</t>
  </si>
  <si>
    <r>
      <rPr>
        <b/>
        <i/>
        <sz val="10"/>
        <rFont val="Arial"/>
        <charset val="134"/>
      </rPr>
      <t>Energy Use by Energy Source (PJ)</t>
    </r>
  </si>
  <si>
    <t>Natural Gas</t>
  </si>
  <si>
    <r>
      <rPr>
        <sz val="11"/>
        <color rgb="FF000000"/>
        <rFont val="Calibri"/>
        <charset val="134"/>
      </rPr>
      <t>Natural Gas</t>
    </r>
  </si>
  <si>
    <t>Motor Gasoline</t>
  </si>
  <si>
    <r>
      <rPr>
        <sz val="10"/>
        <rFont val="Arial"/>
        <charset val="134"/>
      </rPr>
      <t>Motor Gasoline</t>
    </r>
  </si>
  <si>
    <t>Diesel Fuel Oil</t>
  </si>
  <si>
    <r>
      <rPr>
        <sz val="10"/>
        <rFont val="Arial"/>
        <charset val="134"/>
      </rPr>
      <t>Diesel Fuel Oil</t>
    </r>
  </si>
  <si>
    <t>Ethanol</t>
  </si>
  <si>
    <t>n.a.</t>
  </si>
  <si>
    <r>
      <rPr>
        <sz val="10"/>
        <rFont val="Arial"/>
        <charset val="134"/>
      </rPr>
      <t>Ethanol</t>
    </r>
  </si>
  <si>
    <r>
      <rPr>
        <sz val="11"/>
        <color rgb="FF000000"/>
        <rFont val="Calibri"/>
        <charset val="134"/>
      </rPr>
      <t>n.a.</t>
    </r>
  </si>
  <si>
    <t>Biodiesel Fuel</t>
  </si>
  <si>
    <r>
      <rPr>
        <sz val="10"/>
        <rFont val="Arial"/>
        <charset val="134"/>
      </rPr>
      <t>Biodiesel Fuel</t>
    </r>
  </si>
  <si>
    <t>Propane</t>
  </si>
  <si>
    <r>
      <rPr>
        <sz val="10"/>
        <rFont val="Arial"/>
        <charset val="134"/>
      </rPr>
      <t>Propane</t>
    </r>
  </si>
  <si>
    <r>
      <rPr>
        <b/>
        <i/>
        <sz val="10"/>
        <rFont val="Arial"/>
        <charset val="134"/>
      </rPr>
      <t>Shares (%)</t>
    </r>
  </si>
  <si>
    <t xml:space="preserve">Activity </t>
  </si>
  <si>
    <r>
      <rPr>
        <b/>
        <sz val="10"/>
        <color rgb="FF000000"/>
        <rFont val="Arial"/>
        <charset val="134"/>
      </rPr>
      <t>Activity</t>
    </r>
    <r>
      <rPr>
        <b/>
        <sz val="10"/>
        <color rgb="FF000000"/>
        <rFont val="Arial"/>
        <charset val="134"/>
      </rPr>
      <t xml:space="preserve"> </t>
    </r>
  </si>
  <si>
    <t>Passenger-kilometres (millions)</t>
  </si>
  <si>
    <r>
      <rPr>
        <sz val="10"/>
        <color rgb="FF000000"/>
        <rFont val="Arial"/>
        <charset val="134"/>
      </rPr>
      <t>Passenger-kilometres (millions)</t>
    </r>
  </si>
  <si>
    <t>Energy Intensity (MJ/Pkm)</t>
  </si>
  <si>
    <r>
      <rPr>
        <b/>
        <sz val="10"/>
        <color rgb="FF000000"/>
        <rFont val="Arial"/>
        <charset val="134"/>
      </rPr>
      <t>Energy Intensity (MJ/Pkm)</t>
    </r>
  </si>
  <si>
    <r>
      <rPr>
        <b/>
        <sz val="10"/>
        <rFont val="Arial"/>
        <charset val="134"/>
      </rPr>
      <t>School Bus GHG Emissions (Mt of CO</t>
    </r>
    <r>
      <rPr>
        <b/>
        <vertAlign val="subscript"/>
        <sz val="10"/>
        <rFont val="Arial"/>
        <charset val="134"/>
      </rPr>
      <t>2</t>
    </r>
    <r>
      <rPr>
        <b/>
        <sz val="10"/>
        <rFont val="Arial"/>
        <charset val="134"/>
      </rPr>
      <t>e)</t>
    </r>
  </si>
  <si>
    <r>
      <rPr>
        <b/>
        <i/>
        <sz val="10"/>
        <rFont val="Arial"/>
        <charset val="134"/>
      </rPr>
      <t>GHG Emissions by Energy Source (Mt of CO</t>
    </r>
    <r>
      <rPr>
        <b/>
        <i/>
        <vertAlign val="subscript"/>
        <sz val="10"/>
        <rFont val="Arial"/>
        <charset val="134"/>
      </rPr>
      <t>2</t>
    </r>
    <r>
      <rPr>
        <b/>
        <i/>
        <sz val="10"/>
        <rFont val="Arial"/>
        <charset val="134"/>
      </rPr>
      <t>e)</t>
    </r>
  </si>
  <si>
    <r>
      <rPr>
        <sz val="10"/>
        <rFont val="Arial"/>
        <charset val="134"/>
      </rPr>
      <t>n.a.</t>
    </r>
  </si>
  <si>
    <t>GHG Intensity (tonne/TJ)</t>
  </si>
  <si>
    <r>
      <rPr>
        <b/>
        <sz val="10"/>
        <color rgb="FF000000"/>
        <rFont val="Arial"/>
        <charset val="134"/>
      </rPr>
      <t>GHG Intensity (tonne/TJ)</t>
    </r>
  </si>
  <si>
    <t>~FI_T: LIFE</t>
  </si>
  <si>
    <t>~FI_T: FIXOM</t>
  </si>
  <si>
    <t>UNIT: MCAN/000VEH</t>
  </si>
  <si>
    <t>*So, on average, the cost of owning and operating a car in Alberta can range from $2,000 to $3,000 per year, from https://www.ratelab.ca/how-much-does-it-cost-to-own-and-operate-a-car-in-canada/#:~:text=Cost%20to%20Own%20and%20Operate%20a%20Car%20in,operating%20a%20car%20in%20Prince%20Edward%20Island%3A%20</t>
  </si>
  <si>
    <t>* we select 2000 as the fixom for a car, which doesn't include the fuel cost</t>
  </si>
  <si>
    <t xml:space="preserve">Reffered to the data of EU, from EU_TIMES:: VT_EUReg_TRA:: Occupancy sheet, source from </t>
  </si>
  <si>
    <t>UNIT: PASSENGER/VEH NUMBER</t>
  </si>
  <si>
    <t>average value</t>
  </si>
  <si>
    <t>Country</t>
  </si>
  <si>
    <t>Vehicle</t>
  </si>
  <si>
    <t>Fuel</t>
  </si>
  <si>
    <t>CNG/Biogas</t>
  </si>
  <si>
    <t>Diesel</t>
  </si>
  <si>
    <t>LPG</t>
  </si>
  <si>
    <t>Mopeds</t>
  </si>
  <si>
    <t>Flexi Fuel</t>
  </si>
  <si>
    <t>Other</t>
  </si>
  <si>
    <t>HDTs</t>
  </si>
  <si>
    <t>Source: Natural sources canada</t>
  </si>
  <si>
    <t>(the coefficient from PJ to mio tkm is from the average of EU countries)</t>
  </si>
  <si>
    <t>PJ to PJ</t>
  </si>
  <si>
    <t>Region</t>
  </si>
  <si>
    <t>Level_0</t>
  </si>
  <si>
    <t>Level_1</t>
  </si>
  <si>
    <t>Total energy consumption (PJ)</t>
  </si>
  <si>
    <t>Freight transport</t>
  </si>
  <si>
    <t>By GSL</t>
  </si>
  <si>
    <t>By Turbo fuel</t>
  </si>
  <si>
    <t>Passenger transport</t>
  </si>
  <si>
    <t>Transport activity</t>
  </si>
  <si>
    <t>Freight transport (mio tkm)</t>
  </si>
  <si>
    <t>Passenger transport (mio pkm)</t>
  </si>
  <si>
    <t>TRA_Avi_Frt_00</t>
  </si>
  <si>
    <t>Aviation Tech - Freight - GSL</t>
  </si>
  <si>
    <t>btkm</t>
  </si>
  <si>
    <t>btkm-yr</t>
  </si>
  <si>
    <t>TRA_Avi_Pas_00</t>
  </si>
  <si>
    <t>Aviation Tech - Passenger - GSL</t>
  </si>
  <si>
    <t>bpkm</t>
  </si>
  <si>
    <t>bpkm-yr</t>
  </si>
  <si>
    <t>TAvi_Frt</t>
  </si>
  <si>
    <t>TAvi_Pas</t>
  </si>
  <si>
    <t>TRATURBOFUEL</t>
  </si>
  <si>
    <t>*btkm/PJ</t>
  </si>
  <si>
    <t>~FI_T: Share-I~UP</t>
  </si>
  <si>
    <t>~FI_T: Share-I~UP~2050</t>
  </si>
  <si>
    <t>Demand</t>
  </si>
  <si>
    <t>TAvi_Frt_GSL</t>
  </si>
  <si>
    <t>TAvi_Frt_TURBOFUEL</t>
  </si>
  <si>
    <t>TAvi_Pas_GSL</t>
  </si>
  <si>
    <t>TAvi_Pas_TURBOFUEL</t>
  </si>
  <si>
    <t>*unit: billion tkm, and billion pkm, this table is similar to the capacity</t>
  </si>
  <si>
    <t>*bvkm/mvkm</t>
  </si>
  <si>
    <t>/FI_T: CAP2ACT</t>
  </si>
  <si>
    <t>TRA_Avi_Frt_GSL00</t>
  </si>
  <si>
    <t>TRA_Avi_Frt_TURBOFUEL00</t>
  </si>
  <si>
    <t>TRA_Avi_Pas_GSL00</t>
  </si>
  <si>
    <t>TRA_Avi_Pas_TURBOFUEL00</t>
  </si>
  <si>
    <t>*'Passenger or ton/freigvht</t>
  </si>
  <si>
    <t>/FI_T: ACTFLO~DEMO</t>
  </si>
  <si>
    <t>*https://www.eclipseaviation.com/how-many-passengers-does-air-canada-boeing-777-300er-carry/#:~:text=If%20you%E2%80%99ve%20ever%20wondered%20just%20how%20many%20passengers,aircraft%E2%80%99s%20capacity%20for%20a%20maximum%20of%20168%20passengers.</t>
  </si>
  <si>
    <t>168 passengerfs</t>
  </si>
  <si>
    <t>*https://www.aircanada.com/cargo/shipping/our-fleet?lang=en</t>
  </si>
  <si>
    <t>*57 TON/ CARGO PLANE</t>
  </si>
  <si>
    <t>*'1000 km</t>
  </si>
  <si>
    <t>/FI_T: AFA</t>
  </si>
  <si>
    <t>*https://www150.statcan.gc.ca/n1/daily-quotidien/230120/dq230120c-eng.htm</t>
  </si>
  <si>
    <t>*Finally, carriers recorded 52.4 billion passenger-kilometres flown in scheduled and charter operations during 2021</t>
  </si>
  <si>
    <t>*https://www.statista.com/statistics/688212/number-of-air-carriers-in-canada/</t>
  </si>
  <si>
    <t>*1394 carriers</t>
  </si>
  <si>
    <t>*ASSUMING THAT THE AFA for cargo aviation ('1000 km annual) is same for that of passenger aviation ('1000 km annual)</t>
  </si>
  <si>
    <t>/FI_T: STOCK</t>
  </si>
  <si>
    <t>* it should be noted that the aviation, navigation, and rail stock unit is 1, rather than 1000 for car/bus, because the FIXOM for 1000 rail is too much higher than the set dummy costs (2222MillionCAD), which drives potential mistakes in the results</t>
  </si>
  <si>
    <t>/FI_T: LIFE</t>
  </si>
  <si>
    <t>*MCAD$/ airplane/ yr</t>
  </si>
  <si>
    <t>/FI_T: FIXOM</t>
  </si>
  <si>
    <t>*Nevertheless, operating expenses at $15.1 billion outpaced operating revenues ($12.2 billion) in 2020, from https://www150.statcan.gc.ca/n1/daily-quotidien/220121/dq220121d-eng.htm</t>
  </si>
  <si>
    <t>*The $2.4 billion spent on fuel costs accounted for 15.9% of total operating expenses</t>
  </si>
  <si>
    <t>Atlantic</t>
  </si>
  <si>
    <t>Table 15: Freight Air Transportation Secondary Energy Use and GHG Emissions by Energy Source</t>
  </si>
  <si>
    <t>Freight Air Transportation Energy Use (PJ)</t>
  </si>
  <si>
    <t>Aviation Gasoline</t>
  </si>
  <si>
    <t>Aviation Turbo Fuel</t>
  </si>
  <si>
    <r>
      <rPr>
        <b/>
        <sz val="10"/>
        <rFont val="Arial"/>
        <charset val="134"/>
      </rPr>
      <t>Freight Air Transportation GHG Emissions (Mt of CO</t>
    </r>
    <r>
      <rPr>
        <b/>
        <vertAlign val="subscript"/>
        <sz val="10"/>
        <rFont val="Arial"/>
        <charset val="134"/>
      </rPr>
      <t>2</t>
    </r>
    <r>
      <rPr>
        <b/>
        <sz val="10"/>
        <rFont val="Arial"/>
        <charset val="134"/>
      </rPr>
      <t>e)</t>
    </r>
  </si>
  <si>
    <t>NOTE: Activity variable for air transportation is not available by region.</t>
  </si>
  <si>
    <t>Table 16: Rail Transportation Secondary Energy Use and GHG Emissions</t>
  </si>
  <si>
    <r>
      <rPr>
        <b/>
        <sz val="10"/>
        <rFont val="Arial"/>
        <charset val="134"/>
      </rPr>
      <t>Rail Transportation Energy Use</t>
    </r>
    <r>
      <rPr>
        <b/>
        <vertAlign val="superscript"/>
        <sz val="10"/>
        <rFont val="Arial"/>
        <charset val="134"/>
      </rPr>
      <t>1</t>
    </r>
    <r>
      <rPr>
        <b/>
        <sz val="10"/>
        <rFont val="Arial"/>
        <charset val="134"/>
      </rPr>
      <t xml:space="preserve"> (PJ)</t>
    </r>
  </si>
  <si>
    <t>Passenger Rail Transportation</t>
  </si>
  <si>
    <t>Freight Rail Transportation</t>
  </si>
  <si>
    <r>
      <rPr>
        <b/>
        <sz val="10"/>
        <rFont val="Arial"/>
        <charset val="134"/>
      </rPr>
      <t>Rail Transportation GHG Emissions</t>
    </r>
    <r>
      <rPr>
        <b/>
        <vertAlign val="superscript"/>
        <sz val="10"/>
        <rFont val="Arial"/>
        <charset val="134"/>
      </rPr>
      <t>1</t>
    </r>
    <r>
      <rPr>
        <b/>
        <sz val="10"/>
        <rFont val="Arial"/>
        <charset val="134"/>
      </rPr>
      <t xml:space="preserve"> (Mt of CO</t>
    </r>
    <r>
      <rPr>
        <b/>
        <vertAlign val="subscript"/>
        <sz val="10"/>
        <rFont val="Arial"/>
        <charset val="134"/>
      </rPr>
      <t>2</t>
    </r>
    <r>
      <rPr>
        <b/>
        <sz val="10"/>
        <rFont val="Arial"/>
        <charset val="134"/>
      </rPr>
      <t>e)</t>
    </r>
  </si>
  <si>
    <t>Passenger Rail Transportation GHG Intensity (tonne/TJ)</t>
  </si>
  <si>
    <t>Freight Rail Transportation GHG Intensity (tonne/TJ)</t>
  </si>
  <si>
    <t>1) Rail transportation consumes only diesel fuel oil.</t>
  </si>
  <si>
    <t>NOTE: Activity variable for rail transportation is not available by region.</t>
  </si>
  <si>
    <t>Table 14: Passenger Air Transportation Secondary Energy Use and GHG Emissions by Energy Source</t>
  </si>
  <si>
    <t>Passenger Air Transportation Energy Use (PJ)</t>
  </si>
  <si>
    <r>
      <rPr>
        <b/>
        <sz val="10"/>
        <rFont val="Arial"/>
        <charset val="134"/>
      </rPr>
      <t>Passenger Air Transportation GHG Emissions (Mt of CO</t>
    </r>
    <r>
      <rPr>
        <b/>
        <vertAlign val="subscript"/>
        <sz val="10"/>
        <rFont val="Arial"/>
        <charset val="134"/>
      </rPr>
      <t>2</t>
    </r>
    <r>
      <rPr>
        <b/>
        <sz val="10"/>
        <rFont val="Arial"/>
        <charset val="134"/>
      </rPr>
      <t>e)</t>
    </r>
  </si>
  <si>
    <t>Source: natural resources canada</t>
  </si>
  <si>
    <t>*(the coefficient from PJ to mio tkm is from the average of EU countries)</t>
  </si>
  <si>
    <t>* the data for this table is pasted from the website</t>
  </si>
  <si>
    <t>Energy consumption (PJ)</t>
  </si>
  <si>
    <t>Total</t>
  </si>
  <si>
    <t>Heavy fuel oil</t>
  </si>
  <si>
    <t>TNav</t>
  </si>
  <si>
    <t>Inland and coastal navigation</t>
  </si>
  <si>
    <t>TRAHFO</t>
  </si>
  <si>
    <t>TRA_Nav</t>
  </si>
  <si>
    <t>*PJ/btkm, this unit same with EU-TIMES, but different to cars</t>
  </si>
  <si>
    <t>~FI_T: INPUT</t>
  </si>
  <si>
    <t>*Unit: btkm</t>
  </si>
  <si>
    <t>*It was assumed that in the future the navigation could be powered partly by electricity (80%), and hydrogen (10%, with co2 emissions), but we have not considered biomass</t>
  </si>
  <si>
    <t>*PJ/btkm</t>
  </si>
  <si>
    <t>*btkm/mtkm</t>
  </si>
  <si>
    <t>*'Passenger or ton/ship</t>
  </si>
  <si>
    <t>*assuming one cargo ship carry 1000 ton staff</t>
  </si>
  <si>
    <t>*assuming one cargo ship travel 200 days every year, with a speed of 30 mile per hour</t>
  </si>
  <si>
    <t>*CAD$/ ship cargo/ yr</t>
  </si>
  <si>
    <t>*assuming same operating and management expense for cargo and plane, 9.11MCAD/cargo/year</t>
  </si>
  <si>
    <t>Source: Natural resources canada</t>
  </si>
  <si>
    <t>Transport energy consumption (PJ)</t>
  </si>
  <si>
    <t>Diesel oil</t>
  </si>
  <si>
    <t>Freight transport (mio tkm/ mio pkm)</t>
  </si>
  <si>
    <t>*UNIT: btkm or bpkm per PJ</t>
  </si>
  <si>
    <t>TRA_Rai_Pas-Dst00</t>
  </si>
  <si>
    <t>TRai_Pas</t>
  </si>
  <si>
    <t>*the eff for Trail refers to EU-TIMES, and the natural resource canada 2020 reports that there is no electric train or consumption</t>
  </si>
  <si>
    <t>TRA_Rai_Frt-Dst00</t>
  </si>
  <si>
    <t>TRai_Frt</t>
  </si>
  <si>
    <t>*unit: btkm or bpkm</t>
  </si>
  <si>
    <t>*set no stock for rail, aviation or navigation, because it will tell the veda the stock shrink with time, which makes the supply not enough for demand. Versa, we don't set stock which will make the demand better satisfied within only energy flow, which means that we don't need to invest new rail/aviation/navigation in the future 30-year</t>
  </si>
  <si>
    <t>Rail Freight - Diesel</t>
  </si>
  <si>
    <t>Conventional passenger trains - Diesel</t>
  </si>
  <si>
    <t>Rail Freight</t>
  </si>
  <si>
    <t>Conventional passenger trains</t>
  </si>
  <si>
    <t>*EU-TIMES have not indicated the CAP2ACT and ACTFLO, it means that they both take the default value 1, so we followed it</t>
  </si>
  <si>
    <t>* ASSUMING A TRAIN TRAVEL 200000 KM in canada</t>
  </si>
  <si>
    <t>*CAD$/ship cargo/ yr</t>
  </si>
  <si>
    <t>*10254 million CAD$ in 2021, from https://www.statista.com/statistics/554912/railway-operating-expenses-bytype-canada/</t>
  </si>
  <si>
    <t>PRE</t>
  </si>
  <si>
    <t>TRAELC00</t>
  </si>
  <si>
    <t>Transport sector fuel tech - ELC</t>
  </si>
  <si>
    <t>PJ-a</t>
  </si>
  <si>
    <t>DAYNITE</t>
  </si>
  <si>
    <t>TRALPG00</t>
  </si>
  <si>
    <t>Transport sector fuel tech - LPG</t>
  </si>
  <si>
    <t>TRAGAS00</t>
  </si>
  <si>
    <t>Transport sector fuel tech - GAS</t>
  </si>
  <si>
    <t>SEASON</t>
  </si>
  <si>
    <t>TRAHFO00</t>
  </si>
  <si>
    <t>Transport sector fuel tech - HFO</t>
  </si>
  <si>
    <t>TRADST00</t>
  </si>
  <si>
    <t>DIESEL</t>
  </si>
  <si>
    <t>TRAGSL00</t>
  </si>
  <si>
    <t>TRATURBOFUEL00</t>
  </si>
  <si>
    <t>TURBO FUEL</t>
  </si>
  <si>
    <t>EFF</t>
  </si>
  <si>
    <t>Share~UP</t>
  </si>
  <si>
    <t>OILLPG</t>
  </si>
  <si>
    <t>GASNAT</t>
  </si>
  <si>
    <t>OILHFO</t>
  </si>
  <si>
    <t>OILDST</t>
  </si>
  <si>
    <t>OILGSL</t>
  </si>
  <si>
    <t>ELC</t>
  </si>
  <si>
    <t>Dynamic coefficients for combustion emissions in transport</t>
  </si>
  <si>
    <t>~COMEMI</t>
  </si>
  <si>
    <t>TRAJTK</t>
  </si>
  <si>
    <t>TRACO2N</t>
  </si>
  <si>
    <t>TRACOXN</t>
  </si>
  <si>
    <t>TRACH4N</t>
  </si>
  <si>
    <t>TRASO2N</t>
  </si>
  <si>
    <t>TRANOXN</t>
  </si>
  <si>
    <t>TRAN2ON</t>
  </si>
  <si>
    <t>TRAPMAN</t>
  </si>
  <si>
    <t>TRAPMBN</t>
  </si>
  <si>
    <t>TRAVOCN</t>
  </si>
  <si>
    <t>TRASF6N</t>
  </si>
  <si>
    <t>TRACXFN</t>
  </si>
  <si>
    <t>Table 20: Car Secondary Energy Use and GHG Emissions by Energy Source</t>
  </si>
  <si>
    <r>
      <rPr>
        <b/>
        <sz val="12"/>
        <rFont val="Arial"/>
        <charset val="134"/>
      </rPr>
      <t>Table 20: Car Secondary Energy Use and GHG Emissions by Energy Source</t>
    </r>
  </si>
  <si>
    <t>Car Energy Use (PJ)</t>
  </si>
  <si>
    <r>
      <rPr>
        <b/>
        <sz val="10"/>
        <rFont val="Arial"/>
        <charset val="134"/>
      </rPr>
      <t>Car Energy Use (PJ)</t>
    </r>
  </si>
  <si>
    <r>
      <rPr>
        <b/>
        <sz val="10"/>
        <rFont val="Arial"/>
        <charset val="134"/>
      </rPr>
      <t>Car GHG Emissions (Mt of CO</t>
    </r>
    <r>
      <rPr>
        <b/>
        <vertAlign val="subscript"/>
        <sz val="10"/>
        <rFont val="Arial"/>
        <charset val="134"/>
      </rPr>
      <t>2</t>
    </r>
    <r>
      <rPr>
        <b/>
        <sz val="10"/>
        <rFont val="Arial"/>
        <charset val="134"/>
      </rPr>
      <t>e)</t>
    </r>
  </si>
  <si>
    <t>Table 29: Urban Transit Secondary Energy Use and GHG Emissions by Energy Source</t>
  </si>
  <si>
    <r>
      <rPr>
        <b/>
        <sz val="12"/>
        <rFont val="Arial"/>
        <charset val="134"/>
      </rPr>
      <t>Table 29: Urban Transit Secondary Energy Use and GHG Emissions by Energy Source</t>
    </r>
  </si>
  <si>
    <t>Urban Transit Energy Use (PJ)</t>
  </si>
  <si>
    <r>
      <rPr>
        <b/>
        <sz val="10"/>
        <rFont val="Arial"/>
        <charset val="134"/>
      </rPr>
      <t>Urban Transit Energy Use (PJ)</t>
    </r>
  </si>
  <si>
    <t>Electricity</t>
  </si>
  <si>
    <r>
      <rPr>
        <sz val="10"/>
        <rFont val="Arial"/>
        <charset val="134"/>
      </rPr>
      <t>Electricity</t>
    </r>
  </si>
  <si>
    <r>
      <rPr>
        <b/>
        <sz val="10"/>
        <rFont val="Arial"/>
        <charset val="134"/>
      </rPr>
      <t xml:space="preserve">Urban Transit GHG Emissions </t>
    </r>
    <r>
      <rPr>
        <b/>
        <u/>
        <sz val="10"/>
        <rFont val="Arial"/>
        <charset val="134"/>
      </rPr>
      <t>Excluding</t>
    </r>
    <r>
      <rPr>
        <b/>
        <sz val="10"/>
        <rFont val="Arial"/>
        <charset val="134"/>
      </rPr>
      <t xml:space="preserve"> Electricity (Mt of CO</t>
    </r>
    <r>
      <rPr>
        <b/>
        <vertAlign val="subscript"/>
        <sz val="10"/>
        <rFont val="Arial"/>
        <charset val="134"/>
      </rPr>
      <t>2</t>
    </r>
    <r>
      <rPr>
        <b/>
        <sz val="10"/>
        <rFont val="Arial"/>
        <charset val="134"/>
      </rPr>
      <t>e)</t>
    </r>
  </si>
  <si>
    <t>–</t>
  </si>
  <si>
    <r>
      <rPr>
        <sz val="12"/>
        <rFont val="Times New Roman"/>
        <charset val="134"/>
      </rPr>
      <t>–</t>
    </r>
  </si>
  <si>
    <r>
      <rPr>
        <sz val="11"/>
        <color rgb="FF000000"/>
        <rFont val="Calibri"/>
        <charset val="134"/>
      </rPr>
      <t xml:space="preserve">1) Data on GHG emissions are presented </t>
    </r>
    <r>
      <rPr>
        <u/>
        <sz val="10"/>
        <rFont val="Arial"/>
        <charset val="134"/>
      </rPr>
      <t>excluding</t>
    </r>
    <r>
      <rPr>
        <sz val="11"/>
        <color rgb="FF000000"/>
        <rFont val="Calibri"/>
        <charset val="134"/>
      </rPr>
      <t xml:space="preserve"> GHG emissions related to electricity production.</t>
    </r>
  </si>
  <si>
    <t>Table 30: Inter-City Bus Secondary Energy Use and GHG Emissions by Energy Source</t>
  </si>
  <si>
    <r>
      <rPr>
        <b/>
        <sz val="12"/>
        <rFont val="Arial"/>
        <charset val="134"/>
      </rPr>
      <t>Table 30: Inter-City Bus Secondary Energy Use and GHG Emissions by Energy Source</t>
    </r>
  </si>
  <si>
    <t>Inter-City Bus Energy Use (PJ)</t>
  </si>
  <si>
    <r>
      <rPr>
        <b/>
        <sz val="10"/>
        <rFont val="Arial"/>
        <charset val="134"/>
      </rPr>
      <t>Inter-City Bus Energy Use (PJ)</t>
    </r>
  </si>
  <si>
    <r>
      <rPr>
        <b/>
        <sz val="10"/>
        <rFont val="Arial"/>
        <charset val="134"/>
      </rPr>
      <t>Inter-City Bus GHG Emissions (Mt of CO</t>
    </r>
    <r>
      <rPr>
        <b/>
        <vertAlign val="subscript"/>
        <sz val="10"/>
        <rFont val="Arial"/>
        <charset val="134"/>
      </rPr>
      <t>2</t>
    </r>
    <r>
      <rPr>
        <b/>
        <sz val="10"/>
        <rFont val="Arial"/>
        <charset val="134"/>
      </rPr>
      <t>e)</t>
    </r>
  </si>
  <si>
    <t>Table 32: Motorcycle Secondary Energy Use, GHG Emissions and Explanatory Variables</t>
  </si>
  <si>
    <r>
      <rPr>
        <b/>
        <sz val="12"/>
        <rFont val="Arial"/>
        <charset val="134"/>
      </rPr>
      <t>Table 32: Motorcycle Secondary Energy Use, GHG Emissions and Explanatory Variables</t>
    </r>
  </si>
  <si>
    <r>
      <rPr>
        <b/>
        <sz val="10"/>
        <rFont val="Arial"/>
        <charset val="134"/>
      </rPr>
      <t>Motorcycle Energy Use</t>
    </r>
    <r>
      <rPr>
        <b/>
        <vertAlign val="superscript"/>
        <sz val="10"/>
        <rFont val="Arial"/>
        <charset val="134"/>
      </rPr>
      <t>1</t>
    </r>
    <r>
      <rPr>
        <b/>
        <sz val="10"/>
        <rFont val="Arial"/>
        <charset val="134"/>
      </rPr>
      <t xml:space="preserve"> (PJ)</t>
    </r>
  </si>
  <si>
    <r>
      <rPr>
        <b/>
        <sz val="10"/>
        <rFont val="Arial"/>
        <charset val="134"/>
      </rPr>
      <t>Motorcycle GHG Emissions</t>
    </r>
    <r>
      <rPr>
        <b/>
        <vertAlign val="superscript"/>
        <sz val="10"/>
        <rFont val="Arial"/>
        <charset val="134"/>
      </rPr>
      <t>1</t>
    </r>
    <r>
      <rPr>
        <b/>
        <sz val="10"/>
        <rFont val="Arial"/>
        <charset val="134"/>
      </rPr>
      <t xml:space="preserve"> (Mt of CO</t>
    </r>
    <r>
      <rPr>
        <b/>
        <vertAlign val="subscript"/>
        <sz val="10"/>
        <rFont val="Arial"/>
        <charset val="134"/>
      </rPr>
      <t>2</t>
    </r>
    <r>
      <rPr>
        <b/>
        <sz val="10"/>
        <rFont val="Arial"/>
        <charset val="134"/>
      </rPr>
      <t>e)</t>
    </r>
  </si>
  <si>
    <t>Motorcycle Explanatory Variables</t>
  </si>
  <si>
    <r>
      <rPr>
        <b/>
        <sz val="10"/>
        <rFont val="Arial"/>
        <charset val="134"/>
      </rPr>
      <t>Motorcycle Explanatory Variables</t>
    </r>
  </si>
  <si>
    <r>
      <rPr>
        <sz val="10"/>
        <rFont val="Arial"/>
        <charset val="134"/>
      </rPr>
      <t>Stock (thousands)</t>
    </r>
  </si>
  <si>
    <r>
      <rPr>
        <sz val="10"/>
        <rFont val="Arial"/>
        <charset val="134"/>
      </rPr>
      <t>Average Distance Travelled per Year (km)</t>
    </r>
  </si>
  <si>
    <t>Motorcycle On-Road Average Fuel Consumption (L/100 km)</t>
  </si>
  <si>
    <r>
      <rPr>
        <sz val="10"/>
        <rFont val="Arial"/>
        <charset val="134"/>
      </rPr>
      <t>Motorcycle On-Road Average Fuel Consumption (L/100 km)</t>
    </r>
  </si>
  <si>
    <t>1) Motorcycles consume only motor gasoline.</t>
  </si>
  <si>
    <r>
      <rPr>
        <sz val="10"/>
        <rFont val="Arial"/>
        <charset val="134"/>
      </rPr>
      <t>1) Motorcycles consume only motor gasoline.</t>
    </r>
  </si>
  <si>
    <t>Table 34: Passenger Light Truck Secondary Energy Use and GHG Emissions by Energy Source</t>
  </si>
  <si>
    <r>
      <rPr>
        <b/>
        <sz val="12"/>
        <rFont val="Arial"/>
        <charset val="134"/>
      </rPr>
      <t>Table 34: Passenger Light Truck Secondary Energy Use and GHG Emissions by Energy Source</t>
    </r>
  </si>
  <si>
    <t>Passenger Light Truck Energy Use (PJ)</t>
  </si>
  <si>
    <r>
      <rPr>
        <b/>
        <sz val="10"/>
        <rFont val="Arial"/>
        <charset val="134"/>
      </rPr>
      <t>Passenger Light Truck Energy Use (PJ)</t>
    </r>
  </si>
  <si>
    <r>
      <rPr>
        <b/>
        <sz val="10"/>
        <rFont val="Arial"/>
        <charset val="134"/>
      </rPr>
      <t>Passenger Light Truck GHG Emissions (Mt of CO</t>
    </r>
    <r>
      <rPr>
        <b/>
        <vertAlign val="subscript"/>
        <sz val="10"/>
        <rFont val="Arial"/>
        <charset val="134"/>
      </rPr>
      <t>2</t>
    </r>
    <r>
      <rPr>
        <b/>
        <sz val="10"/>
        <rFont val="Arial"/>
        <charset val="134"/>
      </rPr>
      <t>e)</t>
    </r>
  </si>
  <si>
    <r>
      <rPr>
        <b/>
        <sz val="10"/>
        <rFont val="Arial"/>
        <charset val="134"/>
      </rPr>
      <t>GHG Intensity (tonne/TJ)</t>
    </r>
  </si>
  <si>
    <t>Table 35: Freight Light Truck Secondary Energy Use and GHG Emissions by Energy Source</t>
  </si>
  <si>
    <r>
      <rPr>
        <b/>
        <sz val="12"/>
        <rFont val="Arial"/>
        <charset val="134"/>
      </rPr>
      <t>Table 35: Freight Light Truck Secondary Energy Use and GHG Emissions by Energy Source</t>
    </r>
  </si>
  <si>
    <t>Freight Light Truck Energy Use (PJ)</t>
  </si>
  <si>
    <r>
      <rPr>
        <b/>
        <sz val="10"/>
        <rFont val="Arial"/>
        <charset val="134"/>
      </rPr>
      <t>Freight Light Truck Energy Use (PJ)</t>
    </r>
  </si>
  <si>
    <t>Activity</t>
  </si>
  <si>
    <r>
      <rPr>
        <b/>
        <sz val="10"/>
        <color rgb="FF000000"/>
        <rFont val="Arial"/>
        <charset val="134"/>
      </rPr>
      <t>Activity</t>
    </r>
  </si>
  <si>
    <t>Tonne-kilometres (millions)</t>
  </si>
  <si>
    <r>
      <rPr>
        <sz val="10"/>
        <color rgb="FF000000"/>
        <rFont val="Arial"/>
        <charset val="134"/>
      </rPr>
      <t>Tonne-kilometres (millions)</t>
    </r>
  </si>
  <si>
    <t>Energy Intensity (MJ/Tkm)</t>
  </si>
  <si>
    <r>
      <rPr>
        <b/>
        <sz val="10"/>
        <color rgb="FF000000"/>
        <rFont val="Arial"/>
        <charset val="134"/>
      </rPr>
      <t>Energy Intensity (MJ/Tkm)</t>
    </r>
  </si>
  <si>
    <r>
      <rPr>
        <b/>
        <sz val="10"/>
        <rFont val="Arial"/>
        <charset val="134"/>
      </rPr>
      <t>Freight Light Truck GHG Emissions (Mt of CO</t>
    </r>
    <r>
      <rPr>
        <b/>
        <vertAlign val="subscript"/>
        <sz val="10"/>
        <rFont val="Arial"/>
        <charset val="134"/>
      </rPr>
      <t>2</t>
    </r>
    <r>
      <rPr>
        <b/>
        <sz val="10"/>
        <rFont val="Arial"/>
        <charset val="134"/>
      </rPr>
      <t>e)</t>
    </r>
  </si>
  <si>
    <t>Table 36: Medium and Heavy Truck Secondary Energy Use and GHG Emissions by Energy Source</t>
  </si>
  <si>
    <r>
      <rPr>
        <b/>
        <sz val="12"/>
        <rFont val="Arial"/>
        <charset val="134"/>
      </rPr>
      <t>Table 36: Medium and Heavy Truck Secondary Energy Use and GHG Emissions by Energy Source</t>
    </r>
  </si>
  <si>
    <r>
      <rPr>
        <b/>
        <u/>
        <sz val="11"/>
        <rFont val="Arial"/>
        <charset val="134"/>
      </rPr>
      <t>Medium Trucks</t>
    </r>
  </si>
  <si>
    <t>Medium Truck Energy Use (PJ)</t>
  </si>
  <si>
    <r>
      <rPr>
        <b/>
        <sz val="10"/>
        <rFont val="Arial"/>
        <charset val="134"/>
      </rPr>
      <t>Medium Truck Energy Use (PJ)</t>
    </r>
  </si>
  <si>
    <r>
      <rPr>
        <b/>
        <sz val="10"/>
        <rFont val="Arial"/>
        <charset val="134"/>
      </rPr>
      <t>Medium Truck GHG Emissions (Mt of CO</t>
    </r>
    <r>
      <rPr>
        <b/>
        <vertAlign val="subscript"/>
        <sz val="10"/>
        <rFont val="Arial"/>
        <charset val="134"/>
      </rPr>
      <t>2</t>
    </r>
    <r>
      <rPr>
        <b/>
        <sz val="10"/>
        <rFont val="Arial"/>
        <charset val="134"/>
      </rPr>
      <t>e)</t>
    </r>
  </si>
  <si>
    <r>
      <rPr>
        <b/>
        <u/>
        <sz val="11"/>
        <rFont val="Arial"/>
        <charset val="134"/>
      </rPr>
      <t>Heavy Trucks</t>
    </r>
  </si>
  <si>
    <r>
      <rPr>
        <b/>
        <sz val="10"/>
        <rFont val="Arial"/>
        <charset val="134"/>
      </rPr>
      <t>Heavy Truck Energy Use</t>
    </r>
    <r>
      <rPr>
        <b/>
        <vertAlign val="superscript"/>
        <sz val="10"/>
        <rFont val="Arial"/>
        <charset val="134"/>
      </rPr>
      <t xml:space="preserve">1 </t>
    </r>
    <r>
      <rPr>
        <b/>
        <sz val="10"/>
        <rFont val="Arial"/>
        <charset val="134"/>
      </rPr>
      <t>(PJ)</t>
    </r>
  </si>
  <si>
    <r>
      <rPr>
        <b/>
        <sz val="10"/>
        <rFont val="Arial"/>
        <charset val="134"/>
      </rPr>
      <t>Heavy Truck GHG Emissions</t>
    </r>
    <r>
      <rPr>
        <b/>
        <vertAlign val="superscript"/>
        <sz val="10"/>
        <rFont val="Arial"/>
        <charset val="134"/>
      </rPr>
      <t>1</t>
    </r>
    <r>
      <rPr>
        <b/>
        <sz val="10"/>
        <rFont val="Arial"/>
        <charset val="134"/>
      </rPr>
      <t xml:space="preserve"> (Mt of CO</t>
    </r>
    <r>
      <rPr>
        <b/>
        <vertAlign val="subscript"/>
        <sz val="10"/>
        <rFont val="Arial"/>
        <charset val="134"/>
      </rPr>
      <t>2</t>
    </r>
    <r>
      <rPr>
        <b/>
        <sz val="10"/>
        <rFont val="Arial"/>
        <charset val="134"/>
      </rPr>
      <t>e)</t>
    </r>
  </si>
  <si>
    <t>1) Heavy trucks consume only diesel fuel oil.</t>
  </si>
  <si>
    <r>
      <rPr>
        <sz val="10"/>
        <rFont val="Arial"/>
        <charset val="134"/>
      </rPr>
      <t>1) Heavy trucks consume only diesel fuel oil.</t>
    </r>
  </si>
  <si>
    <t>Table 31: Bus Explanatory Variables</t>
  </si>
  <si>
    <t>School Buses</t>
  </si>
  <si>
    <t>Inter-City Buses</t>
  </si>
  <si>
    <t xml:space="preserve">Table 21: Car Explanatory Variables </t>
  </si>
  <si>
    <t>Cars On-Road Average Fuel Consumption (L/100 km)</t>
  </si>
  <si>
    <r>
      <rPr>
        <sz val="10"/>
        <rFont val="Arial"/>
        <charset val="134"/>
      </rPr>
      <t>Motor Gasoline</t>
    </r>
    <r>
      <rPr>
        <sz val="10"/>
        <rFont val="Arial"/>
        <charset val="134"/>
      </rPr>
      <t>¹</t>
    </r>
  </si>
  <si>
    <r>
      <rPr>
        <sz val="10"/>
        <rFont val="Arial"/>
        <charset val="134"/>
      </rPr>
      <t>Diesel Fuel Oil</t>
    </r>
    <r>
      <rPr>
        <sz val="10"/>
        <rFont val="Arial"/>
        <charset val="134"/>
      </rPr>
      <t>²</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</si>
</sst>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5" formatCode="&quot;$&quot;#,##0;\-&quot;$&quot;#,##0"/>
    <numFmt numFmtId="41" formatCode="_-* #,##0_-;\-* #,##0_-;_-* &quot;-&quot;_-;_-@_-"/>
    <numFmt numFmtId="44" formatCode="_-&quot;$&quot;* #,##0.00_-;\-&quot;$&quot;* #,##0.00_-;_-&quot;$&quot;* &quot;-&quot;??_-;_-@_-"/>
    <numFmt numFmtId="43" formatCode="_-* #,##0.00_-;\-* #,##0.00_-;_-* &quot;-&quot;??_-;_-@_-"/>
    <numFmt numFmtId="165" formatCode="_-* #,##0.00\ _€_-;\-* #,##0.00\ _€_-;_-* &quot;-&quot;??\ _€_-;_-@_-"/>
    <numFmt numFmtId="166" formatCode="0.0%"/>
    <numFmt numFmtId="167" formatCode="_ * #,##0.00_ ;_ * \-#,##0.00_ ;_ * &quot;-&quot;??_ ;_ @_ "/>
    <numFmt numFmtId="168" formatCode="_-&quot;£&quot;* #,##0.00_-;\-&quot;£&quot;* #,##0.00_-;_-&quot;£&quot;* &quot;-&quot;??_-;_-@_-"/>
    <numFmt numFmtId="169" formatCode="_-[$€-2]\ * #,##0.00_-;\-[$€-2]\ * #,##0.00_-;_-[$€-2]\ * &quot;-&quot;??_-"/>
    <numFmt numFmtId="170" formatCode="_([$€]* #,##0.00_);_([$€]* \(#,##0.00\);_([$€]* &quot;-&quot;??_);_(@_)"/>
    <numFmt numFmtId="171" formatCode="_([$€-2]* #,##0.00_);_([$€-2]* \(#,##0.00\);_([$€-2]* &quot;-&quot;??_)"/>
    <numFmt numFmtId="172" formatCode="_-* #,##0.00\ &quot;€&quot;_-;\-* #,##0.00\ &quot;€&quot;_-;_-* &quot;-&quot;??\ &quot;€&quot;_-;_-@_-"/>
    <numFmt numFmtId="173" formatCode="_-[$€-2]* #,##0.00_-;\-[$€-2]* #,##0.00_-;_-[$€-2]* &quot;-&quot;??_-"/>
    <numFmt numFmtId="174" formatCode="_-&quot;€&quot;\ * #,##0.00_-;\-&quot;€&quot;\ * #,##0.00_-;_-&quot;€&quot;\ * &quot;-&quot;??_-;_-@_-"/>
    <numFmt numFmtId="175" formatCode="_-[$€]* #,##0.00_-;\-[$€]* #,##0.00_-;_-[$€]* &quot;-&quot;??_-;_-@_-"/>
    <numFmt numFmtId="176" formatCode="General_)"/>
    <numFmt numFmtId="177" formatCode="\(##\);\(##\)"/>
    <numFmt numFmtId="178" formatCode="#,##0;\-\ #,##0;_-\ &quot;- &quot;"/>
    <numFmt numFmtId="179" formatCode="#,##0.0000"/>
    <numFmt numFmtId="180" formatCode="_ * #,##0_ ;_ * \-#,##0_ ;_ * &quot;-&quot;_ ;_ @_ "/>
    <numFmt numFmtId="181" formatCode="_ &quot;kr&quot;\ * #,##0_ ;_ &quot;kr&quot;\ * \-#,##0_ ;_ &quot;kr&quot;\ * &quot;-&quot;_ ;_ @_ "/>
    <numFmt numFmtId="182" formatCode="#,##0.0"/>
    <numFmt numFmtId="183" formatCode="_ &quot;kr&quot;\ * #,##0.00_ ;_ &quot;kr&quot;\ * \-#,##0.00_ ;_ &quot;kr&quot;\ * &quot;-&quot;??_ ;_ @_ "/>
    <numFmt numFmtId="184" formatCode="\Te\x\t"/>
    <numFmt numFmtId="185" formatCode="0.000"/>
    <numFmt numFmtId="186" formatCode="0.000000"/>
    <numFmt numFmtId="187" formatCode="0.0"/>
  </numFmts>
  <fonts count="121">
    <font>
      <sz val="10"/>
      <name val="Arial"/>
      <charset val="134"/>
    </font>
    <font>
      <sz val="11"/>
      <color rgb="FF000000"/>
      <name val="Calibri"/>
      <charset val="134"/>
    </font>
    <font>
      <b/>
      <sz val="14"/>
      <name val="Arial"/>
      <charset val="134"/>
    </font>
    <font>
      <b/>
      <sz val="12"/>
      <name val="Arial"/>
      <charset val="134"/>
    </font>
    <font>
      <b/>
      <sz val="10"/>
      <name val="Arial"/>
      <charset val="134"/>
    </font>
    <font>
      <b/>
      <u/>
      <sz val="10"/>
      <name val="Arial"/>
      <charset val="134"/>
    </font>
    <font>
      <b/>
      <sz val="10"/>
      <color rgb="FF000000"/>
      <name val="Arial"/>
      <charset val="134"/>
    </font>
    <font>
      <sz val="10"/>
      <color rgb="FF000000"/>
      <name val="Arial"/>
      <charset val="134"/>
    </font>
    <font>
      <sz val="10"/>
      <name val="Arial"/>
      <charset val="134"/>
    </font>
    <font>
      <b/>
      <u/>
      <sz val="11"/>
      <name val="Arial"/>
      <charset val="134"/>
    </font>
    <font>
      <b/>
      <sz val="11"/>
      <name val="Arial"/>
      <charset val="134"/>
    </font>
    <font>
      <b/>
      <i/>
      <sz val="10"/>
      <name val="Arial"/>
      <charset val="134"/>
    </font>
    <font>
      <sz val="11"/>
      <color theme="1"/>
      <name val="Calibri"/>
      <charset val="134"/>
      <scheme val="minor"/>
    </font>
    <font>
      <sz val="12"/>
      <name val="Times New Roman"/>
      <charset val="134"/>
    </font>
    <font>
      <sz val="14"/>
      <color indexed="9"/>
      <name val="Calibri"/>
      <charset val="134"/>
      <scheme val="minor"/>
    </font>
    <font>
      <sz val="10"/>
      <color indexed="9"/>
      <name val="Calibri"/>
      <charset val="134"/>
      <scheme val="minor"/>
    </font>
    <font>
      <b/>
      <sz val="10"/>
      <color indexed="12"/>
      <name val="Calibri"/>
      <charset val="134"/>
      <scheme val="minor"/>
    </font>
    <font>
      <sz val="10"/>
      <name val="Calibri"/>
      <charset val="134"/>
      <scheme val="minor"/>
    </font>
    <font>
      <sz val="11"/>
      <color theme="0"/>
      <name val="Calibri"/>
      <charset val="134"/>
      <scheme val="minor"/>
    </font>
    <font>
      <b/>
      <sz val="11"/>
      <name val="Calibri"/>
      <charset val="134"/>
      <scheme val="minor"/>
    </font>
    <font>
      <b/>
      <sz val="11"/>
      <color rgb="FFFF0000"/>
      <name val="Calibri"/>
      <charset val="134"/>
      <scheme val="minor"/>
    </font>
    <font>
      <sz val="11"/>
      <color rgb="FFFF0000"/>
      <name val="Calibri"/>
      <charset val="134"/>
      <scheme val="minor"/>
    </font>
    <font>
      <b/>
      <i/>
      <sz val="11"/>
      <color theme="1"/>
      <name val="Calibri"/>
      <charset val="134"/>
      <scheme val="minor"/>
    </font>
    <font>
      <sz val="11"/>
      <color rgb="FF9C0006"/>
      <name val="Calibri"/>
      <charset val="134"/>
      <scheme val="minor"/>
    </font>
    <font>
      <sz val="11"/>
      <color rgb="FF9C6500"/>
      <name val="Calibri"/>
      <charset val="134"/>
      <scheme val="minor"/>
    </font>
    <font>
      <b/>
      <sz val="10"/>
      <color indexed="12"/>
      <name val="Arial"/>
      <charset val="134"/>
    </font>
    <font>
      <b/>
      <sz val="10"/>
      <name val="Arial"/>
      <charset val="134"/>
    </font>
    <font>
      <sz val="8"/>
      <color indexed="8"/>
      <name val="Arial"/>
      <charset val="134"/>
    </font>
    <font>
      <sz val="10"/>
      <color indexed="10"/>
      <name val="Arial"/>
      <charset val="134"/>
    </font>
    <font>
      <b/>
      <sz val="10"/>
      <color rgb="FFFF0000"/>
      <name val="Arial"/>
      <charset val="134"/>
    </font>
    <font>
      <sz val="10"/>
      <color rgb="FFFF0000"/>
      <name val="Arial"/>
      <charset val="134"/>
    </font>
    <font>
      <sz val="22"/>
      <name val="Arial"/>
      <charset val="134"/>
    </font>
    <font>
      <b/>
      <sz val="11"/>
      <color theme="1"/>
      <name val="Calibri"/>
      <charset val="134"/>
      <scheme val="minor"/>
    </font>
    <font>
      <sz val="16"/>
      <color rgb="FFFF0000"/>
      <name val="Arial"/>
      <charset val="134"/>
    </font>
    <font>
      <sz val="14"/>
      <color rgb="FFFF0000"/>
      <name val="Arial"/>
      <charset val="134"/>
    </font>
    <font>
      <sz val="20"/>
      <color rgb="FFFF0000"/>
      <name val="Arial"/>
      <charset val="134"/>
    </font>
    <font>
      <sz val="11"/>
      <name val="Calibri"/>
      <charset val="134"/>
      <scheme val="minor"/>
    </font>
    <font>
      <u/>
      <sz val="10"/>
      <color theme="10"/>
      <name val="Arial"/>
      <charset val="134"/>
    </font>
    <font>
      <sz val="12"/>
      <name val="Arial"/>
      <charset val="134"/>
    </font>
    <font>
      <sz val="10"/>
      <color theme="1"/>
      <name val="Arial"/>
      <charset val="134"/>
    </font>
    <font>
      <sz val="18"/>
      <color theme="3"/>
      <name val="Cambria"/>
      <charset val="134"/>
      <scheme val="major"/>
    </font>
    <font>
      <sz val="11"/>
      <color rgb="FF3F3F76"/>
      <name val="Calibri"/>
      <charset val="134"/>
      <scheme val="minor"/>
    </font>
    <font>
      <sz val="11"/>
      <color rgb="FF006100"/>
      <name val="Calibri"/>
      <charset val="134"/>
      <scheme val="minor"/>
    </font>
    <font>
      <u/>
      <sz val="12"/>
      <color indexed="20"/>
      <name val="??"/>
      <charset val="134"/>
    </font>
    <font>
      <sz val="11"/>
      <color indexed="8"/>
      <name val="Calibri"/>
      <charset val="238"/>
    </font>
    <font>
      <sz val="11"/>
      <color indexed="8"/>
      <name val="Calibri"/>
      <charset val="134"/>
    </font>
    <font>
      <sz val="9"/>
      <name val="Times New Roman"/>
      <charset val="134"/>
    </font>
    <font>
      <sz val="11"/>
      <color indexed="9"/>
      <name val="Calibri"/>
      <charset val="238"/>
    </font>
    <font>
      <sz val="11"/>
      <color indexed="9"/>
      <name val="Calibri"/>
      <charset val="134"/>
    </font>
    <font>
      <b/>
      <sz val="9"/>
      <name val="Times New Roman"/>
      <charset val="134"/>
    </font>
    <font>
      <sz val="9"/>
      <color indexed="8"/>
      <name val="Times New Roman"/>
      <charset val="134"/>
    </font>
    <font>
      <sz val="12"/>
      <color indexed="8"/>
      <name val="Times New Roman"/>
      <charset val="134"/>
    </font>
    <font>
      <b/>
      <sz val="11"/>
      <color indexed="63"/>
      <name val="Calibri"/>
      <charset val="134"/>
    </font>
    <font>
      <sz val="11"/>
      <color indexed="20"/>
      <name val="Calibri"/>
      <charset val="134"/>
    </font>
    <font>
      <b/>
      <sz val="11"/>
      <color indexed="52"/>
      <name val="Calibri"/>
      <charset val="134"/>
    </font>
    <font>
      <sz val="11"/>
      <color indexed="62"/>
      <name val="Calibri"/>
      <charset val="238"/>
    </font>
    <font>
      <b/>
      <sz val="11"/>
      <color indexed="10"/>
      <name val="Calibri"/>
      <charset val="134"/>
    </font>
    <font>
      <b/>
      <sz val="11"/>
      <color indexed="9"/>
      <name val="Calibri"/>
      <charset val="134"/>
    </font>
    <font>
      <b/>
      <sz val="18"/>
      <color indexed="56"/>
      <name val="Cambria"/>
      <charset val="238"/>
    </font>
    <font>
      <b/>
      <sz val="15"/>
      <color indexed="56"/>
      <name val="Calibri"/>
      <charset val="238"/>
    </font>
    <font>
      <b/>
      <sz val="13"/>
      <color indexed="56"/>
      <name val="Calibri"/>
      <charset val="238"/>
    </font>
    <font>
      <b/>
      <sz val="11"/>
      <color indexed="56"/>
      <name val="Calibri"/>
      <charset val="238"/>
    </font>
    <font>
      <sz val="10"/>
      <name val="Arial"/>
      <charset val="161"/>
    </font>
    <font>
      <sz val="10"/>
      <name val="MS Sans Serif"/>
      <charset val="134"/>
    </font>
    <font>
      <sz val="10"/>
      <color indexed="56"/>
      <name val="Arial"/>
      <charset val="134"/>
    </font>
    <font>
      <sz val="11"/>
      <color indexed="62"/>
      <name val="Calibri"/>
      <charset val="134"/>
    </font>
    <font>
      <b/>
      <sz val="11"/>
      <color indexed="9"/>
      <name val="Calibri"/>
      <charset val="238"/>
    </font>
    <font>
      <sz val="10"/>
      <name val="Arial Cyr"/>
      <charset val="204"/>
    </font>
    <font>
      <i/>
      <sz val="8"/>
      <color indexed="38"/>
      <name val="Arial"/>
      <charset val="134"/>
    </font>
    <font>
      <b/>
      <sz val="11"/>
      <color indexed="8"/>
      <name val="Calibri"/>
      <charset val="134"/>
    </font>
    <font>
      <i/>
      <sz val="11"/>
      <color indexed="23"/>
      <name val="Calibri"/>
      <charset val="134"/>
    </font>
    <font>
      <sz val="10"/>
      <color indexed="8"/>
      <name val="Arial"/>
      <charset val="134"/>
    </font>
    <font>
      <sz val="11"/>
      <color indexed="10"/>
      <name val="Calibri"/>
      <charset val="238"/>
    </font>
    <font>
      <sz val="11"/>
      <color indexed="17"/>
      <name val="Calibri"/>
      <charset val="134"/>
    </font>
    <font>
      <sz val="11"/>
      <color rgb="FF006100"/>
      <name val="Calibri"/>
      <charset val="128"/>
      <scheme val="minor"/>
    </font>
    <font>
      <b/>
      <sz val="15"/>
      <color indexed="56"/>
      <name val="Calibri"/>
      <charset val="134"/>
    </font>
    <font>
      <b/>
      <sz val="15"/>
      <color indexed="62"/>
      <name val="Calibri"/>
      <charset val="134"/>
    </font>
    <font>
      <b/>
      <sz val="13"/>
      <color indexed="56"/>
      <name val="Calibri"/>
      <charset val="134"/>
    </font>
    <font>
      <b/>
      <sz val="13"/>
      <color indexed="62"/>
      <name val="Calibri"/>
      <charset val="134"/>
    </font>
    <font>
      <b/>
      <sz val="11"/>
      <color indexed="56"/>
      <name val="Calibri"/>
      <charset val="134"/>
    </font>
    <font>
      <b/>
      <sz val="11"/>
      <color indexed="62"/>
      <name val="Calibri"/>
      <charset val="134"/>
    </font>
    <font>
      <b/>
      <sz val="12"/>
      <name val="Times New Roman"/>
      <charset val="134"/>
    </font>
    <font>
      <sz val="11"/>
      <color indexed="52"/>
      <name val="Calibri"/>
      <charset val="238"/>
    </font>
    <font>
      <u/>
      <sz val="10"/>
      <color indexed="12"/>
      <name val="Arial"/>
      <charset val="134"/>
    </font>
    <font>
      <sz val="11"/>
      <color rgb="FF3F3F76"/>
      <name val="Calibri"/>
      <charset val="128"/>
      <scheme val="minor"/>
    </font>
    <font>
      <b/>
      <sz val="12"/>
      <color indexed="8"/>
      <name val="Times New Roman"/>
      <charset val="134"/>
    </font>
    <font>
      <sz val="11"/>
      <color indexed="17"/>
      <name val="Calibri"/>
      <charset val="238"/>
    </font>
    <font>
      <b/>
      <sz val="11"/>
      <color indexed="63"/>
      <name val="Calibri"/>
      <charset val="238"/>
    </font>
    <font>
      <sz val="11"/>
      <color indexed="52"/>
      <name val="Calibri"/>
      <charset val="134"/>
    </font>
    <font>
      <sz val="11"/>
      <color indexed="10"/>
      <name val="Calibri"/>
      <charset val="134"/>
    </font>
    <font>
      <i/>
      <sz val="11"/>
      <color indexed="23"/>
      <name val="Calibri"/>
      <charset val="238"/>
    </font>
    <font>
      <sz val="11"/>
      <color indexed="60"/>
      <name val="Calibri"/>
      <charset val="134"/>
    </font>
    <font>
      <sz val="11"/>
      <color indexed="19"/>
      <name val="Calibri"/>
      <charset val="134"/>
    </font>
    <font>
      <sz val="11"/>
      <color indexed="60"/>
      <name val="Calibri"/>
      <charset val="161"/>
    </font>
    <font>
      <sz val="8"/>
      <name val="Helv"/>
      <charset val="134"/>
    </font>
    <font>
      <sz val="10"/>
      <name val="Arial"/>
      <charset val="238"/>
    </font>
    <font>
      <sz val="11"/>
      <name val="Arial"/>
      <charset val="134"/>
    </font>
    <font>
      <sz val="10"/>
      <name val="Times New Roman"/>
      <charset val="134"/>
    </font>
    <font>
      <sz val="9"/>
      <name val="Arial"/>
      <charset val="134"/>
    </font>
    <font>
      <sz val="8"/>
      <name val="Arial"/>
      <charset val="134"/>
    </font>
    <font>
      <sz val="11"/>
      <color theme="1"/>
      <name val="Calibri"/>
      <charset val="128"/>
      <scheme val="minor"/>
    </font>
    <font>
      <sz val="10"/>
      <name val="Myriad Pro"/>
      <charset val="134"/>
    </font>
    <font>
      <sz val="12"/>
      <color theme="1"/>
      <name val="Calibri"/>
      <charset val="134"/>
      <scheme val="minor"/>
    </font>
    <font>
      <sz val="10"/>
      <name val="Courier"/>
      <charset val="134"/>
    </font>
    <font>
      <b/>
      <vertAlign val="superscript"/>
      <sz val="12"/>
      <color indexed="54"/>
      <name val="Arial"/>
      <charset val="134"/>
    </font>
    <font>
      <b/>
      <sz val="11"/>
      <color indexed="8"/>
      <name val="Calibri"/>
      <charset val="238"/>
    </font>
    <font>
      <sz val="10"/>
      <name val="Helvetica"/>
      <charset val="134"/>
    </font>
    <font>
      <sz val="11"/>
      <color indexed="20"/>
      <name val="Calibri"/>
      <charset val="238"/>
    </font>
    <font>
      <sz val="11"/>
      <color indexed="60"/>
      <name val="Calibri"/>
      <charset val="238"/>
    </font>
    <font>
      <sz val="8"/>
      <color indexed="9"/>
      <name val="Arial"/>
      <charset val="134"/>
    </font>
    <font>
      <b/>
      <sz val="11"/>
      <color indexed="52"/>
      <name val="Calibri"/>
      <charset val="238"/>
    </font>
    <font>
      <sz val="9"/>
      <name val="Verdana"/>
      <charset val="134"/>
    </font>
    <font>
      <i/>
      <sz val="9"/>
      <color indexed="60"/>
      <name val="Verdana"/>
      <charset val="134"/>
    </font>
    <font>
      <b/>
      <sz val="9"/>
      <name val="Verdana"/>
      <charset val="134"/>
    </font>
    <font>
      <b/>
      <sz val="9"/>
      <name val="Arial"/>
      <charset val="134"/>
    </font>
    <font>
      <b/>
      <sz val="18"/>
      <color indexed="56"/>
      <name val="Cambria"/>
      <charset val="134"/>
    </font>
    <font>
      <u/>
      <sz val="12"/>
      <color indexed="20"/>
      <name val="宋体"/>
      <charset val="134"/>
    </font>
    <font>
      <b/>
      <vertAlign val="superscript"/>
      <sz val="10"/>
      <name val="Arial"/>
      <charset val="134"/>
    </font>
    <font>
      <b/>
      <vertAlign val="subscript"/>
      <sz val="10"/>
      <name val="Arial"/>
      <charset val="134"/>
    </font>
    <font>
      <b/>
      <i/>
      <vertAlign val="subscript"/>
      <sz val="10"/>
      <name val="Arial"/>
      <charset val="134"/>
    </font>
    <font>
      <u/>
      <sz val="10"/>
      <name val="Arial"/>
      <charset val="134"/>
    </font>
  </fonts>
  <fills count="75">
    <fill>
      <patternFill patternType="none"/>
    </fill>
    <fill>
      <patternFill patternType="gray125"/>
    </fill>
    <fill>
      <patternFill patternType="solid">
        <fgColor indexed="12"/>
        <bgColor indexed="64"/>
      </patternFill>
    </fill>
    <fill>
      <patternFill patternType="solid">
        <fgColor indexed="43"/>
        <bgColor indexed="64"/>
      </patternFill>
    </fill>
    <fill>
      <patternFill patternType="solid">
        <fgColor theme="4"/>
        <bgColor indexed="64"/>
      </patternFill>
    </fill>
    <fill>
      <patternFill patternType="solid">
        <fgColor rgb="FFFFFFCC"/>
        <bgColor indexed="64"/>
      </patternFill>
    </fill>
    <fill>
      <patternFill patternType="solid">
        <fgColor theme="4" tint="0.79995117038483843"/>
        <bgColor indexed="64"/>
      </patternFill>
    </fill>
    <fill>
      <patternFill patternType="solid">
        <fgColor rgb="FFFFC7CE"/>
        <bgColor indexed="64"/>
      </patternFill>
    </fill>
    <fill>
      <patternFill patternType="solid">
        <fgColor theme="0" tint="-0.249977111117893"/>
        <bgColor indexed="64"/>
      </patternFill>
    </fill>
    <fill>
      <patternFill patternType="solid">
        <fgColor rgb="FFFFFF99"/>
        <bgColor indexed="64"/>
      </patternFill>
    </fill>
    <fill>
      <patternFill patternType="solid">
        <fgColor rgb="FFDAEEF3"/>
        <bgColor indexed="64"/>
      </patternFill>
    </fill>
    <fill>
      <patternFill patternType="solid">
        <fgColor rgb="FFFFFF00"/>
        <bgColor indexed="64"/>
      </patternFill>
    </fill>
    <fill>
      <patternFill patternType="solid">
        <fgColor theme="0" tint="-0.14996795556505021"/>
        <bgColor indexed="64"/>
      </patternFill>
    </fill>
    <fill>
      <patternFill patternType="solid">
        <fgColor theme="6" tint="0.79995117038483843"/>
        <bgColor indexed="64"/>
      </patternFill>
    </fill>
    <fill>
      <patternFill patternType="solid">
        <fgColor theme="0" tint="-0.34998626667073579"/>
        <bgColor indexed="64"/>
      </patternFill>
    </fill>
    <fill>
      <patternFill patternType="solid">
        <fgColor theme="0"/>
        <bgColor indexed="64"/>
      </patternFill>
    </fill>
    <fill>
      <patternFill patternType="solid">
        <fgColor rgb="FFFF0000"/>
        <bgColor indexed="64"/>
      </patternFill>
    </fill>
    <fill>
      <patternFill patternType="solid">
        <fgColor theme="5"/>
        <bgColor indexed="64"/>
      </patternFill>
    </fill>
    <fill>
      <patternFill patternType="solid">
        <fgColor theme="9" tint="0.79995117038483843"/>
        <bgColor indexed="64"/>
      </patternFill>
    </fill>
    <fill>
      <patternFill patternType="solid">
        <fgColor theme="9"/>
        <bgColor indexed="64"/>
      </patternFill>
    </fill>
    <fill>
      <patternFill patternType="solid">
        <fgColor theme="5" tint="0.79995117038483843"/>
        <bgColor indexed="64"/>
      </patternFill>
    </fill>
    <fill>
      <patternFill patternType="solid">
        <fgColor rgb="FFFFCC99"/>
        <bgColor indexed="64"/>
      </patternFill>
    </fill>
    <fill>
      <patternFill patternType="solid">
        <fgColor rgb="FFC6EFCE"/>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26"/>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53"/>
        <bgColor indexed="64"/>
      </patternFill>
    </fill>
    <fill>
      <patternFill patternType="solid">
        <fgColor indexed="62"/>
        <bgColor indexed="64"/>
      </patternFill>
    </fill>
    <fill>
      <patternFill patternType="solid">
        <fgColor indexed="56"/>
        <bgColor indexed="64"/>
      </patternFill>
    </fill>
    <fill>
      <patternFill patternType="solid">
        <fgColor indexed="10"/>
        <bgColor indexed="64"/>
      </patternFill>
    </fill>
    <fill>
      <patternFill patternType="solid">
        <fgColor indexed="57"/>
        <bgColor indexed="64"/>
      </patternFill>
    </fill>
    <fill>
      <patternFill patternType="solid">
        <fgColor indexed="54"/>
        <bgColor indexed="64"/>
      </patternFill>
    </fill>
    <fill>
      <patternFill patternType="solid">
        <fgColor indexed="22"/>
        <bgColor indexed="64"/>
      </patternFill>
    </fill>
    <fill>
      <patternFill patternType="solid">
        <fgColor indexed="9"/>
        <bgColor indexed="64"/>
      </patternFill>
    </fill>
    <fill>
      <patternFill patternType="solid">
        <fgColor indexed="55"/>
        <bgColor indexed="64"/>
      </patternFill>
    </fill>
    <fill>
      <patternFill patternType="solid">
        <fgColor rgb="FFFFEB9C"/>
        <bgColor indexed="64"/>
      </patternFill>
    </fill>
    <fill>
      <patternFill patternType="darkTrellis"/>
    </fill>
    <fill>
      <patternFill patternType="solid">
        <fgColor indexed="63"/>
        <bgColor indexed="64"/>
      </patternFill>
    </fill>
    <fill>
      <patternFill patternType="mediumGray">
        <fgColor indexed="9"/>
        <bgColor indexed="31"/>
      </patternFill>
    </fill>
    <fill>
      <patternFill patternType="mediumGray">
        <fgColor indexed="9"/>
        <bgColor indexed="44"/>
      </patternFill>
    </fill>
    <fill>
      <patternFill patternType="solid">
        <fgColor indexed="57"/>
        <bgColor indexed="9"/>
      </patternFill>
    </fill>
    <fill>
      <patternFill patternType="mediumGray">
        <fgColor indexed="9"/>
        <bgColor indexed="29"/>
      </patternFill>
    </fill>
    <fill>
      <patternFill patternType="mediumGray">
        <fgColor indexed="22"/>
        <bgColor indexed="31"/>
      </patternFill>
    </fill>
    <fill>
      <patternFill patternType="mediumGray">
        <fgColor indexed="22"/>
        <bgColor indexed="44"/>
      </patternFill>
    </fill>
    <fill>
      <patternFill patternType="mediumGray">
        <fgColor indexed="9"/>
        <bgColor indexed="52"/>
      </patternFill>
    </fill>
  </fills>
  <borders count="38">
    <border>
      <left/>
      <right/>
      <top/>
      <bottom/>
      <diagonal/>
    </border>
    <border>
      <left/>
      <right/>
      <top/>
      <bottom style="thin">
        <color auto="1"/>
      </bottom>
      <diagonal/>
    </border>
    <border>
      <left/>
      <right/>
      <top style="thin">
        <color auto="1"/>
      </top>
      <bottom style="medium">
        <color auto="1"/>
      </bottom>
      <diagonal/>
    </border>
    <border>
      <left/>
      <right/>
      <top style="thin">
        <color auto="1"/>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medium">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auto="1"/>
      </left>
      <right style="thin">
        <color auto="1"/>
      </right>
      <top/>
      <bottom style="thin">
        <color auto="1"/>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30"/>
      </left>
      <right style="thin">
        <color indexed="30"/>
      </right>
      <top style="thin">
        <color indexed="30"/>
      </top>
      <bottom style="thin">
        <color indexed="30"/>
      </bottom>
      <diagonal/>
    </border>
    <border>
      <left style="medium">
        <color auto="1"/>
      </left>
      <right/>
      <top style="thin">
        <color auto="1"/>
      </top>
      <bottom style="thin">
        <color auto="1"/>
      </bottom>
      <diagonal/>
    </border>
    <border>
      <left style="medium">
        <color auto="1"/>
      </left>
      <right style="medium">
        <color auto="1"/>
      </right>
      <top style="thin">
        <color auto="1"/>
      </top>
      <bottom style="medium">
        <color auto="1"/>
      </bottom>
      <diagonal/>
    </border>
    <border>
      <left/>
      <right/>
      <top/>
      <bottom style="medium">
        <color auto="1"/>
      </bottom>
      <diagonal/>
    </border>
    <border>
      <left/>
      <right/>
      <top style="thin">
        <color indexed="62"/>
      </top>
      <bottom style="double">
        <color indexed="62"/>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double">
        <color indexed="10"/>
      </bottom>
      <diagonal/>
    </border>
    <border>
      <left style="thin">
        <color indexed="24"/>
      </left>
      <right style="thin">
        <color indexed="24"/>
      </right>
      <top style="thin">
        <color indexed="24"/>
      </top>
      <bottom style="thin">
        <color indexed="24"/>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s>
  <cellStyleXfs count="5614">
    <xf numFmtId="0" fontId="0" fillId="0" borderId="0"/>
    <xf numFmtId="0" fontId="37" fillId="0" borderId="0" applyNumberFormat="0" applyFill="0" applyBorder="0" applyAlignment="0" applyProtection="0"/>
    <xf numFmtId="0" fontId="23" fillId="7" borderId="0" applyNumberFormat="0" applyBorder="0" applyAlignment="0" applyProtection="0"/>
    <xf numFmtId="0" fontId="18" fillId="4" borderId="0" applyNumberFormat="0" applyBorder="0" applyAlignment="0" applyProtection="0"/>
    <xf numFmtId="0" fontId="43" fillId="0" borderId="0" applyNumberFormat="0" applyFill="0" applyBorder="0" applyAlignment="0" applyProtection="0">
      <alignment vertical="center"/>
    </xf>
    <xf numFmtId="0" fontId="44" fillId="41" borderId="0" applyNumberFormat="0" applyBorder="0" applyAlignment="0" applyProtection="0"/>
    <xf numFmtId="0" fontId="44" fillId="42" borderId="0" applyNumberFormat="0" applyBorder="0" applyAlignment="0" applyProtection="0"/>
    <xf numFmtId="0" fontId="44" fillId="43" borderId="0" applyNumberFormat="0" applyBorder="0" applyAlignment="0" applyProtection="0"/>
    <xf numFmtId="0" fontId="44" fillId="44" borderId="0" applyNumberFormat="0" applyBorder="0" applyAlignment="0" applyProtection="0"/>
    <xf numFmtId="0" fontId="44" fillId="45" borderId="0" applyNumberFormat="0" applyBorder="0" applyAlignment="0" applyProtection="0"/>
    <xf numFmtId="0" fontId="44" fillId="46"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7" borderId="0" applyNumberFormat="0" applyBorder="0" applyAlignment="0" applyProtection="0"/>
    <xf numFmtId="0" fontId="45" fillId="41" borderId="0" applyNumberFormat="0" applyBorder="0" applyAlignment="0" applyProtection="0"/>
    <xf numFmtId="0" fontId="45" fillId="47"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7" borderId="0" applyNumberFormat="0" applyBorder="0" applyAlignment="0" applyProtection="0"/>
    <xf numFmtId="0" fontId="45" fillId="41" borderId="0" applyNumberFormat="0" applyBorder="0" applyAlignment="0" applyProtection="0"/>
    <xf numFmtId="0" fontId="45" fillId="47"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12" fillId="23" borderId="0" applyNumberFormat="0" applyBorder="0" applyAlignment="0" applyProtection="0"/>
    <xf numFmtId="0" fontId="45" fillId="41" borderId="0" applyNumberFormat="0" applyBorder="0" applyAlignment="0" applyProtection="0"/>
    <xf numFmtId="0" fontId="45" fillId="47" borderId="0" applyNumberFormat="0" applyBorder="0" applyAlignment="0" applyProtection="0"/>
    <xf numFmtId="0" fontId="45" fillId="41" borderId="0" applyNumberFormat="0" applyBorder="0" applyAlignment="0" applyProtection="0"/>
    <xf numFmtId="0" fontId="45" fillId="47" borderId="0" applyNumberFormat="0" applyBorder="0" applyAlignment="0" applyProtection="0"/>
    <xf numFmtId="0" fontId="12" fillId="23" borderId="0" applyNumberFormat="0" applyBorder="0" applyAlignment="0" applyProtection="0"/>
    <xf numFmtId="0" fontId="45" fillId="47" borderId="0" applyNumberFormat="0" applyBorder="0" applyAlignment="0" applyProtection="0"/>
    <xf numFmtId="0" fontId="45" fillId="41"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1"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8" borderId="0" applyNumberFormat="0" applyBorder="0" applyAlignment="0" applyProtection="0"/>
    <xf numFmtId="0" fontId="45" fillId="42" borderId="0" applyNumberFormat="0" applyBorder="0" applyAlignment="0" applyProtection="0"/>
    <xf numFmtId="0" fontId="45" fillId="48"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8" borderId="0" applyNumberFormat="0" applyBorder="0" applyAlignment="0" applyProtection="0"/>
    <xf numFmtId="0" fontId="45" fillId="42" borderId="0" applyNumberFormat="0" applyBorder="0" applyAlignment="0" applyProtection="0"/>
    <xf numFmtId="0" fontId="45" fillId="48"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12" fillId="26" borderId="0" applyNumberFormat="0" applyBorder="0" applyAlignment="0" applyProtection="0"/>
    <xf numFmtId="0" fontId="45" fillId="42" borderId="0" applyNumberFormat="0" applyBorder="0" applyAlignment="0" applyProtection="0"/>
    <xf numFmtId="0" fontId="45" fillId="48" borderId="0" applyNumberFormat="0" applyBorder="0" applyAlignment="0" applyProtection="0"/>
    <xf numFmtId="0" fontId="45" fillId="42" borderId="0" applyNumberFormat="0" applyBorder="0" applyAlignment="0" applyProtection="0"/>
    <xf numFmtId="0" fontId="45" fillId="48" borderId="0" applyNumberFormat="0" applyBorder="0" applyAlignment="0" applyProtection="0"/>
    <xf numFmtId="0" fontId="12" fillId="26" borderId="0" applyNumberFormat="0" applyBorder="0" applyAlignment="0" applyProtection="0"/>
    <xf numFmtId="0" fontId="45" fillId="48" borderId="0" applyNumberFormat="0" applyBorder="0" applyAlignment="0" applyProtection="0"/>
    <xf numFmtId="0" fontId="45" fillId="42"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2"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9" borderId="0" applyNumberFormat="0" applyBorder="0" applyAlignment="0" applyProtection="0"/>
    <xf numFmtId="0" fontId="45" fillId="43" borderId="0" applyNumberFormat="0" applyBorder="0" applyAlignment="0" applyProtection="0"/>
    <xf numFmtId="0" fontId="45" fillId="49"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9" borderId="0" applyNumberFormat="0" applyBorder="0" applyAlignment="0" applyProtection="0"/>
    <xf numFmtId="0" fontId="45" fillId="43" borderId="0" applyNumberFormat="0" applyBorder="0" applyAlignment="0" applyProtection="0"/>
    <xf numFmtId="0" fontId="45" fillId="49"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12" fillId="29" borderId="0" applyNumberFormat="0" applyBorder="0" applyAlignment="0" applyProtection="0"/>
    <xf numFmtId="0" fontId="45" fillId="43" borderId="0" applyNumberFormat="0" applyBorder="0" applyAlignment="0" applyProtection="0"/>
    <xf numFmtId="0" fontId="45" fillId="49" borderId="0" applyNumberFormat="0" applyBorder="0" applyAlignment="0" applyProtection="0"/>
    <xf numFmtId="0" fontId="45" fillId="43" borderId="0" applyNumberFormat="0" applyBorder="0" applyAlignment="0" applyProtection="0"/>
    <xf numFmtId="0" fontId="45" fillId="49" borderId="0" applyNumberFormat="0" applyBorder="0" applyAlignment="0" applyProtection="0"/>
    <xf numFmtId="0" fontId="12" fillId="29" borderId="0" applyNumberFormat="0" applyBorder="0" applyAlignment="0" applyProtection="0"/>
    <xf numFmtId="0" fontId="45" fillId="49" borderId="0" applyNumberFormat="0" applyBorder="0" applyAlignment="0" applyProtection="0"/>
    <xf numFmtId="0" fontId="45" fillId="43"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3"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6" borderId="0" applyNumberFormat="0" applyBorder="0" applyAlignment="0" applyProtection="0"/>
    <xf numFmtId="0" fontId="45" fillId="44" borderId="0" applyNumberFormat="0" applyBorder="0" applyAlignment="0" applyProtection="0"/>
    <xf numFmtId="0" fontId="45" fillId="46"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6" borderId="0" applyNumberFormat="0" applyBorder="0" applyAlignment="0" applyProtection="0"/>
    <xf numFmtId="0" fontId="45" fillId="44" borderId="0" applyNumberFormat="0" applyBorder="0" applyAlignment="0" applyProtection="0"/>
    <xf numFmtId="0" fontId="45" fillId="46"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12" fillId="32" borderId="0" applyNumberFormat="0" applyBorder="0" applyAlignment="0" applyProtection="0"/>
    <xf numFmtId="0" fontId="45" fillId="44" borderId="0" applyNumberFormat="0" applyBorder="0" applyAlignment="0" applyProtection="0"/>
    <xf numFmtId="0" fontId="45" fillId="46" borderId="0" applyNumberFormat="0" applyBorder="0" applyAlignment="0" applyProtection="0"/>
    <xf numFmtId="0" fontId="45" fillId="44" borderId="0" applyNumberFormat="0" applyBorder="0" applyAlignment="0" applyProtection="0"/>
    <xf numFmtId="0" fontId="45" fillId="46" borderId="0" applyNumberFormat="0" applyBorder="0" applyAlignment="0" applyProtection="0"/>
    <xf numFmtId="0" fontId="12" fillId="32" borderId="0" applyNumberFormat="0" applyBorder="0" applyAlignment="0" applyProtection="0"/>
    <xf numFmtId="0" fontId="45" fillId="46" borderId="0" applyNumberFormat="0" applyBorder="0" applyAlignment="0" applyProtection="0"/>
    <xf numFmtId="0" fontId="45" fillId="44"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4"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12" fillId="35" borderId="0" applyNumberFormat="0" applyBorder="0" applyAlignment="0" applyProtection="0"/>
    <xf numFmtId="0" fontId="45" fillId="45" borderId="0" applyNumberFormat="0" applyBorder="0" applyAlignment="0" applyProtection="0"/>
    <xf numFmtId="0" fontId="12" fillId="3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9" borderId="0" applyNumberFormat="0" applyBorder="0" applyAlignment="0" applyProtection="0"/>
    <xf numFmtId="0" fontId="45" fillId="46" borderId="0" applyNumberFormat="0" applyBorder="0" applyAlignment="0" applyProtection="0"/>
    <xf numFmtId="0" fontId="45" fillId="49"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9" borderId="0" applyNumberFormat="0" applyBorder="0" applyAlignment="0" applyProtection="0"/>
    <xf numFmtId="0" fontId="45" fillId="46" borderId="0" applyNumberFormat="0" applyBorder="0" applyAlignment="0" applyProtection="0"/>
    <xf numFmtId="0" fontId="45" fillId="49"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12" fillId="38" borderId="0" applyNumberFormat="0" applyBorder="0" applyAlignment="0" applyProtection="0"/>
    <xf numFmtId="0" fontId="12" fillId="38" borderId="0" applyNumberFormat="0" applyBorder="0" applyAlignment="0" applyProtection="0"/>
    <xf numFmtId="0" fontId="12" fillId="38" borderId="0" applyNumberFormat="0" applyBorder="0" applyAlignment="0" applyProtection="0"/>
    <xf numFmtId="0" fontId="45" fillId="46" borderId="0" applyNumberFormat="0" applyBorder="0" applyAlignment="0" applyProtection="0"/>
    <xf numFmtId="0" fontId="45" fillId="49" borderId="0" applyNumberFormat="0" applyBorder="0" applyAlignment="0" applyProtection="0"/>
    <xf numFmtId="0" fontId="45" fillId="46" borderId="0" applyNumberFormat="0" applyBorder="0" applyAlignment="0" applyProtection="0"/>
    <xf numFmtId="0" fontId="45" fillId="49" borderId="0" applyNumberFormat="0" applyBorder="0" applyAlignment="0" applyProtection="0"/>
    <xf numFmtId="0" fontId="12" fillId="38" borderId="0" applyNumberFormat="0" applyBorder="0" applyAlignment="0" applyProtection="0"/>
    <xf numFmtId="0" fontId="45" fillId="49" borderId="0" applyNumberFormat="0" applyBorder="0" applyAlignment="0" applyProtection="0"/>
    <xf numFmtId="0" fontId="45" fillId="46"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6"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1" borderId="0" applyNumberFormat="0" applyBorder="0" applyAlignment="0" applyProtection="0"/>
    <xf numFmtId="0" fontId="45" fillId="42" borderId="0" applyNumberFormat="0" applyBorder="0" applyAlignment="0" applyProtection="0"/>
    <xf numFmtId="0" fontId="45" fillId="43" borderId="0" applyNumberFormat="0" applyBorder="0" applyAlignment="0" applyProtection="0"/>
    <xf numFmtId="0" fontId="45" fillId="44" borderId="0" applyNumberFormat="0" applyBorder="0" applyAlignment="0" applyProtection="0"/>
    <xf numFmtId="0" fontId="45" fillId="45" borderId="0" applyNumberFormat="0" applyBorder="0" applyAlignment="0" applyProtection="0"/>
    <xf numFmtId="0" fontId="45" fillId="46" borderId="0" applyNumberFormat="0" applyBorder="0" applyAlignment="0" applyProtection="0"/>
    <xf numFmtId="49" fontId="46" fillId="0" borderId="10" applyNumberFormat="0" applyFont="0" applyFill="0" applyBorder="0" applyProtection="0">
      <alignment horizontal="left" vertical="center" indent="2"/>
    </xf>
    <xf numFmtId="0" fontId="44" fillId="47" borderId="0" applyNumberFormat="0" applyBorder="0" applyAlignment="0" applyProtection="0"/>
    <xf numFmtId="0" fontId="44" fillId="48" borderId="0" applyNumberFormat="0" applyBorder="0" applyAlignment="0" applyProtection="0"/>
    <xf numFmtId="0" fontId="44" fillId="50" borderId="0" applyNumberFormat="0" applyBorder="0" applyAlignment="0" applyProtection="0"/>
    <xf numFmtId="0" fontId="44" fillId="44" borderId="0" applyNumberFormat="0" applyBorder="0" applyAlignment="0" applyProtection="0"/>
    <xf numFmtId="0" fontId="44" fillId="47" borderId="0" applyNumberFormat="0" applyBorder="0" applyAlignment="0" applyProtection="0"/>
    <xf numFmtId="0" fontId="44" fillId="51"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5" borderId="0" applyNumberFormat="0" applyBorder="0" applyAlignment="0" applyProtection="0"/>
    <xf numFmtId="0" fontId="45" fillId="47" borderId="0" applyNumberFormat="0" applyBorder="0" applyAlignment="0" applyProtection="0"/>
    <xf numFmtId="0" fontId="45" fillId="45"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5" borderId="0" applyNumberFormat="0" applyBorder="0" applyAlignment="0" applyProtection="0"/>
    <xf numFmtId="0" fontId="45" fillId="47" borderId="0" applyNumberFormat="0" applyBorder="0" applyAlignment="0" applyProtection="0"/>
    <xf numFmtId="0" fontId="45" fillId="45"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12" fillId="24" borderId="0" applyNumberFormat="0" applyBorder="0" applyAlignment="0" applyProtection="0"/>
    <xf numFmtId="0" fontId="45" fillId="47" borderId="0" applyNumberFormat="0" applyBorder="0" applyAlignment="0" applyProtection="0"/>
    <xf numFmtId="0" fontId="45" fillId="45" borderId="0" applyNumberFormat="0" applyBorder="0" applyAlignment="0" applyProtection="0"/>
    <xf numFmtId="0" fontId="45" fillId="47" borderId="0" applyNumberFormat="0" applyBorder="0" applyAlignment="0" applyProtection="0"/>
    <xf numFmtId="0" fontId="45" fillId="45" borderId="0" applyNumberFormat="0" applyBorder="0" applyAlignment="0" applyProtection="0"/>
    <xf numFmtId="0" fontId="12" fillId="24" borderId="0" applyNumberFormat="0" applyBorder="0" applyAlignment="0" applyProtection="0"/>
    <xf numFmtId="0" fontId="45" fillId="45" borderId="0" applyNumberFormat="0" applyBorder="0" applyAlignment="0" applyProtection="0"/>
    <xf numFmtId="0" fontId="45" fillId="47"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7"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12" fillId="27" borderId="0" applyNumberFormat="0" applyBorder="0" applyAlignment="0" applyProtection="0"/>
    <xf numFmtId="0" fontId="45" fillId="48" borderId="0" applyNumberFormat="0" applyBorder="0" applyAlignment="0" applyProtection="0"/>
    <xf numFmtId="0" fontId="12" fillId="27"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12" fillId="27" borderId="0" applyNumberFormat="0" applyBorder="0" applyAlignment="0" applyProtection="0"/>
    <xf numFmtId="0" fontId="45" fillId="48" borderId="0" applyNumberFormat="0" applyBorder="0" applyAlignment="0" applyProtection="0"/>
    <xf numFmtId="0" fontId="12" fillId="27"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3" borderId="0" applyNumberFormat="0" applyBorder="0" applyAlignment="0" applyProtection="0"/>
    <xf numFmtId="0" fontId="45" fillId="50" borderId="0" applyNumberFormat="0" applyBorder="0" applyAlignment="0" applyProtection="0"/>
    <xf numFmtId="0" fontId="45" fillId="3"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3" borderId="0" applyNumberFormat="0" applyBorder="0" applyAlignment="0" applyProtection="0"/>
    <xf numFmtId="0" fontId="45" fillId="50" borderId="0" applyNumberFormat="0" applyBorder="0" applyAlignment="0" applyProtection="0"/>
    <xf numFmtId="0" fontId="45" fillId="3"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12" fillId="30" borderId="0" applyNumberFormat="0" applyBorder="0" applyAlignment="0" applyProtection="0"/>
    <xf numFmtId="0" fontId="45" fillId="50" borderId="0" applyNumberFormat="0" applyBorder="0" applyAlignment="0" applyProtection="0"/>
    <xf numFmtId="0" fontId="45" fillId="3" borderId="0" applyNumberFormat="0" applyBorder="0" applyAlignment="0" applyProtection="0"/>
    <xf numFmtId="0" fontId="45" fillId="50" borderId="0" applyNumberFormat="0" applyBorder="0" applyAlignment="0" applyProtection="0"/>
    <xf numFmtId="0" fontId="45" fillId="3" borderId="0" applyNumberFormat="0" applyBorder="0" applyAlignment="0" applyProtection="0"/>
    <xf numFmtId="0" fontId="12" fillId="30" borderId="0" applyNumberFormat="0" applyBorder="0" applyAlignment="0" applyProtection="0"/>
    <xf numFmtId="0" fontId="45" fillId="3" borderId="0" applyNumberFormat="0" applyBorder="0" applyAlignment="0" applyProtection="0"/>
    <xf numFmtId="0" fontId="45" fillId="50"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50"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2" borderId="0" applyNumberFormat="0" applyBorder="0" applyAlignment="0" applyProtection="0"/>
    <xf numFmtId="0" fontId="45" fillId="44" borderId="0" applyNumberFormat="0" applyBorder="0" applyAlignment="0" applyProtection="0"/>
    <xf numFmtId="0" fontId="45" fillId="42"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2" borderId="0" applyNumberFormat="0" applyBorder="0" applyAlignment="0" applyProtection="0"/>
    <xf numFmtId="0" fontId="45" fillId="44" borderId="0" applyNumberFormat="0" applyBorder="0" applyAlignment="0" applyProtection="0"/>
    <xf numFmtId="0" fontId="45" fillId="42"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12" fillId="33" borderId="0" applyNumberFormat="0" applyBorder="0" applyAlignment="0" applyProtection="0"/>
    <xf numFmtId="0" fontId="45" fillId="44" borderId="0" applyNumberFormat="0" applyBorder="0" applyAlignment="0" applyProtection="0"/>
    <xf numFmtId="0" fontId="45" fillId="42" borderId="0" applyNumberFormat="0" applyBorder="0" applyAlignment="0" applyProtection="0"/>
    <xf numFmtId="0" fontId="45" fillId="44" borderId="0" applyNumberFormat="0" applyBorder="0" applyAlignment="0" applyProtection="0"/>
    <xf numFmtId="0" fontId="45" fillId="42" borderId="0" applyNumberFormat="0" applyBorder="0" applyAlignment="0" applyProtection="0"/>
    <xf numFmtId="0" fontId="12" fillId="33" borderId="0" applyNumberFormat="0" applyBorder="0" applyAlignment="0" applyProtection="0"/>
    <xf numFmtId="0" fontId="45" fillId="42" borderId="0" applyNumberFormat="0" applyBorder="0" applyAlignment="0" applyProtection="0"/>
    <xf numFmtId="0" fontId="45" fillId="44"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4"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5" borderId="0" applyNumberFormat="0" applyBorder="0" applyAlignment="0" applyProtection="0"/>
    <xf numFmtId="0" fontId="45" fillId="47" borderId="0" applyNumberFormat="0" applyBorder="0" applyAlignment="0" applyProtection="0"/>
    <xf numFmtId="0" fontId="45" fillId="45"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5" borderId="0" applyNumberFormat="0" applyBorder="0" applyAlignment="0" applyProtection="0"/>
    <xf numFmtId="0" fontId="45" fillId="47" borderId="0" applyNumberFormat="0" applyBorder="0" applyAlignment="0" applyProtection="0"/>
    <xf numFmtId="0" fontId="45" fillId="45"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12" fillId="36" borderId="0" applyNumberFormat="0" applyBorder="0" applyAlignment="0" applyProtection="0"/>
    <xf numFmtId="0" fontId="45" fillId="47" borderId="0" applyNumberFormat="0" applyBorder="0" applyAlignment="0" applyProtection="0"/>
    <xf numFmtId="0" fontId="45" fillId="45" borderId="0" applyNumberFormat="0" applyBorder="0" applyAlignment="0" applyProtection="0"/>
    <xf numFmtId="0" fontId="45" fillId="47" borderId="0" applyNumberFormat="0" applyBorder="0" applyAlignment="0" applyProtection="0"/>
    <xf numFmtId="0" fontId="45" fillId="45" borderId="0" applyNumberFormat="0" applyBorder="0" applyAlignment="0" applyProtection="0"/>
    <xf numFmtId="0" fontId="12" fillId="36" borderId="0" applyNumberFormat="0" applyBorder="0" applyAlignment="0" applyProtection="0"/>
    <xf numFmtId="0" fontId="45" fillId="45" borderId="0" applyNumberFormat="0" applyBorder="0" applyAlignment="0" applyProtection="0"/>
    <xf numFmtId="0" fontId="45" fillId="47"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7"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7" borderId="0" applyNumberFormat="0" applyBorder="0" applyAlignment="0" applyProtection="0"/>
    <xf numFmtId="0" fontId="45" fillId="47"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49" borderId="0" applyNumberFormat="0" applyBorder="0" applyAlignment="0" applyProtection="0"/>
    <xf numFmtId="0" fontId="45" fillId="51" borderId="0" applyNumberFormat="0" applyBorder="0" applyAlignment="0" applyProtection="0"/>
    <xf numFmtId="0" fontId="45" fillId="49"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49" borderId="0" applyNumberFormat="0" applyBorder="0" applyAlignment="0" applyProtection="0"/>
    <xf numFmtId="0" fontId="45" fillId="51" borderId="0" applyNumberFormat="0" applyBorder="0" applyAlignment="0" applyProtection="0"/>
    <xf numFmtId="0" fontId="45" fillId="49"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12" fillId="39" borderId="0" applyNumberFormat="0" applyBorder="0" applyAlignment="0" applyProtection="0"/>
    <xf numFmtId="0" fontId="45" fillId="51" borderId="0" applyNumberFormat="0" applyBorder="0" applyAlignment="0" applyProtection="0"/>
    <xf numFmtId="0" fontId="45" fillId="49" borderId="0" applyNumberFormat="0" applyBorder="0" applyAlignment="0" applyProtection="0"/>
    <xf numFmtId="0" fontId="45" fillId="51" borderId="0" applyNumberFormat="0" applyBorder="0" applyAlignment="0" applyProtection="0"/>
    <xf numFmtId="0" fontId="45" fillId="49" borderId="0" applyNumberFormat="0" applyBorder="0" applyAlignment="0" applyProtection="0"/>
    <xf numFmtId="0" fontId="12" fillId="39" borderId="0" applyNumberFormat="0" applyBorder="0" applyAlignment="0" applyProtection="0"/>
    <xf numFmtId="0" fontId="45" fillId="49" borderId="0" applyNumberFormat="0" applyBorder="0" applyAlignment="0" applyProtection="0"/>
    <xf numFmtId="0" fontId="45" fillId="51"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51"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47" borderId="0" applyNumberFormat="0" applyBorder="0" applyAlignment="0" applyProtection="0"/>
    <xf numFmtId="0" fontId="45" fillId="48" borderId="0" applyNumberFormat="0" applyBorder="0" applyAlignment="0" applyProtection="0"/>
    <xf numFmtId="0" fontId="45" fillId="50" borderId="0" applyNumberFormat="0" applyBorder="0" applyAlignment="0" applyProtection="0"/>
    <xf numFmtId="0" fontId="45" fillId="44" borderId="0" applyNumberFormat="0" applyBorder="0" applyAlignment="0" applyProtection="0"/>
    <xf numFmtId="0" fontId="45" fillId="47" borderId="0" applyNumberFormat="0" applyBorder="0" applyAlignment="0" applyProtection="0"/>
    <xf numFmtId="0" fontId="45" fillId="51" borderId="0" applyNumberFormat="0" applyBorder="0" applyAlignment="0" applyProtection="0"/>
    <xf numFmtId="0" fontId="8" fillId="0" borderId="0" applyNumberFormat="0" applyFont="0" applyFill="0" applyBorder="0" applyProtection="0">
      <alignment horizontal="left" vertical="center" indent="5"/>
    </xf>
    <xf numFmtId="0" fontId="47" fillId="52" borderId="0" applyNumberFormat="0" applyBorder="0" applyAlignment="0" applyProtection="0"/>
    <xf numFmtId="0" fontId="47" fillId="48" borderId="0" applyNumberFormat="0" applyBorder="0" applyAlignment="0" applyProtection="0"/>
    <xf numFmtId="0" fontId="47" fillId="50" borderId="0" applyNumberFormat="0" applyBorder="0" applyAlignment="0" applyProtection="0"/>
    <xf numFmtId="0" fontId="47" fillId="53" borderId="0" applyNumberFormat="0" applyBorder="0" applyAlignment="0" applyProtection="0"/>
    <xf numFmtId="0" fontId="47" fillId="54" borderId="0" applyNumberFormat="0" applyBorder="0" applyAlignment="0" applyProtection="0"/>
    <xf numFmtId="0" fontId="47" fillId="55"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45" borderId="0" applyNumberFormat="0" applyBorder="0" applyAlignment="0" applyProtection="0"/>
    <xf numFmtId="0" fontId="48" fillId="52" borderId="0" applyNumberFormat="0" applyBorder="0" applyAlignment="0" applyProtection="0"/>
    <xf numFmtId="0" fontId="18" fillId="2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45" borderId="0" applyNumberFormat="0" applyBorder="0" applyAlignment="0" applyProtection="0"/>
    <xf numFmtId="0" fontId="48" fillId="52" borderId="0" applyNumberFormat="0" applyBorder="0" applyAlignment="0" applyProtection="0"/>
    <xf numFmtId="0" fontId="48" fillId="45"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18" fillId="25"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56" borderId="0" applyNumberFormat="0" applyBorder="0" applyAlignment="0" applyProtection="0"/>
    <xf numFmtId="0" fontId="48" fillId="48" borderId="0" applyNumberFormat="0" applyBorder="0" applyAlignment="0" applyProtection="0"/>
    <xf numFmtId="0" fontId="18" fillId="28"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56" borderId="0" applyNumberFormat="0" applyBorder="0" applyAlignment="0" applyProtection="0"/>
    <xf numFmtId="0" fontId="48" fillId="48" borderId="0" applyNumberFormat="0" applyBorder="0" applyAlignment="0" applyProtection="0"/>
    <xf numFmtId="0" fontId="48" fillId="56"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18" fillId="2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1" borderId="0" applyNumberFormat="0" applyBorder="0" applyAlignment="0" applyProtection="0"/>
    <xf numFmtId="0" fontId="48" fillId="50" borderId="0" applyNumberFormat="0" applyBorder="0" applyAlignment="0" applyProtection="0"/>
    <xf numFmtId="0" fontId="18" fillId="3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1" borderId="0" applyNumberFormat="0" applyBorder="0" applyAlignment="0" applyProtection="0"/>
    <xf numFmtId="0" fontId="48" fillId="50" borderId="0" applyNumberFormat="0" applyBorder="0" applyAlignment="0" applyProtection="0"/>
    <xf numFmtId="0" fontId="48" fillId="51"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18" fillId="31"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0"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42" borderId="0" applyNumberFormat="0" applyBorder="0" applyAlignment="0" applyProtection="0"/>
    <xf numFmtId="0" fontId="48" fillId="53" borderId="0" applyNumberFormat="0" applyBorder="0" applyAlignment="0" applyProtection="0"/>
    <xf numFmtId="0" fontId="18" fillId="34"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42" borderId="0" applyNumberFormat="0" applyBorder="0" applyAlignment="0" applyProtection="0"/>
    <xf numFmtId="0" fontId="48" fillId="53" borderId="0" applyNumberFormat="0" applyBorder="0" applyAlignment="0" applyProtection="0"/>
    <xf numFmtId="0" fontId="48" fillId="42"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18" fillId="34"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45" borderId="0" applyNumberFormat="0" applyBorder="0" applyAlignment="0" applyProtection="0"/>
    <xf numFmtId="0" fontId="48" fillId="54" borderId="0" applyNumberFormat="0" applyBorder="0" applyAlignment="0" applyProtection="0"/>
    <xf numFmtId="0" fontId="18" fillId="37"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45"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45" borderId="0" applyNumberFormat="0" applyBorder="0" applyAlignment="0" applyProtection="0"/>
    <xf numFmtId="0" fontId="48" fillId="54" borderId="0" applyNumberFormat="0" applyBorder="0" applyAlignment="0" applyProtection="0"/>
    <xf numFmtId="0" fontId="48" fillId="45"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18" fillId="37"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48" borderId="0" applyNumberFormat="0" applyBorder="0" applyAlignment="0" applyProtection="0"/>
    <xf numFmtId="0" fontId="48" fillId="55" borderId="0" applyNumberFormat="0" applyBorder="0" applyAlignment="0" applyProtection="0"/>
    <xf numFmtId="0" fontId="18" fillId="40"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48"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48" borderId="0" applyNumberFormat="0" applyBorder="0" applyAlignment="0" applyProtection="0"/>
    <xf numFmtId="0" fontId="48" fillId="55" borderId="0" applyNumberFormat="0" applyBorder="0" applyAlignment="0" applyProtection="0"/>
    <xf numFmtId="0" fontId="48" fillId="48"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18" fillId="40"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5" borderId="0" applyNumberFormat="0" applyBorder="0" applyAlignment="0" applyProtection="0"/>
    <xf numFmtId="0" fontId="48" fillId="52" borderId="0" applyNumberFormat="0" applyBorder="0" applyAlignment="0" applyProtection="0"/>
    <xf numFmtId="0" fontId="48" fillId="48" borderId="0" applyNumberFormat="0" applyBorder="0" applyAlignment="0" applyProtection="0"/>
    <xf numFmtId="0" fontId="48" fillId="50" borderId="0" applyNumberFormat="0" applyBorder="0" applyAlignment="0" applyProtection="0"/>
    <xf numFmtId="0" fontId="48" fillId="53" borderId="0" applyNumberFormat="0" applyBorder="0" applyAlignment="0" applyProtection="0"/>
    <xf numFmtId="0" fontId="48" fillId="54" borderId="0" applyNumberFormat="0" applyBorder="0" applyAlignment="0" applyProtection="0"/>
    <xf numFmtId="0" fontId="48" fillId="55" borderId="0" applyNumberFormat="0" applyBorder="0" applyAlignment="0" applyProtection="0"/>
    <xf numFmtId="0" fontId="48" fillId="53"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8" borderId="0" applyNumberFormat="0" applyBorder="0" applyAlignment="0" applyProtection="0"/>
    <xf numFmtId="0" fontId="48" fillId="58" borderId="0" applyNumberFormat="0" applyBorder="0" applyAlignment="0" applyProtection="0"/>
    <xf numFmtId="0" fontId="48" fillId="58" borderId="0" applyNumberFormat="0" applyBorder="0" applyAlignment="0" applyProtection="0"/>
    <xf numFmtId="0" fontId="48" fillId="58" borderId="0" applyNumberFormat="0" applyBorder="0" applyAlignment="0" applyProtection="0"/>
    <xf numFmtId="0" fontId="48" fillId="58" borderId="0" applyNumberFormat="0" applyBorder="0" applyAlignment="0" applyProtection="0"/>
    <xf numFmtId="0" fontId="48" fillId="58" borderId="0" applyNumberFormat="0" applyBorder="0" applyAlignment="0" applyProtection="0"/>
    <xf numFmtId="0" fontId="48" fillId="58" borderId="0" applyNumberFormat="0" applyBorder="0" applyAlignment="0" applyProtection="0"/>
    <xf numFmtId="0" fontId="48" fillId="58" borderId="0" applyNumberFormat="0" applyBorder="0" applyAlignment="0" applyProtection="0"/>
    <xf numFmtId="0" fontId="48" fillId="58"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8" borderId="0" applyNumberFormat="0" applyBorder="0" applyAlignment="0" applyProtection="0"/>
    <xf numFmtId="0" fontId="48" fillId="57" borderId="0" applyNumberFormat="0" applyBorder="0" applyAlignment="0" applyProtection="0"/>
    <xf numFmtId="0" fontId="48" fillId="58"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7"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6" borderId="0" applyNumberFormat="0" applyBorder="0" applyAlignment="0" applyProtection="0"/>
    <xf numFmtId="0" fontId="48" fillId="59" borderId="0" applyNumberFormat="0" applyBorder="0" applyAlignment="0" applyProtection="0"/>
    <xf numFmtId="0" fontId="48" fillId="56"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51"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51" borderId="0" applyNumberFormat="0" applyBorder="0" applyAlignment="0" applyProtection="0"/>
    <xf numFmtId="0" fontId="48" fillId="60" borderId="0" applyNumberFormat="0" applyBorder="0" applyAlignment="0" applyProtection="0"/>
    <xf numFmtId="0" fontId="48" fillId="51"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60"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61"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61" borderId="0" applyNumberFormat="0" applyBorder="0" applyAlignment="0" applyProtection="0"/>
    <xf numFmtId="0" fontId="48" fillId="53" borderId="0" applyNumberFormat="0" applyBorder="0" applyAlignment="0" applyProtection="0"/>
    <xf numFmtId="0" fontId="48" fillId="61"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3"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4"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9"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9" borderId="0" applyNumberFormat="0" applyBorder="0" applyAlignment="0" applyProtection="0"/>
    <xf numFmtId="0" fontId="48" fillId="56" borderId="0" applyNumberFormat="0" applyBorder="0" applyAlignment="0" applyProtection="0"/>
    <xf numFmtId="0" fontId="48" fillId="59"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8" fillId="56" borderId="0" applyNumberFormat="0" applyBorder="0" applyAlignment="0" applyProtection="0"/>
    <xf numFmtId="0" fontId="49" fillId="45" borderId="0" applyBorder="0" applyAlignment="0"/>
    <xf numFmtId="0" fontId="46" fillId="45" borderId="0" applyBorder="0">
      <alignment horizontal="right" vertical="center"/>
    </xf>
    <xf numFmtId="0" fontId="46" fillId="43" borderId="0" applyBorder="0">
      <alignment horizontal="right" vertical="center"/>
    </xf>
    <xf numFmtId="0" fontId="46" fillId="43" borderId="0" applyBorder="0">
      <alignment horizontal="right" vertical="center"/>
    </xf>
    <xf numFmtId="0" fontId="50" fillId="43" borderId="10">
      <alignment horizontal="right" vertical="center"/>
    </xf>
    <xf numFmtId="0" fontId="51" fillId="43" borderId="10">
      <alignment horizontal="right" vertical="center"/>
    </xf>
    <xf numFmtId="0" fontId="50" fillId="46" borderId="10">
      <alignment horizontal="right" vertical="center"/>
    </xf>
    <xf numFmtId="0" fontId="50" fillId="46" borderId="10">
      <alignment horizontal="right" vertical="center"/>
    </xf>
    <xf numFmtId="0" fontId="50" fillId="46" borderId="14">
      <alignment horizontal="right" vertical="center"/>
    </xf>
    <xf numFmtId="0" fontId="50" fillId="46" borderId="15">
      <alignment horizontal="right" vertical="center"/>
    </xf>
    <xf numFmtId="0" fontId="50" fillId="46" borderId="16">
      <alignment horizontal="right" vertical="center"/>
    </xf>
    <xf numFmtId="0" fontId="48" fillId="57" borderId="0" applyNumberFormat="0" applyBorder="0" applyAlignment="0" applyProtection="0"/>
    <xf numFmtId="0" fontId="48" fillId="59" borderId="0" applyNumberFormat="0" applyBorder="0" applyAlignment="0" applyProtection="0"/>
    <xf numFmtId="0" fontId="48" fillId="60" borderId="0" applyNumberFormat="0" applyBorder="0" applyAlignment="0" applyProtection="0"/>
    <xf numFmtId="0" fontId="48" fillId="53" borderId="0" applyNumberFormat="0" applyBorder="0" applyAlignment="0" applyProtection="0"/>
    <xf numFmtId="0" fontId="48" fillId="54" borderId="0" applyNumberFormat="0" applyBorder="0" applyAlignment="0" applyProtection="0"/>
    <xf numFmtId="0" fontId="48" fillId="56" borderId="0" applyNumberFormat="0" applyBorder="0" applyAlignment="0" applyProtection="0"/>
    <xf numFmtId="0" fontId="52" fillId="62" borderId="17" applyNumberFormat="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4" borderId="0" applyNumberFormat="0" applyBorder="0" applyAlignment="0" applyProtection="0"/>
    <xf numFmtId="0" fontId="53" fillId="44" borderId="0" applyNumberFormat="0" applyBorder="0" applyAlignment="0" applyProtection="0"/>
    <xf numFmtId="0" fontId="53" fillId="44" borderId="0" applyNumberFormat="0" applyBorder="0" applyAlignment="0" applyProtection="0"/>
    <xf numFmtId="0" fontId="53" fillId="44" borderId="0" applyNumberFormat="0" applyBorder="0" applyAlignment="0" applyProtection="0"/>
    <xf numFmtId="0" fontId="53" fillId="44" borderId="0" applyNumberFormat="0" applyBorder="0" applyAlignment="0" applyProtection="0"/>
    <xf numFmtId="0" fontId="53" fillId="44" borderId="0" applyNumberFormat="0" applyBorder="0" applyAlignment="0" applyProtection="0"/>
    <xf numFmtId="0" fontId="53" fillId="44" borderId="0" applyNumberFormat="0" applyBorder="0" applyAlignment="0" applyProtection="0"/>
    <xf numFmtId="0" fontId="53" fillId="44" borderId="0" applyNumberFormat="0" applyBorder="0" applyAlignment="0" applyProtection="0"/>
    <xf numFmtId="0" fontId="53" fillId="44"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4" borderId="0" applyNumberFormat="0" applyBorder="0" applyAlignment="0" applyProtection="0"/>
    <xf numFmtId="0" fontId="53" fillId="42" borderId="0" applyNumberFormat="0" applyBorder="0" applyAlignment="0" applyProtection="0"/>
    <xf numFmtId="0" fontId="53" fillId="44"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23" fillId="7"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3" fillId="42" borderId="0" applyNumberFormat="0" applyBorder="0" applyAlignment="0" applyProtection="0"/>
    <xf numFmtId="0" fontId="54" fillId="62" borderId="18" applyNumberFormat="0" applyAlignment="0" applyProtection="0"/>
    <xf numFmtId="0" fontId="55" fillId="46" borderId="18" applyNumberFormat="0" applyAlignment="0" applyProtection="0"/>
    <xf numFmtId="4" fontId="49" fillId="0" borderId="19" applyFill="0" applyBorder="0" applyProtection="0">
      <alignment horizontal="right" vertical="center"/>
    </xf>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6" fillId="63" borderId="18" applyNumberFormat="0" applyAlignment="0" applyProtection="0"/>
    <xf numFmtId="0" fontId="56" fillId="63" borderId="18" applyNumberFormat="0" applyAlignment="0" applyProtection="0"/>
    <xf numFmtId="0" fontId="56" fillId="63" borderId="18" applyNumberFormat="0" applyAlignment="0" applyProtection="0"/>
    <xf numFmtId="0" fontId="56" fillId="63" borderId="18" applyNumberFormat="0" applyAlignment="0" applyProtection="0"/>
    <xf numFmtId="0" fontId="56" fillId="63" borderId="18" applyNumberFormat="0" applyAlignment="0" applyProtection="0"/>
    <xf numFmtId="0" fontId="56" fillId="63" borderId="18" applyNumberFormat="0" applyAlignment="0" applyProtection="0"/>
    <xf numFmtId="0" fontId="56" fillId="63" borderId="18" applyNumberFormat="0" applyAlignment="0" applyProtection="0"/>
    <xf numFmtId="0" fontId="56" fillId="63" borderId="18" applyNumberFormat="0" applyAlignment="0" applyProtection="0"/>
    <xf numFmtId="0" fontId="56" fillId="63"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6" fillId="63" borderId="18" applyNumberFormat="0" applyAlignment="0" applyProtection="0"/>
    <xf numFmtId="0" fontId="54" fillId="62" borderId="18" applyNumberFormat="0" applyAlignment="0" applyProtection="0"/>
    <xf numFmtId="0" fontId="56" fillId="63"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4" fillId="62" borderId="18"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7" fillId="64" borderId="20" applyNumberFormat="0" applyAlignment="0" applyProtection="0"/>
    <xf numFmtId="0" fontId="58" fillId="0" borderId="0" applyNumberFormat="0" applyFill="0" applyBorder="0" applyAlignment="0" applyProtection="0"/>
    <xf numFmtId="0" fontId="59" fillId="0" borderId="21" applyNumberFormat="0" applyFill="0" applyAlignment="0" applyProtection="0"/>
    <xf numFmtId="0" fontId="60" fillId="0" borderId="22" applyNumberFormat="0" applyFill="0" applyAlignment="0" applyProtection="0"/>
    <xf numFmtId="0" fontId="61" fillId="0" borderId="23" applyNumberFormat="0" applyFill="0" applyAlignment="0" applyProtection="0"/>
    <xf numFmtId="0" fontId="61" fillId="0" borderId="0" applyNumberFormat="0" applyFill="0" applyBorder="0" applyAlignment="0" applyProtection="0"/>
    <xf numFmtId="49" fontId="8" fillId="45" borderId="24">
      <alignment vertical="top" wrapText="1"/>
    </xf>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1"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5" fontId="8"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43"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43" fontId="45"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43"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43"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6" fontId="8" fillId="0" borderId="0" applyFont="0" applyFill="0" applyBorder="0" applyAlignment="0" applyProtection="0"/>
    <xf numFmtId="43" fontId="8" fillId="0" borderId="0" applyFont="0" applyFill="0" applyBorder="0" applyAlignment="0" applyProtection="0"/>
    <xf numFmtId="166"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6" fontId="8" fillId="0" borderId="0" applyFont="0" applyFill="0" applyBorder="0" applyAlignment="0" applyProtection="0"/>
    <xf numFmtId="43" fontId="8" fillId="0" borderId="0" applyFont="0" applyFill="0" applyBorder="0" applyAlignment="0" applyProtection="0"/>
    <xf numFmtId="166" fontId="8"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6" fontId="8" fillId="0" borderId="0" applyFont="0" applyFill="0" applyBorder="0" applyAlignment="0" applyProtection="0"/>
    <xf numFmtId="43" fontId="8" fillId="0" borderId="0" applyFont="0" applyFill="0" applyBorder="0" applyAlignment="0" applyProtection="0"/>
    <xf numFmtId="166"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6" fontId="8" fillId="0" borderId="0" applyFont="0" applyFill="0" applyBorder="0" applyAlignment="0" applyProtection="0"/>
    <xf numFmtId="43"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6" fontId="8" fillId="0" borderId="0" applyFont="0" applyFill="0" applyBorder="0" applyAlignment="0" applyProtection="0"/>
    <xf numFmtId="43" fontId="8" fillId="0" borderId="0" applyFont="0" applyFill="0" applyBorder="0" applyAlignment="0" applyProtection="0"/>
    <xf numFmtId="166"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6" fontId="8" fillId="0" borderId="0" applyFont="0" applyFill="0" applyBorder="0" applyAlignment="0" applyProtection="0"/>
    <xf numFmtId="43"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8" fillId="0" borderId="0" applyFont="0" applyFill="0" applyBorder="0" applyAlignment="0" applyProtection="0"/>
    <xf numFmtId="167" fontId="6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7" fontId="6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6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5"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0" fontId="6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0" fontId="6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0" fontId="50" fillId="0" borderId="0" applyNumberFormat="0">
      <alignment horizontal="right"/>
    </xf>
    <xf numFmtId="168" fontId="45"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46" fillId="46" borderId="25">
      <alignment horizontal="left" vertical="center" wrapText="1" indent="2"/>
    </xf>
    <xf numFmtId="0" fontId="46" fillId="0" borderId="25">
      <alignment horizontal="left" vertical="center" wrapText="1" indent="2"/>
    </xf>
    <xf numFmtId="0" fontId="46" fillId="43" borderId="15">
      <alignment horizontal="left" vertical="center"/>
    </xf>
    <xf numFmtId="0" fontId="50" fillId="0" borderId="26">
      <alignment horizontal="left" vertical="top" wrapText="1"/>
    </xf>
    <xf numFmtId="3" fontId="64" fillId="0" borderId="24">
      <alignment horizontal="right" vertical="top"/>
    </xf>
    <xf numFmtId="0" fontId="65" fillId="46" borderId="18" applyNumberFormat="0" applyAlignment="0" applyProtection="0"/>
    <xf numFmtId="0" fontId="66" fillId="64" borderId="20" applyNumberFormat="0" applyAlignment="0" applyProtection="0"/>
    <xf numFmtId="0" fontId="67" fillId="0" borderId="27"/>
    <xf numFmtId="0" fontId="4" fillId="54" borderId="10">
      <alignment horizontal="centerContinuous" vertical="top" wrapText="1"/>
    </xf>
    <xf numFmtId="0" fontId="68" fillId="0" borderId="0">
      <alignment vertical="top" wrapText="1"/>
    </xf>
    <xf numFmtId="0" fontId="69" fillId="0" borderId="28" applyNumberFormat="0" applyFill="0" applyAlignment="0" applyProtection="0"/>
    <xf numFmtId="0" fontId="70" fillId="0" borderId="0" applyNumberFormat="0" applyFill="0" applyBorder="0" applyAlignment="0" applyProtection="0"/>
    <xf numFmtId="0" fontId="71" fillId="0" borderId="0">
      <alignment vertical="top"/>
    </xf>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70"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69"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69" fontId="8" fillId="0" borderId="0" applyFont="0" applyFill="0" applyBorder="0" applyAlignment="0" applyProtection="0"/>
    <xf numFmtId="172"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70" fontId="8" fillId="0" borderId="0" applyFont="0" applyFill="0" applyBorder="0" applyAlignment="0" applyProtection="0"/>
    <xf numFmtId="173" fontId="62" fillId="0" borderId="0" applyFont="0" applyFill="0" applyBorder="0" applyAlignment="0" applyProtection="0"/>
    <xf numFmtId="170"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71" fontId="8" fillId="0" borderId="0" applyFont="0" applyFill="0" applyBorder="0" applyAlignment="0" applyProtection="0"/>
    <xf numFmtId="174" fontId="8" fillId="0" borderId="0" applyFont="0" applyFill="0" applyBorder="0" applyAlignment="0" applyProtection="0"/>
    <xf numFmtId="171" fontId="8" fillId="0" borderId="0" applyFont="0" applyFill="0" applyBorder="0" applyAlignment="0" applyProtection="0"/>
    <xf numFmtId="169"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5" fontId="8" fillId="0" borderId="0" applyFont="0" applyFill="0" applyBorder="0" applyAlignment="0" applyProtection="0"/>
    <xf numFmtId="170" fontId="8" fillId="0" borderId="0" applyFont="0" applyFill="0" applyBorder="0" applyAlignment="0" applyProtection="0"/>
    <xf numFmtId="175" fontId="8" fillId="0" borderId="0" applyFont="0" applyFill="0" applyBorder="0" applyAlignment="0" applyProtection="0"/>
    <xf numFmtId="170" fontId="8" fillId="0" borderId="0" applyFont="0" applyFill="0" applyBorder="0" applyAlignment="0" applyProtection="0"/>
    <xf numFmtId="174"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72" fontId="8" fillId="0" borderId="0" applyFont="0" applyFill="0" applyBorder="0" applyAlignment="0" applyProtection="0"/>
    <xf numFmtId="169" fontId="8" fillId="0" borderId="0" applyFont="0" applyFill="0" applyBorder="0" applyAlignment="0" applyProtection="0"/>
    <xf numFmtId="173" fontId="62"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70" fontId="8" fillId="0" borderId="0" applyFont="0" applyFill="0" applyBorder="0" applyAlignment="0" applyProtection="0"/>
    <xf numFmtId="175" fontId="8" fillId="0" borderId="0" applyFont="0" applyFill="0" applyBorder="0" applyAlignment="0" applyProtection="0"/>
    <xf numFmtId="170" fontId="8" fillId="0" borderId="0" applyFont="0" applyFill="0" applyBorder="0" applyAlignment="0" applyProtection="0"/>
    <xf numFmtId="173" fontId="62"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70"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75" fontId="8" fillId="0" borderId="0" applyFon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43" fontId="8" fillId="0" borderId="0" applyFont="0" applyFill="0" applyBorder="0" applyAlignment="0" applyProtection="0"/>
    <xf numFmtId="0" fontId="72" fillId="0" borderId="0" applyNumberFormat="0" applyFill="0" applyBorder="0" applyAlignment="0" applyProtection="0"/>
    <xf numFmtId="11" fontId="8" fillId="0" borderId="0" applyFont="0" applyFill="0" applyBorder="0" applyAlignment="0" applyProtection="0"/>
    <xf numFmtId="11" fontId="8" fillId="0" borderId="0" applyFont="0" applyFill="0" applyBorder="0" applyAlignment="0" applyProtection="0"/>
    <xf numFmtId="11" fontId="8" fillId="0" borderId="0" applyFont="0" applyFill="0" applyBorder="0" applyAlignment="0" applyProtection="0"/>
    <xf numFmtId="11" fontId="8" fillId="0" borderId="0" applyFont="0" applyFill="0" applyBorder="0" applyAlignment="0" applyProtection="0"/>
    <xf numFmtId="11" fontId="8" fillId="0" borderId="0" applyFont="0" applyFill="0" applyBorder="0" applyAlignment="0" applyProtection="0"/>
    <xf numFmtId="11" fontId="62" fillId="0" borderId="0" applyFont="0" applyFill="0" applyBorder="0" applyAlignment="0" applyProtection="0"/>
    <xf numFmtId="11" fontId="62" fillId="0" borderId="0" applyFont="0" applyFill="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5" borderId="0" applyNumberFormat="0" applyBorder="0" applyAlignment="0" applyProtection="0"/>
    <xf numFmtId="0" fontId="73" fillId="45" borderId="0" applyNumberFormat="0" applyBorder="0" applyAlignment="0" applyProtection="0"/>
    <xf numFmtId="0" fontId="73" fillId="45" borderId="0" applyNumberFormat="0" applyBorder="0" applyAlignment="0" applyProtection="0"/>
    <xf numFmtId="0" fontId="73" fillId="43" borderId="0" applyNumberFormat="0" applyBorder="0" applyAlignment="0" applyProtection="0"/>
    <xf numFmtId="0" fontId="73" fillId="45" borderId="0" applyNumberFormat="0" applyBorder="0" applyAlignment="0" applyProtection="0"/>
    <xf numFmtId="0" fontId="73" fillId="45" borderId="0" applyNumberFormat="0" applyBorder="0" applyAlignment="0" applyProtection="0"/>
    <xf numFmtId="0" fontId="74" fillId="22" borderId="0" applyNumberFormat="0" applyBorder="0" applyAlignment="0" applyProtection="0"/>
    <xf numFmtId="0" fontId="73" fillId="45" borderId="0" applyNumberFormat="0" applyBorder="0" applyAlignment="0" applyProtection="0"/>
    <xf numFmtId="0" fontId="73" fillId="45" borderId="0" applyNumberFormat="0" applyBorder="0" applyAlignment="0" applyProtection="0"/>
    <xf numFmtId="0" fontId="73" fillId="45" borderId="0" applyNumberFormat="0" applyBorder="0" applyAlignment="0" applyProtection="0"/>
    <xf numFmtId="0" fontId="73" fillId="45" borderId="0" applyNumberFormat="0" applyBorder="0" applyAlignment="0" applyProtection="0"/>
    <xf numFmtId="0" fontId="73" fillId="45" borderId="0" applyNumberFormat="0" applyBorder="0" applyAlignment="0" applyProtection="0"/>
    <xf numFmtId="0" fontId="73" fillId="45"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5" borderId="0" applyNumberFormat="0" applyBorder="0" applyAlignment="0" applyProtection="0"/>
    <xf numFmtId="0" fontId="73" fillId="43" borderId="0" applyNumberFormat="0" applyBorder="0" applyAlignment="0" applyProtection="0"/>
    <xf numFmtId="0" fontId="73" fillId="45"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42" fillId="22" borderId="0" applyNumberFormat="0" applyBorder="0" applyAlignment="0" applyProtection="0"/>
    <xf numFmtId="0" fontId="42" fillId="22"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3" fillId="43" borderId="0" applyNumberFormat="0" applyBorder="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6" fillId="0" borderId="29" applyNumberFormat="0" applyFill="0" applyAlignment="0" applyProtection="0"/>
    <xf numFmtId="0" fontId="76" fillId="0" borderId="29" applyNumberFormat="0" applyFill="0" applyAlignment="0" applyProtection="0"/>
    <xf numFmtId="0" fontId="76" fillId="0" borderId="29" applyNumberFormat="0" applyFill="0" applyAlignment="0" applyProtection="0"/>
    <xf numFmtId="0" fontId="76" fillId="0" borderId="29" applyNumberFormat="0" applyFill="0" applyAlignment="0" applyProtection="0"/>
    <xf numFmtId="0" fontId="76" fillId="0" borderId="29" applyNumberFormat="0" applyFill="0" applyAlignment="0" applyProtection="0"/>
    <xf numFmtId="0" fontId="76" fillId="0" borderId="29" applyNumberFormat="0" applyFill="0" applyAlignment="0" applyProtection="0"/>
    <xf numFmtId="0" fontId="76" fillId="0" borderId="29" applyNumberFormat="0" applyFill="0" applyAlignment="0" applyProtection="0"/>
    <xf numFmtId="0" fontId="76" fillId="0" borderId="29" applyNumberFormat="0" applyFill="0" applyAlignment="0" applyProtection="0"/>
    <xf numFmtId="0" fontId="76" fillId="0" borderId="29"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6" fillId="0" borderId="29" applyNumberFormat="0" applyFill="0" applyAlignment="0" applyProtection="0"/>
    <xf numFmtId="0" fontId="75" fillId="0" borderId="21" applyNumberFormat="0" applyFill="0" applyAlignment="0" applyProtection="0"/>
    <xf numFmtId="0" fontId="76" fillId="0" borderId="29"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5" fillId="0" borderId="21"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8" fillId="0" borderId="30" applyNumberFormat="0" applyFill="0" applyAlignment="0" applyProtection="0"/>
    <xf numFmtId="0" fontId="78" fillId="0" borderId="30" applyNumberFormat="0" applyFill="0" applyAlignment="0" applyProtection="0"/>
    <xf numFmtId="0" fontId="78" fillId="0" borderId="30" applyNumberFormat="0" applyFill="0" applyAlignment="0" applyProtection="0"/>
    <xf numFmtId="0" fontId="78" fillId="0" borderId="30" applyNumberFormat="0" applyFill="0" applyAlignment="0" applyProtection="0"/>
    <xf numFmtId="0" fontId="78" fillId="0" borderId="30" applyNumberFormat="0" applyFill="0" applyAlignment="0" applyProtection="0"/>
    <xf numFmtId="0" fontId="78" fillId="0" borderId="30" applyNumberFormat="0" applyFill="0" applyAlignment="0" applyProtection="0"/>
    <xf numFmtId="0" fontId="78" fillId="0" borderId="30" applyNumberFormat="0" applyFill="0" applyAlignment="0" applyProtection="0"/>
    <xf numFmtId="0" fontId="78" fillId="0" borderId="30" applyNumberFormat="0" applyFill="0" applyAlignment="0" applyProtection="0"/>
    <xf numFmtId="0" fontId="78" fillId="0" borderId="30"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8" fillId="0" borderId="30" applyNumberFormat="0" applyFill="0" applyAlignment="0" applyProtection="0"/>
    <xf numFmtId="0" fontId="77" fillId="0" borderId="22" applyNumberFormat="0" applyFill="0" applyAlignment="0" applyProtection="0"/>
    <xf numFmtId="0" fontId="78" fillId="0" borderId="30"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7" fillId="0" borderId="22"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80" fillId="0" borderId="31" applyNumberFormat="0" applyFill="0" applyAlignment="0" applyProtection="0"/>
    <xf numFmtId="0" fontId="80" fillId="0" borderId="31" applyNumberFormat="0" applyFill="0" applyAlignment="0" applyProtection="0"/>
    <xf numFmtId="0" fontId="80" fillId="0" borderId="31" applyNumberFormat="0" applyFill="0" applyAlignment="0" applyProtection="0"/>
    <xf numFmtId="0" fontId="80" fillId="0" borderId="31" applyNumberFormat="0" applyFill="0" applyAlignment="0" applyProtection="0"/>
    <xf numFmtId="0" fontId="80" fillId="0" borderId="31" applyNumberFormat="0" applyFill="0" applyAlignment="0" applyProtection="0"/>
    <xf numFmtId="0" fontId="80" fillId="0" borderId="31" applyNumberFormat="0" applyFill="0" applyAlignment="0" applyProtection="0"/>
    <xf numFmtId="0" fontId="80" fillId="0" borderId="31" applyNumberFormat="0" applyFill="0" applyAlignment="0" applyProtection="0"/>
    <xf numFmtId="0" fontId="80" fillId="0" borderId="31" applyNumberFormat="0" applyFill="0" applyAlignment="0" applyProtection="0"/>
    <xf numFmtId="0" fontId="80" fillId="0" borderId="31"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80" fillId="0" borderId="31" applyNumberFormat="0" applyFill="0" applyAlignment="0" applyProtection="0"/>
    <xf numFmtId="0" fontId="79" fillId="0" borderId="23" applyNumberFormat="0" applyFill="0" applyAlignment="0" applyProtection="0"/>
    <xf numFmtId="0" fontId="80" fillId="0" borderId="31"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23" applyNumberFormat="0" applyFill="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80" fillId="0" borderId="0" applyNumberFormat="0" applyFill="0" applyBorder="0" applyAlignment="0" applyProtection="0"/>
    <xf numFmtId="0" fontId="79" fillId="0" borderId="0" applyNumberFormat="0" applyFill="0" applyBorder="0" applyAlignment="0" applyProtection="0"/>
    <xf numFmtId="0" fontId="80"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81" fillId="0" borderId="0" applyNumberFormat="0" applyFill="0" applyBorder="0" applyAlignment="0" applyProtection="0"/>
    <xf numFmtId="0" fontId="82" fillId="0" borderId="32" applyNumberFormat="0" applyFill="0" applyAlignment="0" applyProtection="0"/>
    <xf numFmtId="0" fontId="83" fillId="0" borderId="0" applyNumberFormat="0" applyFill="0" applyBorder="0" applyAlignment="0" applyProtection="0">
      <alignment vertical="top"/>
      <protection locked="0"/>
    </xf>
    <xf numFmtId="0" fontId="83" fillId="0" borderId="0" applyNumberFormat="0" applyFill="0" applyBorder="0" applyAlignment="0" applyProtection="0">
      <alignment vertical="top"/>
      <protection locked="0"/>
    </xf>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3" borderId="18" applyNumberFormat="0" applyAlignment="0" applyProtection="0"/>
    <xf numFmtId="0" fontId="65" fillId="3" borderId="18" applyNumberFormat="0" applyAlignment="0" applyProtection="0"/>
    <xf numFmtId="0" fontId="65" fillId="3" borderId="18" applyNumberFormat="0" applyAlignment="0" applyProtection="0"/>
    <xf numFmtId="0" fontId="65" fillId="46" borderId="18" applyNumberFormat="0" applyAlignment="0" applyProtection="0"/>
    <xf numFmtId="0" fontId="65" fillId="3" borderId="18" applyNumberFormat="0" applyAlignment="0" applyProtection="0"/>
    <xf numFmtId="0" fontId="65" fillId="3" borderId="18" applyNumberFormat="0" applyAlignment="0" applyProtection="0"/>
    <xf numFmtId="0" fontId="84" fillId="21" borderId="13" applyNumberFormat="0" applyAlignment="0" applyProtection="0"/>
    <xf numFmtId="0" fontId="65" fillId="3" borderId="18" applyNumberFormat="0" applyAlignment="0" applyProtection="0"/>
    <xf numFmtId="0" fontId="65" fillId="3" borderId="18" applyNumberFormat="0" applyAlignment="0" applyProtection="0"/>
    <xf numFmtId="0" fontId="65" fillId="3" borderId="18" applyNumberFormat="0" applyAlignment="0" applyProtection="0"/>
    <xf numFmtId="0" fontId="65" fillId="3" borderId="18" applyNumberFormat="0" applyAlignment="0" applyProtection="0"/>
    <xf numFmtId="0" fontId="65" fillId="3" borderId="18" applyNumberFormat="0" applyAlignment="0" applyProtection="0"/>
    <xf numFmtId="0" fontId="65" fillId="3"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41" fillId="21" borderId="13" applyNumberFormat="0" applyAlignment="0" applyProtection="0"/>
    <xf numFmtId="0" fontId="65" fillId="46" borderId="18" applyNumberFormat="0" applyAlignment="0" applyProtection="0"/>
    <xf numFmtId="0" fontId="65" fillId="46" borderId="18" applyNumberFormat="0" applyAlignment="0" applyProtection="0"/>
    <xf numFmtId="0" fontId="65" fillId="3" borderId="18" applyNumberFormat="0" applyAlignment="0" applyProtection="0"/>
    <xf numFmtId="0" fontId="65" fillId="46" borderId="18" applyNumberFormat="0" applyAlignment="0" applyProtection="0"/>
    <xf numFmtId="0" fontId="65" fillId="3"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0" fontId="65" fillId="46" borderId="18" applyNumberFormat="0" applyAlignment="0" applyProtection="0"/>
    <xf numFmtId="4" fontId="46" fillId="0" borderId="0" applyBorder="0">
      <alignment horizontal="right" vertical="center"/>
    </xf>
    <xf numFmtId="0" fontId="46" fillId="0" borderId="10">
      <alignment horizontal="right" vertical="center"/>
    </xf>
    <xf numFmtId="1" fontId="85" fillId="43" borderId="0" applyBorder="0">
      <alignment horizontal="right" vertical="center"/>
    </xf>
    <xf numFmtId="0" fontId="44" fillId="49" borderId="33" applyNumberFormat="0" applyFont="0" applyAlignment="0" applyProtection="0"/>
    <xf numFmtId="0" fontId="47" fillId="57" borderId="0" applyNumberFormat="0" applyBorder="0" applyAlignment="0" applyProtection="0"/>
    <xf numFmtId="0" fontId="47" fillId="59" borderId="0" applyNumberFormat="0" applyBorder="0" applyAlignment="0" applyProtection="0"/>
    <xf numFmtId="0" fontId="47" fillId="60" borderId="0" applyNumberFormat="0" applyBorder="0" applyAlignment="0" applyProtection="0"/>
    <xf numFmtId="0" fontId="47" fillId="53" borderId="0" applyNumberFormat="0" applyBorder="0" applyAlignment="0" applyProtection="0"/>
    <xf numFmtId="0" fontId="47" fillId="54" borderId="0" applyNumberFormat="0" applyBorder="0" applyAlignment="0" applyProtection="0"/>
    <xf numFmtId="0" fontId="47" fillId="56" borderId="0" applyNumberFormat="0" applyBorder="0" applyAlignment="0" applyProtection="0"/>
    <xf numFmtId="0" fontId="86" fillId="43" borderId="0" applyNumberFormat="0" applyBorder="0" applyAlignment="0" applyProtection="0"/>
    <xf numFmtId="0" fontId="87" fillId="62" borderId="17" applyNumberFormat="0" applyAlignment="0" applyProtection="0"/>
    <xf numFmtId="0" fontId="81" fillId="0" borderId="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9" fillId="0" borderId="34" applyNumberFormat="0" applyFill="0" applyAlignment="0" applyProtection="0"/>
    <xf numFmtId="0" fontId="89" fillId="0" borderId="34" applyNumberFormat="0" applyFill="0" applyAlignment="0" applyProtection="0"/>
    <xf numFmtId="0" fontId="89" fillId="0" borderId="34" applyNumberFormat="0" applyFill="0" applyAlignment="0" applyProtection="0"/>
    <xf numFmtId="0" fontId="89" fillId="0" borderId="34" applyNumberFormat="0" applyFill="0" applyAlignment="0" applyProtection="0"/>
    <xf numFmtId="0" fontId="89" fillId="0" borderId="34" applyNumberFormat="0" applyFill="0" applyAlignment="0" applyProtection="0"/>
    <xf numFmtId="0" fontId="89" fillId="0" borderId="34" applyNumberFormat="0" applyFill="0" applyAlignment="0" applyProtection="0"/>
    <xf numFmtId="0" fontId="89" fillId="0" borderId="34" applyNumberFormat="0" applyFill="0" applyAlignment="0" applyProtection="0"/>
    <xf numFmtId="0" fontId="89" fillId="0" borderId="34" applyNumberFormat="0" applyFill="0" applyAlignment="0" applyProtection="0"/>
    <xf numFmtId="0" fontId="89" fillId="0" borderId="34"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9" fillId="0" borderId="34" applyNumberFormat="0" applyFill="0" applyAlignment="0" applyProtection="0"/>
    <xf numFmtId="0" fontId="88" fillId="0" borderId="32" applyNumberFormat="0" applyFill="0" applyAlignment="0" applyProtection="0"/>
    <xf numFmtId="0" fontId="89" fillId="0" borderId="34"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88" fillId="0" borderId="32" applyNumberFormat="0" applyFill="0" applyAlignment="0" applyProtection="0"/>
    <xf numFmtId="0" fontId="90" fillId="0" borderId="0" applyNumberFormat="0" applyFill="0" applyBorder="0" applyAlignment="0" applyProtection="0"/>
    <xf numFmtId="165" fontId="8" fillId="0" borderId="0" applyFont="0" applyFill="0" applyBorder="0" applyAlignment="0" applyProtection="0"/>
    <xf numFmtId="0" fontId="91"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2" fillId="3" borderId="0" applyNumberFormat="0" applyBorder="0" applyAlignment="0" applyProtection="0"/>
    <xf numFmtId="0" fontId="91" fillId="3" borderId="0" applyNumberFormat="0" applyBorder="0" applyAlignment="0" applyProtection="0"/>
    <xf numFmtId="0" fontId="24" fillId="65" borderId="0" applyNumberFormat="0" applyBorder="0" applyAlignment="0" applyProtection="0"/>
    <xf numFmtId="0" fontId="92" fillId="3" borderId="0" applyNumberFormat="0" applyBorder="0" applyAlignment="0" applyProtection="0"/>
    <xf numFmtId="0" fontId="92" fillId="3" borderId="0" applyNumberFormat="0" applyBorder="0" applyAlignment="0" applyProtection="0"/>
    <xf numFmtId="0" fontId="92" fillId="3" borderId="0" applyNumberFormat="0" applyBorder="0" applyAlignment="0" applyProtection="0"/>
    <xf numFmtId="0" fontId="92" fillId="3" borderId="0" applyNumberFormat="0" applyBorder="0" applyAlignment="0" applyProtection="0"/>
    <xf numFmtId="0" fontId="92" fillId="3" borderId="0" applyNumberFormat="0" applyBorder="0" applyAlignment="0" applyProtection="0"/>
    <xf numFmtId="0" fontId="92" fillId="3" borderId="0" applyNumberFormat="0" applyBorder="0" applyAlignment="0" applyProtection="0"/>
    <xf numFmtId="0" fontId="92" fillId="3" borderId="0" applyNumberFormat="0" applyBorder="0" applyAlignment="0" applyProtection="0"/>
    <xf numFmtId="0" fontId="92"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3" fillId="3" borderId="0" applyNumberFormat="0" applyBorder="0" applyAlignment="0" applyProtection="0"/>
    <xf numFmtId="0" fontId="91" fillId="3" borderId="0" applyNumberFormat="0" applyBorder="0" applyAlignment="0" applyProtection="0"/>
    <xf numFmtId="0" fontId="93"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2" fillId="3" borderId="0" applyNumberFormat="0" applyBorder="0" applyAlignment="0" applyProtection="0"/>
    <xf numFmtId="0" fontId="93" fillId="3" borderId="0" applyNumberFormat="0" applyBorder="0" applyAlignment="0" applyProtection="0"/>
    <xf numFmtId="0" fontId="92"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24" fillId="65"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24" fillId="65"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91" fillId="3" borderId="0" applyNumberFormat="0" applyBorder="0" applyAlignment="0" applyProtection="0"/>
    <xf numFmtId="0" fontId="8" fillId="0" borderId="0"/>
    <xf numFmtId="0" fontId="8" fillId="0" borderId="0"/>
    <xf numFmtId="0" fontId="12" fillId="0" borderId="0"/>
    <xf numFmtId="0" fontId="45" fillId="0" borderId="0"/>
    <xf numFmtId="0" fontId="12" fillId="0" borderId="0"/>
    <xf numFmtId="0" fontId="12" fillId="0" borderId="0"/>
    <xf numFmtId="0" fontId="12" fillId="0" borderId="0"/>
    <xf numFmtId="0" fontId="8" fillId="0" borderId="0"/>
    <xf numFmtId="0" fontId="12" fillId="0" borderId="0"/>
    <xf numFmtId="0" fontId="12" fillId="0" borderId="0"/>
    <xf numFmtId="0" fontId="12" fillId="0" borderId="0"/>
    <xf numFmtId="0" fontId="1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2" fillId="0" borderId="0"/>
    <xf numFmtId="0" fontId="12" fillId="0" borderId="0"/>
    <xf numFmtId="0" fontId="45" fillId="0" borderId="0"/>
    <xf numFmtId="0" fontId="8" fillId="0" borderId="0"/>
    <xf numFmtId="0" fontId="8" fillId="0" borderId="0"/>
    <xf numFmtId="0" fontId="8" fillId="0" borderId="0"/>
    <xf numFmtId="0" fontId="8" fillId="0" borderId="0"/>
    <xf numFmtId="0" fontId="8" fillId="0" borderId="0"/>
    <xf numFmtId="0" fontId="8" fillId="0" borderId="0"/>
    <xf numFmtId="0" fontId="12" fillId="0" borderId="0"/>
    <xf numFmtId="0" fontId="1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2" fillId="0" borderId="0"/>
    <xf numFmtId="0" fontId="12" fillId="0" borderId="0"/>
    <xf numFmtId="0" fontId="12" fillId="0" borderId="0"/>
    <xf numFmtId="0" fontId="12" fillId="0" borderId="0"/>
    <xf numFmtId="0" fontId="12" fillId="0" borderId="0"/>
    <xf numFmtId="5" fontId="94" fillId="0" borderId="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5" fontId="94" fillId="0" borderId="0">
      <alignment vertical="center"/>
    </xf>
    <xf numFmtId="5" fontId="94" fillId="0" borderId="0">
      <alignment vertical="center"/>
    </xf>
    <xf numFmtId="5" fontId="94" fillId="0" borderId="0">
      <alignment vertical="center"/>
    </xf>
    <xf numFmtId="0" fontId="12" fillId="0" borderId="0"/>
    <xf numFmtId="0" fontId="45" fillId="0" borderId="0"/>
    <xf numFmtId="5" fontId="94" fillId="0" borderId="0">
      <alignment vertical="center"/>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5" fontId="94" fillId="0" borderId="0">
      <alignment vertical="center"/>
    </xf>
    <xf numFmtId="5" fontId="94" fillId="0" borderId="0">
      <alignment vertical="center"/>
    </xf>
    <xf numFmtId="5" fontId="94" fillId="0" borderId="0">
      <alignment vertical="center"/>
    </xf>
    <xf numFmtId="5" fontId="94"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2" fillId="0" borderId="0"/>
    <xf numFmtId="0" fontId="12" fillId="0" borderId="0"/>
    <xf numFmtId="0" fontId="1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2" fillId="0" borderId="0"/>
    <xf numFmtId="0" fontId="12" fillId="0" borderId="0"/>
    <xf numFmtId="0" fontId="12" fillId="0" borderId="0"/>
    <xf numFmtId="0" fontId="12" fillId="0" borderId="0"/>
    <xf numFmtId="0" fontId="12" fillId="0" borderId="0"/>
    <xf numFmtId="0" fontId="8" fillId="0" borderId="0"/>
    <xf numFmtId="5" fontId="94" fillId="0" borderId="0">
      <alignment vertical="center"/>
    </xf>
    <xf numFmtId="5" fontId="94" fillId="0" borderId="0">
      <alignment vertical="center"/>
    </xf>
    <xf numFmtId="5" fontId="94" fillId="0" borderId="0">
      <alignment vertical="center"/>
    </xf>
    <xf numFmtId="5" fontId="94" fillId="0" borderId="0">
      <alignment vertical="center"/>
    </xf>
    <xf numFmtId="0" fontId="12" fillId="0" borderId="0"/>
    <xf numFmtId="0" fontId="12"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166" fontId="94" fillId="0" borderId="0">
      <alignment vertical="center"/>
    </xf>
    <xf numFmtId="0" fontId="12" fillId="0" borderId="0"/>
    <xf numFmtId="166" fontId="94" fillId="0" borderId="0">
      <alignment vertical="center"/>
    </xf>
    <xf numFmtId="0" fontId="8" fillId="0" borderId="0"/>
    <xf numFmtId="0" fontId="12" fillId="0" borderId="0"/>
    <xf numFmtId="0" fontId="8" fillId="0" borderId="0"/>
    <xf numFmtId="0" fontId="8" fillId="0" borderId="0"/>
    <xf numFmtId="0" fontId="8" fillId="0" borderId="0"/>
    <xf numFmtId="0" fontId="8" fillId="0" borderId="0"/>
    <xf numFmtId="0" fontId="8" fillId="0" borderId="0"/>
    <xf numFmtId="0" fontId="8" fillId="0" borderId="0"/>
    <xf numFmtId="0" fontId="12" fillId="0" borderId="0"/>
    <xf numFmtId="0" fontId="12" fillId="0" borderId="0"/>
    <xf numFmtId="0" fontId="45" fillId="0" borderId="0"/>
    <xf numFmtId="0" fontId="12" fillId="0" borderId="0"/>
    <xf numFmtId="0" fontId="8" fillId="0" borderId="0"/>
    <xf numFmtId="0" fontId="12" fillId="0" borderId="0"/>
    <xf numFmtId="0" fontId="12" fillId="0" borderId="0"/>
    <xf numFmtId="0" fontId="12" fillId="0" borderId="0"/>
    <xf numFmtId="0" fontId="12" fillId="0" borderId="0"/>
    <xf numFmtId="0" fontId="8" fillId="0" borderId="0"/>
    <xf numFmtId="0" fontId="8" fillId="0" borderId="0"/>
    <xf numFmtId="0" fontId="8" fillId="0" borderId="0"/>
    <xf numFmtId="0" fontId="8" fillId="0" borderId="0"/>
    <xf numFmtId="0" fontId="12" fillId="0" borderId="0">
      <alignment vertical="center"/>
    </xf>
    <xf numFmtId="0" fontId="8" fillId="0" borderId="0"/>
    <xf numFmtId="0" fontId="8" fillId="0" borderId="0"/>
    <xf numFmtId="0" fontId="45" fillId="0" borderId="0"/>
    <xf numFmtId="0" fontId="8" fillId="0" borderId="0"/>
    <xf numFmtId="0" fontId="8" fillId="0" borderId="0"/>
    <xf numFmtId="0" fontId="8" fillId="0" borderId="0"/>
    <xf numFmtId="0" fontId="8" fillId="0" borderId="0"/>
    <xf numFmtId="166" fontId="94" fillId="0" borderId="0">
      <alignment vertical="center"/>
    </xf>
    <xf numFmtId="166" fontId="94" fillId="0" borderId="0">
      <alignment vertical="center"/>
    </xf>
    <xf numFmtId="0" fontId="12" fillId="0" borderId="0"/>
    <xf numFmtId="0" fontId="8" fillId="0" borderId="0"/>
    <xf numFmtId="0" fontId="8" fillId="0" borderId="0"/>
    <xf numFmtId="0" fontId="45" fillId="0" borderId="0"/>
    <xf numFmtId="0" fontId="8" fillId="0" borderId="0"/>
    <xf numFmtId="0" fontId="8" fillId="0" borderId="0"/>
    <xf numFmtId="0" fontId="8" fillId="0" borderId="0"/>
    <xf numFmtId="0" fontId="8" fillId="0" borderId="0"/>
    <xf numFmtId="0" fontId="12" fillId="0" borderId="0"/>
    <xf numFmtId="0" fontId="12" fillId="0" borderId="0"/>
    <xf numFmtId="0" fontId="12" fillId="0" borderId="0"/>
    <xf numFmtId="0" fontId="12" fillId="0" borderId="0"/>
    <xf numFmtId="0" fontId="8" fillId="0" borderId="0"/>
    <xf numFmtId="0" fontId="8" fillId="0" borderId="0"/>
    <xf numFmtId="0" fontId="8" fillId="0" borderId="0"/>
    <xf numFmtId="0" fontId="8" fillId="0" borderId="0"/>
    <xf numFmtId="0" fontId="12" fillId="0" borderId="0"/>
    <xf numFmtId="0" fontId="12" fillId="0" borderId="0"/>
    <xf numFmtId="0" fontId="8" fillId="0" borderId="0"/>
    <xf numFmtId="0" fontId="8" fillId="0" borderId="0"/>
    <xf numFmtId="0" fontId="4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2" fillId="0" borderId="0"/>
    <xf numFmtId="0" fontId="45" fillId="0" borderId="0"/>
    <xf numFmtId="0" fontId="12" fillId="0" borderId="0"/>
    <xf numFmtId="0" fontId="12" fillId="0" borderId="0"/>
    <xf numFmtId="0" fontId="8" fillId="0" borderId="0"/>
    <xf numFmtId="0" fontId="8" fillId="0" borderId="0"/>
    <xf numFmtId="0" fontId="8" fillId="0" borderId="0"/>
    <xf numFmtId="0" fontId="95" fillId="0" borderId="0"/>
    <xf numFmtId="0" fontId="8" fillId="0" borderId="0"/>
    <xf numFmtId="0" fontId="8" fillId="0" borderId="0"/>
    <xf numFmtId="0" fontId="12" fillId="0" borderId="0"/>
    <xf numFmtId="0" fontId="1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2" fillId="0" borderId="0"/>
    <xf numFmtId="0" fontId="12" fillId="0" borderId="0"/>
    <xf numFmtId="0" fontId="12" fillId="0" borderId="0"/>
    <xf numFmtId="0" fontId="8" fillId="0" borderId="0"/>
    <xf numFmtId="0" fontId="8" fillId="0" borderId="0"/>
    <xf numFmtId="0" fontId="4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12" fillId="0" borderId="0"/>
    <xf numFmtId="0" fontId="12" fillId="0" borderId="0"/>
    <xf numFmtId="0" fontId="12" fillId="0" borderId="0"/>
    <xf numFmtId="0" fontId="8" fillId="0" borderId="0"/>
    <xf numFmtId="0" fontId="45" fillId="0" borderId="0"/>
    <xf numFmtId="0" fontId="8" fillId="0" borderId="0"/>
    <xf numFmtId="0" fontId="96" fillId="0" borderId="0"/>
    <xf numFmtId="0" fontId="8" fillId="0" borderId="0"/>
    <xf numFmtId="0" fontId="12" fillId="0" borderId="0"/>
    <xf numFmtId="0" fontId="12" fillId="0" borderId="0"/>
    <xf numFmtId="0" fontId="12" fillId="0" borderId="0"/>
    <xf numFmtId="0" fontId="12" fillId="0" borderId="0"/>
    <xf numFmtId="0" fontId="8" fillId="0" borderId="0"/>
    <xf numFmtId="0" fontId="12" fillId="0" borderId="0"/>
    <xf numFmtId="0" fontId="45" fillId="0" borderId="0"/>
    <xf numFmtId="0" fontId="12" fillId="0" borderId="0"/>
    <xf numFmtId="0" fontId="12" fillId="0" borderId="0"/>
    <xf numFmtId="0" fontId="45" fillId="0" borderId="0"/>
    <xf numFmtId="0" fontId="12" fillId="0" borderId="0"/>
    <xf numFmtId="0" fontId="12" fillId="0" borderId="0"/>
    <xf numFmtId="0" fontId="8" fillId="0" borderId="0">
      <alignment vertical="top"/>
    </xf>
    <xf numFmtId="0" fontId="12" fillId="0" borderId="0"/>
    <xf numFmtId="0" fontId="12" fillId="0" borderId="0"/>
    <xf numFmtId="0" fontId="8" fillId="0" borderId="0"/>
    <xf numFmtId="0" fontId="12" fillId="0" borderId="0"/>
    <xf numFmtId="0" fontId="12" fillId="0" borderId="0"/>
    <xf numFmtId="0" fontId="12" fillId="0" borderId="0"/>
    <xf numFmtId="0" fontId="12" fillId="0" borderId="0"/>
    <xf numFmtId="0" fontId="12" fillId="0" borderId="0"/>
    <xf numFmtId="0" fontId="8" fillId="0" borderId="0"/>
    <xf numFmtId="0" fontId="12" fillId="0" borderId="0"/>
    <xf numFmtId="0" fontId="12" fillId="0" borderId="0"/>
    <xf numFmtId="0" fontId="12"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45" fillId="0" borderId="0"/>
    <xf numFmtId="0" fontId="12" fillId="0" borderId="0"/>
    <xf numFmtId="0" fontId="12" fillId="0" borderId="0"/>
    <xf numFmtId="0" fontId="4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12" fillId="0" borderId="0"/>
    <xf numFmtId="0" fontId="12"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4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45" fillId="0" borderId="0"/>
    <xf numFmtId="0" fontId="12" fillId="0" borderId="0"/>
    <xf numFmtId="0" fontId="12" fillId="0" borderId="0"/>
    <xf numFmtId="0" fontId="12" fillId="0" borderId="0"/>
    <xf numFmtId="0" fontId="45" fillId="0" borderId="0"/>
    <xf numFmtId="0" fontId="12" fillId="0" borderId="0"/>
    <xf numFmtId="0" fontId="12" fillId="0" borderId="0"/>
    <xf numFmtId="0" fontId="12" fillId="0" borderId="0"/>
    <xf numFmtId="0" fontId="8" fillId="0" borderId="0"/>
    <xf numFmtId="0" fontId="12" fillId="0" borderId="0"/>
    <xf numFmtId="0" fontId="12" fillId="0" borderId="0"/>
    <xf numFmtId="0" fontId="12"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8" fillId="0" borderId="0"/>
    <xf numFmtId="0" fontId="8" fillId="0" borderId="0"/>
    <xf numFmtId="0" fontId="8" fillId="0" borderId="0"/>
    <xf numFmtId="0" fontId="8" fillId="0" borderId="0">
      <alignment vertical="top"/>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45" fillId="0" borderId="0"/>
    <xf numFmtId="0" fontId="8" fillId="0" borderId="0"/>
    <xf numFmtId="0" fontId="8" fillId="0" borderId="0"/>
    <xf numFmtId="0" fontId="8" fillId="0" borderId="0"/>
    <xf numFmtId="0" fontId="8" fillId="0" borderId="0"/>
    <xf numFmtId="0" fontId="8" fillId="0" borderId="0"/>
    <xf numFmtId="0" fontId="8" fillId="0" borderId="0"/>
    <xf numFmtId="0" fontId="63" fillId="0" borderId="0"/>
    <xf numFmtId="0" fontId="45" fillId="0" borderId="0"/>
    <xf numFmtId="0" fontId="8" fillId="0" borderId="0"/>
    <xf numFmtId="0" fontId="12" fillId="0" borderId="0"/>
    <xf numFmtId="0" fontId="12"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2" fillId="0" borderId="0"/>
    <xf numFmtId="0" fontId="8" fillId="0" borderId="0"/>
    <xf numFmtId="0" fontId="8" fillId="0" borderId="0"/>
    <xf numFmtId="0" fontId="8" fillId="0" borderId="0"/>
    <xf numFmtId="0" fontId="8" fillId="0" borderId="0"/>
    <xf numFmtId="0" fontId="8" fillId="0" borderId="0"/>
    <xf numFmtId="0" fontId="8" fillId="0" borderId="0"/>
    <xf numFmtId="0" fontId="63"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12" fillId="0" borderId="0"/>
    <xf numFmtId="0" fontId="8" fillId="0" borderId="0"/>
    <xf numFmtId="0" fontId="12" fillId="0" borderId="0"/>
    <xf numFmtId="0" fontId="8" fillId="0" borderId="0"/>
    <xf numFmtId="0" fontId="8" fillId="0" borderId="0"/>
    <xf numFmtId="0" fontId="8" fillId="0" borderId="0"/>
    <xf numFmtId="0" fontId="8" fillId="0" borderId="0"/>
    <xf numFmtId="0" fontId="8" fillId="0" borderId="0"/>
    <xf numFmtId="0" fontId="8" fillId="0" borderId="0"/>
    <xf numFmtId="0" fontId="4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2" fillId="0" borderId="0"/>
    <xf numFmtId="0" fontId="8" fillId="0" borderId="0"/>
    <xf numFmtId="0" fontId="12" fillId="0" borderId="0"/>
    <xf numFmtId="0" fontId="12" fillId="0" borderId="0"/>
    <xf numFmtId="0" fontId="12" fillId="0" borderId="0"/>
    <xf numFmtId="0" fontId="12" fillId="0" borderId="0"/>
    <xf numFmtId="0" fontId="12" fillId="0" borderId="0"/>
    <xf numFmtId="0" fontId="8" fillId="0" borderId="0"/>
    <xf numFmtId="176" fontId="94" fillId="0" borderId="0">
      <alignment vertical="center"/>
    </xf>
    <xf numFmtId="0" fontId="97" fillId="0" borderId="0"/>
    <xf numFmtId="176" fontId="94" fillId="0" borderId="0">
      <alignment vertical="center"/>
    </xf>
    <xf numFmtId="0" fontId="8" fillId="0" borderId="0"/>
    <xf numFmtId="0" fontId="8" fillId="0" borderId="0"/>
    <xf numFmtId="0" fontId="97" fillId="0" borderId="0"/>
    <xf numFmtId="0" fontId="8" fillId="0" borderId="0"/>
    <xf numFmtId="0" fontId="45" fillId="0" borderId="0"/>
    <xf numFmtId="0" fontId="45" fillId="0" borderId="0"/>
    <xf numFmtId="0" fontId="8" fillId="0" borderId="0"/>
    <xf numFmtId="0" fontId="8" fillId="0" borderId="0"/>
    <xf numFmtId="0" fontId="8" fillId="0" borderId="0"/>
    <xf numFmtId="0" fontId="8" fillId="0" borderId="0"/>
    <xf numFmtId="0" fontId="96"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96" fillId="0" borderId="0"/>
    <xf numFmtId="0" fontId="8" fillId="0" borderId="0"/>
    <xf numFmtId="0" fontId="8" fillId="0" borderId="0"/>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45" fillId="0" borderId="0"/>
    <xf numFmtId="0" fontId="8" fillId="0" borderId="0"/>
    <xf numFmtId="0" fontId="12" fillId="0" borderId="0"/>
    <xf numFmtId="0" fontId="12" fillId="0" borderId="0"/>
    <xf numFmtId="0" fontId="45" fillId="0" borderId="0"/>
    <xf numFmtId="0" fontId="12" fillId="0" borderId="0"/>
    <xf numFmtId="0" fontId="8" fillId="0" borderId="0"/>
    <xf numFmtId="0" fontId="45" fillId="0" borderId="0"/>
    <xf numFmtId="0" fontId="8" fillId="0" borderId="0"/>
    <xf numFmtId="0" fontId="12" fillId="0" borderId="0"/>
    <xf numFmtId="0" fontId="12" fillId="0" borderId="0"/>
    <xf numFmtId="0" fontId="98" fillId="0" borderId="0" applyNumberFormat="0" applyFill="0" applyBorder="0" applyAlignment="0" applyProtection="0"/>
    <xf numFmtId="0" fontId="8" fillId="0" borderId="0"/>
    <xf numFmtId="0" fontId="12" fillId="0" borderId="0"/>
    <xf numFmtId="0" fontId="12" fillId="0" borderId="0"/>
    <xf numFmtId="0" fontId="8" fillId="0" borderId="0"/>
    <xf numFmtId="0" fontId="8" fillId="0" borderId="0"/>
    <xf numFmtId="0" fontId="8" fillId="0" borderId="0"/>
    <xf numFmtId="0" fontId="45" fillId="0" borderId="0"/>
    <xf numFmtId="0" fontId="8" fillId="0" borderId="0"/>
    <xf numFmtId="0" fontId="8" fillId="0" borderId="0"/>
    <xf numFmtId="0" fontId="8" fillId="0" borderId="0"/>
    <xf numFmtId="0" fontId="8" fillId="0" borderId="0"/>
    <xf numFmtId="0" fontId="8" fillId="0" borderId="0"/>
    <xf numFmtId="0" fontId="12" fillId="0" borderId="0"/>
    <xf numFmtId="0" fontId="12" fillId="0" borderId="0"/>
    <xf numFmtId="0" fontId="45" fillId="0" borderId="0"/>
    <xf numFmtId="0" fontId="8" fillId="0" borderId="0"/>
    <xf numFmtId="0" fontId="8" fillId="0" borderId="0"/>
    <xf numFmtId="0" fontId="8" fillId="0" borderId="0"/>
    <xf numFmtId="0" fontId="8" fillId="0" borderId="0"/>
    <xf numFmtId="0" fontId="8" fillId="0" borderId="0"/>
    <xf numFmtId="0" fontId="8" fillId="0" borderId="0"/>
    <xf numFmtId="0" fontId="45" fillId="0" borderId="0"/>
    <xf numFmtId="0" fontId="99" fillId="0" borderId="0"/>
    <xf numFmtId="0" fontId="99" fillId="0" borderId="0"/>
    <xf numFmtId="0" fontId="8" fillId="0" borderId="0"/>
    <xf numFmtId="0" fontId="8" fillId="0" borderId="0"/>
    <xf numFmtId="0" fontId="45" fillId="0" borderId="0" applyFill="0" applyProtection="0"/>
    <xf numFmtId="0" fontId="8" fillId="0" borderId="0"/>
    <xf numFmtId="0" fontId="4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2" fillId="0" borderId="0"/>
    <xf numFmtId="0" fontId="8" fillId="0" borderId="0"/>
    <xf numFmtId="0" fontId="8" fillId="0" borderId="0"/>
    <xf numFmtId="0" fontId="8" fillId="0" borderId="0"/>
    <xf numFmtId="0" fontId="8" fillId="0" borderId="0"/>
    <xf numFmtId="0" fontId="45" fillId="0" borderId="0"/>
    <xf numFmtId="0" fontId="8" fillId="0" borderId="0"/>
    <xf numFmtId="0" fontId="8" fillId="0" borderId="0"/>
    <xf numFmtId="0" fontId="8" fillId="0" borderId="0"/>
    <xf numFmtId="0" fontId="8" fillId="0" borderId="0"/>
    <xf numFmtId="0" fontId="8" fillId="0" borderId="0"/>
    <xf numFmtId="0" fontId="45" fillId="0" borderId="0"/>
    <xf numFmtId="0" fontId="8" fillId="0" borderId="0"/>
    <xf numFmtId="0" fontId="8" fillId="0" borderId="0"/>
    <xf numFmtId="0" fontId="8" fillId="0" borderId="0"/>
    <xf numFmtId="0" fontId="8" fillId="0" borderId="0"/>
    <xf numFmtId="0" fontId="45" fillId="0" borderId="0"/>
    <xf numFmtId="0" fontId="8" fillId="0" borderId="0"/>
    <xf numFmtId="0" fontId="8" fillId="0" borderId="0"/>
    <xf numFmtId="0" fontId="12" fillId="0" borderId="0"/>
    <xf numFmtId="0" fontId="12" fillId="0" borderId="0"/>
    <xf numFmtId="0" fontId="8" fillId="0" borderId="0"/>
    <xf numFmtId="0" fontId="8" fillId="0" borderId="0"/>
    <xf numFmtId="0" fontId="8" fillId="0" borderId="0"/>
    <xf numFmtId="0" fontId="8" fillId="0" borderId="0"/>
    <xf numFmtId="0" fontId="45" fillId="0" borderId="0"/>
    <xf numFmtId="0" fontId="45" fillId="0" borderId="0"/>
    <xf numFmtId="0" fontId="8" fillId="0" borderId="0"/>
    <xf numFmtId="0" fontId="100" fillId="0" borderId="0"/>
    <xf numFmtId="0" fontId="8" fillId="0" borderId="0"/>
    <xf numFmtId="0" fontId="8" fillId="0" borderId="0"/>
    <xf numFmtId="0" fontId="8" fillId="0" borderId="0"/>
    <xf numFmtId="0" fontId="45" fillId="0" borderId="0"/>
    <xf numFmtId="0" fontId="8" fillId="0" borderId="0"/>
    <xf numFmtId="0" fontId="8" fillId="0" borderId="0"/>
    <xf numFmtId="0" fontId="45" fillId="0" borderId="0"/>
    <xf numFmtId="0" fontId="8" fillId="0" borderId="0"/>
    <xf numFmtId="0" fontId="96" fillId="0" borderId="0"/>
    <xf numFmtId="0" fontId="45" fillId="0" borderId="0"/>
    <xf numFmtId="0" fontId="8" fillId="0" borderId="0"/>
    <xf numFmtId="0" fontId="8"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96" fillId="0" borderId="0"/>
    <xf numFmtId="0" fontId="12" fillId="0" borderId="0"/>
    <xf numFmtId="0" fontId="12" fillId="0" borderId="0"/>
    <xf numFmtId="0" fontId="12" fillId="0" borderId="0"/>
    <xf numFmtId="0" fontId="12" fillId="0" borderId="0"/>
    <xf numFmtId="0" fontId="12" fillId="0" borderId="0"/>
    <xf numFmtId="0" fontId="12" fillId="0" borderId="0"/>
    <xf numFmtId="0" fontId="96" fillId="0" borderId="0"/>
    <xf numFmtId="0" fontId="8" fillId="0" borderId="0"/>
    <xf numFmtId="0" fontId="8" fillId="0" borderId="0"/>
    <xf numFmtId="0" fontId="8" fillId="0" borderId="0"/>
    <xf numFmtId="0" fontId="96" fillId="0" borderId="0"/>
    <xf numFmtId="0" fontId="8" fillId="0" borderId="0"/>
    <xf numFmtId="0" fontId="8" fillId="0" borderId="0"/>
    <xf numFmtId="0" fontId="96" fillId="0" borderId="0"/>
    <xf numFmtId="0" fontId="8" fillId="0" borderId="0"/>
    <xf numFmtId="0" fontId="45" fillId="0" borderId="0"/>
    <xf numFmtId="0" fontId="12" fillId="0" borderId="0"/>
    <xf numFmtId="0" fontId="12" fillId="0" borderId="0"/>
    <xf numFmtId="0" fontId="12" fillId="0" borderId="0"/>
    <xf numFmtId="0" fontId="45" fillId="0" borderId="0"/>
    <xf numFmtId="0" fontId="12" fillId="0" borderId="0"/>
    <xf numFmtId="0" fontId="4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12" fillId="0" borderId="0"/>
    <xf numFmtId="0" fontId="8" fillId="0" borderId="0"/>
    <xf numFmtId="0" fontId="8" fillId="0" borderId="0"/>
    <xf numFmtId="0" fontId="8" fillId="0" borderId="0"/>
    <xf numFmtId="0" fontId="8" fillId="0" borderId="0"/>
    <xf numFmtId="0" fontId="12" fillId="0" borderId="0"/>
    <xf numFmtId="0" fontId="1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12" fillId="0" borderId="0"/>
    <xf numFmtId="0" fontId="12" fillId="0" borderId="0"/>
    <xf numFmtId="0" fontId="8" fillId="0" borderId="0"/>
    <xf numFmtId="0" fontId="45" fillId="0" borderId="0"/>
    <xf numFmtId="0" fontId="12" fillId="0" borderId="0"/>
    <xf numFmtId="0" fontId="8" fillId="0" borderId="0"/>
    <xf numFmtId="0" fontId="8" fillId="0" borderId="0"/>
    <xf numFmtId="0" fontId="8" fillId="0" borderId="0"/>
    <xf numFmtId="0" fontId="8" fillId="0" borderId="0"/>
    <xf numFmtId="0" fontId="8" fillId="0" borderId="0"/>
    <xf numFmtId="0" fontId="8" fillId="0" borderId="0"/>
    <xf numFmtId="0" fontId="45" fillId="0" borderId="0"/>
    <xf numFmtId="0" fontId="12" fillId="0" borderId="0"/>
    <xf numFmtId="0" fontId="12" fillId="0" borderId="0"/>
    <xf numFmtId="0" fontId="12" fillId="0" borderId="0"/>
    <xf numFmtId="0" fontId="8" fillId="0" borderId="0"/>
    <xf numFmtId="0" fontId="12" fillId="0" borderId="0"/>
    <xf numFmtId="0" fontId="8" fillId="0" borderId="0"/>
    <xf numFmtId="0" fontId="45" fillId="0" borderId="0"/>
    <xf numFmtId="0" fontId="8" fillId="0" borderId="0"/>
    <xf numFmtId="0" fontId="8" fillId="0" borderId="0"/>
    <xf numFmtId="0" fontId="12" fillId="0" borderId="0"/>
    <xf numFmtId="0" fontId="12" fillId="0" borderId="0"/>
    <xf numFmtId="0" fontId="8" fillId="0" borderId="0"/>
    <xf numFmtId="0" fontId="12" fillId="0" borderId="0"/>
    <xf numFmtId="0" fontId="12" fillId="0" borderId="0"/>
    <xf numFmtId="0" fontId="8" fillId="0" borderId="0"/>
    <xf numFmtId="0" fontId="101" fillId="0" borderId="0"/>
    <xf numFmtId="0" fontId="8" fillId="0" borderId="0"/>
    <xf numFmtId="0" fontId="12" fillId="0" borderId="0"/>
    <xf numFmtId="0" fontId="12" fillId="0" borderId="0"/>
    <xf numFmtId="0" fontId="8" fillId="0" borderId="0"/>
    <xf numFmtId="0" fontId="8" fillId="0" borderId="0"/>
    <xf numFmtId="0" fontId="12" fillId="0" borderId="0"/>
    <xf numFmtId="0" fontId="12" fillId="0" borderId="0"/>
    <xf numFmtId="0" fontId="8" fillId="0" borderId="0"/>
    <xf numFmtId="0" fontId="8" fillId="0" borderId="0"/>
    <xf numFmtId="0" fontId="8" fillId="0" borderId="0"/>
    <xf numFmtId="0" fontId="12" fillId="0" borderId="0"/>
    <xf numFmtId="0" fontId="12" fillId="0" borderId="0"/>
    <xf numFmtId="0" fontId="45" fillId="0" borderId="0"/>
    <xf numFmtId="0" fontId="45" fillId="0" borderId="0"/>
    <xf numFmtId="0" fontId="8" fillId="0" borderId="0"/>
    <xf numFmtId="0" fontId="8" fillId="0" borderId="0"/>
    <xf numFmtId="0" fontId="8" fillId="0" borderId="0"/>
    <xf numFmtId="0" fontId="8" fillId="0" borderId="0"/>
    <xf numFmtId="0" fontId="45" fillId="0" borderId="0"/>
    <xf numFmtId="0" fontId="8" fillId="0" borderId="0"/>
    <xf numFmtId="0" fontId="8" fillId="0" borderId="0"/>
    <xf numFmtId="0" fontId="8" fillId="0" borderId="0"/>
    <xf numFmtId="0" fontId="8" fillId="0" borderId="0"/>
    <xf numFmtId="0" fontId="8" fillId="0" borderId="0"/>
    <xf numFmtId="0" fontId="45" fillId="0" borderId="0"/>
    <xf numFmtId="0" fontId="45" fillId="0" borderId="0"/>
    <xf numFmtId="0" fontId="12" fillId="0" borderId="0"/>
    <xf numFmtId="0" fontId="12" fillId="0" borderId="0"/>
    <xf numFmtId="0" fontId="8" fillId="0" borderId="0"/>
    <xf numFmtId="0" fontId="8" fillId="0" borderId="0"/>
    <xf numFmtId="0" fontId="8" fillId="0" borderId="0"/>
    <xf numFmtId="0" fontId="12" fillId="0" borderId="0"/>
    <xf numFmtId="0" fontId="12" fillId="0" borderId="0"/>
    <xf numFmtId="0" fontId="8" fillId="0" borderId="0"/>
    <xf numFmtId="0" fontId="8" fillId="0" borderId="0"/>
    <xf numFmtId="0" fontId="12" fillId="0" borderId="0"/>
    <xf numFmtId="0" fontId="12" fillId="0" borderId="0"/>
    <xf numFmtId="0" fontId="8" fillId="0" borderId="0"/>
    <xf numFmtId="0" fontId="8" fillId="0" borderId="0"/>
    <xf numFmtId="0" fontId="8" fillId="0" borderId="0"/>
    <xf numFmtId="0" fontId="8" fillId="0" borderId="0"/>
    <xf numFmtId="0" fontId="8" fillId="0" borderId="0"/>
    <xf numFmtId="0" fontId="12" fillId="0" borderId="0"/>
    <xf numFmtId="0" fontId="12" fillId="0" borderId="0"/>
    <xf numFmtId="0" fontId="8" fillId="0" borderId="0"/>
    <xf numFmtId="0" fontId="12" fillId="0" borderId="0"/>
    <xf numFmtId="0" fontId="8" fillId="0" borderId="0"/>
    <xf numFmtId="0" fontId="12"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12" fillId="0" borderId="0"/>
    <xf numFmtId="0" fontId="12" fillId="0" borderId="0"/>
    <xf numFmtId="0" fontId="8" fillId="0" borderId="0"/>
    <xf numFmtId="0" fontId="12" fillId="0" borderId="0"/>
    <xf numFmtId="0" fontId="12" fillId="0" borderId="0"/>
    <xf numFmtId="0" fontId="8" fillId="0" borderId="0"/>
    <xf numFmtId="0" fontId="45" fillId="0" borderId="0"/>
    <xf numFmtId="0" fontId="8" fillId="0" borderId="0"/>
    <xf numFmtId="0" fontId="12" fillId="0" borderId="0"/>
    <xf numFmtId="0" fontId="12" fillId="0" borderId="0"/>
    <xf numFmtId="0" fontId="8" fillId="0" borderId="0"/>
    <xf numFmtId="0" fontId="8" fillId="0" borderId="0"/>
    <xf numFmtId="0" fontId="96" fillId="0" borderId="0"/>
    <xf numFmtId="0" fontId="45" fillId="0" borderId="0"/>
    <xf numFmtId="0" fontId="8" fillId="0" borderId="0"/>
    <xf numFmtId="0" fontId="45" fillId="0" borderId="0"/>
    <xf numFmtId="0" fontId="8" fillId="0" borderId="0"/>
    <xf numFmtId="0" fontId="8" fillId="0" borderId="0"/>
    <xf numFmtId="0" fontId="45" fillId="0" borderId="0"/>
    <xf numFmtId="0" fontId="8" fillId="0" borderId="0"/>
    <xf numFmtId="0" fontId="8" fillId="0" borderId="0"/>
    <xf numFmtId="0" fontId="45" fillId="0" borderId="0"/>
    <xf numFmtId="0" fontId="8" fillId="0" borderId="0"/>
    <xf numFmtId="0" fontId="8" fillId="0" borderId="0"/>
    <xf numFmtId="0" fontId="12" fillId="0" borderId="0"/>
    <xf numFmtId="0" fontId="12" fillId="0" borderId="0"/>
    <xf numFmtId="0" fontId="12" fillId="0" borderId="0"/>
    <xf numFmtId="0" fontId="12" fillId="0" borderId="0"/>
    <xf numFmtId="0" fontId="45" fillId="0" borderId="0"/>
    <xf numFmtId="0" fontId="8" fillId="0" borderId="0"/>
    <xf numFmtId="0" fontId="12" fillId="0" borderId="0"/>
    <xf numFmtId="0" fontId="8"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45" fillId="0" borderId="0"/>
    <xf numFmtId="0" fontId="12" fillId="0" borderId="0"/>
    <xf numFmtId="0" fontId="8" fillId="0" borderId="0"/>
    <xf numFmtId="0" fontId="8" fillId="0" borderId="0"/>
    <xf numFmtId="0" fontId="8" fillId="0" borderId="0"/>
    <xf numFmtId="0" fontId="8" fillId="0" borderId="0"/>
    <xf numFmtId="0" fontId="12" fillId="0" borderId="0"/>
    <xf numFmtId="0" fontId="12" fillId="0" borderId="0"/>
    <xf numFmtId="0" fontId="4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8" fillId="0" borderId="0"/>
    <xf numFmtId="0" fontId="12" fillId="0" borderId="0"/>
    <xf numFmtId="0" fontId="12" fillId="0" borderId="0"/>
    <xf numFmtId="0" fontId="8" fillId="0" borderId="0"/>
    <xf numFmtId="0" fontId="8" fillId="0" borderId="0"/>
    <xf numFmtId="0" fontId="8" fillId="0" borderId="0"/>
    <xf numFmtId="0" fontId="8" fillId="0" borderId="0"/>
    <xf numFmtId="0" fontId="8" fillId="0" borderId="0"/>
    <xf numFmtId="0" fontId="45" fillId="0" borderId="0"/>
    <xf numFmtId="0" fontId="45" fillId="0" borderId="0"/>
    <xf numFmtId="0" fontId="8" fillId="0" borderId="0"/>
    <xf numFmtId="0" fontId="8" fillId="0" borderId="0"/>
    <xf numFmtId="0" fontId="8" fillId="0" borderId="0"/>
    <xf numFmtId="0" fontId="45" fillId="0" borderId="0"/>
    <xf numFmtId="0" fontId="8" fillId="0" borderId="0"/>
    <xf numFmtId="0" fontId="8" fillId="0" borderId="0"/>
    <xf numFmtId="0" fontId="12" fillId="0" borderId="0"/>
    <xf numFmtId="0" fontId="1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2" fillId="0" borderId="0"/>
    <xf numFmtId="0" fontId="12" fillId="0" borderId="0"/>
    <xf numFmtId="0" fontId="12" fillId="0" borderId="0"/>
    <xf numFmtId="0" fontId="8" fillId="0" borderId="0"/>
    <xf numFmtId="0" fontId="12" fillId="0" borderId="0"/>
    <xf numFmtId="0" fontId="12" fillId="0" borderId="0"/>
    <xf numFmtId="0" fontId="12" fillId="0" borderId="0"/>
    <xf numFmtId="0" fontId="8" fillId="0" borderId="0"/>
    <xf numFmtId="0" fontId="12" fillId="0" borderId="0"/>
    <xf numFmtId="0" fontId="12" fillId="0" borderId="0"/>
    <xf numFmtId="0" fontId="8" fillId="0" borderId="0"/>
    <xf numFmtId="0" fontId="8" fillId="0" borderId="0"/>
    <xf numFmtId="0" fontId="8" fillId="0" borderId="0"/>
    <xf numFmtId="0" fontId="12" fillId="0" borderId="0"/>
    <xf numFmtId="0" fontId="12" fillId="0" borderId="0"/>
    <xf numFmtId="0" fontId="8" fillId="0" borderId="0"/>
    <xf numFmtId="0" fontId="8" fillId="0" borderId="0"/>
    <xf numFmtId="0" fontId="12" fillId="0" borderId="0"/>
    <xf numFmtId="0" fontId="12" fillId="0" borderId="0"/>
    <xf numFmtId="0" fontId="8" fillId="0" borderId="0"/>
    <xf numFmtId="0" fontId="8" fillId="0" borderId="0"/>
    <xf numFmtId="0" fontId="8" fillId="0" borderId="0"/>
    <xf numFmtId="0" fontId="8" fillId="0" borderId="0"/>
    <xf numFmtId="0" fontId="12" fillId="0" borderId="0"/>
    <xf numFmtId="0" fontId="12" fillId="0" borderId="0"/>
    <xf numFmtId="0" fontId="102" fillId="0" borderId="0"/>
    <xf numFmtId="0" fontId="8" fillId="0" borderId="0"/>
    <xf numFmtId="0" fontId="8" fillId="0" borderId="0" applyNumberFormat="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45" fillId="0" borderId="0"/>
    <xf numFmtId="0" fontId="8" fillId="0" borderId="0"/>
    <xf numFmtId="0" fontId="8" fillId="0" borderId="0"/>
    <xf numFmtId="0" fontId="45" fillId="0" borderId="0"/>
    <xf numFmtId="0" fontId="8" fillId="0" borderId="0"/>
    <xf numFmtId="0" fontId="8" fillId="0" borderId="0"/>
    <xf numFmtId="0" fontId="8" fillId="0" borderId="0"/>
    <xf numFmtId="0" fontId="45" fillId="0" borderId="0"/>
    <xf numFmtId="0" fontId="8" fillId="0" borderId="0"/>
    <xf numFmtId="0" fontId="8" fillId="0" borderId="0"/>
    <xf numFmtId="0" fontId="8" fillId="0" borderId="0"/>
    <xf numFmtId="0" fontId="8" fillId="0" borderId="0"/>
    <xf numFmtId="0" fontId="8" fillId="0" borderId="0"/>
    <xf numFmtId="0" fontId="97"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45" fillId="0" borderId="0"/>
    <xf numFmtId="0" fontId="8" fillId="0" borderId="0"/>
    <xf numFmtId="0" fontId="8" fillId="0" borderId="0"/>
    <xf numFmtId="0" fontId="8" fillId="0" borderId="0"/>
    <xf numFmtId="0" fontId="8" fillId="0" borderId="0"/>
    <xf numFmtId="0" fontId="97" fillId="0" borderId="0"/>
    <xf numFmtId="0" fontId="8" fillId="0" borderId="0"/>
    <xf numFmtId="0" fontId="45" fillId="0" borderId="0"/>
    <xf numFmtId="0" fontId="12" fillId="0" borderId="0"/>
    <xf numFmtId="0" fontId="12" fillId="0" borderId="0"/>
    <xf numFmtId="0" fontId="4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45" fillId="0" borderId="0"/>
    <xf numFmtId="0" fontId="8" fillId="0" borderId="0"/>
    <xf numFmtId="0" fontId="8" fillId="0" borderId="0"/>
    <xf numFmtId="0" fontId="8" fillId="0" borderId="0"/>
    <xf numFmtId="0" fontId="8" fillId="0" borderId="0"/>
    <xf numFmtId="0" fontId="8" fillId="0" borderId="0"/>
    <xf numFmtId="0" fontId="8" fillId="0" borderId="0"/>
    <xf numFmtId="0" fontId="45" fillId="0" borderId="0"/>
    <xf numFmtId="0" fontId="12" fillId="0" borderId="0"/>
    <xf numFmtId="0" fontId="12" fillId="0" borderId="0"/>
    <xf numFmtId="0" fontId="1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45" fillId="0" borderId="0"/>
    <xf numFmtId="0" fontId="8" fillId="0" borderId="0"/>
    <xf numFmtId="0" fontId="8" fillId="0" borderId="0"/>
    <xf numFmtId="0" fontId="12" fillId="0" borderId="0"/>
    <xf numFmtId="0" fontId="1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2" fillId="0" borderId="0"/>
    <xf numFmtId="0" fontId="1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12" fillId="0" borderId="0"/>
    <xf numFmtId="0" fontId="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8" fillId="0" borderId="0"/>
    <xf numFmtId="0" fontId="12" fillId="0" borderId="0"/>
    <xf numFmtId="0" fontId="12" fillId="0" borderId="0"/>
    <xf numFmtId="0" fontId="8" fillId="0" borderId="0"/>
    <xf numFmtId="0" fontId="8" fillId="0" borderId="0"/>
    <xf numFmtId="0" fontId="8" fillId="0" borderId="0"/>
    <xf numFmtId="0" fontId="8" fillId="0" borderId="0"/>
    <xf numFmtId="0" fontId="8" fillId="0" borderId="0"/>
    <xf numFmtId="0" fontId="8" fillId="0" borderId="0"/>
    <xf numFmtId="0" fontId="45" fillId="0" borderId="0"/>
    <xf numFmtId="4" fontId="46" fillId="0" borderId="10" applyFill="0" applyBorder="0" applyProtection="0">
      <alignment horizontal="right" vertical="center"/>
    </xf>
    <xf numFmtId="0" fontId="49" fillId="0" borderId="0" applyNumberFormat="0" applyFill="0" applyBorder="0" applyProtection="0">
      <alignment horizontal="left" vertical="center"/>
    </xf>
    <xf numFmtId="0" fontId="46" fillId="0" borderId="10" applyNumberFormat="0" applyFill="0" applyAlignment="0" applyProtection="0"/>
    <xf numFmtId="0" fontId="8" fillId="64" borderId="0" applyNumberFormat="0" applyFont="0" applyBorder="0" applyAlignment="0" applyProtection="0"/>
    <xf numFmtId="0" fontId="8" fillId="0" borderId="0"/>
    <xf numFmtId="0" fontId="103" fillId="0" borderId="0"/>
    <xf numFmtId="0" fontId="71" fillId="0" borderId="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45"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45" fillId="49" borderId="33" applyNumberFormat="0" applyFont="0" applyAlignment="0" applyProtection="0"/>
    <xf numFmtId="0" fontId="12" fillId="5" borderId="12" applyNumberFormat="0" applyFont="0" applyAlignment="0" applyProtection="0"/>
    <xf numFmtId="0" fontId="8" fillId="49" borderId="33" applyNumberFormat="0" applyFont="0" applyAlignment="0" applyProtection="0"/>
    <xf numFmtId="0" fontId="45" fillId="49" borderId="33" applyNumberFormat="0" applyFont="0" applyAlignment="0" applyProtection="0"/>
    <xf numFmtId="0" fontId="12" fillId="5" borderId="12" applyNumberFormat="0" applyFont="0" applyAlignment="0" applyProtection="0"/>
    <xf numFmtId="0" fontId="12" fillId="5" borderId="12"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45"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45"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45" fillId="49" borderId="33" applyNumberFormat="0" applyFont="0" applyAlignment="0" applyProtection="0"/>
    <xf numFmtId="0" fontId="45"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45"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45"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45" fillId="49" borderId="33" applyNumberFormat="0" applyFont="0" applyAlignment="0" applyProtection="0"/>
    <xf numFmtId="0" fontId="8" fillId="49" borderId="33" applyNumberFormat="0" applyFont="0" applyAlignment="0" applyProtection="0"/>
    <xf numFmtId="0" fontId="12" fillId="5" borderId="12" applyNumberFormat="0" applyFont="0" applyAlignment="0" applyProtection="0"/>
    <xf numFmtId="0" fontId="12" fillId="5" borderId="12"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45"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12" fillId="5" borderId="12" applyNumberFormat="0" applyFont="0" applyAlignment="0" applyProtection="0"/>
    <xf numFmtId="0" fontId="12" fillId="5" borderId="12"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45"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12" fillId="5" borderId="12"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45" fillId="49" borderId="33" applyNumberFormat="0" applyFont="0" applyAlignment="0" applyProtection="0"/>
    <xf numFmtId="0" fontId="8" fillId="49" borderId="33" applyNumberFormat="0" applyFont="0" applyAlignment="0" applyProtection="0"/>
    <xf numFmtId="0" fontId="8" fillId="49" borderId="33" applyNumberFormat="0" applyFont="0" applyAlignment="0" applyProtection="0"/>
    <xf numFmtId="0" fontId="62" fillId="49" borderId="33" applyNumberFormat="0" applyFont="0" applyAlignment="0" applyProtection="0"/>
    <xf numFmtId="0" fontId="8" fillId="49" borderId="33" applyNumberFormat="0" applyFont="0" applyAlignment="0" applyProtection="0"/>
    <xf numFmtId="0" fontId="62" fillId="49" borderId="33" applyNumberFormat="0" applyFont="0" applyAlignment="0" applyProtection="0"/>
    <xf numFmtId="177" fontId="104" fillId="0" borderId="0">
      <alignment horizontal="right"/>
    </xf>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0" fontId="105" fillId="0" borderId="28" applyNumberFormat="0" applyFill="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3" borderId="17" applyNumberFormat="0" applyAlignment="0" applyProtection="0"/>
    <xf numFmtId="0" fontId="52" fillId="63" borderId="17" applyNumberFormat="0" applyAlignment="0" applyProtection="0"/>
    <xf numFmtId="0" fontId="52" fillId="63" borderId="17" applyNumberFormat="0" applyAlignment="0" applyProtection="0"/>
    <xf numFmtId="0" fontId="52" fillId="63" borderId="17" applyNumberFormat="0" applyAlignment="0" applyProtection="0"/>
    <xf numFmtId="0" fontId="52" fillId="63" borderId="17" applyNumberFormat="0" applyAlignment="0" applyProtection="0"/>
    <xf numFmtId="0" fontId="52" fillId="63" borderId="17" applyNumberFormat="0" applyAlignment="0" applyProtection="0"/>
    <xf numFmtId="0" fontId="52" fillId="63" borderId="17" applyNumberFormat="0" applyAlignment="0" applyProtection="0"/>
    <xf numFmtId="0" fontId="52" fillId="63" borderId="17" applyNumberFormat="0" applyAlignment="0" applyProtection="0"/>
    <xf numFmtId="0" fontId="52" fillId="63"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3" borderId="17" applyNumberFormat="0" applyAlignment="0" applyProtection="0"/>
    <xf numFmtId="0" fontId="52" fillId="62" borderId="17" applyNumberFormat="0" applyAlignment="0" applyProtection="0"/>
    <xf numFmtId="0" fontId="52" fillId="63"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0" fontId="52" fillId="62" borderId="17" applyNumberFormat="0" applyAlignment="0" applyProtection="0"/>
    <xf numFmtId="179" fontId="46" fillId="66" borderId="10" applyNumberFormat="0" applyFont="0" applyBorder="0" applyAlignment="0" applyProtection="0">
      <alignment horizontal="right" vertical="center"/>
    </xf>
    <xf numFmtId="9" fontId="8" fillId="0" borderId="0" applyFont="0" applyFill="0" applyBorder="0" applyAlignment="0" applyProtection="0"/>
    <xf numFmtId="9" fontId="45"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9" fontId="8" fillId="0" borderId="0" applyFont="0" applyFill="0" applyBorder="0" applyAlignment="0" applyProtection="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9" fontId="8" fillId="0" borderId="0" applyFont="0" applyFill="0" applyBorder="0" applyAlignment="0" applyProtection="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45"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12"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9" fontId="45"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9" fontId="8" fillId="0" borderId="0" applyFont="0" applyFill="0" applyBorder="0" applyAlignment="0" applyProtection="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45"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12"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45"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45"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12" fillId="0" borderId="0" applyFont="0" applyFill="0" applyBorder="0" applyAlignment="0" applyProtection="0"/>
    <xf numFmtId="0" fontId="8" fillId="0" borderId="0"/>
    <xf numFmtId="0" fontId="8" fillId="0" borderId="0"/>
    <xf numFmtId="9" fontId="12"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12" fillId="0" borderId="0" applyFont="0" applyFill="0" applyBorder="0" applyAlignment="0" applyProtection="0"/>
    <xf numFmtId="9" fontId="12"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12"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7" fontId="106" fillId="0" borderId="0" applyFont="0" applyFill="0" applyBorder="0" applyAlignment="0" applyProtection="0"/>
    <xf numFmtId="180" fontId="106" fillId="0" borderId="0" applyFont="0" applyFill="0" applyBorder="0" applyAlignment="0" applyProtection="0"/>
    <xf numFmtId="181" fontId="106" fillId="0" borderId="0" applyFont="0" applyFill="0" applyBorder="0" applyAlignment="0" applyProtection="0"/>
    <xf numFmtId="0" fontId="107" fillId="42" borderId="0" applyNumberFormat="0" applyBorder="0" applyAlignment="0" applyProtection="0"/>
    <xf numFmtId="0" fontId="8" fillId="0" borderId="0"/>
    <xf numFmtId="0" fontId="108" fillId="3" borderId="0" applyNumberFormat="0" applyBorder="0" applyAlignment="0" applyProtection="0"/>
    <xf numFmtId="0" fontId="8" fillId="0" borderId="0"/>
    <xf numFmtId="0" fontId="68" fillId="0" borderId="0">
      <alignment vertical="top" wrapText="1"/>
    </xf>
    <xf numFmtId="0" fontId="68" fillId="0" borderId="0">
      <alignment vertical="top" wrapText="1"/>
    </xf>
    <xf numFmtId="0" fontId="8" fillId="0" borderId="0"/>
    <xf numFmtId="0" fontId="68" fillId="0" borderId="0">
      <alignment vertical="top" wrapText="1"/>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10" applyNumberFormat="0" applyFill="0" applyProtection="0">
      <alignment horizontal="right"/>
    </xf>
    <xf numFmtId="0" fontId="8" fillId="0" borderId="10" applyNumberFormat="0" applyFill="0" applyProtection="0">
      <alignment horizontal="right"/>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4" fillId="67" borderId="10" applyNumberFormat="0" applyProtection="0">
      <alignment horizontal="right"/>
    </xf>
    <xf numFmtId="0" fontId="8" fillId="0" borderId="0"/>
    <xf numFmtId="0" fontId="8" fillId="0" borderId="0"/>
    <xf numFmtId="0" fontId="8" fillId="0" borderId="0"/>
    <xf numFmtId="0" fontId="3" fillId="67" borderId="0" applyNumberFormat="0" applyBorder="0" applyProtection="0">
      <alignment horizontal="left"/>
    </xf>
    <xf numFmtId="0" fontId="8" fillId="0" borderId="0"/>
    <xf numFmtId="0" fontId="8" fillId="0" borderId="0"/>
    <xf numFmtId="0" fontId="8" fillId="0" borderId="0"/>
    <xf numFmtId="0" fontId="4" fillId="67" borderId="10" applyNumberFormat="0" applyProtection="0">
      <alignment horizontal="left"/>
    </xf>
    <xf numFmtId="0" fontId="8" fillId="0" borderId="0"/>
    <xf numFmtId="0" fontId="8" fillId="0" borderId="0"/>
    <xf numFmtId="0" fontId="8" fillId="0" borderId="0"/>
    <xf numFmtId="0" fontId="8" fillId="0" borderId="10" applyNumberFormat="0" applyFill="0" applyProtection="0">
      <alignment horizontal="right"/>
    </xf>
    <xf numFmtId="0" fontId="8" fillId="0" borderId="10" applyNumberFormat="0" applyFill="0" applyProtection="0">
      <alignment horizontal="right"/>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09" fillId="57" borderId="0" applyNumberFormat="0" applyBorder="0" applyProtection="0">
      <alignment horizontal="left"/>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10" fillId="62" borderId="18" applyNumberFormat="0" applyAlignment="0" applyProtection="0"/>
    <xf numFmtId="182" fontId="111" fillId="68" borderId="35">
      <alignment vertical="center"/>
    </xf>
    <xf numFmtId="0" fontId="8" fillId="0" borderId="0"/>
    <xf numFmtId="166" fontId="112" fillId="68" borderId="35">
      <alignment vertical="center"/>
    </xf>
    <xf numFmtId="0" fontId="8" fillId="0" borderId="0"/>
    <xf numFmtId="182" fontId="113" fillId="69" borderId="35">
      <alignment vertical="center"/>
    </xf>
    <xf numFmtId="0" fontId="8" fillId="0" borderId="0"/>
    <xf numFmtId="0" fontId="8" fillId="70" borderId="36" applyBorder="0">
      <alignment horizontal="left" vertical="center"/>
    </xf>
    <xf numFmtId="0" fontId="8" fillId="0" borderId="0"/>
    <xf numFmtId="49" fontId="8" fillId="71" borderId="10">
      <alignment vertical="center" wrapText="1"/>
    </xf>
    <xf numFmtId="0" fontId="8" fillId="0" borderId="0"/>
    <xf numFmtId="0" fontId="8" fillId="72" borderId="37">
      <alignment horizontal="left" vertical="center" wrapText="1"/>
    </xf>
    <xf numFmtId="0" fontId="8" fillId="0" borderId="0"/>
    <xf numFmtId="0" fontId="114" fillId="73" borderId="10">
      <alignment horizontal="left" vertical="center" wrapText="1"/>
    </xf>
    <xf numFmtId="0" fontId="8" fillId="0" borderId="0"/>
    <xf numFmtId="0" fontId="8" fillId="55" borderId="10">
      <alignment horizontal="left" vertical="center" wrapText="1"/>
    </xf>
    <xf numFmtId="0" fontId="8" fillId="0" borderId="0"/>
    <xf numFmtId="0" fontId="8" fillId="74" borderId="10">
      <alignment horizontal="left" vertical="center" wrapText="1"/>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40" fillId="0" borderId="0" applyNumberFormat="0" applyFill="0" applyBorder="0" applyAlignment="0" applyProtection="0"/>
    <xf numFmtId="0" fontId="8" fillId="0" borderId="0"/>
    <xf numFmtId="0" fontId="8" fillId="0" borderId="0"/>
    <xf numFmtId="0" fontId="115"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15"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15"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115" fillId="0" borderId="0" applyNumberFormat="0" applyFill="0" applyBorder="0" applyAlignment="0" applyProtection="0"/>
    <xf numFmtId="0" fontId="8" fillId="0" borderId="0"/>
    <xf numFmtId="0" fontId="40"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9" fillId="0" borderId="28" applyNumberFormat="0" applyFill="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9" fillId="0" borderId="28" applyNumberFormat="0" applyFill="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9" fillId="0" borderId="28" applyNumberFormat="0" applyFill="0" applyAlignment="0" applyProtection="0"/>
    <xf numFmtId="0" fontId="8" fillId="0" borderId="0"/>
    <xf numFmtId="0" fontId="8" fillId="0" borderId="0"/>
    <xf numFmtId="0" fontId="8" fillId="0" borderId="0"/>
    <xf numFmtId="0" fontId="8" fillId="0" borderId="0"/>
    <xf numFmtId="0" fontId="69" fillId="0" borderId="28" applyNumberFormat="0" applyFill="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3" fontId="106"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9"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9"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9" fillId="0" borderId="0" applyNumberFormat="0" applyFill="0" applyBorder="0" applyAlignment="0" applyProtection="0"/>
    <xf numFmtId="0" fontId="8" fillId="0" borderId="0"/>
    <xf numFmtId="0" fontId="8" fillId="0" borderId="0"/>
    <xf numFmtId="0" fontId="8" fillId="0" borderId="0"/>
    <xf numFmtId="0" fontId="89"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16" fillId="0" borderId="0" applyNumberFormat="0" applyFill="0" applyBorder="0" applyAlignment="0" applyProtection="0">
      <alignment vertical="center"/>
    </xf>
    <xf numFmtId="0" fontId="8" fillId="0" borderId="0"/>
  </cellStyleXfs>
  <cellXfs count="328">
    <xf numFmtId="0" fontId="0" fillId="0" borderId="0" xfId="0"/>
    <xf numFmtId="0" fontId="1" fillId="0" borderId="0" xfId="0" applyFont="1"/>
    <xf numFmtId="0" fontId="1" fillId="0" borderId="0" xfId="0" applyFont="1" applyAlignment="1">
      <alignment horizontal="right"/>
    </xf>
    <xf numFmtId="0" fontId="3" fillId="0" borderId="0" xfId="0" applyFont="1" applyAlignment="1">
      <alignment horizontal="right"/>
    </xf>
    <xf numFmtId="0" fontId="4" fillId="0" borderId="1" xfId="0" applyFont="1" applyBorder="1"/>
    <xf numFmtId="0" fontId="5" fillId="0" borderId="0" xfId="0" applyFont="1"/>
    <xf numFmtId="0" fontId="4" fillId="0" borderId="0" xfId="0" applyFont="1" applyAlignment="1">
      <alignment horizontal="left"/>
    </xf>
    <xf numFmtId="0" fontId="1" fillId="0" borderId="0" xfId="0" applyFont="1" applyAlignment="1">
      <alignment horizontal="left" indent="2"/>
    </xf>
    <xf numFmtId="0" fontId="4" fillId="0" borderId="0" xfId="0" applyFont="1" applyAlignment="1">
      <alignment horizontal="left" wrapText="1"/>
    </xf>
    <xf numFmtId="3" fontId="1" fillId="0" borderId="0" xfId="0" applyNumberFormat="1" applyFont="1"/>
    <xf numFmtId="0" fontId="0" fillId="0" borderId="0" xfId="0" applyAlignment="1">
      <alignment horizontal="left" indent="2"/>
    </xf>
    <xf numFmtId="0" fontId="4" fillId="0" borderId="0" xfId="0" applyFont="1"/>
    <xf numFmtId="0" fontId="6" fillId="0" borderId="0" xfId="0" applyFont="1"/>
    <xf numFmtId="0" fontId="7" fillId="0" borderId="0" xfId="0" applyFont="1" applyAlignment="1">
      <alignment horizontal="left" indent="2"/>
    </xf>
    <xf numFmtId="0" fontId="8" fillId="0" borderId="0" xfId="0" applyFont="1" applyAlignment="1">
      <alignment horizontal="left"/>
    </xf>
    <xf numFmtId="0" fontId="8" fillId="0" borderId="0" xfId="0" applyFont="1" applyAlignment="1">
      <alignment horizontal="left" wrapText="1"/>
    </xf>
    <xf numFmtId="0" fontId="8" fillId="0" borderId="0" xfId="0" applyFont="1"/>
    <xf numFmtId="0" fontId="10" fillId="0" borderId="0" xfId="0" applyFont="1"/>
    <xf numFmtId="0" fontId="11" fillId="0" borderId="0" xfId="0" applyFont="1" applyAlignment="1">
      <alignment horizontal="left" indent="1"/>
    </xf>
    <xf numFmtId="0" fontId="8" fillId="0" borderId="0" xfId="0" applyFont="1" applyAlignment="1">
      <alignment horizontal="left" indent="2"/>
    </xf>
    <xf numFmtId="0" fontId="11" fillId="0" borderId="0" xfId="0" applyFont="1" applyAlignment="1">
      <alignment horizontal="left" wrapText="1" indent="1"/>
    </xf>
    <xf numFmtId="0" fontId="6" fillId="0" borderId="0" xfId="0" applyFont="1" applyAlignment="1">
      <alignment horizontal="left"/>
    </xf>
    <xf numFmtId="0" fontId="1" fillId="0" borderId="0" xfId="2990" applyFont="1" applyAlignment="1"/>
    <xf numFmtId="0" fontId="1" fillId="0" borderId="0" xfId="2990" applyFont="1" applyAlignment="1">
      <alignment horizontal="right"/>
    </xf>
    <xf numFmtId="0" fontId="3" fillId="0" borderId="0" xfId="2990" applyFont="1" applyAlignment="1">
      <alignment horizontal="right"/>
    </xf>
    <xf numFmtId="0" fontId="4" fillId="0" borderId="1" xfId="2990" applyFont="1" applyBorder="1" applyAlignment="1"/>
    <xf numFmtId="0" fontId="10" fillId="0" borderId="0" xfId="2990" applyFont="1" applyAlignment="1"/>
    <xf numFmtId="0" fontId="4" fillId="0" borderId="0" xfId="2990" applyFont="1" applyAlignment="1"/>
    <xf numFmtId="0" fontId="11" fillId="0" borderId="0" xfId="2990" applyFont="1" applyAlignment="1">
      <alignment horizontal="left" indent="1"/>
    </xf>
    <xf numFmtId="0" fontId="8" fillId="0" borderId="0" xfId="2990" applyFont="1" applyAlignment="1">
      <alignment horizontal="left" indent="2"/>
    </xf>
    <xf numFmtId="0" fontId="6" fillId="0" borderId="0" xfId="2990" applyFont="1" applyAlignment="1"/>
    <xf numFmtId="0" fontId="7" fillId="0" borderId="0" xfId="2990" applyFont="1" applyAlignment="1">
      <alignment horizontal="left" indent="2"/>
    </xf>
    <xf numFmtId="0" fontId="5" fillId="0" borderId="0" xfId="2990" applyFont="1" applyAlignment="1"/>
    <xf numFmtId="0" fontId="11" fillId="0" borderId="0" xfId="2990" applyFont="1" applyAlignment="1">
      <alignment horizontal="left" wrapText="1" indent="1"/>
    </xf>
    <xf numFmtId="0" fontId="4" fillId="0" borderId="0" xfId="2990" applyFont="1" applyAlignment="1">
      <alignment horizontal="left"/>
    </xf>
    <xf numFmtId="3" fontId="1" fillId="0" borderId="0" xfId="2990" applyNumberFormat="1" applyFont="1" applyAlignment="1"/>
    <xf numFmtId="0" fontId="6" fillId="0" borderId="0" xfId="2990" applyFont="1" applyAlignment="1">
      <alignment horizontal="left"/>
    </xf>
    <xf numFmtId="0" fontId="8" fillId="0" borderId="0" xfId="2990" applyFont="1" applyAlignment="1"/>
    <xf numFmtId="0" fontId="12" fillId="0" borderId="0" xfId="2990">
      <alignment vertical="center"/>
    </xf>
    <xf numFmtId="0" fontId="1" fillId="0" borderId="0" xfId="2990" applyFont="1" applyAlignment="1">
      <alignment horizontal="left" indent="2"/>
    </xf>
    <xf numFmtId="0" fontId="4" fillId="0" borderId="0" xfId="2990" applyFont="1" applyAlignment="1">
      <alignment horizontal="left" wrapText="1"/>
    </xf>
    <xf numFmtId="0" fontId="4" fillId="0" borderId="0" xfId="0" applyFont="1" applyAlignment="1">
      <alignment wrapText="1"/>
    </xf>
    <xf numFmtId="0" fontId="4" fillId="0" borderId="0" xfId="2990" applyFont="1" applyAlignment="1">
      <alignment wrapText="1"/>
    </xf>
    <xf numFmtId="0" fontId="8" fillId="0" borderId="0" xfId="2990" applyFont="1" applyAlignment="1">
      <alignment horizontal="left"/>
    </xf>
    <xf numFmtId="0" fontId="8" fillId="0" borderId="0" xfId="2990" applyFont="1" applyAlignment="1">
      <alignment horizontal="left" wrapText="1"/>
    </xf>
    <xf numFmtId="3" fontId="8" fillId="0" borderId="0" xfId="2990" applyNumberFormat="1" applyFont="1" applyAlignment="1"/>
    <xf numFmtId="3" fontId="8" fillId="0" borderId="0" xfId="0" applyNumberFormat="1" applyFont="1"/>
    <xf numFmtId="0" fontId="13" fillId="0" borderId="0" xfId="0" applyFont="1" applyAlignment="1">
      <alignment horizontal="right"/>
    </xf>
    <xf numFmtId="0" fontId="8" fillId="0" borderId="0" xfId="0" applyFont="1" applyAlignment="1">
      <alignment horizontal="right"/>
    </xf>
    <xf numFmtId="0" fontId="13" fillId="0" borderId="0" xfId="2990" applyFont="1" applyAlignment="1">
      <alignment horizontal="right"/>
    </xf>
    <xf numFmtId="0" fontId="8" fillId="0" borderId="0" xfId="2990" applyFont="1" applyAlignment="1">
      <alignment horizontal="right"/>
    </xf>
    <xf numFmtId="0" fontId="15" fillId="2" borderId="0" xfId="3034" applyFont="1" applyFill="1" applyBorder="1"/>
    <xf numFmtId="0" fontId="12" fillId="0" borderId="0" xfId="2883"/>
    <xf numFmtId="0" fontId="16" fillId="0" borderId="0" xfId="3034" applyFont="1" applyFill="1" applyAlignment="1">
      <alignment horizontal="left"/>
    </xf>
    <xf numFmtId="0" fontId="14" fillId="0" borderId="0" xfId="3034" applyFont="1" applyFill="1"/>
    <xf numFmtId="0" fontId="17" fillId="3" borderId="2" xfId="3034" applyFont="1" applyFill="1" applyBorder="1" applyAlignment="1">
      <alignment horizontal="left" vertical="center" wrapText="1"/>
    </xf>
    <xf numFmtId="1" fontId="17" fillId="3" borderId="2" xfId="3034" applyNumberFormat="1" applyFont="1" applyFill="1" applyBorder="1" applyAlignment="1">
      <alignment horizontal="center"/>
    </xf>
    <xf numFmtId="0" fontId="17" fillId="3" borderId="0" xfId="3034" applyFont="1" applyFill="1" applyBorder="1" applyAlignment="1">
      <alignment horizontal="left" vertical="center" wrapText="1"/>
    </xf>
    <xf numFmtId="2" fontId="17" fillId="3" borderId="0" xfId="3034" applyNumberFormat="1" applyFont="1" applyFill="1" applyBorder="1" applyAlignment="1">
      <alignment horizontal="right"/>
    </xf>
    <xf numFmtId="0" fontId="18" fillId="4" borderId="0" xfId="3"/>
    <xf numFmtId="0" fontId="12" fillId="0" borderId="0" xfId="2861"/>
    <xf numFmtId="0" fontId="19" fillId="5" borderId="2" xfId="2861" applyFont="1" applyFill="1" applyBorder="1" applyAlignment="1">
      <alignment vertical="center"/>
    </xf>
    <xf numFmtId="0" fontId="12" fillId="0" borderId="0" xfId="2861" applyFont="1"/>
    <xf numFmtId="0" fontId="20" fillId="5" borderId="2" xfId="2861" applyFont="1" applyFill="1" applyBorder="1" applyAlignment="1">
      <alignment vertical="center"/>
    </xf>
    <xf numFmtId="0" fontId="21" fillId="0" borderId="0" xfId="2861" applyFont="1"/>
    <xf numFmtId="0" fontId="12" fillId="0" borderId="0" xfId="2861" applyFill="1"/>
    <xf numFmtId="0" fontId="21" fillId="0" borderId="0" xfId="2861" applyFont="1" applyFill="1"/>
    <xf numFmtId="0" fontId="12" fillId="0" borderId="0" xfId="2861" applyFont="1" applyFill="1"/>
    <xf numFmtId="0" fontId="0" fillId="0" borderId="0" xfId="0" applyFill="1"/>
    <xf numFmtId="0" fontId="0" fillId="0" borderId="0" xfId="0" applyFill="1" applyBorder="1"/>
    <xf numFmtId="0" fontId="22" fillId="0" borderId="0" xfId="2861" applyFont="1" applyFill="1"/>
    <xf numFmtId="1" fontId="19" fillId="0" borderId="2" xfId="3725" applyNumberFormat="1" applyFont="1" applyFill="1" applyBorder="1" applyAlignment="1">
      <alignment vertical="center"/>
    </xf>
    <xf numFmtId="0" fontId="12" fillId="0" borderId="0" xfId="2861" applyAlignment="1">
      <alignment horizontal="right"/>
    </xf>
    <xf numFmtId="1" fontId="12" fillId="0" borderId="0" xfId="2861" applyNumberFormat="1"/>
    <xf numFmtId="1" fontId="19" fillId="6" borderId="2" xfId="2861" applyNumberFormat="1" applyFont="1" applyFill="1" applyBorder="1" applyAlignment="1">
      <alignment vertical="center"/>
    </xf>
    <xf numFmtId="2" fontId="0" fillId="0" borderId="0" xfId="0" applyNumberFormat="1" applyFill="1"/>
    <xf numFmtId="2" fontId="12" fillId="0" borderId="0" xfId="2861" applyNumberFormat="1" applyFill="1"/>
    <xf numFmtId="2" fontId="0" fillId="0" borderId="0" xfId="0" applyNumberFormat="1"/>
    <xf numFmtId="2" fontId="12" fillId="0" borderId="0" xfId="2861" applyNumberFormat="1"/>
    <xf numFmtId="2" fontId="0" fillId="0" borderId="0" xfId="0" applyNumberFormat="1" applyFill="1" applyBorder="1"/>
    <xf numFmtId="0" fontId="18" fillId="0" borderId="0" xfId="3" applyFill="1" applyBorder="1"/>
    <xf numFmtId="0" fontId="12" fillId="0" borderId="0" xfId="2861" applyFill="1" applyBorder="1"/>
    <xf numFmtId="0" fontId="19" fillId="0" borderId="0" xfId="2861" applyFont="1" applyFill="1" applyBorder="1" applyAlignment="1">
      <alignment vertical="center"/>
    </xf>
    <xf numFmtId="1" fontId="19" fillId="0" borderId="0" xfId="2861" applyNumberFormat="1" applyFont="1" applyFill="1" applyBorder="1" applyAlignment="1">
      <alignment vertical="center"/>
    </xf>
    <xf numFmtId="9" fontId="12" fillId="0" borderId="0" xfId="5079" applyFont="1"/>
    <xf numFmtId="9" fontId="21" fillId="0" borderId="0" xfId="5079" applyFont="1"/>
    <xf numFmtId="184" fontId="18" fillId="4" borderId="0" xfId="3" applyNumberFormat="1"/>
    <xf numFmtId="184" fontId="12" fillId="0" borderId="0" xfId="2861" applyNumberFormat="1"/>
    <xf numFmtId="0" fontId="23" fillId="7" borderId="0" xfId="2"/>
    <xf numFmtId="0" fontId="21" fillId="4" borderId="0" xfId="3" applyFont="1"/>
    <xf numFmtId="0" fontId="21" fillId="0" borderId="0" xfId="3" applyFont="1" applyFill="1"/>
    <xf numFmtId="185" fontId="21" fillId="0" borderId="0" xfId="2861" applyNumberFormat="1" applyFont="1" applyFill="1"/>
    <xf numFmtId="0" fontId="18" fillId="0" borderId="0" xfId="3" applyFill="1"/>
    <xf numFmtId="2" fontId="21" fillId="0" borderId="0" xfId="2861" applyNumberFormat="1" applyFont="1" applyFill="1"/>
    <xf numFmtId="0" fontId="24" fillId="0" borderId="0" xfId="2791" applyFill="1"/>
    <xf numFmtId="185" fontId="23" fillId="0" borderId="0" xfId="2" applyNumberFormat="1" applyFill="1"/>
    <xf numFmtId="2" fontId="12" fillId="0" borderId="0" xfId="2861" applyNumberFormat="1" applyFont="1" applyFill="1" applyBorder="1"/>
    <xf numFmtId="2" fontId="12" fillId="0" borderId="0" xfId="2861" applyNumberFormat="1" applyFill="1" applyBorder="1"/>
    <xf numFmtId="0" fontId="18" fillId="8" borderId="0" xfId="3" applyFill="1"/>
    <xf numFmtId="0" fontId="12" fillId="8" borderId="0" xfId="2861" applyFill="1"/>
    <xf numFmtId="1" fontId="19" fillId="6" borderId="2" xfId="2861" applyNumberFormat="1" applyFont="1" applyFill="1" applyBorder="1" applyAlignment="1">
      <alignment horizontal="center" vertical="center"/>
    </xf>
    <xf numFmtId="0" fontId="19" fillId="8" borderId="2" xfId="2861" applyFont="1" applyFill="1" applyBorder="1" applyAlignment="1">
      <alignment vertical="center"/>
    </xf>
    <xf numFmtId="1" fontId="19" fillId="8" borderId="2" xfId="2861" applyNumberFormat="1" applyFont="1" applyFill="1" applyBorder="1" applyAlignment="1">
      <alignment vertical="center"/>
    </xf>
    <xf numFmtId="0" fontId="12" fillId="8" borderId="0" xfId="2861" applyFont="1" applyFill="1"/>
    <xf numFmtId="2" fontId="0" fillId="8" borderId="0" xfId="0" applyNumberFormat="1" applyFill="1"/>
    <xf numFmtId="2" fontId="21" fillId="0" borderId="0" xfId="2861" applyNumberFormat="1" applyFont="1" applyFill="1" applyBorder="1"/>
    <xf numFmtId="1" fontId="19" fillId="8" borderId="2" xfId="2861" applyNumberFormat="1" applyFont="1" applyFill="1" applyBorder="1" applyAlignment="1">
      <alignment horizontal="center" vertical="center"/>
    </xf>
    <xf numFmtId="1" fontId="20" fillId="8" borderId="0" xfId="2861" applyNumberFormat="1" applyFont="1" applyFill="1" applyBorder="1" applyAlignment="1">
      <alignment vertical="center"/>
    </xf>
    <xf numFmtId="186" fontId="21" fillId="0" borderId="0" xfId="2861" applyNumberFormat="1" applyFont="1" applyFill="1"/>
    <xf numFmtId="0" fontId="0" fillId="0" borderId="0" xfId="0" applyNumberFormat="1" applyFont="1" applyFill="1" applyBorder="1" applyAlignment="1" applyProtection="1"/>
    <xf numFmtId="0" fontId="25" fillId="0" borderId="0" xfId="0" applyNumberFormat="1" applyFont="1" applyFill="1" applyBorder="1" applyAlignment="1" applyProtection="1"/>
    <xf numFmtId="0" fontId="26" fillId="9" borderId="3" xfId="0" applyNumberFormat="1" applyFont="1" applyFill="1" applyBorder="1" applyAlignment="1" applyProtection="1">
      <alignment vertical="center"/>
    </xf>
    <xf numFmtId="0" fontId="26" fillId="9" borderId="0" xfId="0" applyNumberFormat="1" applyFont="1" applyFill="1" applyBorder="1" applyAlignment="1" applyProtection="1">
      <alignment vertical="center"/>
    </xf>
    <xf numFmtId="0" fontId="27" fillId="10" borderId="3" xfId="0" applyNumberFormat="1" applyFont="1" applyFill="1" applyBorder="1" applyAlignment="1" applyProtection="1">
      <alignment horizontal="left" wrapText="1"/>
    </xf>
    <xf numFmtId="0" fontId="27" fillId="10" borderId="2" xfId="0" applyNumberFormat="1" applyFont="1" applyFill="1" applyBorder="1" applyAlignment="1" applyProtection="1">
      <alignment horizontal="left" wrapText="1"/>
    </xf>
    <xf numFmtId="0" fontId="28" fillId="0" borderId="0" xfId="0" applyNumberFormat="1" applyFont="1" applyFill="1" applyBorder="1" applyAlignment="1" applyProtection="1"/>
    <xf numFmtId="0" fontId="0" fillId="0" borderId="1" xfId="0" applyNumberFormat="1" applyFont="1" applyFill="1" applyBorder="1" applyAlignment="1" applyProtection="1"/>
    <xf numFmtId="0" fontId="29" fillId="0" borderId="0" xfId="0" applyFont="1"/>
    <xf numFmtId="0" fontId="30" fillId="0" borderId="0" xfId="0" applyFont="1"/>
    <xf numFmtId="0" fontId="0" fillId="11" borderId="1" xfId="0" applyNumberFormat="1" applyFont="1" applyFill="1" applyBorder="1" applyAlignment="1" applyProtection="1"/>
    <xf numFmtId="0" fontId="28" fillId="11" borderId="0" xfId="0" applyNumberFormat="1" applyFont="1" applyFill="1" applyBorder="1" applyAlignment="1" applyProtection="1"/>
    <xf numFmtId="0" fontId="0" fillId="11" borderId="0" xfId="0" applyNumberFormat="1" applyFont="1" applyFill="1" applyBorder="1" applyAlignment="1" applyProtection="1"/>
    <xf numFmtId="0" fontId="21" fillId="11" borderId="0" xfId="2861" applyFont="1" applyFill="1"/>
    <xf numFmtId="0" fontId="22" fillId="0" borderId="0" xfId="2861" applyFont="1" applyFill="1" applyBorder="1"/>
    <xf numFmtId="1" fontId="19" fillId="12" borderId="0" xfId="3725" applyNumberFormat="1" applyFont="1" applyFill="1" applyBorder="1" applyAlignment="1">
      <alignment vertical="center"/>
    </xf>
    <xf numFmtId="1" fontId="19" fillId="0" borderId="0" xfId="3725" applyNumberFormat="1" applyFont="1" applyFill="1" applyBorder="1" applyAlignment="1">
      <alignment vertical="center"/>
    </xf>
    <xf numFmtId="0" fontId="12" fillId="12" borderId="0" xfId="2861" applyFill="1"/>
    <xf numFmtId="2" fontId="12" fillId="12" borderId="0" xfId="2861" applyNumberFormat="1" applyFill="1"/>
    <xf numFmtId="2" fontId="12" fillId="12" borderId="0" xfId="2861" applyNumberFormat="1" applyFont="1" applyFill="1"/>
    <xf numFmtId="2" fontId="21" fillId="0" borderId="0" xfId="2861" applyNumberFormat="1" applyFont="1"/>
    <xf numFmtId="184" fontId="12" fillId="0" borderId="0" xfId="3000" applyNumberFormat="1"/>
    <xf numFmtId="0" fontId="12" fillId="0" borderId="0" xfId="3000"/>
    <xf numFmtId="2" fontId="29" fillId="0" borderId="0" xfId="0" applyNumberFormat="1" applyFont="1"/>
    <xf numFmtId="2" fontId="30" fillId="0" borderId="0" xfId="0" applyNumberFormat="1" applyFont="1"/>
    <xf numFmtId="10" fontId="0" fillId="0" borderId="0" xfId="0" applyNumberFormat="1"/>
    <xf numFmtId="9" fontId="0" fillId="0" borderId="0" xfId="0" applyNumberFormat="1"/>
    <xf numFmtId="0" fontId="12" fillId="0" borderId="0" xfId="2861" applyFont="1" applyFill="1" applyAlignment="1">
      <alignment wrapText="1"/>
    </xf>
    <xf numFmtId="184" fontId="18" fillId="0" borderId="0" xfId="3" applyNumberFormat="1" applyFill="1"/>
    <xf numFmtId="185" fontId="12" fillId="0" borderId="0" xfId="2861" applyNumberFormat="1"/>
    <xf numFmtId="1" fontId="12" fillId="0" borderId="0" xfId="2861" applyNumberFormat="1" applyFill="1"/>
    <xf numFmtId="184" fontId="12" fillId="0" borderId="0" xfId="2861" applyNumberFormat="1" applyFill="1"/>
    <xf numFmtId="0" fontId="31" fillId="11" borderId="0" xfId="0" applyFont="1" applyFill="1"/>
    <xf numFmtId="0" fontId="6" fillId="0" borderId="0" xfId="0" applyFont="1" applyAlignment="1">
      <alignment horizontal="left" wrapText="1"/>
    </xf>
    <xf numFmtId="0" fontId="0" fillId="13" borderId="0" xfId="0" applyFill="1"/>
    <xf numFmtId="0" fontId="22" fillId="0" borderId="0" xfId="2861" applyFont="1"/>
    <xf numFmtId="1" fontId="19" fillId="6" borderId="2" xfId="3725" applyNumberFormat="1" applyFont="1" applyFill="1" applyBorder="1" applyAlignment="1">
      <alignment vertical="center"/>
    </xf>
    <xf numFmtId="187" fontId="12" fillId="0" borderId="0" xfId="2861" applyNumberFormat="1"/>
    <xf numFmtId="187" fontId="12" fillId="0" borderId="0" xfId="2861" applyNumberFormat="1" applyAlignment="1">
      <alignment horizontal="left"/>
    </xf>
    <xf numFmtId="0" fontId="12" fillId="0" borderId="0" xfId="2861" applyFill="1" applyAlignment="1">
      <alignment horizontal="right"/>
    </xf>
    <xf numFmtId="0" fontId="12" fillId="0" borderId="0" xfId="2861" applyFont="1" applyFill="1" applyAlignment="1">
      <alignment horizontal="right"/>
    </xf>
    <xf numFmtId="187" fontId="12" fillId="0" borderId="0" xfId="2861" applyNumberFormat="1" applyFill="1" applyAlignment="1">
      <alignment horizontal="left"/>
    </xf>
    <xf numFmtId="0" fontId="12" fillId="13" borderId="0" xfId="2861" applyFill="1" applyAlignment="1">
      <alignment horizontal="right"/>
    </xf>
    <xf numFmtId="0" fontId="12" fillId="13" borderId="0" xfId="2861" applyFont="1" applyFill="1" applyAlignment="1">
      <alignment horizontal="right"/>
    </xf>
    <xf numFmtId="0" fontId="12" fillId="13" borderId="0" xfId="2861" applyFill="1"/>
    <xf numFmtId="187" fontId="12" fillId="13" borderId="0" xfId="2861" applyNumberFormat="1" applyFill="1" applyAlignment="1">
      <alignment horizontal="right"/>
    </xf>
    <xf numFmtId="0" fontId="23" fillId="14" borderId="0" xfId="2" applyFill="1"/>
    <xf numFmtId="0" fontId="18" fillId="14" borderId="0" xfId="3" applyFill="1"/>
    <xf numFmtId="0" fontId="19" fillId="14" borderId="2" xfId="2861" applyFont="1" applyFill="1" applyBorder="1" applyAlignment="1">
      <alignment vertical="center"/>
    </xf>
    <xf numFmtId="1" fontId="19" fillId="14" borderId="2" xfId="2861" applyNumberFormat="1" applyFont="1" applyFill="1" applyBorder="1" applyAlignment="1">
      <alignment vertical="center"/>
    </xf>
    <xf numFmtId="0" fontId="12" fillId="14" borderId="0" xfId="2861" applyFont="1" applyFill="1"/>
    <xf numFmtId="2" fontId="12" fillId="14" borderId="0" xfId="2861" applyNumberFormat="1" applyFill="1"/>
    <xf numFmtId="187" fontId="21" fillId="0" borderId="0" xfId="2861" applyNumberFormat="1" applyFont="1" applyFill="1"/>
    <xf numFmtId="187" fontId="12" fillId="0" borderId="0" xfId="2861" applyNumberFormat="1" applyFill="1"/>
    <xf numFmtId="187" fontId="12" fillId="13" borderId="0" xfId="2861" applyNumberFormat="1" applyFill="1"/>
    <xf numFmtId="185" fontId="23" fillId="7" borderId="0" xfId="2" applyNumberFormat="1"/>
    <xf numFmtId="2" fontId="20" fillId="0" borderId="0" xfId="2861" applyNumberFormat="1" applyFont="1" applyFill="1"/>
    <xf numFmtId="1" fontId="19" fillId="6" borderId="0" xfId="2861" applyNumberFormat="1" applyFont="1" applyFill="1" applyBorder="1" applyAlignment="1">
      <alignment vertical="center"/>
    </xf>
    <xf numFmtId="0" fontId="0" fillId="15" borderId="0" xfId="0" applyFill="1" applyBorder="1"/>
    <xf numFmtId="0" fontId="21" fillId="15" borderId="0" xfId="2861" applyFont="1" applyFill="1" applyBorder="1"/>
    <xf numFmtId="0" fontId="18" fillId="15" borderId="0" xfId="3" applyFill="1" applyBorder="1"/>
    <xf numFmtId="0" fontId="12" fillId="15" borderId="0" xfId="2861" applyFill="1" applyBorder="1"/>
    <xf numFmtId="0" fontId="32" fillId="0" borderId="6" xfId="2862" applyFont="1" applyBorder="1" applyAlignment="1">
      <alignment horizontal="center" vertical="center" wrapText="1"/>
    </xf>
    <xf numFmtId="2" fontId="12" fillId="0" borderId="6" xfId="2862" applyNumberFormat="1" applyBorder="1" applyAlignment="1">
      <alignment wrapText="1"/>
    </xf>
    <xf numFmtId="2" fontId="12" fillId="0" borderId="7" xfId="2862" applyNumberFormat="1" applyBorder="1" applyAlignment="1">
      <alignment wrapText="1"/>
    </xf>
    <xf numFmtId="2" fontId="12" fillId="0" borderId="10" xfId="2862" applyNumberFormat="1" applyBorder="1"/>
    <xf numFmtId="2" fontId="21" fillId="0" borderId="6" xfId="2862" applyNumberFormat="1" applyFont="1" applyBorder="1" applyAlignment="1">
      <alignment wrapText="1"/>
    </xf>
    <xf numFmtId="2" fontId="21" fillId="0" borderId="7" xfId="2862" applyNumberFormat="1" applyFont="1" applyBorder="1" applyAlignment="1">
      <alignment wrapText="1"/>
    </xf>
    <xf numFmtId="0" fontId="21" fillId="0" borderId="10" xfId="2862" applyFont="1" applyBorder="1"/>
    <xf numFmtId="2" fontId="21" fillId="0" borderId="10" xfId="2862" applyNumberFormat="1" applyFont="1" applyBorder="1"/>
    <xf numFmtId="0" fontId="33" fillId="0" borderId="0" xfId="0" applyFont="1"/>
    <xf numFmtId="0" fontId="12" fillId="0" borderId="0" xfId="2862"/>
    <xf numFmtId="2" fontId="12" fillId="0" borderId="0" xfId="2862" applyNumberFormat="1"/>
    <xf numFmtId="1" fontId="19" fillId="6" borderId="0" xfId="3725" applyNumberFormat="1" applyFont="1" applyFill="1" applyBorder="1" applyAlignment="1">
      <alignment vertical="center"/>
    </xf>
    <xf numFmtId="0" fontId="0" fillId="11" borderId="0" xfId="0" applyFill="1"/>
    <xf numFmtId="0" fontId="0" fillId="0" borderId="0" xfId="0" applyBorder="1"/>
    <xf numFmtId="0" fontId="34" fillId="0" borderId="0" xfId="0" applyFont="1"/>
    <xf numFmtId="0" fontId="35" fillId="0" borderId="0" xfId="0" applyFont="1"/>
    <xf numFmtId="0" fontId="12" fillId="0" borderId="0" xfId="2862" applyFont="1"/>
    <xf numFmtId="0" fontId="12" fillId="11" borderId="0" xfId="2862" applyFont="1" applyFill="1"/>
    <xf numFmtId="2" fontId="0" fillId="11" borderId="0" xfId="0" applyNumberFormat="1" applyFill="1"/>
    <xf numFmtId="0" fontId="12" fillId="11" borderId="0" xfId="2862" applyFill="1"/>
    <xf numFmtId="1" fontId="19" fillId="8" borderId="2" xfId="3725" applyNumberFormat="1" applyFont="1" applyFill="1" applyBorder="1" applyAlignment="1">
      <alignment vertical="center"/>
    </xf>
    <xf numFmtId="0" fontId="12" fillId="8" borderId="0" xfId="2862" applyFill="1"/>
    <xf numFmtId="0" fontId="0" fillId="8" borderId="0" xfId="0" applyFill="1"/>
    <xf numFmtId="0" fontId="8" fillId="8" borderId="0" xfId="0" applyFont="1" applyFill="1"/>
    <xf numFmtId="0" fontId="12" fillId="0" borderId="0" xfId="2862" applyFont="1" applyFill="1"/>
    <xf numFmtId="0" fontId="8" fillId="16" borderId="0" xfId="0" applyFont="1" applyFill="1"/>
    <xf numFmtId="2" fontId="12" fillId="0" borderId="0" xfId="2861" applyNumberFormat="1" applyBorder="1"/>
    <xf numFmtId="0" fontId="12" fillId="11" borderId="0" xfId="2861" applyFill="1"/>
    <xf numFmtId="0" fontId="19" fillId="5" borderId="2" xfId="2862" applyFont="1" applyFill="1" applyBorder="1" applyAlignment="1">
      <alignment vertical="center"/>
    </xf>
    <xf numFmtId="1" fontId="19" fillId="6" borderId="2" xfId="2862" applyNumberFormat="1" applyFont="1" applyFill="1" applyBorder="1" applyAlignment="1">
      <alignment vertical="center"/>
    </xf>
    <xf numFmtId="1" fontId="12" fillId="0" borderId="0" xfId="2861" applyNumberFormat="1" applyFill="1" applyBorder="1"/>
    <xf numFmtId="0" fontId="30" fillId="0" borderId="0" xfId="0" applyFont="1" applyFill="1" applyBorder="1"/>
    <xf numFmtId="0" fontId="21" fillId="0" borderId="0" xfId="2862" applyFont="1" applyFill="1" applyBorder="1"/>
    <xf numFmtId="0" fontId="12" fillId="0" borderId="0" xfId="2862" applyFill="1" applyBorder="1"/>
    <xf numFmtId="0" fontId="19" fillId="0" borderId="0" xfId="2862" applyFont="1" applyFill="1" applyBorder="1" applyAlignment="1">
      <alignment vertical="center"/>
    </xf>
    <xf numFmtId="1" fontId="19" fillId="0" borderId="0" xfId="2862" applyNumberFormat="1" applyFont="1" applyFill="1" applyBorder="1" applyAlignment="1">
      <alignment vertical="center"/>
    </xf>
    <xf numFmtId="0" fontId="30" fillId="0" borderId="0" xfId="0" applyFont="1" applyBorder="1"/>
    <xf numFmtId="1" fontId="21" fillId="0" borderId="0" xfId="2862" applyNumberFormat="1" applyFont="1" applyBorder="1"/>
    <xf numFmtId="0" fontId="12" fillId="0" borderId="0" xfId="2862" applyBorder="1"/>
    <xf numFmtId="1" fontId="12" fillId="0" borderId="0" xfId="2862" applyNumberFormat="1" applyBorder="1"/>
    <xf numFmtId="0" fontId="21" fillId="0" borderId="0" xfId="2862" applyFont="1"/>
    <xf numFmtId="1" fontId="12" fillId="0" borderId="0" xfId="2862" applyNumberFormat="1"/>
    <xf numFmtId="1" fontId="21" fillId="0" borderId="0" xfId="2862" applyNumberFormat="1" applyFont="1"/>
    <xf numFmtId="0" fontId="12" fillId="0" borderId="0" xfId="2861" applyBorder="1"/>
    <xf numFmtId="0" fontId="32" fillId="0" borderId="0" xfId="2861" applyFont="1" applyBorder="1" applyAlignment="1">
      <alignment horizontal="center" vertical="center" wrapText="1"/>
    </xf>
    <xf numFmtId="185" fontId="12" fillId="0" borderId="0" xfId="2861" applyNumberFormat="1" applyBorder="1" applyAlignment="1">
      <alignment wrapText="1"/>
    </xf>
    <xf numFmtId="1" fontId="12" fillId="0" borderId="0" xfId="2862" applyNumberFormat="1" applyFill="1" applyBorder="1"/>
    <xf numFmtId="1" fontId="12" fillId="0" borderId="0" xfId="2862" applyNumberFormat="1" applyFill="1"/>
    <xf numFmtId="0" fontId="8" fillId="14" borderId="0" xfId="0" applyFont="1" applyFill="1" applyBorder="1"/>
    <xf numFmtId="0" fontId="0" fillId="17" borderId="0" xfId="0" applyFill="1" applyBorder="1"/>
    <xf numFmtId="185" fontId="12" fillId="8" borderId="0" xfId="2861" applyNumberFormat="1" applyFill="1" applyBorder="1" applyAlignment="1">
      <alignment wrapText="1"/>
    </xf>
    <xf numFmtId="0" fontId="0" fillId="8" borderId="0" xfId="0" applyFill="1" applyBorder="1"/>
    <xf numFmtId="187" fontId="12" fillId="8" borderId="0" xfId="2861" applyNumberFormat="1" applyFill="1" applyBorder="1" applyAlignment="1">
      <alignment wrapText="1"/>
    </xf>
    <xf numFmtId="0" fontId="1" fillId="0" borderId="0" xfId="0" applyFont="1" applyAlignment="1">
      <alignment wrapText="1"/>
    </xf>
    <xf numFmtId="0" fontId="30" fillId="0" borderId="0" xfId="0" applyFont="1" applyAlignment="1">
      <alignment wrapText="1"/>
    </xf>
    <xf numFmtId="0" fontId="36" fillId="15" borderId="0" xfId="2862" applyFont="1" applyFill="1"/>
    <xf numFmtId="187" fontId="12" fillId="0" borderId="0" xfId="2862" applyNumberFormat="1"/>
    <xf numFmtId="187" fontId="0" fillId="0" borderId="0" xfId="0" applyNumberFormat="1"/>
    <xf numFmtId="187" fontId="0" fillId="0" borderId="0" xfId="0" applyNumberFormat="1" applyFill="1" applyBorder="1"/>
    <xf numFmtId="1" fontId="19" fillId="11" borderId="2" xfId="3725" applyNumberFormat="1" applyFont="1" applyFill="1" applyBorder="1" applyAlignment="1">
      <alignment vertical="center"/>
    </xf>
    <xf numFmtId="1" fontId="19" fillId="15" borderId="0" xfId="3725" applyNumberFormat="1" applyFont="1" applyFill="1" applyBorder="1" applyAlignment="1">
      <alignment vertical="center"/>
    </xf>
    <xf numFmtId="187" fontId="12" fillId="15" borderId="0" xfId="2861" applyNumberFormat="1" applyFill="1" applyBorder="1"/>
    <xf numFmtId="2" fontId="12" fillId="15" borderId="0" xfId="2861" applyNumberFormat="1" applyFill="1" applyBorder="1"/>
    <xf numFmtId="184" fontId="12" fillId="0" borderId="0" xfId="2862" applyNumberFormat="1"/>
    <xf numFmtId="0" fontId="19" fillId="15" borderId="0" xfId="2861" applyFont="1" applyFill="1" applyBorder="1" applyAlignment="1">
      <alignment vertical="center"/>
    </xf>
    <xf numFmtId="184" fontId="12" fillId="0" borderId="0" xfId="2862" applyNumberFormat="1" applyFont="1"/>
    <xf numFmtId="184" fontId="21" fillId="0" borderId="0" xfId="2862" applyNumberFormat="1" applyFont="1" applyFill="1"/>
    <xf numFmtId="0" fontId="12" fillId="18" borderId="0" xfId="2861" applyFont="1" applyFill="1"/>
    <xf numFmtId="0" fontId="8" fillId="19" borderId="0" xfId="0" applyFont="1" applyFill="1"/>
    <xf numFmtId="0" fontId="32" fillId="0" borderId="4" xfId="2861" applyFont="1" applyFill="1" applyBorder="1" applyAlignment="1">
      <alignment horizontal="center" vertical="center" wrapText="1"/>
    </xf>
    <xf numFmtId="0" fontId="32" fillId="0" borderId="6" xfId="2861" applyFont="1" applyFill="1" applyBorder="1" applyAlignment="1">
      <alignment horizontal="center" vertical="center" wrapText="1"/>
    </xf>
    <xf numFmtId="0" fontId="32" fillId="0" borderId="7" xfId="2861" applyFont="1" applyFill="1" applyBorder="1" applyAlignment="1">
      <alignment horizontal="center" vertical="center" wrapText="1"/>
    </xf>
    <xf numFmtId="185" fontId="0" fillId="0" borderId="10" xfId="0" applyNumberFormat="1" applyFill="1" applyBorder="1"/>
    <xf numFmtId="185" fontId="12" fillId="0" borderId="10" xfId="2861" applyNumberFormat="1" applyFill="1" applyBorder="1" applyAlignment="1">
      <alignment wrapText="1"/>
    </xf>
    <xf numFmtId="0" fontId="32" fillId="0" borderId="9" xfId="2861" applyFont="1" applyFill="1" applyBorder="1" applyAlignment="1">
      <alignment horizontal="center" vertical="center" wrapText="1"/>
    </xf>
    <xf numFmtId="0" fontId="32" fillId="0" borderId="0" xfId="2861" applyFont="1" applyFill="1" applyBorder="1" applyAlignment="1">
      <alignment horizontal="center" vertical="center" wrapText="1"/>
    </xf>
    <xf numFmtId="185" fontId="12" fillId="0" borderId="0" xfId="2861" applyNumberFormat="1" applyFill="1" applyBorder="1" applyAlignment="1">
      <alignment wrapText="1"/>
    </xf>
    <xf numFmtId="2" fontId="12" fillId="20" borderId="0" xfId="2862" applyNumberFormat="1" applyFill="1"/>
    <xf numFmtId="2" fontId="12" fillId="11" borderId="0" xfId="2862" applyNumberFormat="1" applyFill="1"/>
    <xf numFmtId="0" fontId="32" fillId="0" borderId="0" xfId="2861" applyFont="1" applyBorder="1" applyAlignment="1">
      <alignment vertical="center" wrapText="1"/>
    </xf>
    <xf numFmtId="185" fontId="0" fillId="0" borderId="0" xfId="0" applyNumberFormat="1" applyBorder="1"/>
    <xf numFmtId="185" fontId="12" fillId="0" borderId="0" xfId="2861" applyNumberFormat="1" applyFill="1"/>
    <xf numFmtId="185" fontId="12" fillId="8" borderId="10" xfId="2861" applyNumberFormat="1" applyFill="1" applyBorder="1" applyAlignment="1">
      <alignment wrapText="1"/>
    </xf>
    <xf numFmtId="0" fontId="0" fillId="8" borderId="10" xfId="0" applyFill="1" applyBorder="1"/>
    <xf numFmtId="187" fontId="12" fillId="8" borderId="10" xfId="2861" applyNumberFormat="1" applyFill="1" applyBorder="1" applyAlignment="1">
      <alignment wrapText="1"/>
    </xf>
    <xf numFmtId="0" fontId="32" fillId="8" borderId="0" xfId="2861" applyFont="1" applyFill="1" applyBorder="1" applyAlignment="1">
      <alignment vertical="center" wrapText="1"/>
    </xf>
    <xf numFmtId="0" fontId="32" fillId="0" borderId="0" xfId="2861" applyFont="1" applyFill="1" applyBorder="1" applyAlignment="1">
      <alignment vertical="center" wrapText="1"/>
    </xf>
    <xf numFmtId="185" fontId="12" fillId="8" borderId="0" xfId="2861" applyNumberFormat="1" applyFill="1"/>
    <xf numFmtId="185" fontId="37" fillId="8" borderId="0" xfId="1" applyNumberFormat="1" applyFill="1"/>
    <xf numFmtId="0" fontId="24" fillId="8" borderId="0" xfId="2791" applyFill="1"/>
    <xf numFmtId="0" fontId="8" fillId="18" borderId="0" xfId="0" applyFont="1" applyFill="1"/>
    <xf numFmtId="185" fontId="12" fillId="0" borderId="0" xfId="2861" applyNumberFormat="1" applyFill="1" applyBorder="1" applyAlignment="1">
      <alignment horizontal="center" wrapText="1"/>
    </xf>
    <xf numFmtId="185" fontId="21" fillId="0" borderId="0" xfId="2861" applyNumberFormat="1" applyFont="1" applyFill="1" applyBorder="1" applyAlignment="1">
      <alignment wrapText="1"/>
    </xf>
    <xf numFmtId="185" fontId="21" fillId="0" borderId="0" xfId="2861" applyNumberFormat="1" applyFont="1" applyBorder="1" applyAlignment="1">
      <alignment wrapText="1"/>
    </xf>
    <xf numFmtId="0" fontId="19" fillId="0" borderId="2" xfId="2861" applyFont="1" applyFill="1" applyBorder="1" applyAlignment="1">
      <alignment vertical="center"/>
    </xf>
    <xf numFmtId="1" fontId="19" fillId="0" borderId="2" xfId="2861" applyNumberFormat="1" applyFont="1" applyFill="1" applyBorder="1" applyAlignment="1">
      <alignment vertical="center"/>
    </xf>
    <xf numFmtId="0" fontId="19" fillId="8" borderId="2" xfId="2862" applyFont="1" applyFill="1" applyBorder="1" applyAlignment="1">
      <alignment vertical="center"/>
    </xf>
    <xf numFmtId="0" fontId="12" fillId="8" borderId="0" xfId="2862" applyFont="1" applyFill="1"/>
    <xf numFmtId="0" fontId="0" fillId="8" borderId="0" xfId="0" applyFont="1" applyFill="1"/>
    <xf numFmtId="0" fontId="38" fillId="11" borderId="0" xfId="0" applyFont="1" applyFill="1"/>
    <xf numFmtId="0" fontId="0" fillId="14" borderId="0" xfId="0" applyFill="1"/>
    <xf numFmtId="1" fontId="19" fillId="14" borderId="2" xfId="3725" applyNumberFormat="1" applyFont="1" applyFill="1" applyBorder="1" applyAlignment="1">
      <alignment vertical="center"/>
    </xf>
    <xf numFmtId="0" fontId="8" fillId="14" borderId="0" xfId="0" applyFont="1" applyFill="1"/>
    <xf numFmtId="0" fontId="30" fillId="14" borderId="0" xfId="0" applyFont="1" applyFill="1"/>
    <xf numFmtId="0" fontId="0" fillId="0" borderId="10" xfId="0" applyBorder="1"/>
    <xf numFmtId="0" fontId="8" fillId="0" borderId="0" xfId="0" applyFont="1" applyFill="1"/>
    <xf numFmtId="0" fontId="30" fillId="0" borderId="0" xfId="0" applyFont="1" applyFill="1"/>
    <xf numFmtId="0" fontId="4" fillId="0" borderId="10" xfId="0" applyFont="1" applyBorder="1"/>
    <xf numFmtId="0" fontId="4" fillId="0" borderId="10" xfId="0" applyFont="1" applyFill="1" applyBorder="1"/>
    <xf numFmtId="1" fontId="19" fillId="0" borderId="10" xfId="3725" applyNumberFormat="1" applyFont="1" applyFill="1" applyBorder="1" applyAlignment="1">
      <alignment vertical="center"/>
    </xf>
    <xf numFmtId="0" fontId="29" fillId="0" borderId="10" xfId="0" applyFont="1" applyFill="1" applyBorder="1"/>
    <xf numFmtId="0" fontId="39" fillId="0" borderId="0" xfId="0" applyFont="1" applyFill="1"/>
    <xf numFmtId="0" fontId="23" fillId="7" borderId="0" xfId="2" quotePrefix="1"/>
    <xf numFmtId="0" fontId="14" fillId="2" borderId="0" xfId="3034" quotePrefix="1" applyFont="1" applyFill="1" applyBorder="1" applyAlignment="1">
      <alignment horizontal="left"/>
    </xf>
    <xf numFmtId="0" fontId="8" fillId="8" borderId="1" xfId="0" applyFont="1" applyFill="1" applyBorder="1" applyAlignment="1">
      <alignment horizontal="center"/>
    </xf>
    <xf numFmtId="0" fontId="0" fillId="8" borderId="1" xfId="0" applyFill="1" applyBorder="1" applyAlignment="1">
      <alignment horizontal="center"/>
    </xf>
    <xf numFmtId="0" fontId="32" fillId="0" borderId="4" xfId="2861" applyFont="1" applyFill="1" applyBorder="1" applyAlignment="1">
      <alignment horizontal="center" vertical="center" wrapText="1"/>
    </xf>
    <xf numFmtId="0" fontId="32" fillId="0" borderId="5" xfId="2861" applyFont="1" applyFill="1" applyBorder="1" applyAlignment="1">
      <alignment horizontal="center" vertical="center" wrapText="1"/>
    </xf>
    <xf numFmtId="0" fontId="32" fillId="0" borderId="7" xfId="2861" applyFont="1" applyFill="1" applyBorder="1" applyAlignment="1">
      <alignment horizontal="center" vertical="center" wrapText="1"/>
    </xf>
    <xf numFmtId="0" fontId="32" fillId="0" borderId="9" xfId="2861" applyFont="1" applyFill="1" applyBorder="1" applyAlignment="1">
      <alignment horizontal="center" vertical="center" wrapText="1"/>
    </xf>
    <xf numFmtId="0" fontId="32" fillId="0" borderId="8" xfId="2861" applyFont="1" applyFill="1" applyBorder="1" applyAlignment="1">
      <alignment horizontal="center" vertical="center" wrapText="1"/>
    </xf>
    <xf numFmtId="0" fontId="32" fillId="0" borderId="10" xfId="2861" applyFont="1" applyFill="1" applyBorder="1" applyAlignment="1">
      <alignment horizontal="center" vertical="center" wrapText="1"/>
    </xf>
    <xf numFmtId="1" fontId="19" fillId="0" borderId="10" xfId="2861" applyNumberFormat="1" applyFont="1" applyFill="1" applyBorder="1" applyAlignment="1">
      <alignment horizontal="center" vertical="center"/>
    </xf>
    <xf numFmtId="185" fontId="12" fillId="0" borderId="0" xfId="2861" applyNumberFormat="1" applyFont="1" applyBorder="1" applyAlignment="1">
      <alignment horizontal="center" wrapText="1"/>
    </xf>
    <xf numFmtId="185" fontId="12" fillId="0" borderId="0" xfId="2861" applyNumberFormat="1" applyBorder="1" applyAlignment="1">
      <alignment horizontal="center" wrapText="1"/>
    </xf>
    <xf numFmtId="0" fontId="32" fillId="8" borderId="10" xfId="2861" applyFont="1" applyFill="1" applyBorder="1" applyAlignment="1">
      <alignment horizontal="center" vertical="center" wrapText="1"/>
    </xf>
    <xf numFmtId="185" fontId="12" fillId="8" borderId="10" xfId="2861" applyNumberFormat="1" applyFill="1" applyBorder="1" applyAlignment="1">
      <alignment horizontal="center" wrapText="1"/>
    </xf>
    <xf numFmtId="0" fontId="32" fillId="0" borderId="0" xfId="2861" applyFont="1" applyFill="1" applyBorder="1" applyAlignment="1">
      <alignment horizontal="center" vertical="center" wrapText="1"/>
    </xf>
    <xf numFmtId="1" fontId="19" fillId="0" borderId="0" xfId="2861" applyNumberFormat="1" applyFont="1" applyFill="1" applyBorder="1" applyAlignment="1">
      <alignment horizontal="center" vertical="center"/>
    </xf>
    <xf numFmtId="0" fontId="1" fillId="0" borderId="0" xfId="0" applyFont="1"/>
    <xf numFmtId="0" fontId="2" fillId="0" borderId="0" xfId="0" applyFont="1"/>
    <xf numFmtId="0" fontId="3" fillId="0" borderId="0" xfId="0" applyFont="1"/>
    <xf numFmtId="0" fontId="5" fillId="0" borderId="0" xfId="0" applyFont="1"/>
    <xf numFmtId="0" fontId="8" fillId="8" borderId="0" xfId="0" applyFont="1" applyFill="1" applyBorder="1" applyAlignment="1">
      <alignment horizontal="center"/>
    </xf>
    <xf numFmtId="0" fontId="0" fillId="8" borderId="0" xfId="0" applyFill="1" applyBorder="1" applyAlignment="1">
      <alignment horizontal="center"/>
    </xf>
    <xf numFmtId="0" fontId="32" fillId="0" borderId="0" xfId="2861" applyFont="1" applyBorder="1" applyAlignment="1">
      <alignment horizontal="center" vertical="center" wrapText="1"/>
    </xf>
    <xf numFmtId="1" fontId="19" fillId="6" borderId="0" xfId="2861" applyNumberFormat="1" applyFont="1" applyFill="1" applyBorder="1" applyAlignment="1">
      <alignment horizontal="center" vertical="center"/>
    </xf>
    <xf numFmtId="0" fontId="32" fillId="8" borderId="0" xfId="2861" applyFont="1" applyFill="1" applyBorder="1" applyAlignment="1">
      <alignment horizontal="center" vertical="center" wrapText="1"/>
    </xf>
    <xf numFmtId="185" fontId="12" fillId="8" borderId="0" xfId="2861" applyNumberFormat="1" applyFill="1" applyBorder="1" applyAlignment="1">
      <alignment horizontal="center" wrapText="1"/>
    </xf>
    <xf numFmtId="0" fontId="1" fillId="0" borderId="0" xfId="2990" applyFont="1" applyAlignment="1"/>
    <xf numFmtId="0" fontId="2" fillId="0" borderId="0" xfId="2990" applyFont="1" applyAlignment="1"/>
    <xf numFmtId="0" fontId="3" fillId="0" borderId="0" xfId="2990" applyFont="1" applyAlignment="1"/>
    <xf numFmtId="0" fontId="5" fillId="0" borderId="0" xfId="2990" applyFont="1" applyAlignment="1"/>
    <xf numFmtId="0" fontId="8" fillId="0" borderId="0" xfId="0" applyFont="1"/>
    <xf numFmtId="0" fontId="8" fillId="0" borderId="0" xfId="2990" applyFont="1" applyAlignment="1"/>
    <xf numFmtId="0" fontId="32" fillId="0" borderId="4" xfId="2862" applyFont="1" applyBorder="1" applyAlignment="1">
      <alignment horizontal="center" vertical="center" wrapText="1"/>
    </xf>
    <xf numFmtId="0" fontId="32" fillId="0" borderId="5" xfId="2862" applyFont="1" applyBorder="1" applyAlignment="1">
      <alignment horizontal="center" vertical="center" wrapText="1"/>
    </xf>
    <xf numFmtId="0" fontId="32" fillId="0" borderId="11" xfId="2862" applyFont="1" applyBorder="1" applyAlignment="1">
      <alignment horizontal="center" vertical="center" wrapText="1"/>
    </xf>
    <xf numFmtId="0" fontId="32" fillId="0" borderId="7" xfId="2862" applyFont="1" applyBorder="1" applyAlignment="1">
      <alignment horizontal="center" vertical="center" wrapText="1"/>
    </xf>
    <xf numFmtId="0" fontId="32" fillId="0" borderId="9" xfId="2862" applyFont="1" applyBorder="1" applyAlignment="1">
      <alignment horizontal="center" vertical="center" wrapText="1"/>
    </xf>
    <xf numFmtId="0" fontId="32" fillId="0" borderId="8" xfId="2862" applyFont="1" applyBorder="1" applyAlignment="1">
      <alignment horizontal="center" vertical="center" wrapText="1"/>
    </xf>
    <xf numFmtId="0" fontId="32" fillId="0" borderId="10" xfId="2862" applyFont="1" applyBorder="1" applyAlignment="1">
      <alignment horizontal="center" vertical="center" wrapText="1"/>
    </xf>
    <xf numFmtId="0" fontId="4" fillId="0" borderId="0" xfId="0" applyFont="1"/>
    <xf numFmtId="0" fontId="7" fillId="0" borderId="0" xfId="0" applyFont="1" applyAlignment="1">
      <alignment horizontal="left"/>
    </xf>
    <xf numFmtId="0" fontId="9" fillId="0" borderId="0" xfId="0" applyFont="1"/>
    <xf numFmtId="0" fontId="9" fillId="0" borderId="0" xfId="2990" applyFont="1" applyAlignment="1"/>
    <xf numFmtId="0" fontId="4" fillId="0" borderId="0" xfId="2990" applyFont="1" applyAlignment="1"/>
  </cellXfs>
  <cellStyles count="5614">
    <cellStyle name="???????" xfId="4" xr:uid="{00000000-0005-0000-0000-000031000000}"/>
    <cellStyle name="20% - 1. jelölőszín" xfId="5" xr:uid="{00000000-0005-0000-0000-000032000000}"/>
    <cellStyle name="20% - 2. jelölőszín" xfId="6" xr:uid="{00000000-0005-0000-0000-000033000000}"/>
    <cellStyle name="20% - 3. jelölőszín" xfId="7" xr:uid="{00000000-0005-0000-0000-000034000000}"/>
    <cellStyle name="20% - 4. jelölőszín" xfId="8" xr:uid="{00000000-0005-0000-0000-000035000000}"/>
    <cellStyle name="20% - 5. jelölőszín" xfId="9" xr:uid="{00000000-0005-0000-0000-000036000000}"/>
    <cellStyle name="20% - 6. jelölőszín" xfId="10" xr:uid="{00000000-0005-0000-0000-000037000000}"/>
    <cellStyle name="20% - Accent1 10" xfId="11" xr:uid="{00000000-0005-0000-0000-000038000000}"/>
    <cellStyle name="20% - Accent1 11" xfId="12" xr:uid="{00000000-0005-0000-0000-000039000000}"/>
    <cellStyle name="20% - Accent1 12" xfId="13" xr:uid="{00000000-0005-0000-0000-00003A000000}"/>
    <cellStyle name="20% - Accent1 13" xfId="14" xr:uid="{00000000-0005-0000-0000-00003B000000}"/>
    <cellStyle name="20% - Accent1 14" xfId="15" xr:uid="{00000000-0005-0000-0000-00003C000000}"/>
    <cellStyle name="20% - Accent1 15" xfId="16" xr:uid="{00000000-0005-0000-0000-00003D000000}"/>
    <cellStyle name="20% - Accent1 16" xfId="17" xr:uid="{00000000-0005-0000-0000-00003E000000}"/>
    <cellStyle name="20% - Accent1 17" xfId="18" xr:uid="{00000000-0005-0000-0000-00003F000000}"/>
    <cellStyle name="20% - Accent1 18" xfId="19" xr:uid="{00000000-0005-0000-0000-000040000000}"/>
    <cellStyle name="20% - Accent1 19" xfId="20" xr:uid="{00000000-0005-0000-0000-000041000000}"/>
    <cellStyle name="20% - Accent1 2" xfId="21" xr:uid="{00000000-0005-0000-0000-000042000000}"/>
    <cellStyle name="20% - Accent1 2 10" xfId="22" xr:uid="{00000000-0005-0000-0000-000043000000}"/>
    <cellStyle name="20% - Accent1 2 11" xfId="23" xr:uid="{00000000-0005-0000-0000-000044000000}"/>
    <cellStyle name="20% - Accent1 2 12" xfId="24" xr:uid="{00000000-0005-0000-0000-000045000000}"/>
    <cellStyle name="20% - Accent1 2 13" xfId="25" xr:uid="{00000000-0005-0000-0000-000046000000}"/>
    <cellStyle name="20% - Accent1 2 14" xfId="26" xr:uid="{00000000-0005-0000-0000-000047000000}"/>
    <cellStyle name="20% - Accent1 2 15" xfId="27" xr:uid="{00000000-0005-0000-0000-000048000000}"/>
    <cellStyle name="20% - Accent1 2 2" xfId="28" xr:uid="{00000000-0005-0000-0000-000049000000}"/>
    <cellStyle name="20% - Accent1 2 3" xfId="29" xr:uid="{00000000-0005-0000-0000-00004A000000}"/>
    <cellStyle name="20% - Accent1 2 4" xfId="30" xr:uid="{00000000-0005-0000-0000-00004B000000}"/>
    <cellStyle name="20% - Accent1 2 5" xfId="31" xr:uid="{00000000-0005-0000-0000-00004C000000}"/>
    <cellStyle name="20% - Accent1 2 6" xfId="32" xr:uid="{00000000-0005-0000-0000-00004D000000}"/>
    <cellStyle name="20% - Accent1 2 7" xfId="33" xr:uid="{00000000-0005-0000-0000-00004E000000}"/>
    <cellStyle name="20% - Accent1 2 8" xfId="34" xr:uid="{00000000-0005-0000-0000-00004F000000}"/>
    <cellStyle name="20% - Accent1 2 9" xfId="35" xr:uid="{00000000-0005-0000-0000-000050000000}"/>
    <cellStyle name="20% - Accent1 20" xfId="36" xr:uid="{00000000-0005-0000-0000-000051000000}"/>
    <cellStyle name="20% - Accent1 21" xfId="37" xr:uid="{00000000-0005-0000-0000-000052000000}"/>
    <cellStyle name="20% - Accent1 22" xfId="38" xr:uid="{00000000-0005-0000-0000-000053000000}"/>
    <cellStyle name="20% - Accent1 23" xfId="39" xr:uid="{00000000-0005-0000-0000-000054000000}"/>
    <cellStyle name="20% - Accent1 24" xfId="40" xr:uid="{00000000-0005-0000-0000-000055000000}"/>
    <cellStyle name="20% - Accent1 25" xfId="41" xr:uid="{00000000-0005-0000-0000-000056000000}"/>
    <cellStyle name="20% - Accent1 26" xfId="42" xr:uid="{00000000-0005-0000-0000-000057000000}"/>
    <cellStyle name="20% - Accent1 27" xfId="43" xr:uid="{00000000-0005-0000-0000-000058000000}"/>
    <cellStyle name="20% - Accent1 28" xfId="44" xr:uid="{00000000-0005-0000-0000-000059000000}"/>
    <cellStyle name="20% - Accent1 29" xfId="45" xr:uid="{00000000-0005-0000-0000-00005A000000}"/>
    <cellStyle name="20% - Accent1 3" xfId="46" xr:uid="{00000000-0005-0000-0000-00005B000000}"/>
    <cellStyle name="20% - Accent1 3 2" xfId="47" xr:uid="{00000000-0005-0000-0000-00005C000000}"/>
    <cellStyle name="20% - Accent1 3 3" xfId="48" xr:uid="{00000000-0005-0000-0000-00005D000000}"/>
    <cellStyle name="20% - Accent1 3 4" xfId="49" xr:uid="{00000000-0005-0000-0000-00005E000000}"/>
    <cellStyle name="20% - Accent1 3 5" xfId="50" xr:uid="{00000000-0005-0000-0000-00005F000000}"/>
    <cellStyle name="20% - Accent1 30" xfId="51" xr:uid="{00000000-0005-0000-0000-000060000000}"/>
    <cellStyle name="20% - Accent1 31" xfId="52" xr:uid="{00000000-0005-0000-0000-000061000000}"/>
    <cellStyle name="20% - Accent1 32" xfId="53" xr:uid="{00000000-0005-0000-0000-000062000000}"/>
    <cellStyle name="20% - Accent1 33" xfId="54" xr:uid="{00000000-0005-0000-0000-000063000000}"/>
    <cellStyle name="20% - Accent1 34" xfId="55" xr:uid="{00000000-0005-0000-0000-000064000000}"/>
    <cellStyle name="20% - Accent1 35" xfId="56" xr:uid="{00000000-0005-0000-0000-000065000000}"/>
    <cellStyle name="20% - Accent1 36" xfId="57" xr:uid="{00000000-0005-0000-0000-000066000000}"/>
    <cellStyle name="20% - Accent1 37" xfId="58" xr:uid="{00000000-0005-0000-0000-000067000000}"/>
    <cellStyle name="20% - Accent1 38" xfId="59" xr:uid="{00000000-0005-0000-0000-000068000000}"/>
    <cellStyle name="20% - Accent1 39" xfId="60" xr:uid="{00000000-0005-0000-0000-000069000000}"/>
    <cellStyle name="20% - Accent1 4" xfId="61" xr:uid="{00000000-0005-0000-0000-00006A000000}"/>
    <cellStyle name="20% - Accent1 4 2" xfId="62" xr:uid="{00000000-0005-0000-0000-00006B000000}"/>
    <cellStyle name="20% - Accent1 4 3" xfId="63" xr:uid="{00000000-0005-0000-0000-00006C000000}"/>
    <cellStyle name="20% - Accent1 4 4" xfId="64" xr:uid="{00000000-0005-0000-0000-00006D000000}"/>
    <cellStyle name="20% - Accent1 40" xfId="65" xr:uid="{00000000-0005-0000-0000-00006E000000}"/>
    <cellStyle name="20% - Accent1 41" xfId="66" xr:uid="{00000000-0005-0000-0000-00006F000000}"/>
    <cellStyle name="20% - Accent1 42" xfId="67" xr:uid="{00000000-0005-0000-0000-000070000000}"/>
    <cellStyle name="20% - Accent1 43" xfId="68" xr:uid="{00000000-0005-0000-0000-000071000000}"/>
    <cellStyle name="20% - Accent1 44" xfId="69" xr:uid="{00000000-0005-0000-0000-000072000000}"/>
    <cellStyle name="20% - Accent1 5" xfId="70" xr:uid="{00000000-0005-0000-0000-000073000000}"/>
    <cellStyle name="20% - Accent1 5 2" xfId="71" xr:uid="{00000000-0005-0000-0000-000074000000}"/>
    <cellStyle name="20% - Accent1 5 3" xfId="72" xr:uid="{00000000-0005-0000-0000-000075000000}"/>
    <cellStyle name="20% - Accent1 5 4" xfId="73" xr:uid="{00000000-0005-0000-0000-000076000000}"/>
    <cellStyle name="20% - Accent1 6" xfId="74" xr:uid="{00000000-0005-0000-0000-000077000000}"/>
    <cellStyle name="20% - Accent1 6 2" xfId="75" xr:uid="{00000000-0005-0000-0000-000078000000}"/>
    <cellStyle name="20% - Accent1 6 3" xfId="76" xr:uid="{00000000-0005-0000-0000-000079000000}"/>
    <cellStyle name="20% - Accent1 6 4" xfId="77" xr:uid="{00000000-0005-0000-0000-00007A000000}"/>
    <cellStyle name="20% - Accent1 7" xfId="78" xr:uid="{00000000-0005-0000-0000-00007B000000}"/>
    <cellStyle name="20% - Accent1 7 2" xfId="79" xr:uid="{00000000-0005-0000-0000-00007C000000}"/>
    <cellStyle name="20% - Accent1 7 3" xfId="80" xr:uid="{00000000-0005-0000-0000-00007D000000}"/>
    <cellStyle name="20% - Accent1 8" xfId="81" xr:uid="{00000000-0005-0000-0000-00007E000000}"/>
    <cellStyle name="20% - Accent1 8 2" xfId="82" xr:uid="{00000000-0005-0000-0000-00007F000000}"/>
    <cellStyle name="20% - Accent1 8 3" xfId="83" xr:uid="{00000000-0005-0000-0000-000080000000}"/>
    <cellStyle name="20% - Accent1 9" xfId="84" xr:uid="{00000000-0005-0000-0000-000081000000}"/>
    <cellStyle name="20% - Accent2 10" xfId="85" xr:uid="{00000000-0005-0000-0000-000082000000}"/>
    <cellStyle name="20% - Accent2 11" xfId="86" xr:uid="{00000000-0005-0000-0000-000083000000}"/>
    <cellStyle name="20% - Accent2 12" xfId="87" xr:uid="{00000000-0005-0000-0000-000084000000}"/>
    <cellStyle name="20% - Accent2 13" xfId="88" xr:uid="{00000000-0005-0000-0000-000085000000}"/>
    <cellStyle name="20% - Accent2 14" xfId="89" xr:uid="{00000000-0005-0000-0000-000086000000}"/>
    <cellStyle name="20% - Accent2 15" xfId="90" xr:uid="{00000000-0005-0000-0000-000087000000}"/>
    <cellStyle name="20% - Accent2 16" xfId="91" xr:uid="{00000000-0005-0000-0000-000088000000}"/>
    <cellStyle name="20% - Accent2 17" xfId="92" xr:uid="{00000000-0005-0000-0000-000089000000}"/>
    <cellStyle name="20% - Accent2 18" xfId="93" xr:uid="{00000000-0005-0000-0000-00008A000000}"/>
    <cellStyle name="20% - Accent2 19" xfId="94" xr:uid="{00000000-0005-0000-0000-00008B000000}"/>
    <cellStyle name="20% - Accent2 2" xfId="95" xr:uid="{00000000-0005-0000-0000-00008C000000}"/>
    <cellStyle name="20% - Accent2 2 10" xfId="96" xr:uid="{00000000-0005-0000-0000-00008D000000}"/>
    <cellStyle name="20% - Accent2 2 11" xfId="97" xr:uid="{00000000-0005-0000-0000-00008E000000}"/>
    <cellStyle name="20% - Accent2 2 12" xfId="98" xr:uid="{00000000-0005-0000-0000-00008F000000}"/>
    <cellStyle name="20% - Accent2 2 13" xfId="99" xr:uid="{00000000-0005-0000-0000-000090000000}"/>
    <cellStyle name="20% - Accent2 2 14" xfId="100" xr:uid="{00000000-0005-0000-0000-000091000000}"/>
    <cellStyle name="20% - Accent2 2 15" xfId="101" xr:uid="{00000000-0005-0000-0000-000092000000}"/>
    <cellStyle name="20% - Accent2 2 2" xfId="102" xr:uid="{00000000-0005-0000-0000-000093000000}"/>
    <cellStyle name="20% - Accent2 2 3" xfId="103" xr:uid="{00000000-0005-0000-0000-000094000000}"/>
    <cellStyle name="20% - Accent2 2 4" xfId="104" xr:uid="{00000000-0005-0000-0000-000095000000}"/>
    <cellStyle name="20% - Accent2 2 5" xfId="105" xr:uid="{00000000-0005-0000-0000-000096000000}"/>
    <cellStyle name="20% - Accent2 2 6" xfId="106" xr:uid="{00000000-0005-0000-0000-000097000000}"/>
    <cellStyle name="20% - Accent2 2 7" xfId="107" xr:uid="{00000000-0005-0000-0000-000098000000}"/>
    <cellStyle name="20% - Accent2 2 8" xfId="108" xr:uid="{00000000-0005-0000-0000-000099000000}"/>
    <cellStyle name="20% - Accent2 2 9" xfId="109" xr:uid="{00000000-0005-0000-0000-00009A000000}"/>
    <cellStyle name="20% - Accent2 20" xfId="110" xr:uid="{00000000-0005-0000-0000-00009B000000}"/>
    <cellStyle name="20% - Accent2 21" xfId="111" xr:uid="{00000000-0005-0000-0000-00009C000000}"/>
    <cellStyle name="20% - Accent2 22" xfId="112" xr:uid="{00000000-0005-0000-0000-00009D000000}"/>
    <cellStyle name="20% - Accent2 23" xfId="113" xr:uid="{00000000-0005-0000-0000-00009E000000}"/>
    <cellStyle name="20% - Accent2 24" xfId="114" xr:uid="{00000000-0005-0000-0000-00009F000000}"/>
    <cellStyle name="20% - Accent2 25" xfId="115" xr:uid="{00000000-0005-0000-0000-0000A0000000}"/>
    <cellStyle name="20% - Accent2 26" xfId="116" xr:uid="{00000000-0005-0000-0000-0000A1000000}"/>
    <cellStyle name="20% - Accent2 27" xfId="117" xr:uid="{00000000-0005-0000-0000-0000A2000000}"/>
    <cellStyle name="20% - Accent2 28" xfId="118" xr:uid="{00000000-0005-0000-0000-0000A3000000}"/>
    <cellStyle name="20% - Accent2 29" xfId="119" xr:uid="{00000000-0005-0000-0000-0000A4000000}"/>
    <cellStyle name="20% - Accent2 3" xfId="120" xr:uid="{00000000-0005-0000-0000-0000A5000000}"/>
    <cellStyle name="20% - Accent2 3 2" xfId="121" xr:uid="{00000000-0005-0000-0000-0000A6000000}"/>
    <cellStyle name="20% - Accent2 3 3" xfId="122" xr:uid="{00000000-0005-0000-0000-0000A7000000}"/>
    <cellStyle name="20% - Accent2 3 4" xfId="123" xr:uid="{00000000-0005-0000-0000-0000A8000000}"/>
    <cellStyle name="20% - Accent2 3 5" xfId="124" xr:uid="{00000000-0005-0000-0000-0000A9000000}"/>
    <cellStyle name="20% - Accent2 30" xfId="125" xr:uid="{00000000-0005-0000-0000-0000AA000000}"/>
    <cellStyle name="20% - Accent2 31" xfId="126" xr:uid="{00000000-0005-0000-0000-0000AB000000}"/>
    <cellStyle name="20% - Accent2 32" xfId="127" xr:uid="{00000000-0005-0000-0000-0000AC000000}"/>
    <cellStyle name="20% - Accent2 33" xfId="128" xr:uid="{00000000-0005-0000-0000-0000AD000000}"/>
    <cellStyle name="20% - Accent2 34" xfId="129" xr:uid="{00000000-0005-0000-0000-0000AE000000}"/>
    <cellStyle name="20% - Accent2 35" xfId="130" xr:uid="{00000000-0005-0000-0000-0000AF000000}"/>
    <cellStyle name="20% - Accent2 36" xfId="131" xr:uid="{00000000-0005-0000-0000-0000B0000000}"/>
    <cellStyle name="20% - Accent2 37" xfId="132" xr:uid="{00000000-0005-0000-0000-0000B1000000}"/>
    <cellStyle name="20% - Accent2 38" xfId="133" xr:uid="{00000000-0005-0000-0000-0000B2000000}"/>
    <cellStyle name="20% - Accent2 39" xfId="134" xr:uid="{00000000-0005-0000-0000-0000B3000000}"/>
    <cellStyle name="20% - Accent2 4" xfId="135" xr:uid="{00000000-0005-0000-0000-0000B4000000}"/>
    <cellStyle name="20% - Accent2 4 2" xfId="136" xr:uid="{00000000-0005-0000-0000-0000B5000000}"/>
    <cellStyle name="20% - Accent2 4 3" xfId="137" xr:uid="{00000000-0005-0000-0000-0000B6000000}"/>
    <cellStyle name="20% - Accent2 4 4" xfId="138" xr:uid="{00000000-0005-0000-0000-0000B7000000}"/>
    <cellStyle name="20% - Accent2 40" xfId="139" xr:uid="{00000000-0005-0000-0000-0000B8000000}"/>
    <cellStyle name="20% - Accent2 41" xfId="140" xr:uid="{00000000-0005-0000-0000-0000B9000000}"/>
    <cellStyle name="20% - Accent2 42" xfId="141" xr:uid="{00000000-0005-0000-0000-0000BA000000}"/>
    <cellStyle name="20% - Accent2 43" xfId="142" xr:uid="{00000000-0005-0000-0000-0000BB000000}"/>
    <cellStyle name="20% - Accent2 44" xfId="143" xr:uid="{00000000-0005-0000-0000-0000BC000000}"/>
    <cellStyle name="20% - Accent2 5" xfId="144" xr:uid="{00000000-0005-0000-0000-0000BD000000}"/>
    <cellStyle name="20% - Accent2 5 2" xfId="145" xr:uid="{00000000-0005-0000-0000-0000BE000000}"/>
    <cellStyle name="20% - Accent2 5 3" xfId="146" xr:uid="{00000000-0005-0000-0000-0000BF000000}"/>
    <cellStyle name="20% - Accent2 5 4" xfId="147" xr:uid="{00000000-0005-0000-0000-0000C0000000}"/>
    <cellStyle name="20% - Accent2 6" xfId="148" xr:uid="{00000000-0005-0000-0000-0000C1000000}"/>
    <cellStyle name="20% - Accent2 6 2" xfId="149" xr:uid="{00000000-0005-0000-0000-0000C2000000}"/>
    <cellStyle name="20% - Accent2 6 3" xfId="150" xr:uid="{00000000-0005-0000-0000-0000C3000000}"/>
    <cellStyle name="20% - Accent2 6 4" xfId="151" xr:uid="{00000000-0005-0000-0000-0000C4000000}"/>
    <cellStyle name="20% - Accent2 7" xfId="152" xr:uid="{00000000-0005-0000-0000-0000C5000000}"/>
    <cellStyle name="20% - Accent2 7 2" xfId="153" xr:uid="{00000000-0005-0000-0000-0000C6000000}"/>
    <cellStyle name="20% - Accent2 7 3" xfId="154" xr:uid="{00000000-0005-0000-0000-0000C7000000}"/>
    <cellStyle name="20% - Accent2 8" xfId="155" xr:uid="{00000000-0005-0000-0000-0000C8000000}"/>
    <cellStyle name="20% - Accent2 8 2" xfId="156" xr:uid="{00000000-0005-0000-0000-0000C9000000}"/>
    <cellStyle name="20% - Accent2 8 3" xfId="157" xr:uid="{00000000-0005-0000-0000-0000CA000000}"/>
    <cellStyle name="20% - Accent2 9" xfId="158" xr:uid="{00000000-0005-0000-0000-0000CB000000}"/>
    <cellStyle name="20% - Accent3 10" xfId="159" xr:uid="{00000000-0005-0000-0000-0000CC000000}"/>
    <cellStyle name="20% - Accent3 11" xfId="160" xr:uid="{00000000-0005-0000-0000-0000CD000000}"/>
    <cellStyle name="20% - Accent3 12" xfId="161" xr:uid="{00000000-0005-0000-0000-0000CE000000}"/>
    <cellStyle name="20% - Accent3 13" xfId="162" xr:uid="{00000000-0005-0000-0000-0000CF000000}"/>
    <cellStyle name="20% - Accent3 14" xfId="163" xr:uid="{00000000-0005-0000-0000-0000D0000000}"/>
    <cellStyle name="20% - Accent3 15" xfId="164" xr:uid="{00000000-0005-0000-0000-0000D1000000}"/>
    <cellStyle name="20% - Accent3 16" xfId="165" xr:uid="{00000000-0005-0000-0000-0000D2000000}"/>
    <cellStyle name="20% - Accent3 17" xfId="166" xr:uid="{00000000-0005-0000-0000-0000D3000000}"/>
    <cellStyle name="20% - Accent3 18" xfId="167" xr:uid="{00000000-0005-0000-0000-0000D4000000}"/>
    <cellStyle name="20% - Accent3 19" xfId="168" xr:uid="{00000000-0005-0000-0000-0000D5000000}"/>
    <cellStyle name="20% - Accent3 2" xfId="169" xr:uid="{00000000-0005-0000-0000-0000D6000000}"/>
    <cellStyle name="20% - Accent3 2 10" xfId="170" xr:uid="{00000000-0005-0000-0000-0000D7000000}"/>
    <cellStyle name="20% - Accent3 2 11" xfId="171" xr:uid="{00000000-0005-0000-0000-0000D8000000}"/>
    <cellStyle name="20% - Accent3 2 12" xfId="172" xr:uid="{00000000-0005-0000-0000-0000D9000000}"/>
    <cellStyle name="20% - Accent3 2 13" xfId="173" xr:uid="{00000000-0005-0000-0000-0000DA000000}"/>
    <cellStyle name="20% - Accent3 2 14" xfId="174" xr:uid="{00000000-0005-0000-0000-0000DB000000}"/>
    <cellStyle name="20% - Accent3 2 15" xfId="175" xr:uid="{00000000-0005-0000-0000-0000DC000000}"/>
    <cellStyle name="20% - Accent3 2 2" xfId="176" xr:uid="{00000000-0005-0000-0000-0000DD000000}"/>
    <cellStyle name="20% - Accent3 2 3" xfId="177" xr:uid="{00000000-0005-0000-0000-0000DE000000}"/>
    <cellStyle name="20% - Accent3 2 4" xfId="178" xr:uid="{00000000-0005-0000-0000-0000DF000000}"/>
    <cellStyle name="20% - Accent3 2 5" xfId="179" xr:uid="{00000000-0005-0000-0000-0000E0000000}"/>
    <cellStyle name="20% - Accent3 2 6" xfId="180" xr:uid="{00000000-0005-0000-0000-0000E1000000}"/>
    <cellStyle name="20% - Accent3 2 7" xfId="181" xr:uid="{00000000-0005-0000-0000-0000E2000000}"/>
    <cellStyle name="20% - Accent3 2 8" xfId="182" xr:uid="{00000000-0005-0000-0000-0000E3000000}"/>
    <cellStyle name="20% - Accent3 2 9" xfId="183" xr:uid="{00000000-0005-0000-0000-0000E4000000}"/>
    <cellStyle name="20% - Accent3 20" xfId="184" xr:uid="{00000000-0005-0000-0000-0000E5000000}"/>
    <cellStyle name="20% - Accent3 21" xfId="185" xr:uid="{00000000-0005-0000-0000-0000E6000000}"/>
    <cellStyle name="20% - Accent3 22" xfId="186" xr:uid="{00000000-0005-0000-0000-0000E7000000}"/>
    <cellStyle name="20% - Accent3 23" xfId="187" xr:uid="{00000000-0005-0000-0000-0000E8000000}"/>
    <cellStyle name="20% - Accent3 24" xfId="188" xr:uid="{00000000-0005-0000-0000-0000E9000000}"/>
    <cellStyle name="20% - Accent3 25" xfId="189" xr:uid="{00000000-0005-0000-0000-0000EA000000}"/>
    <cellStyle name="20% - Accent3 26" xfId="190" xr:uid="{00000000-0005-0000-0000-0000EB000000}"/>
    <cellStyle name="20% - Accent3 27" xfId="191" xr:uid="{00000000-0005-0000-0000-0000EC000000}"/>
    <cellStyle name="20% - Accent3 28" xfId="192" xr:uid="{00000000-0005-0000-0000-0000ED000000}"/>
    <cellStyle name="20% - Accent3 29" xfId="193" xr:uid="{00000000-0005-0000-0000-0000EE000000}"/>
    <cellStyle name="20% - Accent3 3" xfId="194" xr:uid="{00000000-0005-0000-0000-0000EF000000}"/>
    <cellStyle name="20% - Accent3 3 2" xfId="195" xr:uid="{00000000-0005-0000-0000-0000F0000000}"/>
    <cellStyle name="20% - Accent3 3 3" xfId="196" xr:uid="{00000000-0005-0000-0000-0000F1000000}"/>
    <cellStyle name="20% - Accent3 3 4" xfId="197" xr:uid="{00000000-0005-0000-0000-0000F2000000}"/>
    <cellStyle name="20% - Accent3 3 5" xfId="198" xr:uid="{00000000-0005-0000-0000-0000F3000000}"/>
    <cellStyle name="20% - Accent3 30" xfId="199" xr:uid="{00000000-0005-0000-0000-0000F4000000}"/>
    <cellStyle name="20% - Accent3 31" xfId="200" xr:uid="{00000000-0005-0000-0000-0000F5000000}"/>
    <cellStyle name="20% - Accent3 32" xfId="201" xr:uid="{00000000-0005-0000-0000-0000F6000000}"/>
    <cellStyle name="20% - Accent3 33" xfId="202" xr:uid="{00000000-0005-0000-0000-0000F7000000}"/>
    <cellStyle name="20% - Accent3 34" xfId="203" xr:uid="{00000000-0005-0000-0000-0000F8000000}"/>
    <cellStyle name="20% - Accent3 35" xfId="204" xr:uid="{00000000-0005-0000-0000-0000F9000000}"/>
    <cellStyle name="20% - Accent3 36" xfId="205" xr:uid="{00000000-0005-0000-0000-0000FA000000}"/>
    <cellStyle name="20% - Accent3 37" xfId="206" xr:uid="{00000000-0005-0000-0000-0000FB000000}"/>
    <cellStyle name="20% - Accent3 38" xfId="207" xr:uid="{00000000-0005-0000-0000-0000FC000000}"/>
    <cellStyle name="20% - Accent3 39" xfId="208" xr:uid="{00000000-0005-0000-0000-0000FD000000}"/>
    <cellStyle name="20% - Accent3 4" xfId="209" xr:uid="{00000000-0005-0000-0000-0000FE000000}"/>
    <cellStyle name="20% - Accent3 4 2" xfId="210" xr:uid="{00000000-0005-0000-0000-0000FF000000}"/>
    <cellStyle name="20% - Accent3 4 3" xfId="211" xr:uid="{00000000-0005-0000-0000-000000010000}"/>
    <cellStyle name="20% - Accent3 4 4" xfId="212" xr:uid="{00000000-0005-0000-0000-000001010000}"/>
    <cellStyle name="20% - Accent3 40" xfId="213" xr:uid="{00000000-0005-0000-0000-000002010000}"/>
    <cellStyle name="20% - Accent3 41" xfId="214" xr:uid="{00000000-0005-0000-0000-000003010000}"/>
    <cellStyle name="20% - Accent3 42" xfId="215" xr:uid="{00000000-0005-0000-0000-000004010000}"/>
    <cellStyle name="20% - Accent3 43" xfId="216" xr:uid="{00000000-0005-0000-0000-000005010000}"/>
    <cellStyle name="20% - Accent3 44" xfId="217" xr:uid="{00000000-0005-0000-0000-000006010000}"/>
    <cellStyle name="20% - Accent3 5" xfId="218" xr:uid="{00000000-0005-0000-0000-000007010000}"/>
    <cellStyle name="20% - Accent3 5 2" xfId="219" xr:uid="{00000000-0005-0000-0000-000008010000}"/>
    <cellStyle name="20% - Accent3 5 3" xfId="220" xr:uid="{00000000-0005-0000-0000-000009010000}"/>
    <cellStyle name="20% - Accent3 5 4" xfId="221" xr:uid="{00000000-0005-0000-0000-00000A010000}"/>
    <cellStyle name="20% - Accent3 6" xfId="222" xr:uid="{00000000-0005-0000-0000-00000B010000}"/>
    <cellStyle name="20% - Accent3 6 2" xfId="223" xr:uid="{00000000-0005-0000-0000-00000C010000}"/>
    <cellStyle name="20% - Accent3 6 3" xfId="224" xr:uid="{00000000-0005-0000-0000-00000D010000}"/>
    <cellStyle name="20% - Accent3 6 4" xfId="225" xr:uid="{00000000-0005-0000-0000-00000E010000}"/>
    <cellStyle name="20% - Accent3 7" xfId="226" xr:uid="{00000000-0005-0000-0000-00000F010000}"/>
    <cellStyle name="20% - Accent3 7 2" xfId="227" xr:uid="{00000000-0005-0000-0000-000010010000}"/>
    <cellStyle name="20% - Accent3 7 3" xfId="228" xr:uid="{00000000-0005-0000-0000-000011010000}"/>
    <cellStyle name="20% - Accent3 8" xfId="229" xr:uid="{00000000-0005-0000-0000-000012010000}"/>
    <cellStyle name="20% - Accent3 8 2" xfId="230" xr:uid="{00000000-0005-0000-0000-000013010000}"/>
    <cellStyle name="20% - Accent3 8 3" xfId="231" xr:uid="{00000000-0005-0000-0000-000014010000}"/>
    <cellStyle name="20% - Accent3 9" xfId="232" xr:uid="{00000000-0005-0000-0000-000015010000}"/>
    <cellStyle name="20% - Accent4 10" xfId="233" xr:uid="{00000000-0005-0000-0000-000016010000}"/>
    <cellStyle name="20% - Accent4 11" xfId="234" xr:uid="{00000000-0005-0000-0000-000017010000}"/>
    <cellStyle name="20% - Accent4 12" xfId="235" xr:uid="{00000000-0005-0000-0000-000018010000}"/>
    <cellStyle name="20% - Accent4 13" xfId="236" xr:uid="{00000000-0005-0000-0000-000019010000}"/>
    <cellStyle name="20% - Accent4 14" xfId="237" xr:uid="{00000000-0005-0000-0000-00001A010000}"/>
    <cellStyle name="20% - Accent4 15" xfId="238" xr:uid="{00000000-0005-0000-0000-00001B010000}"/>
    <cellStyle name="20% - Accent4 16" xfId="239" xr:uid="{00000000-0005-0000-0000-00001C010000}"/>
    <cellStyle name="20% - Accent4 17" xfId="240" xr:uid="{00000000-0005-0000-0000-00001D010000}"/>
    <cellStyle name="20% - Accent4 18" xfId="241" xr:uid="{00000000-0005-0000-0000-00001E010000}"/>
    <cellStyle name="20% - Accent4 19" xfId="242" xr:uid="{00000000-0005-0000-0000-00001F010000}"/>
    <cellStyle name="20% - Accent4 2" xfId="243" xr:uid="{00000000-0005-0000-0000-000020010000}"/>
    <cellStyle name="20% - Accent4 2 10" xfId="244" xr:uid="{00000000-0005-0000-0000-000021010000}"/>
    <cellStyle name="20% - Accent4 2 11" xfId="245" xr:uid="{00000000-0005-0000-0000-000022010000}"/>
    <cellStyle name="20% - Accent4 2 12" xfId="246" xr:uid="{00000000-0005-0000-0000-000023010000}"/>
    <cellStyle name="20% - Accent4 2 13" xfId="247" xr:uid="{00000000-0005-0000-0000-000024010000}"/>
    <cellStyle name="20% - Accent4 2 14" xfId="248" xr:uid="{00000000-0005-0000-0000-000025010000}"/>
    <cellStyle name="20% - Accent4 2 15" xfId="249" xr:uid="{00000000-0005-0000-0000-000026010000}"/>
    <cellStyle name="20% - Accent4 2 2" xfId="250" xr:uid="{00000000-0005-0000-0000-000027010000}"/>
    <cellStyle name="20% - Accent4 2 3" xfId="251" xr:uid="{00000000-0005-0000-0000-000028010000}"/>
    <cellStyle name="20% - Accent4 2 4" xfId="252" xr:uid="{00000000-0005-0000-0000-000029010000}"/>
    <cellStyle name="20% - Accent4 2 5" xfId="253" xr:uid="{00000000-0005-0000-0000-00002A010000}"/>
    <cellStyle name="20% - Accent4 2 6" xfId="254" xr:uid="{00000000-0005-0000-0000-00002B010000}"/>
    <cellStyle name="20% - Accent4 2 7" xfId="255" xr:uid="{00000000-0005-0000-0000-00002C010000}"/>
    <cellStyle name="20% - Accent4 2 8" xfId="256" xr:uid="{00000000-0005-0000-0000-00002D010000}"/>
    <cellStyle name="20% - Accent4 2 9" xfId="257" xr:uid="{00000000-0005-0000-0000-00002E010000}"/>
    <cellStyle name="20% - Accent4 20" xfId="258" xr:uid="{00000000-0005-0000-0000-00002F010000}"/>
    <cellStyle name="20% - Accent4 21" xfId="259" xr:uid="{00000000-0005-0000-0000-000030010000}"/>
    <cellStyle name="20% - Accent4 22" xfId="260" xr:uid="{00000000-0005-0000-0000-000031010000}"/>
    <cellStyle name="20% - Accent4 23" xfId="261" xr:uid="{00000000-0005-0000-0000-000032010000}"/>
    <cellStyle name="20% - Accent4 24" xfId="262" xr:uid="{00000000-0005-0000-0000-000033010000}"/>
    <cellStyle name="20% - Accent4 25" xfId="263" xr:uid="{00000000-0005-0000-0000-000034010000}"/>
    <cellStyle name="20% - Accent4 26" xfId="264" xr:uid="{00000000-0005-0000-0000-000035010000}"/>
    <cellStyle name="20% - Accent4 27" xfId="265" xr:uid="{00000000-0005-0000-0000-000036010000}"/>
    <cellStyle name="20% - Accent4 28" xfId="266" xr:uid="{00000000-0005-0000-0000-000037010000}"/>
    <cellStyle name="20% - Accent4 29" xfId="267" xr:uid="{00000000-0005-0000-0000-000038010000}"/>
    <cellStyle name="20% - Accent4 3" xfId="268" xr:uid="{00000000-0005-0000-0000-000039010000}"/>
    <cellStyle name="20% - Accent4 3 2" xfId="269" xr:uid="{00000000-0005-0000-0000-00003A010000}"/>
    <cellStyle name="20% - Accent4 3 3" xfId="270" xr:uid="{00000000-0005-0000-0000-00003B010000}"/>
    <cellStyle name="20% - Accent4 3 4" xfId="271" xr:uid="{00000000-0005-0000-0000-00003C010000}"/>
    <cellStyle name="20% - Accent4 3 5" xfId="272" xr:uid="{00000000-0005-0000-0000-00003D010000}"/>
    <cellStyle name="20% - Accent4 30" xfId="273" xr:uid="{00000000-0005-0000-0000-00003E010000}"/>
    <cellStyle name="20% - Accent4 31" xfId="274" xr:uid="{00000000-0005-0000-0000-00003F010000}"/>
    <cellStyle name="20% - Accent4 32" xfId="275" xr:uid="{00000000-0005-0000-0000-000040010000}"/>
    <cellStyle name="20% - Accent4 33" xfId="276" xr:uid="{00000000-0005-0000-0000-000041010000}"/>
    <cellStyle name="20% - Accent4 34" xfId="277" xr:uid="{00000000-0005-0000-0000-000042010000}"/>
    <cellStyle name="20% - Accent4 35" xfId="278" xr:uid="{00000000-0005-0000-0000-000043010000}"/>
    <cellStyle name="20% - Accent4 36" xfId="279" xr:uid="{00000000-0005-0000-0000-000044010000}"/>
    <cellStyle name="20% - Accent4 37" xfId="280" xr:uid="{00000000-0005-0000-0000-000045010000}"/>
    <cellStyle name="20% - Accent4 38" xfId="281" xr:uid="{00000000-0005-0000-0000-000046010000}"/>
    <cellStyle name="20% - Accent4 39" xfId="282" xr:uid="{00000000-0005-0000-0000-000047010000}"/>
    <cellStyle name="20% - Accent4 4" xfId="283" xr:uid="{00000000-0005-0000-0000-000048010000}"/>
    <cellStyle name="20% - Accent4 4 2" xfId="284" xr:uid="{00000000-0005-0000-0000-000049010000}"/>
    <cellStyle name="20% - Accent4 4 3" xfId="285" xr:uid="{00000000-0005-0000-0000-00004A010000}"/>
    <cellStyle name="20% - Accent4 4 4" xfId="286" xr:uid="{00000000-0005-0000-0000-00004B010000}"/>
    <cellStyle name="20% - Accent4 40" xfId="287" xr:uid="{00000000-0005-0000-0000-00004C010000}"/>
    <cellStyle name="20% - Accent4 41" xfId="288" xr:uid="{00000000-0005-0000-0000-00004D010000}"/>
    <cellStyle name="20% - Accent4 42" xfId="289" xr:uid="{00000000-0005-0000-0000-00004E010000}"/>
    <cellStyle name="20% - Accent4 43" xfId="290" xr:uid="{00000000-0005-0000-0000-00004F010000}"/>
    <cellStyle name="20% - Accent4 44" xfId="291" xr:uid="{00000000-0005-0000-0000-000050010000}"/>
    <cellStyle name="20% - Accent4 5" xfId="292" xr:uid="{00000000-0005-0000-0000-000051010000}"/>
    <cellStyle name="20% - Accent4 5 2" xfId="293" xr:uid="{00000000-0005-0000-0000-000052010000}"/>
    <cellStyle name="20% - Accent4 5 3" xfId="294" xr:uid="{00000000-0005-0000-0000-000053010000}"/>
    <cellStyle name="20% - Accent4 5 4" xfId="295" xr:uid="{00000000-0005-0000-0000-000054010000}"/>
    <cellStyle name="20% - Accent4 6" xfId="296" xr:uid="{00000000-0005-0000-0000-000055010000}"/>
    <cellStyle name="20% - Accent4 6 2" xfId="297" xr:uid="{00000000-0005-0000-0000-000056010000}"/>
    <cellStyle name="20% - Accent4 6 3" xfId="298" xr:uid="{00000000-0005-0000-0000-000057010000}"/>
    <cellStyle name="20% - Accent4 6 4" xfId="299" xr:uid="{00000000-0005-0000-0000-000058010000}"/>
    <cellStyle name="20% - Accent4 7" xfId="300" xr:uid="{00000000-0005-0000-0000-000059010000}"/>
    <cellStyle name="20% - Accent4 7 2" xfId="301" xr:uid="{00000000-0005-0000-0000-00005A010000}"/>
    <cellStyle name="20% - Accent4 7 3" xfId="302" xr:uid="{00000000-0005-0000-0000-00005B010000}"/>
    <cellStyle name="20% - Accent4 8" xfId="303" xr:uid="{00000000-0005-0000-0000-00005C010000}"/>
    <cellStyle name="20% - Accent4 8 2" xfId="304" xr:uid="{00000000-0005-0000-0000-00005D010000}"/>
    <cellStyle name="20% - Accent4 8 3" xfId="305" xr:uid="{00000000-0005-0000-0000-00005E010000}"/>
    <cellStyle name="20% - Accent4 9" xfId="306" xr:uid="{00000000-0005-0000-0000-00005F010000}"/>
    <cellStyle name="20% - Accent5 10" xfId="307" xr:uid="{00000000-0005-0000-0000-000060010000}"/>
    <cellStyle name="20% - Accent5 11" xfId="308" xr:uid="{00000000-0005-0000-0000-000061010000}"/>
    <cellStyle name="20% - Accent5 12" xfId="309" xr:uid="{00000000-0005-0000-0000-000062010000}"/>
    <cellStyle name="20% - Accent5 13" xfId="310" xr:uid="{00000000-0005-0000-0000-000063010000}"/>
    <cellStyle name="20% - Accent5 14" xfId="311" xr:uid="{00000000-0005-0000-0000-000064010000}"/>
    <cellStyle name="20% - Accent5 15" xfId="312" xr:uid="{00000000-0005-0000-0000-000065010000}"/>
    <cellStyle name="20% - Accent5 16" xfId="313" xr:uid="{00000000-0005-0000-0000-000066010000}"/>
    <cellStyle name="20% - Accent5 17" xfId="314" xr:uid="{00000000-0005-0000-0000-000067010000}"/>
    <cellStyle name="20% - Accent5 18" xfId="315" xr:uid="{00000000-0005-0000-0000-000068010000}"/>
    <cellStyle name="20% - Accent5 19" xfId="316" xr:uid="{00000000-0005-0000-0000-000069010000}"/>
    <cellStyle name="20% - Accent5 2" xfId="317" xr:uid="{00000000-0005-0000-0000-00006A010000}"/>
    <cellStyle name="20% - Accent5 2 10" xfId="318" xr:uid="{00000000-0005-0000-0000-00006B010000}"/>
    <cellStyle name="20% - Accent5 2 11" xfId="319" xr:uid="{00000000-0005-0000-0000-00006C010000}"/>
    <cellStyle name="20% - Accent5 2 12" xfId="320" xr:uid="{00000000-0005-0000-0000-00006D010000}"/>
    <cellStyle name="20% - Accent5 2 13" xfId="321" xr:uid="{00000000-0005-0000-0000-00006E010000}"/>
    <cellStyle name="20% - Accent5 2 14" xfId="322" xr:uid="{00000000-0005-0000-0000-00006F010000}"/>
    <cellStyle name="20% - Accent5 2 15" xfId="323" xr:uid="{00000000-0005-0000-0000-000070010000}"/>
    <cellStyle name="20% - Accent5 2 2" xfId="324" xr:uid="{00000000-0005-0000-0000-000071010000}"/>
    <cellStyle name="20% - Accent5 2 3" xfId="325" xr:uid="{00000000-0005-0000-0000-000072010000}"/>
    <cellStyle name="20% - Accent5 2 4" xfId="326" xr:uid="{00000000-0005-0000-0000-000073010000}"/>
    <cellStyle name="20% - Accent5 2 5" xfId="327" xr:uid="{00000000-0005-0000-0000-000074010000}"/>
    <cellStyle name="20% - Accent5 2 6" xfId="328" xr:uid="{00000000-0005-0000-0000-000075010000}"/>
    <cellStyle name="20% - Accent5 2 7" xfId="329" xr:uid="{00000000-0005-0000-0000-000076010000}"/>
    <cellStyle name="20% - Accent5 2 8" xfId="330" xr:uid="{00000000-0005-0000-0000-000077010000}"/>
    <cellStyle name="20% - Accent5 2 9" xfId="331" xr:uid="{00000000-0005-0000-0000-000078010000}"/>
    <cellStyle name="20% - Accent5 20" xfId="332" xr:uid="{00000000-0005-0000-0000-000079010000}"/>
    <cellStyle name="20% - Accent5 21" xfId="333" xr:uid="{00000000-0005-0000-0000-00007A010000}"/>
    <cellStyle name="20% - Accent5 22" xfId="334" xr:uid="{00000000-0005-0000-0000-00007B010000}"/>
    <cellStyle name="20% - Accent5 23" xfId="335" xr:uid="{00000000-0005-0000-0000-00007C010000}"/>
    <cellStyle name="20% - Accent5 24" xfId="336" xr:uid="{00000000-0005-0000-0000-00007D010000}"/>
    <cellStyle name="20% - Accent5 25" xfId="337" xr:uid="{00000000-0005-0000-0000-00007E010000}"/>
    <cellStyle name="20% - Accent5 26" xfId="338" xr:uid="{00000000-0005-0000-0000-00007F010000}"/>
    <cellStyle name="20% - Accent5 27" xfId="339" xr:uid="{00000000-0005-0000-0000-000080010000}"/>
    <cellStyle name="20% - Accent5 28" xfId="340" xr:uid="{00000000-0005-0000-0000-000081010000}"/>
    <cellStyle name="20% - Accent5 29" xfId="341" xr:uid="{00000000-0005-0000-0000-000082010000}"/>
    <cellStyle name="20% - Accent5 3" xfId="342" xr:uid="{00000000-0005-0000-0000-000083010000}"/>
    <cellStyle name="20% - Accent5 3 2" xfId="343" xr:uid="{00000000-0005-0000-0000-000084010000}"/>
    <cellStyle name="20% - Accent5 30" xfId="344" xr:uid="{00000000-0005-0000-0000-000085010000}"/>
    <cellStyle name="20% - Accent5 31" xfId="345" xr:uid="{00000000-0005-0000-0000-000086010000}"/>
    <cellStyle name="20% - Accent5 32" xfId="346" xr:uid="{00000000-0005-0000-0000-000087010000}"/>
    <cellStyle name="20% - Accent5 33" xfId="347" xr:uid="{00000000-0005-0000-0000-000088010000}"/>
    <cellStyle name="20% - Accent5 34" xfId="348" xr:uid="{00000000-0005-0000-0000-000089010000}"/>
    <cellStyle name="20% - Accent5 35" xfId="349" xr:uid="{00000000-0005-0000-0000-00008A010000}"/>
    <cellStyle name="20% - Accent5 36" xfId="350" xr:uid="{00000000-0005-0000-0000-00008B010000}"/>
    <cellStyle name="20% - Accent5 37" xfId="351" xr:uid="{00000000-0005-0000-0000-00008C010000}"/>
    <cellStyle name="20% - Accent5 38" xfId="352" xr:uid="{00000000-0005-0000-0000-00008D010000}"/>
    <cellStyle name="20% - Accent5 39" xfId="353" xr:uid="{00000000-0005-0000-0000-00008E010000}"/>
    <cellStyle name="20% - Accent5 4" xfId="354" xr:uid="{00000000-0005-0000-0000-00008F010000}"/>
    <cellStyle name="20% - Accent5 40" xfId="355" xr:uid="{00000000-0005-0000-0000-000090010000}"/>
    <cellStyle name="20% - Accent5 41" xfId="356" xr:uid="{00000000-0005-0000-0000-000091010000}"/>
    <cellStyle name="20% - Accent5 42" xfId="357" xr:uid="{00000000-0005-0000-0000-000092010000}"/>
    <cellStyle name="20% - Accent5 43" xfId="358" xr:uid="{00000000-0005-0000-0000-000093010000}"/>
    <cellStyle name="20% - Accent5 44" xfId="359" xr:uid="{00000000-0005-0000-0000-000094010000}"/>
    <cellStyle name="20% - Accent5 5" xfId="360" xr:uid="{00000000-0005-0000-0000-000095010000}"/>
    <cellStyle name="20% - Accent5 6" xfId="361" xr:uid="{00000000-0005-0000-0000-000096010000}"/>
    <cellStyle name="20% - Accent5 6 2" xfId="362" xr:uid="{00000000-0005-0000-0000-000097010000}"/>
    <cellStyle name="20% - Accent5 7" xfId="363" xr:uid="{00000000-0005-0000-0000-000098010000}"/>
    <cellStyle name="20% - Accent5 8" xfId="364" xr:uid="{00000000-0005-0000-0000-000099010000}"/>
    <cellStyle name="20% - Accent5 9" xfId="365" xr:uid="{00000000-0005-0000-0000-00009A010000}"/>
    <cellStyle name="20% - Accent6 10" xfId="366" xr:uid="{00000000-0005-0000-0000-00009B010000}"/>
    <cellStyle name="20% - Accent6 11" xfId="367" xr:uid="{00000000-0005-0000-0000-00009C010000}"/>
    <cellStyle name="20% - Accent6 12" xfId="368" xr:uid="{00000000-0005-0000-0000-00009D010000}"/>
    <cellStyle name="20% - Accent6 13" xfId="369" xr:uid="{00000000-0005-0000-0000-00009E010000}"/>
    <cellStyle name="20% - Accent6 14" xfId="370" xr:uid="{00000000-0005-0000-0000-00009F010000}"/>
    <cellStyle name="20% - Accent6 15" xfId="371" xr:uid="{00000000-0005-0000-0000-0000A0010000}"/>
    <cellStyle name="20% - Accent6 16" xfId="372" xr:uid="{00000000-0005-0000-0000-0000A1010000}"/>
    <cellStyle name="20% - Accent6 17" xfId="373" xr:uid="{00000000-0005-0000-0000-0000A2010000}"/>
    <cellStyle name="20% - Accent6 18" xfId="374" xr:uid="{00000000-0005-0000-0000-0000A3010000}"/>
    <cellStyle name="20% - Accent6 19" xfId="375" xr:uid="{00000000-0005-0000-0000-0000A4010000}"/>
    <cellStyle name="20% - Accent6 2" xfId="376" xr:uid="{00000000-0005-0000-0000-0000A5010000}"/>
    <cellStyle name="20% - Accent6 2 10" xfId="377" xr:uid="{00000000-0005-0000-0000-0000A6010000}"/>
    <cellStyle name="20% - Accent6 2 11" xfId="378" xr:uid="{00000000-0005-0000-0000-0000A7010000}"/>
    <cellStyle name="20% - Accent6 2 12" xfId="379" xr:uid="{00000000-0005-0000-0000-0000A8010000}"/>
    <cellStyle name="20% - Accent6 2 13" xfId="380" xr:uid="{00000000-0005-0000-0000-0000A9010000}"/>
    <cellStyle name="20% - Accent6 2 14" xfId="381" xr:uid="{00000000-0005-0000-0000-0000AA010000}"/>
    <cellStyle name="20% - Accent6 2 15" xfId="382" xr:uid="{00000000-0005-0000-0000-0000AB010000}"/>
    <cellStyle name="20% - Accent6 2 2" xfId="383" xr:uid="{00000000-0005-0000-0000-0000AC010000}"/>
    <cellStyle name="20% - Accent6 2 3" xfId="384" xr:uid="{00000000-0005-0000-0000-0000AD010000}"/>
    <cellStyle name="20% - Accent6 2 4" xfId="385" xr:uid="{00000000-0005-0000-0000-0000AE010000}"/>
    <cellStyle name="20% - Accent6 2 5" xfId="386" xr:uid="{00000000-0005-0000-0000-0000AF010000}"/>
    <cellStyle name="20% - Accent6 2 6" xfId="387" xr:uid="{00000000-0005-0000-0000-0000B0010000}"/>
    <cellStyle name="20% - Accent6 2 7" xfId="388" xr:uid="{00000000-0005-0000-0000-0000B1010000}"/>
    <cellStyle name="20% - Accent6 2 8" xfId="389" xr:uid="{00000000-0005-0000-0000-0000B2010000}"/>
    <cellStyle name="20% - Accent6 2 9" xfId="390" xr:uid="{00000000-0005-0000-0000-0000B3010000}"/>
    <cellStyle name="20% - Accent6 20" xfId="391" xr:uid="{00000000-0005-0000-0000-0000B4010000}"/>
    <cellStyle name="20% - Accent6 21" xfId="392" xr:uid="{00000000-0005-0000-0000-0000B5010000}"/>
    <cellStyle name="20% - Accent6 22" xfId="393" xr:uid="{00000000-0005-0000-0000-0000B6010000}"/>
    <cellStyle name="20% - Accent6 23" xfId="394" xr:uid="{00000000-0005-0000-0000-0000B7010000}"/>
    <cellStyle name="20% - Accent6 24" xfId="395" xr:uid="{00000000-0005-0000-0000-0000B8010000}"/>
    <cellStyle name="20% - Accent6 25" xfId="396" xr:uid="{00000000-0005-0000-0000-0000B9010000}"/>
    <cellStyle name="20% - Accent6 26" xfId="397" xr:uid="{00000000-0005-0000-0000-0000BA010000}"/>
    <cellStyle name="20% - Accent6 27" xfId="398" xr:uid="{00000000-0005-0000-0000-0000BB010000}"/>
    <cellStyle name="20% - Accent6 28" xfId="399" xr:uid="{00000000-0005-0000-0000-0000BC010000}"/>
    <cellStyle name="20% - Accent6 29" xfId="400" xr:uid="{00000000-0005-0000-0000-0000BD010000}"/>
    <cellStyle name="20% - Accent6 3" xfId="401" xr:uid="{00000000-0005-0000-0000-0000BE010000}"/>
    <cellStyle name="20% - Accent6 3 2" xfId="402" xr:uid="{00000000-0005-0000-0000-0000BF010000}"/>
    <cellStyle name="20% - Accent6 3 3" xfId="403" xr:uid="{00000000-0005-0000-0000-0000C0010000}"/>
    <cellStyle name="20% - Accent6 3 4" xfId="404" xr:uid="{00000000-0005-0000-0000-0000C1010000}"/>
    <cellStyle name="20% - Accent6 3 5" xfId="405" xr:uid="{00000000-0005-0000-0000-0000C2010000}"/>
    <cellStyle name="20% - Accent6 30" xfId="406" xr:uid="{00000000-0005-0000-0000-0000C3010000}"/>
    <cellStyle name="20% - Accent6 31" xfId="407" xr:uid="{00000000-0005-0000-0000-0000C4010000}"/>
    <cellStyle name="20% - Accent6 32" xfId="408" xr:uid="{00000000-0005-0000-0000-0000C5010000}"/>
    <cellStyle name="20% - Accent6 33" xfId="409" xr:uid="{00000000-0005-0000-0000-0000C6010000}"/>
    <cellStyle name="20% - Accent6 34" xfId="410" xr:uid="{00000000-0005-0000-0000-0000C7010000}"/>
    <cellStyle name="20% - Accent6 35" xfId="411" xr:uid="{00000000-0005-0000-0000-0000C8010000}"/>
    <cellStyle name="20% - Accent6 36" xfId="412" xr:uid="{00000000-0005-0000-0000-0000C9010000}"/>
    <cellStyle name="20% - Accent6 37" xfId="413" xr:uid="{00000000-0005-0000-0000-0000CA010000}"/>
    <cellStyle name="20% - Accent6 38" xfId="414" xr:uid="{00000000-0005-0000-0000-0000CB010000}"/>
    <cellStyle name="20% - Accent6 39" xfId="415" xr:uid="{00000000-0005-0000-0000-0000CC010000}"/>
    <cellStyle name="20% - Accent6 4" xfId="416" xr:uid="{00000000-0005-0000-0000-0000CD010000}"/>
    <cellStyle name="20% - Accent6 4 2" xfId="417" xr:uid="{00000000-0005-0000-0000-0000CE010000}"/>
    <cellStyle name="20% - Accent6 4 3" xfId="418" xr:uid="{00000000-0005-0000-0000-0000CF010000}"/>
    <cellStyle name="20% - Accent6 4 4" xfId="419" xr:uid="{00000000-0005-0000-0000-0000D0010000}"/>
    <cellStyle name="20% - Accent6 40" xfId="420" xr:uid="{00000000-0005-0000-0000-0000D1010000}"/>
    <cellStyle name="20% - Accent6 41" xfId="421" xr:uid="{00000000-0005-0000-0000-0000D2010000}"/>
    <cellStyle name="20% - Accent6 42" xfId="422" xr:uid="{00000000-0005-0000-0000-0000D3010000}"/>
    <cellStyle name="20% - Accent6 43" xfId="423" xr:uid="{00000000-0005-0000-0000-0000D4010000}"/>
    <cellStyle name="20% - Accent6 44" xfId="424" xr:uid="{00000000-0005-0000-0000-0000D5010000}"/>
    <cellStyle name="20% - Accent6 44 2" xfId="425" xr:uid="{00000000-0005-0000-0000-0000D6010000}"/>
    <cellStyle name="20% - Accent6 45" xfId="426" xr:uid="{00000000-0005-0000-0000-0000D7010000}"/>
    <cellStyle name="20% - Accent6 5" xfId="427" xr:uid="{00000000-0005-0000-0000-0000D8010000}"/>
    <cellStyle name="20% - Accent6 5 2" xfId="428" xr:uid="{00000000-0005-0000-0000-0000D9010000}"/>
    <cellStyle name="20% - Accent6 5 3" xfId="429" xr:uid="{00000000-0005-0000-0000-0000DA010000}"/>
    <cellStyle name="20% - Accent6 5 4" xfId="430" xr:uid="{00000000-0005-0000-0000-0000DB010000}"/>
    <cellStyle name="20% - Accent6 6" xfId="431" xr:uid="{00000000-0005-0000-0000-0000DC010000}"/>
    <cellStyle name="20% - Accent6 6 2" xfId="432" xr:uid="{00000000-0005-0000-0000-0000DD010000}"/>
    <cellStyle name="20% - Accent6 6 3" xfId="433" xr:uid="{00000000-0005-0000-0000-0000DE010000}"/>
    <cellStyle name="20% - Accent6 6 4" xfId="434" xr:uid="{00000000-0005-0000-0000-0000DF010000}"/>
    <cellStyle name="20% - Accent6 7" xfId="435" xr:uid="{00000000-0005-0000-0000-0000E0010000}"/>
    <cellStyle name="20% - Accent6 7 2" xfId="436" xr:uid="{00000000-0005-0000-0000-0000E1010000}"/>
    <cellStyle name="20% - Accent6 7 3" xfId="437" xr:uid="{00000000-0005-0000-0000-0000E2010000}"/>
    <cellStyle name="20% - Accent6 8" xfId="438" xr:uid="{00000000-0005-0000-0000-0000E3010000}"/>
    <cellStyle name="20% - Accent6 8 2" xfId="439" xr:uid="{00000000-0005-0000-0000-0000E4010000}"/>
    <cellStyle name="20% - Accent6 8 3" xfId="440" xr:uid="{00000000-0005-0000-0000-0000E5010000}"/>
    <cellStyle name="20% - Accent6 9" xfId="441" xr:uid="{00000000-0005-0000-0000-0000E6010000}"/>
    <cellStyle name="20% - Akzent1" xfId="442" xr:uid="{00000000-0005-0000-0000-0000E7010000}"/>
    <cellStyle name="20% - Akzent2" xfId="443" xr:uid="{00000000-0005-0000-0000-0000E8010000}"/>
    <cellStyle name="20% - Akzent3" xfId="444" xr:uid="{00000000-0005-0000-0000-0000E9010000}"/>
    <cellStyle name="20% - Akzent4" xfId="445" xr:uid="{00000000-0005-0000-0000-0000EA010000}"/>
    <cellStyle name="20% - Akzent5" xfId="446" xr:uid="{00000000-0005-0000-0000-0000EB010000}"/>
    <cellStyle name="20% - Akzent6" xfId="447" xr:uid="{00000000-0005-0000-0000-0000EC010000}"/>
    <cellStyle name="2x indented GHG Textfiels" xfId="448" xr:uid="{00000000-0005-0000-0000-0000ED010000}"/>
    <cellStyle name="40% - 1. jelölőszín" xfId="449" xr:uid="{00000000-0005-0000-0000-0000EE010000}"/>
    <cellStyle name="40% - 2. jelölőszín" xfId="450" xr:uid="{00000000-0005-0000-0000-0000EF010000}"/>
    <cellStyle name="40% - 3. jelölőszín" xfId="451" xr:uid="{00000000-0005-0000-0000-0000F0010000}"/>
    <cellStyle name="40% - 4. jelölőszín" xfId="452" xr:uid="{00000000-0005-0000-0000-0000F1010000}"/>
    <cellStyle name="40% - 5. jelölőszín" xfId="453" xr:uid="{00000000-0005-0000-0000-0000F2010000}"/>
    <cellStyle name="40% - 6. jelölőszín" xfId="454" xr:uid="{00000000-0005-0000-0000-0000F3010000}"/>
    <cellStyle name="40% - Accent1 10" xfId="455" xr:uid="{00000000-0005-0000-0000-0000F4010000}"/>
    <cellStyle name="40% - Accent1 11" xfId="456" xr:uid="{00000000-0005-0000-0000-0000F5010000}"/>
    <cellStyle name="40% - Accent1 12" xfId="457" xr:uid="{00000000-0005-0000-0000-0000F6010000}"/>
    <cellStyle name="40% - Accent1 13" xfId="458" xr:uid="{00000000-0005-0000-0000-0000F7010000}"/>
    <cellStyle name="40% - Accent1 14" xfId="459" xr:uid="{00000000-0005-0000-0000-0000F8010000}"/>
    <cellStyle name="40% - Accent1 15" xfId="460" xr:uid="{00000000-0005-0000-0000-0000F9010000}"/>
    <cellStyle name="40% - Accent1 16" xfId="461" xr:uid="{00000000-0005-0000-0000-0000FA010000}"/>
    <cellStyle name="40% - Accent1 17" xfId="462" xr:uid="{00000000-0005-0000-0000-0000FB010000}"/>
    <cellStyle name="40% - Accent1 18" xfId="463" xr:uid="{00000000-0005-0000-0000-0000FC010000}"/>
    <cellStyle name="40% - Accent1 19" xfId="464" xr:uid="{00000000-0005-0000-0000-0000FD010000}"/>
    <cellStyle name="40% - Accent1 2" xfId="465" xr:uid="{00000000-0005-0000-0000-0000FE010000}"/>
    <cellStyle name="40% - Accent1 2 10" xfId="466" xr:uid="{00000000-0005-0000-0000-0000FF010000}"/>
    <cellStyle name="40% - Accent1 2 11" xfId="467" xr:uid="{00000000-0005-0000-0000-000000020000}"/>
    <cellStyle name="40% - Accent1 2 12" xfId="468" xr:uid="{00000000-0005-0000-0000-000001020000}"/>
    <cellStyle name="40% - Accent1 2 13" xfId="469" xr:uid="{00000000-0005-0000-0000-000002020000}"/>
    <cellStyle name="40% - Accent1 2 14" xfId="470" xr:uid="{00000000-0005-0000-0000-000003020000}"/>
    <cellStyle name="40% - Accent1 2 15" xfId="471" xr:uid="{00000000-0005-0000-0000-000004020000}"/>
    <cellStyle name="40% - Accent1 2 2" xfId="472" xr:uid="{00000000-0005-0000-0000-000005020000}"/>
    <cellStyle name="40% - Accent1 2 3" xfId="473" xr:uid="{00000000-0005-0000-0000-000006020000}"/>
    <cellStyle name="40% - Accent1 2 4" xfId="474" xr:uid="{00000000-0005-0000-0000-000007020000}"/>
    <cellStyle name="40% - Accent1 2 5" xfId="475" xr:uid="{00000000-0005-0000-0000-000008020000}"/>
    <cellStyle name="40% - Accent1 2 6" xfId="476" xr:uid="{00000000-0005-0000-0000-000009020000}"/>
    <cellStyle name="40% - Accent1 2 7" xfId="477" xr:uid="{00000000-0005-0000-0000-00000A020000}"/>
    <cellStyle name="40% - Accent1 2 8" xfId="478" xr:uid="{00000000-0005-0000-0000-00000B020000}"/>
    <cellStyle name="40% - Accent1 2 9" xfId="479" xr:uid="{00000000-0005-0000-0000-00000C020000}"/>
    <cellStyle name="40% - Accent1 20" xfId="480" xr:uid="{00000000-0005-0000-0000-00000D020000}"/>
    <cellStyle name="40% - Accent1 21" xfId="481" xr:uid="{00000000-0005-0000-0000-00000E020000}"/>
    <cellStyle name="40% - Accent1 22" xfId="482" xr:uid="{00000000-0005-0000-0000-00000F020000}"/>
    <cellStyle name="40% - Accent1 23" xfId="483" xr:uid="{00000000-0005-0000-0000-000010020000}"/>
    <cellStyle name="40% - Accent1 24" xfId="484" xr:uid="{00000000-0005-0000-0000-000011020000}"/>
    <cellStyle name="40% - Accent1 25" xfId="485" xr:uid="{00000000-0005-0000-0000-000012020000}"/>
    <cellStyle name="40% - Accent1 26" xfId="486" xr:uid="{00000000-0005-0000-0000-000013020000}"/>
    <cellStyle name="40% - Accent1 27" xfId="487" xr:uid="{00000000-0005-0000-0000-000014020000}"/>
    <cellStyle name="40% - Accent1 28" xfId="488" xr:uid="{00000000-0005-0000-0000-000015020000}"/>
    <cellStyle name="40% - Accent1 29" xfId="489" xr:uid="{00000000-0005-0000-0000-000016020000}"/>
    <cellStyle name="40% - Accent1 3" xfId="490" xr:uid="{00000000-0005-0000-0000-000017020000}"/>
    <cellStyle name="40% - Accent1 3 2" xfId="491" xr:uid="{00000000-0005-0000-0000-000018020000}"/>
    <cellStyle name="40% - Accent1 3 3" xfId="492" xr:uid="{00000000-0005-0000-0000-000019020000}"/>
    <cellStyle name="40% - Accent1 3 4" xfId="493" xr:uid="{00000000-0005-0000-0000-00001A020000}"/>
    <cellStyle name="40% - Accent1 3 5" xfId="494" xr:uid="{00000000-0005-0000-0000-00001B020000}"/>
    <cellStyle name="40% - Accent1 30" xfId="495" xr:uid="{00000000-0005-0000-0000-00001C020000}"/>
    <cellStyle name="40% - Accent1 31" xfId="496" xr:uid="{00000000-0005-0000-0000-00001D020000}"/>
    <cellStyle name="40% - Accent1 32" xfId="497" xr:uid="{00000000-0005-0000-0000-00001E020000}"/>
    <cellStyle name="40% - Accent1 33" xfId="498" xr:uid="{00000000-0005-0000-0000-00001F020000}"/>
    <cellStyle name="40% - Accent1 34" xfId="499" xr:uid="{00000000-0005-0000-0000-000020020000}"/>
    <cellStyle name="40% - Accent1 35" xfId="500" xr:uid="{00000000-0005-0000-0000-000021020000}"/>
    <cellStyle name="40% - Accent1 36" xfId="501" xr:uid="{00000000-0005-0000-0000-000022020000}"/>
    <cellStyle name="40% - Accent1 37" xfId="502" xr:uid="{00000000-0005-0000-0000-000023020000}"/>
    <cellStyle name="40% - Accent1 38" xfId="503" xr:uid="{00000000-0005-0000-0000-000024020000}"/>
    <cellStyle name="40% - Accent1 39" xfId="504" xr:uid="{00000000-0005-0000-0000-000025020000}"/>
    <cellStyle name="40% - Accent1 4" xfId="505" xr:uid="{00000000-0005-0000-0000-000026020000}"/>
    <cellStyle name="40% - Accent1 4 2" xfId="506" xr:uid="{00000000-0005-0000-0000-000027020000}"/>
    <cellStyle name="40% - Accent1 4 3" xfId="507" xr:uid="{00000000-0005-0000-0000-000028020000}"/>
    <cellStyle name="40% - Accent1 4 4" xfId="508" xr:uid="{00000000-0005-0000-0000-000029020000}"/>
    <cellStyle name="40% - Accent1 40" xfId="509" xr:uid="{00000000-0005-0000-0000-00002A020000}"/>
    <cellStyle name="40% - Accent1 41" xfId="510" xr:uid="{00000000-0005-0000-0000-00002B020000}"/>
    <cellStyle name="40% - Accent1 42" xfId="511" xr:uid="{00000000-0005-0000-0000-00002C020000}"/>
    <cellStyle name="40% - Accent1 43" xfId="512" xr:uid="{00000000-0005-0000-0000-00002D020000}"/>
    <cellStyle name="40% - Accent1 44" xfId="513" xr:uid="{00000000-0005-0000-0000-00002E020000}"/>
    <cellStyle name="40% - Accent1 5" xfId="514" xr:uid="{00000000-0005-0000-0000-00002F020000}"/>
    <cellStyle name="40% - Accent1 5 2" xfId="515" xr:uid="{00000000-0005-0000-0000-000030020000}"/>
    <cellStyle name="40% - Accent1 5 3" xfId="516" xr:uid="{00000000-0005-0000-0000-000031020000}"/>
    <cellStyle name="40% - Accent1 5 4" xfId="517" xr:uid="{00000000-0005-0000-0000-000032020000}"/>
    <cellStyle name="40% - Accent1 6" xfId="518" xr:uid="{00000000-0005-0000-0000-000033020000}"/>
    <cellStyle name="40% - Accent1 6 2" xfId="519" xr:uid="{00000000-0005-0000-0000-000034020000}"/>
    <cellStyle name="40% - Accent1 6 3" xfId="520" xr:uid="{00000000-0005-0000-0000-000035020000}"/>
    <cellStyle name="40% - Accent1 6 4" xfId="521" xr:uid="{00000000-0005-0000-0000-000036020000}"/>
    <cellStyle name="40% - Accent1 7" xfId="522" xr:uid="{00000000-0005-0000-0000-000037020000}"/>
    <cellStyle name="40% - Accent1 7 2" xfId="523" xr:uid="{00000000-0005-0000-0000-000038020000}"/>
    <cellStyle name="40% - Accent1 7 3" xfId="524" xr:uid="{00000000-0005-0000-0000-000039020000}"/>
    <cellStyle name="40% - Accent1 8" xfId="525" xr:uid="{00000000-0005-0000-0000-00003A020000}"/>
    <cellStyle name="40% - Accent1 8 2" xfId="526" xr:uid="{00000000-0005-0000-0000-00003B020000}"/>
    <cellStyle name="40% - Accent1 8 3" xfId="527" xr:uid="{00000000-0005-0000-0000-00003C020000}"/>
    <cellStyle name="40% - Accent1 9" xfId="528" xr:uid="{00000000-0005-0000-0000-00003D020000}"/>
    <cellStyle name="40% - Accent2 10" xfId="529" xr:uid="{00000000-0005-0000-0000-00003E020000}"/>
    <cellStyle name="40% - Accent2 11" xfId="530" xr:uid="{00000000-0005-0000-0000-00003F020000}"/>
    <cellStyle name="40% - Accent2 12" xfId="531" xr:uid="{00000000-0005-0000-0000-000040020000}"/>
    <cellStyle name="40% - Accent2 13" xfId="532" xr:uid="{00000000-0005-0000-0000-000041020000}"/>
    <cellStyle name="40% - Accent2 14" xfId="533" xr:uid="{00000000-0005-0000-0000-000042020000}"/>
    <cellStyle name="40% - Accent2 15" xfId="534" xr:uid="{00000000-0005-0000-0000-000043020000}"/>
    <cellStyle name="40% - Accent2 16" xfId="535" xr:uid="{00000000-0005-0000-0000-000044020000}"/>
    <cellStyle name="40% - Accent2 17" xfId="536" xr:uid="{00000000-0005-0000-0000-000045020000}"/>
    <cellStyle name="40% - Accent2 18" xfId="537" xr:uid="{00000000-0005-0000-0000-000046020000}"/>
    <cellStyle name="40% - Accent2 19" xfId="538" xr:uid="{00000000-0005-0000-0000-000047020000}"/>
    <cellStyle name="40% - Accent2 2" xfId="539" xr:uid="{00000000-0005-0000-0000-000048020000}"/>
    <cellStyle name="40% - Accent2 2 10" xfId="540" xr:uid="{00000000-0005-0000-0000-000049020000}"/>
    <cellStyle name="40% - Accent2 2 11" xfId="541" xr:uid="{00000000-0005-0000-0000-00004A020000}"/>
    <cellStyle name="40% - Accent2 2 12" xfId="542" xr:uid="{00000000-0005-0000-0000-00004B020000}"/>
    <cellStyle name="40% - Accent2 2 13" xfId="543" xr:uid="{00000000-0005-0000-0000-00004C020000}"/>
    <cellStyle name="40% - Accent2 2 14" xfId="544" xr:uid="{00000000-0005-0000-0000-00004D020000}"/>
    <cellStyle name="40% - Accent2 2 15" xfId="545" xr:uid="{00000000-0005-0000-0000-00004E020000}"/>
    <cellStyle name="40% - Accent2 2 2" xfId="546" xr:uid="{00000000-0005-0000-0000-00004F020000}"/>
    <cellStyle name="40% - Accent2 2 2 2" xfId="547" xr:uid="{00000000-0005-0000-0000-000050020000}"/>
    <cellStyle name="40% - Accent2 2 3" xfId="548" xr:uid="{00000000-0005-0000-0000-000051020000}"/>
    <cellStyle name="40% - Accent2 2 3 2" xfId="549" xr:uid="{00000000-0005-0000-0000-000052020000}"/>
    <cellStyle name="40% - Accent2 2 4" xfId="550" xr:uid="{00000000-0005-0000-0000-000053020000}"/>
    <cellStyle name="40% - Accent2 2 5" xfId="551" xr:uid="{00000000-0005-0000-0000-000054020000}"/>
    <cellStyle name="40% - Accent2 2 6" xfId="552" xr:uid="{00000000-0005-0000-0000-000055020000}"/>
    <cellStyle name="40% - Accent2 2 7" xfId="553" xr:uid="{00000000-0005-0000-0000-000056020000}"/>
    <cellStyle name="40% - Accent2 2 8" xfId="554" xr:uid="{00000000-0005-0000-0000-000057020000}"/>
    <cellStyle name="40% - Accent2 2 9" xfId="555" xr:uid="{00000000-0005-0000-0000-000058020000}"/>
    <cellStyle name="40% - Accent2 20" xfId="556" xr:uid="{00000000-0005-0000-0000-000059020000}"/>
    <cellStyle name="40% - Accent2 21" xfId="557" xr:uid="{00000000-0005-0000-0000-00005A020000}"/>
    <cellStyle name="40% - Accent2 22" xfId="558" xr:uid="{00000000-0005-0000-0000-00005B020000}"/>
    <cellStyle name="40% - Accent2 23" xfId="559" xr:uid="{00000000-0005-0000-0000-00005C020000}"/>
    <cellStyle name="40% - Accent2 24" xfId="560" xr:uid="{00000000-0005-0000-0000-00005D020000}"/>
    <cellStyle name="40% - Accent2 25" xfId="561" xr:uid="{00000000-0005-0000-0000-00005E020000}"/>
    <cellStyle name="40% - Accent2 26" xfId="562" xr:uid="{00000000-0005-0000-0000-00005F020000}"/>
    <cellStyle name="40% - Accent2 27" xfId="563" xr:uid="{00000000-0005-0000-0000-000060020000}"/>
    <cellStyle name="40% - Accent2 28" xfId="564" xr:uid="{00000000-0005-0000-0000-000061020000}"/>
    <cellStyle name="40% - Accent2 29" xfId="565" xr:uid="{00000000-0005-0000-0000-000062020000}"/>
    <cellStyle name="40% - Accent2 3" xfId="566" xr:uid="{00000000-0005-0000-0000-000063020000}"/>
    <cellStyle name="40% - Accent2 3 2" xfId="567" xr:uid="{00000000-0005-0000-0000-000064020000}"/>
    <cellStyle name="40% - Accent2 30" xfId="568" xr:uid="{00000000-0005-0000-0000-000065020000}"/>
    <cellStyle name="40% - Accent2 31" xfId="569" xr:uid="{00000000-0005-0000-0000-000066020000}"/>
    <cellStyle name="40% - Accent2 32" xfId="570" xr:uid="{00000000-0005-0000-0000-000067020000}"/>
    <cellStyle name="40% - Accent2 33" xfId="571" xr:uid="{00000000-0005-0000-0000-000068020000}"/>
    <cellStyle name="40% - Accent2 34" xfId="572" xr:uid="{00000000-0005-0000-0000-000069020000}"/>
    <cellStyle name="40% - Accent2 35" xfId="573" xr:uid="{00000000-0005-0000-0000-00006A020000}"/>
    <cellStyle name="40% - Accent2 36" xfId="574" xr:uid="{00000000-0005-0000-0000-00006B020000}"/>
    <cellStyle name="40% - Accent2 37" xfId="575" xr:uid="{00000000-0005-0000-0000-00006C020000}"/>
    <cellStyle name="40% - Accent2 38" xfId="576" xr:uid="{00000000-0005-0000-0000-00006D020000}"/>
    <cellStyle name="40% - Accent2 39" xfId="577" xr:uid="{00000000-0005-0000-0000-00006E020000}"/>
    <cellStyle name="40% - Accent2 4" xfId="578" xr:uid="{00000000-0005-0000-0000-00006F020000}"/>
    <cellStyle name="40% - Accent2 40" xfId="579" xr:uid="{00000000-0005-0000-0000-000070020000}"/>
    <cellStyle name="40% - Accent2 41" xfId="580" xr:uid="{00000000-0005-0000-0000-000071020000}"/>
    <cellStyle name="40% - Accent2 42" xfId="581" xr:uid="{00000000-0005-0000-0000-000072020000}"/>
    <cellStyle name="40% - Accent2 43" xfId="582" xr:uid="{00000000-0005-0000-0000-000073020000}"/>
    <cellStyle name="40% - Accent2 44" xfId="583" xr:uid="{00000000-0005-0000-0000-000074020000}"/>
    <cellStyle name="40% - Accent2 5" xfId="584" xr:uid="{00000000-0005-0000-0000-000075020000}"/>
    <cellStyle name="40% - Accent2 6" xfId="585" xr:uid="{00000000-0005-0000-0000-000076020000}"/>
    <cellStyle name="40% - Accent2 6 2" xfId="586" xr:uid="{00000000-0005-0000-0000-000077020000}"/>
    <cellStyle name="40% - Accent2 7" xfId="587" xr:uid="{00000000-0005-0000-0000-000078020000}"/>
    <cellStyle name="40% - Accent2 8" xfId="588" xr:uid="{00000000-0005-0000-0000-000079020000}"/>
    <cellStyle name="40% - Accent2 9" xfId="589" xr:uid="{00000000-0005-0000-0000-00007A020000}"/>
    <cellStyle name="40% - Accent3 10" xfId="590" xr:uid="{00000000-0005-0000-0000-00007B020000}"/>
    <cellStyle name="40% - Accent3 11" xfId="591" xr:uid="{00000000-0005-0000-0000-00007C020000}"/>
    <cellStyle name="40% - Accent3 12" xfId="592" xr:uid="{00000000-0005-0000-0000-00007D020000}"/>
    <cellStyle name="40% - Accent3 13" xfId="593" xr:uid="{00000000-0005-0000-0000-00007E020000}"/>
    <cellStyle name="40% - Accent3 14" xfId="594" xr:uid="{00000000-0005-0000-0000-00007F020000}"/>
    <cellStyle name="40% - Accent3 15" xfId="595" xr:uid="{00000000-0005-0000-0000-000080020000}"/>
    <cellStyle name="40% - Accent3 16" xfId="596" xr:uid="{00000000-0005-0000-0000-000081020000}"/>
    <cellStyle name="40% - Accent3 17" xfId="597" xr:uid="{00000000-0005-0000-0000-000082020000}"/>
    <cellStyle name="40% - Accent3 18" xfId="598" xr:uid="{00000000-0005-0000-0000-000083020000}"/>
    <cellStyle name="40% - Accent3 19" xfId="599" xr:uid="{00000000-0005-0000-0000-000084020000}"/>
    <cellStyle name="40% - Accent3 2" xfId="600" xr:uid="{00000000-0005-0000-0000-000085020000}"/>
    <cellStyle name="40% - Accent3 2 10" xfId="601" xr:uid="{00000000-0005-0000-0000-000086020000}"/>
    <cellStyle name="40% - Accent3 2 11" xfId="602" xr:uid="{00000000-0005-0000-0000-000087020000}"/>
    <cellStyle name="40% - Accent3 2 12" xfId="603" xr:uid="{00000000-0005-0000-0000-000088020000}"/>
    <cellStyle name="40% - Accent3 2 13" xfId="604" xr:uid="{00000000-0005-0000-0000-000089020000}"/>
    <cellStyle name="40% - Accent3 2 14" xfId="605" xr:uid="{00000000-0005-0000-0000-00008A020000}"/>
    <cellStyle name="40% - Accent3 2 15" xfId="606" xr:uid="{00000000-0005-0000-0000-00008B020000}"/>
    <cellStyle name="40% - Accent3 2 2" xfId="607" xr:uid="{00000000-0005-0000-0000-00008C020000}"/>
    <cellStyle name="40% - Accent3 2 3" xfId="608" xr:uid="{00000000-0005-0000-0000-00008D020000}"/>
    <cellStyle name="40% - Accent3 2 4" xfId="609" xr:uid="{00000000-0005-0000-0000-00008E020000}"/>
    <cellStyle name="40% - Accent3 2 5" xfId="610" xr:uid="{00000000-0005-0000-0000-00008F020000}"/>
    <cellStyle name="40% - Accent3 2 6" xfId="611" xr:uid="{00000000-0005-0000-0000-000090020000}"/>
    <cellStyle name="40% - Accent3 2 7" xfId="612" xr:uid="{00000000-0005-0000-0000-000091020000}"/>
    <cellStyle name="40% - Accent3 2 8" xfId="613" xr:uid="{00000000-0005-0000-0000-000092020000}"/>
    <cellStyle name="40% - Accent3 2 9" xfId="614" xr:uid="{00000000-0005-0000-0000-000093020000}"/>
    <cellStyle name="40% - Accent3 20" xfId="615" xr:uid="{00000000-0005-0000-0000-000094020000}"/>
    <cellStyle name="40% - Accent3 21" xfId="616" xr:uid="{00000000-0005-0000-0000-000095020000}"/>
    <cellStyle name="40% - Accent3 22" xfId="617" xr:uid="{00000000-0005-0000-0000-000096020000}"/>
    <cellStyle name="40% - Accent3 23" xfId="618" xr:uid="{00000000-0005-0000-0000-000097020000}"/>
    <cellStyle name="40% - Accent3 24" xfId="619" xr:uid="{00000000-0005-0000-0000-000098020000}"/>
    <cellStyle name="40% - Accent3 25" xfId="620" xr:uid="{00000000-0005-0000-0000-000099020000}"/>
    <cellStyle name="40% - Accent3 26" xfId="621" xr:uid="{00000000-0005-0000-0000-00009A020000}"/>
    <cellStyle name="40% - Accent3 27" xfId="622" xr:uid="{00000000-0005-0000-0000-00009B020000}"/>
    <cellStyle name="40% - Accent3 28" xfId="623" xr:uid="{00000000-0005-0000-0000-00009C020000}"/>
    <cellStyle name="40% - Accent3 29" xfId="624" xr:uid="{00000000-0005-0000-0000-00009D020000}"/>
    <cellStyle name="40% - Accent3 3" xfId="625" xr:uid="{00000000-0005-0000-0000-00009E020000}"/>
    <cellStyle name="40% - Accent3 3 2" xfId="626" xr:uid="{00000000-0005-0000-0000-00009F020000}"/>
    <cellStyle name="40% - Accent3 3 3" xfId="627" xr:uid="{00000000-0005-0000-0000-0000A0020000}"/>
    <cellStyle name="40% - Accent3 3 4" xfId="628" xr:uid="{00000000-0005-0000-0000-0000A1020000}"/>
    <cellStyle name="40% - Accent3 3 5" xfId="629" xr:uid="{00000000-0005-0000-0000-0000A2020000}"/>
    <cellStyle name="40% - Accent3 30" xfId="630" xr:uid="{00000000-0005-0000-0000-0000A3020000}"/>
    <cellStyle name="40% - Accent3 31" xfId="631" xr:uid="{00000000-0005-0000-0000-0000A4020000}"/>
    <cellStyle name="40% - Accent3 32" xfId="632" xr:uid="{00000000-0005-0000-0000-0000A5020000}"/>
    <cellStyle name="40% - Accent3 33" xfId="633" xr:uid="{00000000-0005-0000-0000-0000A6020000}"/>
    <cellStyle name="40% - Accent3 34" xfId="634" xr:uid="{00000000-0005-0000-0000-0000A7020000}"/>
    <cellStyle name="40% - Accent3 35" xfId="635" xr:uid="{00000000-0005-0000-0000-0000A8020000}"/>
    <cellStyle name="40% - Accent3 36" xfId="636" xr:uid="{00000000-0005-0000-0000-0000A9020000}"/>
    <cellStyle name="40% - Accent3 37" xfId="637" xr:uid="{00000000-0005-0000-0000-0000AA020000}"/>
    <cellStyle name="40% - Accent3 38" xfId="638" xr:uid="{00000000-0005-0000-0000-0000AB020000}"/>
    <cellStyle name="40% - Accent3 39" xfId="639" xr:uid="{00000000-0005-0000-0000-0000AC020000}"/>
    <cellStyle name="40% - Accent3 4" xfId="640" xr:uid="{00000000-0005-0000-0000-0000AD020000}"/>
    <cellStyle name="40% - Accent3 4 2" xfId="641" xr:uid="{00000000-0005-0000-0000-0000AE020000}"/>
    <cellStyle name="40% - Accent3 4 3" xfId="642" xr:uid="{00000000-0005-0000-0000-0000AF020000}"/>
    <cellStyle name="40% - Accent3 4 4" xfId="643" xr:uid="{00000000-0005-0000-0000-0000B0020000}"/>
    <cellStyle name="40% - Accent3 40" xfId="644" xr:uid="{00000000-0005-0000-0000-0000B1020000}"/>
    <cellStyle name="40% - Accent3 41" xfId="645" xr:uid="{00000000-0005-0000-0000-0000B2020000}"/>
    <cellStyle name="40% - Accent3 42" xfId="646" xr:uid="{00000000-0005-0000-0000-0000B3020000}"/>
    <cellStyle name="40% - Accent3 43" xfId="647" xr:uid="{00000000-0005-0000-0000-0000B4020000}"/>
    <cellStyle name="40% - Accent3 44" xfId="648" xr:uid="{00000000-0005-0000-0000-0000B5020000}"/>
    <cellStyle name="40% - Accent3 5" xfId="649" xr:uid="{00000000-0005-0000-0000-0000B6020000}"/>
    <cellStyle name="40% - Accent3 5 2" xfId="650" xr:uid="{00000000-0005-0000-0000-0000B7020000}"/>
    <cellStyle name="40% - Accent3 5 3" xfId="651" xr:uid="{00000000-0005-0000-0000-0000B8020000}"/>
    <cellStyle name="40% - Accent3 5 4" xfId="652" xr:uid="{00000000-0005-0000-0000-0000B9020000}"/>
    <cellStyle name="40% - Accent3 6" xfId="653" xr:uid="{00000000-0005-0000-0000-0000BA020000}"/>
    <cellStyle name="40% - Accent3 6 2" xfId="654" xr:uid="{00000000-0005-0000-0000-0000BB020000}"/>
    <cellStyle name="40% - Accent3 6 3" xfId="655" xr:uid="{00000000-0005-0000-0000-0000BC020000}"/>
    <cellStyle name="40% - Accent3 6 4" xfId="656" xr:uid="{00000000-0005-0000-0000-0000BD020000}"/>
    <cellStyle name="40% - Accent3 7" xfId="657" xr:uid="{00000000-0005-0000-0000-0000BE020000}"/>
    <cellStyle name="40% - Accent3 7 2" xfId="658" xr:uid="{00000000-0005-0000-0000-0000BF020000}"/>
    <cellStyle name="40% - Accent3 7 3" xfId="659" xr:uid="{00000000-0005-0000-0000-0000C0020000}"/>
    <cellStyle name="40% - Accent3 8" xfId="660" xr:uid="{00000000-0005-0000-0000-0000C1020000}"/>
    <cellStyle name="40% - Accent3 8 2" xfId="661" xr:uid="{00000000-0005-0000-0000-0000C2020000}"/>
    <cellStyle name="40% - Accent3 8 3" xfId="662" xr:uid="{00000000-0005-0000-0000-0000C3020000}"/>
    <cellStyle name="40% - Accent3 9" xfId="663" xr:uid="{00000000-0005-0000-0000-0000C4020000}"/>
    <cellStyle name="40% - Accent4 10" xfId="664" xr:uid="{00000000-0005-0000-0000-0000C5020000}"/>
    <cellStyle name="40% - Accent4 11" xfId="665" xr:uid="{00000000-0005-0000-0000-0000C6020000}"/>
    <cellStyle name="40% - Accent4 12" xfId="666" xr:uid="{00000000-0005-0000-0000-0000C7020000}"/>
    <cellStyle name="40% - Accent4 13" xfId="667" xr:uid="{00000000-0005-0000-0000-0000C8020000}"/>
    <cellStyle name="40% - Accent4 14" xfId="668" xr:uid="{00000000-0005-0000-0000-0000C9020000}"/>
    <cellStyle name="40% - Accent4 15" xfId="669" xr:uid="{00000000-0005-0000-0000-0000CA020000}"/>
    <cellStyle name="40% - Accent4 16" xfId="670" xr:uid="{00000000-0005-0000-0000-0000CB020000}"/>
    <cellStyle name="40% - Accent4 17" xfId="671" xr:uid="{00000000-0005-0000-0000-0000CC020000}"/>
    <cellStyle name="40% - Accent4 18" xfId="672" xr:uid="{00000000-0005-0000-0000-0000CD020000}"/>
    <cellStyle name="40% - Accent4 19" xfId="673" xr:uid="{00000000-0005-0000-0000-0000CE020000}"/>
    <cellStyle name="40% - Accent4 2" xfId="674" xr:uid="{00000000-0005-0000-0000-0000CF020000}"/>
    <cellStyle name="40% - Accent4 2 10" xfId="675" xr:uid="{00000000-0005-0000-0000-0000D0020000}"/>
    <cellStyle name="40% - Accent4 2 11" xfId="676" xr:uid="{00000000-0005-0000-0000-0000D1020000}"/>
    <cellStyle name="40% - Accent4 2 12" xfId="677" xr:uid="{00000000-0005-0000-0000-0000D2020000}"/>
    <cellStyle name="40% - Accent4 2 13" xfId="678" xr:uid="{00000000-0005-0000-0000-0000D3020000}"/>
    <cellStyle name="40% - Accent4 2 14" xfId="679" xr:uid="{00000000-0005-0000-0000-0000D4020000}"/>
    <cellStyle name="40% - Accent4 2 15" xfId="680" xr:uid="{00000000-0005-0000-0000-0000D5020000}"/>
    <cellStyle name="40% - Accent4 2 2" xfId="681" xr:uid="{00000000-0005-0000-0000-0000D6020000}"/>
    <cellStyle name="40% - Accent4 2 3" xfId="682" xr:uid="{00000000-0005-0000-0000-0000D7020000}"/>
    <cellStyle name="40% - Accent4 2 4" xfId="683" xr:uid="{00000000-0005-0000-0000-0000D8020000}"/>
    <cellStyle name="40% - Accent4 2 5" xfId="684" xr:uid="{00000000-0005-0000-0000-0000D9020000}"/>
    <cellStyle name="40% - Accent4 2 6" xfId="685" xr:uid="{00000000-0005-0000-0000-0000DA020000}"/>
    <cellStyle name="40% - Accent4 2 7" xfId="686" xr:uid="{00000000-0005-0000-0000-0000DB020000}"/>
    <cellStyle name="40% - Accent4 2 8" xfId="687" xr:uid="{00000000-0005-0000-0000-0000DC020000}"/>
    <cellStyle name="40% - Accent4 2 9" xfId="688" xr:uid="{00000000-0005-0000-0000-0000DD020000}"/>
    <cellStyle name="40% - Accent4 20" xfId="689" xr:uid="{00000000-0005-0000-0000-0000DE020000}"/>
    <cellStyle name="40% - Accent4 21" xfId="690" xr:uid="{00000000-0005-0000-0000-0000DF020000}"/>
    <cellStyle name="40% - Accent4 22" xfId="691" xr:uid="{00000000-0005-0000-0000-0000E0020000}"/>
    <cellStyle name="40% - Accent4 23" xfId="692" xr:uid="{00000000-0005-0000-0000-0000E1020000}"/>
    <cellStyle name="40% - Accent4 24" xfId="693" xr:uid="{00000000-0005-0000-0000-0000E2020000}"/>
    <cellStyle name="40% - Accent4 25" xfId="694" xr:uid="{00000000-0005-0000-0000-0000E3020000}"/>
    <cellStyle name="40% - Accent4 26" xfId="695" xr:uid="{00000000-0005-0000-0000-0000E4020000}"/>
    <cellStyle name="40% - Accent4 27" xfId="696" xr:uid="{00000000-0005-0000-0000-0000E5020000}"/>
    <cellStyle name="40% - Accent4 28" xfId="697" xr:uid="{00000000-0005-0000-0000-0000E6020000}"/>
    <cellStyle name="40% - Accent4 29" xfId="698" xr:uid="{00000000-0005-0000-0000-0000E7020000}"/>
    <cellStyle name="40% - Accent4 3" xfId="699" xr:uid="{00000000-0005-0000-0000-0000E8020000}"/>
    <cellStyle name="40% - Accent4 3 2" xfId="700" xr:uid="{00000000-0005-0000-0000-0000E9020000}"/>
    <cellStyle name="40% - Accent4 3 3" xfId="701" xr:uid="{00000000-0005-0000-0000-0000EA020000}"/>
    <cellStyle name="40% - Accent4 3 4" xfId="702" xr:uid="{00000000-0005-0000-0000-0000EB020000}"/>
    <cellStyle name="40% - Accent4 3 5" xfId="703" xr:uid="{00000000-0005-0000-0000-0000EC020000}"/>
    <cellStyle name="40% - Accent4 30" xfId="704" xr:uid="{00000000-0005-0000-0000-0000ED020000}"/>
    <cellStyle name="40% - Accent4 31" xfId="705" xr:uid="{00000000-0005-0000-0000-0000EE020000}"/>
    <cellStyle name="40% - Accent4 32" xfId="706" xr:uid="{00000000-0005-0000-0000-0000EF020000}"/>
    <cellStyle name="40% - Accent4 33" xfId="707" xr:uid="{00000000-0005-0000-0000-0000F0020000}"/>
    <cellStyle name="40% - Accent4 34" xfId="708" xr:uid="{00000000-0005-0000-0000-0000F1020000}"/>
    <cellStyle name="40% - Accent4 35" xfId="709" xr:uid="{00000000-0005-0000-0000-0000F2020000}"/>
    <cellStyle name="40% - Accent4 36" xfId="710" xr:uid="{00000000-0005-0000-0000-0000F3020000}"/>
    <cellStyle name="40% - Accent4 37" xfId="711" xr:uid="{00000000-0005-0000-0000-0000F4020000}"/>
    <cellStyle name="40% - Accent4 38" xfId="712" xr:uid="{00000000-0005-0000-0000-0000F5020000}"/>
    <cellStyle name="40% - Accent4 39" xfId="713" xr:uid="{00000000-0005-0000-0000-0000F6020000}"/>
    <cellStyle name="40% - Accent4 4" xfId="714" xr:uid="{00000000-0005-0000-0000-0000F7020000}"/>
    <cellStyle name="40% - Accent4 4 2" xfId="715" xr:uid="{00000000-0005-0000-0000-0000F8020000}"/>
    <cellStyle name="40% - Accent4 4 3" xfId="716" xr:uid="{00000000-0005-0000-0000-0000F9020000}"/>
    <cellStyle name="40% - Accent4 4 4" xfId="717" xr:uid="{00000000-0005-0000-0000-0000FA020000}"/>
    <cellStyle name="40% - Accent4 40" xfId="718" xr:uid="{00000000-0005-0000-0000-0000FB020000}"/>
    <cellStyle name="40% - Accent4 41" xfId="719" xr:uid="{00000000-0005-0000-0000-0000FC020000}"/>
    <cellStyle name="40% - Accent4 42" xfId="720" xr:uid="{00000000-0005-0000-0000-0000FD020000}"/>
    <cellStyle name="40% - Accent4 43" xfId="721" xr:uid="{00000000-0005-0000-0000-0000FE020000}"/>
    <cellStyle name="40% - Accent4 44" xfId="722" xr:uid="{00000000-0005-0000-0000-0000FF020000}"/>
    <cellStyle name="40% - Accent4 5" xfId="723" xr:uid="{00000000-0005-0000-0000-000000030000}"/>
    <cellStyle name="40% - Accent4 5 2" xfId="724" xr:uid="{00000000-0005-0000-0000-000001030000}"/>
    <cellStyle name="40% - Accent4 5 3" xfId="725" xr:uid="{00000000-0005-0000-0000-000002030000}"/>
    <cellStyle name="40% - Accent4 5 4" xfId="726" xr:uid="{00000000-0005-0000-0000-000003030000}"/>
    <cellStyle name="40% - Accent4 6" xfId="727" xr:uid="{00000000-0005-0000-0000-000004030000}"/>
    <cellStyle name="40% - Accent4 6 2" xfId="728" xr:uid="{00000000-0005-0000-0000-000005030000}"/>
    <cellStyle name="40% - Accent4 6 3" xfId="729" xr:uid="{00000000-0005-0000-0000-000006030000}"/>
    <cellStyle name="40% - Accent4 6 4" xfId="730" xr:uid="{00000000-0005-0000-0000-000007030000}"/>
    <cellStyle name="40% - Accent4 7" xfId="731" xr:uid="{00000000-0005-0000-0000-000008030000}"/>
    <cellStyle name="40% - Accent4 7 2" xfId="732" xr:uid="{00000000-0005-0000-0000-000009030000}"/>
    <cellStyle name="40% - Accent4 7 3" xfId="733" xr:uid="{00000000-0005-0000-0000-00000A030000}"/>
    <cellStyle name="40% - Accent4 8" xfId="734" xr:uid="{00000000-0005-0000-0000-00000B030000}"/>
    <cellStyle name="40% - Accent4 8 2" xfId="735" xr:uid="{00000000-0005-0000-0000-00000C030000}"/>
    <cellStyle name="40% - Accent4 8 3" xfId="736" xr:uid="{00000000-0005-0000-0000-00000D030000}"/>
    <cellStyle name="40% - Accent4 9" xfId="737" xr:uid="{00000000-0005-0000-0000-00000E030000}"/>
    <cellStyle name="40% - Accent5 10" xfId="738" xr:uid="{00000000-0005-0000-0000-00000F030000}"/>
    <cellStyle name="40% - Accent5 11" xfId="739" xr:uid="{00000000-0005-0000-0000-000010030000}"/>
    <cellStyle name="40% - Accent5 12" xfId="740" xr:uid="{00000000-0005-0000-0000-000011030000}"/>
    <cellStyle name="40% - Accent5 13" xfId="741" xr:uid="{00000000-0005-0000-0000-000012030000}"/>
    <cellStyle name="40% - Accent5 14" xfId="742" xr:uid="{00000000-0005-0000-0000-000013030000}"/>
    <cellStyle name="40% - Accent5 15" xfId="743" xr:uid="{00000000-0005-0000-0000-000014030000}"/>
    <cellStyle name="40% - Accent5 16" xfId="744" xr:uid="{00000000-0005-0000-0000-000015030000}"/>
    <cellStyle name="40% - Accent5 17" xfId="745" xr:uid="{00000000-0005-0000-0000-000016030000}"/>
    <cellStyle name="40% - Accent5 18" xfId="746" xr:uid="{00000000-0005-0000-0000-000017030000}"/>
    <cellStyle name="40% - Accent5 19" xfId="747" xr:uid="{00000000-0005-0000-0000-000018030000}"/>
    <cellStyle name="40% - Accent5 2" xfId="748" xr:uid="{00000000-0005-0000-0000-000019030000}"/>
    <cellStyle name="40% - Accent5 2 10" xfId="749" xr:uid="{00000000-0005-0000-0000-00001A030000}"/>
    <cellStyle name="40% - Accent5 2 11" xfId="750" xr:uid="{00000000-0005-0000-0000-00001B030000}"/>
    <cellStyle name="40% - Accent5 2 12" xfId="751" xr:uid="{00000000-0005-0000-0000-00001C030000}"/>
    <cellStyle name="40% - Accent5 2 13" xfId="752" xr:uid="{00000000-0005-0000-0000-00001D030000}"/>
    <cellStyle name="40% - Accent5 2 14" xfId="753" xr:uid="{00000000-0005-0000-0000-00001E030000}"/>
    <cellStyle name="40% - Accent5 2 15" xfId="754" xr:uid="{00000000-0005-0000-0000-00001F030000}"/>
    <cellStyle name="40% - Accent5 2 2" xfId="755" xr:uid="{00000000-0005-0000-0000-000020030000}"/>
    <cellStyle name="40% - Accent5 2 3" xfId="756" xr:uid="{00000000-0005-0000-0000-000021030000}"/>
    <cellStyle name="40% - Accent5 2 4" xfId="757" xr:uid="{00000000-0005-0000-0000-000022030000}"/>
    <cellStyle name="40% - Accent5 2 5" xfId="758" xr:uid="{00000000-0005-0000-0000-000023030000}"/>
    <cellStyle name="40% - Accent5 2 6" xfId="759" xr:uid="{00000000-0005-0000-0000-000024030000}"/>
    <cellStyle name="40% - Accent5 2 7" xfId="760" xr:uid="{00000000-0005-0000-0000-000025030000}"/>
    <cellStyle name="40% - Accent5 2 8" xfId="761" xr:uid="{00000000-0005-0000-0000-000026030000}"/>
    <cellStyle name="40% - Accent5 2 9" xfId="762" xr:uid="{00000000-0005-0000-0000-000027030000}"/>
    <cellStyle name="40% - Accent5 20" xfId="763" xr:uid="{00000000-0005-0000-0000-000028030000}"/>
    <cellStyle name="40% - Accent5 21" xfId="764" xr:uid="{00000000-0005-0000-0000-000029030000}"/>
    <cellStyle name="40% - Accent5 22" xfId="765" xr:uid="{00000000-0005-0000-0000-00002A030000}"/>
    <cellStyle name="40% - Accent5 23" xfId="766" xr:uid="{00000000-0005-0000-0000-00002B030000}"/>
    <cellStyle name="40% - Accent5 24" xfId="767" xr:uid="{00000000-0005-0000-0000-00002C030000}"/>
    <cellStyle name="40% - Accent5 25" xfId="768" xr:uid="{00000000-0005-0000-0000-00002D030000}"/>
    <cellStyle name="40% - Accent5 26" xfId="769" xr:uid="{00000000-0005-0000-0000-00002E030000}"/>
    <cellStyle name="40% - Accent5 27" xfId="770" xr:uid="{00000000-0005-0000-0000-00002F030000}"/>
    <cellStyle name="40% - Accent5 28" xfId="771" xr:uid="{00000000-0005-0000-0000-000030030000}"/>
    <cellStyle name="40% - Accent5 29" xfId="772" xr:uid="{00000000-0005-0000-0000-000031030000}"/>
    <cellStyle name="40% - Accent5 3" xfId="773" xr:uid="{00000000-0005-0000-0000-000032030000}"/>
    <cellStyle name="40% - Accent5 3 2" xfId="774" xr:uid="{00000000-0005-0000-0000-000033030000}"/>
    <cellStyle name="40% - Accent5 3 3" xfId="775" xr:uid="{00000000-0005-0000-0000-000034030000}"/>
    <cellStyle name="40% - Accent5 3 4" xfId="776" xr:uid="{00000000-0005-0000-0000-000035030000}"/>
    <cellStyle name="40% - Accent5 3 5" xfId="777" xr:uid="{00000000-0005-0000-0000-000036030000}"/>
    <cellStyle name="40% - Accent5 30" xfId="778" xr:uid="{00000000-0005-0000-0000-000037030000}"/>
    <cellStyle name="40% - Accent5 31" xfId="779" xr:uid="{00000000-0005-0000-0000-000038030000}"/>
    <cellStyle name="40% - Accent5 32" xfId="780" xr:uid="{00000000-0005-0000-0000-000039030000}"/>
    <cellStyle name="40% - Accent5 33" xfId="781" xr:uid="{00000000-0005-0000-0000-00003A030000}"/>
    <cellStyle name="40% - Accent5 34" xfId="782" xr:uid="{00000000-0005-0000-0000-00003B030000}"/>
    <cellStyle name="40% - Accent5 35" xfId="783" xr:uid="{00000000-0005-0000-0000-00003C030000}"/>
    <cellStyle name="40% - Accent5 36" xfId="784" xr:uid="{00000000-0005-0000-0000-00003D030000}"/>
    <cellStyle name="40% - Accent5 37" xfId="785" xr:uid="{00000000-0005-0000-0000-00003E030000}"/>
    <cellStyle name="40% - Accent5 38" xfId="786" xr:uid="{00000000-0005-0000-0000-00003F030000}"/>
    <cellStyle name="40% - Accent5 39" xfId="787" xr:uid="{00000000-0005-0000-0000-000040030000}"/>
    <cellStyle name="40% - Accent5 4" xfId="788" xr:uid="{00000000-0005-0000-0000-000041030000}"/>
    <cellStyle name="40% - Accent5 4 2" xfId="789" xr:uid="{00000000-0005-0000-0000-000042030000}"/>
    <cellStyle name="40% - Accent5 4 3" xfId="790" xr:uid="{00000000-0005-0000-0000-000043030000}"/>
    <cellStyle name="40% - Accent5 4 4" xfId="791" xr:uid="{00000000-0005-0000-0000-000044030000}"/>
    <cellStyle name="40% - Accent5 40" xfId="792" xr:uid="{00000000-0005-0000-0000-000045030000}"/>
    <cellStyle name="40% - Accent5 41" xfId="793" xr:uid="{00000000-0005-0000-0000-000046030000}"/>
    <cellStyle name="40% - Accent5 42" xfId="794" xr:uid="{00000000-0005-0000-0000-000047030000}"/>
    <cellStyle name="40% - Accent5 43" xfId="795" xr:uid="{00000000-0005-0000-0000-000048030000}"/>
    <cellStyle name="40% - Accent5 44" xfId="796" xr:uid="{00000000-0005-0000-0000-000049030000}"/>
    <cellStyle name="40% - Accent5 5" xfId="797" xr:uid="{00000000-0005-0000-0000-00004A030000}"/>
    <cellStyle name="40% - Accent5 5 2" xfId="798" xr:uid="{00000000-0005-0000-0000-00004B030000}"/>
    <cellStyle name="40% - Accent5 5 3" xfId="799" xr:uid="{00000000-0005-0000-0000-00004C030000}"/>
    <cellStyle name="40% - Accent5 5 4" xfId="800" xr:uid="{00000000-0005-0000-0000-00004D030000}"/>
    <cellStyle name="40% - Accent5 6" xfId="801" xr:uid="{00000000-0005-0000-0000-00004E030000}"/>
    <cellStyle name="40% - Accent5 6 2" xfId="802" xr:uid="{00000000-0005-0000-0000-00004F030000}"/>
    <cellStyle name="40% - Accent5 6 3" xfId="803" xr:uid="{00000000-0005-0000-0000-000050030000}"/>
    <cellStyle name="40% - Accent5 6 4" xfId="804" xr:uid="{00000000-0005-0000-0000-000051030000}"/>
    <cellStyle name="40% - Accent5 7" xfId="805" xr:uid="{00000000-0005-0000-0000-000052030000}"/>
    <cellStyle name="40% - Accent5 7 2" xfId="806" xr:uid="{00000000-0005-0000-0000-000053030000}"/>
    <cellStyle name="40% - Accent5 7 3" xfId="807" xr:uid="{00000000-0005-0000-0000-000054030000}"/>
    <cellStyle name="40% - Accent5 8" xfId="808" xr:uid="{00000000-0005-0000-0000-000055030000}"/>
    <cellStyle name="40% - Accent5 8 2" xfId="809" xr:uid="{00000000-0005-0000-0000-000056030000}"/>
    <cellStyle name="40% - Accent5 8 3" xfId="810" xr:uid="{00000000-0005-0000-0000-000057030000}"/>
    <cellStyle name="40% - Accent5 9" xfId="811" xr:uid="{00000000-0005-0000-0000-000058030000}"/>
    <cellStyle name="40% - Accent6 10" xfId="812" xr:uid="{00000000-0005-0000-0000-000059030000}"/>
    <cellStyle name="40% - Accent6 11" xfId="813" xr:uid="{00000000-0005-0000-0000-00005A030000}"/>
    <cellStyle name="40% - Accent6 12" xfId="814" xr:uid="{00000000-0005-0000-0000-00005B030000}"/>
    <cellStyle name="40% - Accent6 13" xfId="815" xr:uid="{00000000-0005-0000-0000-00005C030000}"/>
    <cellStyle name="40% - Accent6 14" xfId="816" xr:uid="{00000000-0005-0000-0000-00005D030000}"/>
    <cellStyle name="40% - Accent6 15" xfId="817" xr:uid="{00000000-0005-0000-0000-00005E030000}"/>
    <cellStyle name="40% - Accent6 16" xfId="818" xr:uid="{00000000-0005-0000-0000-00005F030000}"/>
    <cellStyle name="40% - Accent6 17" xfId="819" xr:uid="{00000000-0005-0000-0000-000060030000}"/>
    <cellStyle name="40% - Accent6 18" xfId="820" xr:uid="{00000000-0005-0000-0000-000061030000}"/>
    <cellStyle name="40% - Accent6 19" xfId="821" xr:uid="{00000000-0005-0000-0000-000062030000}"/>
    <cellStyle name="40% - Accent6 2" xfId="822" xr:uid="{00000000-0005-0000-0000-000063030000}"/>
    <cellStyle name="40% - Accent6 2 10" xfId="823" xr:uid="{00000000-0005-0000-0000-000064030000}"/>
    <cellStyle name="40% - Accent6 2 11" xfId="824" xr:uid="{00000000-0005-0000-0000-000065030000}"/>
    <cellStyle name="40% - Accent6 2 12" xfId="825" xr:uid="{00000000-0005-0000-0000-000066030000}"/>
    <cellStyle name="40% - Accent6 2 13" xfId="826" xr:uid="{00000000-0005-0000-0000-000067030000}"/>
    <cellStyle name="40% - Accent6 2 14" xfId="827" xr:uid="{00000000-0005-0000-0000-000068030000}"/>
    <cellStyle name="40% - Accent6 2 15" xfId="828" xr:uid="{00000000-0005-0000-0000-000069030000}"/>
    <cellStyle name="40% - Accent6 2 2" xfId="829" xr:uid="{00000000-0005-0000-0000-00006A030000}"/>
    <cellStyle name="40% - Accent6 2 3" xfId="830" xr:uid="{00000000-0005-0000-0000-00006B030000}"/>
    <cellStyle name="40% - Accent6 2 4" xfId="831" xr:uid="{00000000-0005-0000-0000-00006C030000}"/>
    <cellStyle name="40% - Accent6 2 5" xfId="832" xr:uid="{00000000-0005-0000-0000-00006D030000}"/>
    <cellStyle name="40% - Accent6 2 6" xfId="833" xr:uid="{00000000-0005-0000-0000-00006E030000}"/>
    <cellStyle name="40% - Accent6 2 7" xfId="834" xr:uid="{00000000-0005-0000-0000-00006F030000}"/>
    <cellStyle name="40% - Accent6 2 8" xfId="835" xr:uid="{00000000-0005-0000-0000-000070030000}"/>
    <cellStyle name="40% - Accent6 2 9" xfId="836" xr:uid="{00000000-0005-0000-0000-000071030000}"/>
    <cellStyle name="40% - Accent6 20" xfId="837" xr:uid="{00000000-0005-0000-0000-000072030000}"/>
    <cellStyle name="40% - Accent6 21" xfId="838" xr:uid="{00000000-0005-0000-0000-000073030000}"/>
    <cellStyle name="40% - Accent6 22" xfId="839" xr:uid="{00000000-0005-0000-0000-000074030000}"/>
    <cellStyle name="40% - Accent6 23" xfId="840" xr:uid="{00000000-0005-0000-0000-000075030000}"/>
    <cellStyle name="40% - Accent6 24" xfId="841" xr:uid="{00000000-0005-0000-0000-000076030000}"/>
    <cellStyle name="40% - Accent6 25" xfId="842" xr:uid="{00000000-0005-0000-0000-000077030000}"/>
    <cellStyle name="40% - Accent6 26" xfId="843" xr:uid="{00000000-0005-0000-0000-000078030000}"/>
    <cellStyle name="40% - Accent6 27" xfId="844" xr:uid="{00000000-0005-0000-0000-000079030000}"/>
    <cellStyle name="40% - Accent6 28" xfId="845" xr:uid="{00000000-0005-0000-0000-00007A030000}"/>
    <cellStyle name="40% - Accent6 29" xfId="846" xr:uid="{00000000-0005-0000-0000-00007B030000}"/>
    <cellStyle name="40% - Accent6 3" xfId="847" xr:uid="{00000000-0005-0000-0000-00007C030000}"/>
    <cellStyle name="40% - Accent6 3 2" xfId="848" xr:uid="{00000000-0005-0000-0000-00007D030000}"/>
    <cellStyle name="40% - Accent6 3 3" xfId="849" xr:uid="{00000000-0005-0000-0000-00007E030000}"/>
    <cellStyle name="40% - Accent6 3 4" xfId="850" xr:uid="{00000000-0005-0000-0000-00007F030000}"/>
    <cellStyle name="40% - Accent6 3 5" xfId="851" xr:uid="{00000000-0005-0000-0000-000080030000}"/>
    <cellStyle name="40% - Accent6 30" xfId="852" xr:uid="{00000000-0005-0000-0000-000081030000}"/>
    <cellStyle name="40% - Accent6 31" xfId="853" xr:uid="{00000000-0005-0000-0000-000082030000}"/>
    <cellStyle name="40% - Accent6 32" xfId="854" xr:uid="{00000000-0005-0000-0000-000083030000}"/>
    <cellStyle name="40% - Accent6 33" xfId="855" xr:uid="{00000000-0005-0000-0000-000084030000}"/>
    <cellStyle name="40% - Accent6 34" xfId="856" xr:uid="{00000000-0005-0000-0000-000085030000}"/>
    <cellStyle name="40% - Accent6 35" xfId="857" xr:uid="{00000000-0005-0000-0000-000086030000}"/>
    <cellStyle name="40% - Accent6 36" xfId="858" xr:uid="{00000000-0005-0000-0000-000087030000}"/>
    <cellStyle name="40% - Accent6 37" xfId="859" xr:uid="{00000000-0005-0000-0000-000088030000}"/>
    <cellStyle name="40% - Accent6 38" xfId="860" xr:uid="{00000000-0005-0000-0000-000089030000}"/>
    <cellStyle name="40% - Accent6 39" xfId="861" xr:uid="{00000000-0005-0000-0000-00008A030000}"/>
    <cellStyle name="40% - Accent6 4" xfId="862" xr:uid="{00000000-0005-0000-0000-00008B030000}"/>
    <cellStyle name="40% - Accent6 4 2" xfId="863" xr:uid="{00000000-0005-0000-0000-00008C030000}"/>
    <cellStyle name="40% - Accent6 4 3" xfId="864" xr:uid="{00000000-0005-0000-0000-00008D030000}"/>
    <cellStyle name="40% - Accent6 4 4" xfId="865" xr:uid="{00000000-0005-0000-0000-00008E030000}"/>
    <cellStyle name="40% - Accent6 40" xfId="866" xr:uid="{00000000-0005-0000-0000-00008F030000}"/>
    <cellStyle name="40% - Accent6 41" xfId="867" xr:uid="{00000000-0005-0000-0000-000090030000}"/>
    <cellStyle name="40% - Accent6 42" xfId="868" xr:uid="{00000000-0005-0000-0000-000091030000}"/>
    <cellStyle name="40% - Accent6 43" xfId="869" xr:uid="{00000000-0005-0000-0000-000092030000}"/>
    <cellStyle name="40% - Accent6 44" xfId="870" xr:uid="{00000000-0005-0000-0000-000093030000}"/>
    <cellStyle name="40% - Accent6 5" xfId="871" xr:uid="{00000000-0005-0000-0000-000094030000}"/>
    <cellStyle name="40% - Accent6 5 2" xfId="872" xr:uid="{00000000-0005-0000-0000-000095030000}"/>
    <cellStyle name="40% - Accent6 5 3" xfId="873" xr:uid="{00000000-0005-0000-0000-000096030000}"/>
    <cellStyle name="40% - Accent6 5 4" xfId="874" xr:uid="{00000000-0005-0000-0000-000097030000}"/>
    <cellStyle name="40% - Accent6 6" xfId="875" xr:uid="{00000000-0005-0000-0000-000098030000}"/>
    <cellStyle name="40% - Accent6 6 2" xfId="876" xr:uid="{00000000-0005-0000-0000-000099030000}"/>
    <cellStyle name="40% - Accent6 6 3" xfId="877" xr:uid="{00000000-0005-0000-0000-00009A030000}"/>
    <cellStyle name="40% - Accent6 6 4" xfId="878" xr:uid="{00000000-0005-0000-0000-00009B030000}"/>
    <cellStyle name="40% - Accent6 7" xfId="879" xr:uid="{00000000-0005-0000-0000-00009C030000}"/>
    <cellStyle name="40% - Accent6 7 2" xfId="880" xr:uid="{00000000-0005-0000-0000-00009D030000}"/>
    <cellStyle name="40% - Accent6 7 3" xfId="881" xr:uid="{00000000-0005-0000-0000-00009E030000}"/>
    <cellStyle name="40% - Accent6 8" xfId="882" xr:uid="{00000000-0005-0000-0000-00009F030000}"/>
    <cellStyle name="40% - Accent6 8 2" xfId="883" xr:uid="{00000000-0005-0000-0000-0000A0030000}"/>
    <cellStyle name="40% - Accent6 8 3" xfId="884" xr:uid="{00000000-0005-0000-0000-0000A1030000}"/>
    <cellStyle name="40% - Accent6 9" xfId="885" xr:uid="{00000000-0005-0000-0000-0000A2030000}"/>
    <cellStyle name="40% - Akzent1" xfId="886" xr:uid="{00000000-0005-0000-0000-0000A3030000}"/>
    <cellStyle name="40% - Akzent2" xfId="887" xr:uid="{00000000-0005-0000-0000-0000A4030000}"/>
    <cellStyle name="40% - Akzent3" xfId="888" xr:uid="{00000000-0005-0000-0000-0000A5030000}"/>
    <cellStyle name="40% - Akzent4" xfId="889" xr:uid="{00000000-0005-0000-0000-0000A6030000}"/>
    <cellStyle name="40% - Akzent5" xfId="890" xr:uid="{00000000-0005-0000-0000-0000A7030000}"/>
    <cellStyle name="40% - Akzent6" xfId="891" xr:uid="{00000000-0005-0000-0000-0000A8030000}"/>
    <cellStyle name="5x indented GHG Textfiels" xfId="892" xr:uid="{00000000-0005-0000-0000-0000A9030000}"/>
    <cellStyle name="60% - 1. jelölőszín" xfId="893" xr:uid="{00000000-0005-0000-0000-0000AA030000}"/>
    <cellStyle name="60% - 2. jelölőszín" xfId="894" xr:uid="{00000000-0005-0000-0000-0000AB030000}"/>
    <cellStyle name="60% - 3. jelölőszín" xfId="895" xr:uid="{00000000-0005-0000-0000-0000AC030000}"/>
    <cellStyle name="60% - 4. jelölőszín" xfId="896" xr:uid="{00000000-0005-0000-0000-0000AD030000}"/>
    <cellStyle name="60% - 5. jelölőszín" xfId="897" xr:uid="{00000000-0005-0000-0000-0000AE030000}"/>
    <cellStyle name="60% - 6. jelölőszín" xfId="898" xr:uid="{00000000-0005-0000-0000-0000AF030000}"/>
    <cellStyle name="60% - Accent1 10" xfId="899" xr:uid="{00000000-0005-0000-0000-0000B0030000}"/>
    <cellStyle name="60% - Accent1 11" xfId="900" xr:uid="{00000000-0005-0000-0000-0000B1030000}"/>
    <cellStyle name="60% - Accent1 12" xfId="901" xr:uid="{00000000-0005-0000-0000-0000B2030000}"/>
    <cellStyle name="60% - Accent1 13" xfId="902" xr:uid="{00000000-0005-0000-0000-0000B3030000}"/>
    <cellStyle name="60% - Accent1 14" xfId="903" xr:uid="{00000000-0005-0000-0000-0000B4030000}"/>
    <cellStyle name="60% - Accent1 15" xfId="904" xr:uid="{00000000-0005-0000-0000-0000B5030000}"/>
    <cellStyle name="60% - Accent1 16" xfId="905" xr:uid="{00000000-0005-0000-0000-0000B6030000}"/>
    <cellStyle name="60% - Accent1 17" xfId="906" xr:uid="{00000000-0005-0000-0000-0000B7030000}"/>
    <cellStyle name="60% - Accent1 18" xfId="907" xr:uid="{00000000-0005-0000-0000-0000B8030000}"/>
    <cellStyle name="60% - Accent1 19" xfId="908" xr:uid="{00000000-0005-0000-0000-0000B9030000}"/>
    <cellStyle name="60% - Accent1 2" xfId="909" xr:uid="{00000000-0005-0000-0000-0000BA030000}"/>
    <cellStyle name="60% - Accent1 2 10" xfId="910" xr:uid="{00000000-0005-0000-0000-0000BB030000}"/>
    <cellStyle name="60% - Accent1 2 11" xfId="911" xr:uid="{00000000-0005-0000-0000-0000BC030000}"/>
    <cellStyle name="60% - Accent1 2 2" xfId="912" xr:uid="{00000000-0005-0000-0000-0000BD030000}"/>
    <cellStyle name="60% - Accent1 2 2 2" xfId="913" xr:uid="{00000000-0005-0000-0000-0000BE030000}"/>
    <cellStyle name="60% - Accent1 2 3" xfId="914" xr:uid="{00000000-0005-0000-0000-0000BF030000}"/>
    <cellStyle name="60% - Accent1 2 4" xfId="915" xr:uid="{00000000-0005-0000-0000-0000C0030000}"/>
    <cellStyle name="60% - Accent1 2 5" xfId="916" xr:uid="{00000000-0005-0000-0000-0000C1030000}"/>
    <cellStyle name="60% - Accent1 2 6" xfId="917" xr:uid="{00000000-0005-0000-0000-0000C2030000}"/>
    <cellStyle name="60% - Accent1 2 7" xfId="918" xr:uid="{00000000-0005-0000-0000-0000C3030000}"/>
    <cellStyle name="60% - Accent1 2 8" xfId="919" xr:uid="{00000000-0005-0000-0000-0000C4030000}"/>
    <cellStyle name="60% - Accent1 2 9" xfId="920" xr:uid="{00000000-0005-0000-0000-0000C5030000}"/>
    <cellStyle name="60% - Accent1 20" xfId="921" xr:uid="{00000000-0005-0000-0000-0000C6030000}"/>
    <cellStyle name="60% - Accent1 21" xfId="922" xr:uid="{00000000-0005-0000-0000-0000C7030000}"/>
    <cellStyle name="60% - Accent1 22" xfId="923" xr:uid="{00000000-0005-0000-0000-0000C8030000}"/>
    <cellStyle name="60% - Accent1 23" xfId="924" xr:uid="{00000000-0005-0000-0000-0000C9030000}"/>
    <cellStyle name="60% - Accent1 24" xfId="925" xr:uid="{00000000-0005-0000-0000-0000CA030000}"/>
    <cellStyle name="60% - Accent1 25" xfId="926" xr:uid="{00000000-0005-0000-0000-0000CB030000}"/>
    <cellStyle name="60% - Accent1 26" xfId="927" xr:uid="{00000000-0005-0000-0000-0000CC030000}"/>
    <cellStyle name="60% - Accent1 27" xfId="928" xr:uid="{00000000-0005-0000-0000-0000CD030000}"/>
    <cellStyle name="60% - Accent1 28" xfId="929" xr:uid="{00000000-0005-0000-0000-0000CE030000}"/>
    <cellStyle name="60% - Accent1 29" xfId="930" xr:uid="{00000000-0005-0000-0000-0000CF030000}"/>
    <cellStyle name="60% - Accent1 3" xfId="931" xr:uid="{00000000-0005-0000-0000-0000D0030000}"/>
    <cellStyle name="60% - Accent1 3 2" xfId="932" xr:uid="{00000000-0005-0000-0000-0000D1030000}"/>
    <cellStyle name="60% - Accent1 3 3" xfId="933" xr:uid="{00000000-0005-0000-0000-0000D2030000}"/>
    <cellStyle name="60% - Accent1 3 4" xfId="934" xr:uid="{00000000-0005-0000-0000-0000D3030000}"/>
    <cellStyle name="60% - Accent1 3 5" xfId="935" xr:uid="{00000000-0005-0000-0000-0000D4030000}"/>
    <cellStyle name="60% - Accent1 30" xfId="936" xr:uid="{00000000-0005-0000-0000-0000D5030000}"/>
    <cellStyle name="60% - Accent1 31" xfId="937" xr:uid="{00000000-0005-0000-0000-0000D6030000}"/>
    <cellStyle name="60% - Accent1 32" xfId="938" xr:uid="{00000000-0005-0000-0000-0000D7030000}"/>
    <cellStyle name="60% - Accent1 33" xfId="939" xr:uid="{00000000-0005-0000-0000-0000D8030000}"/>
    <cellStyle name="60% - Accent1 34" xfId="940" xr:uid="{00000000-0005-0000-0000-0000D9030000}"/>
    <cellStyle name="60% - Accent1 35" xfId="941" xr:uid="{00000000-0005-0000-0000-0000DA030000}"/>
    <cellStyle name="60% - Accent1 36" xfId="942" xr:uid="{00000000-0005-0000-0000-0000DB030000}"/>
    <cellStyle name="60% - Accent1 37" xfId="943" xr:uid="{00000000-0005-0000-0000-0000DC030000}"/>
    <cellStyle name="60% - Accent1 38" xfId="944" xr:uid="{00000000-0005-0000-0000-0000DD030000}"/>
    <cellStyle name="60% - Accent1 39" xfId="945" xr:uid="{00000000-0005-0000-0000-0000DE030000}"/>
    <cellStyle name="60% - Accent1 4" xfId="946" xr:uid="{00000000-0005-0000-0000-0000DF030000}"/>
    <cellStyle name="60% - Accent1 40" xfId="947" xr:uid="{00000000-0005-0000-0000-0000E0030000}"/>
    <cellStyle name="60% - Accent1 41" xfId="948" xr:uid="{00000000-0005-0000-0000-0000E1030000}"/>
    <cellStyle name="60% - Accent1 42" xfId="949" xr:uid="{00000000-0005-0000-0000-0000E2030000}"/>
    <cellStyle name="60% - Accent1 43" xfId="950" xr:uid="{00000000-0005-0000-0000-0000E3030000}"/>
    <cellStyle name="60% - Accent1 5" xfId="951" xr:uid="{00000000-0005-0000-0000-0000E4030000}"/>
    <cellStyle name="60% - Accent1 6" xfId="952" xr:uid="{00000000-0005-0000-0000-0000E5030000}"/>
    <cellStyle name="60% - Accent1 6 2" xfId="953" xr:uid="{00000000-0005-0000-0000-0000E6030000}"/>
    <cellStyle name="60% - Accent1 7" xfId="954" xr:uid="{00000000-0005-0000-0000-0000E7030000}"/>
    <cellStyle name="60% - Accent1 8" xfId="955" xr:uid="{00000000-0005-0000-0000-0000E8030000}"/>
    <cellStyle name="60% - Accent1 9" xfId="956" xr:uid="{00000000-0005-0000-0000-0000E9030000}"/>
    <cellStyle name="60% - Accent2 10" xfId="957" xr:uid="{00000000-0005-0000-0000-0000EA030000}"/>
    <cellStyle name="60% - Accent2 11" xfId="958" xr:uid="{00000000-0005-0000-0000-0000EB030000}"/>
    <cellStyle name="60% - Accent2 12" xfId="959" xr:uid="{00000000-0005-0000-0000-0000EC030000}"/>
    <cellStyle name="60% - Accent2 13" xfId="960" xr:uid="{00000000-0005-0000-0000-0000ED030000}"/>
    <cellStyle name="60% - Accent2 14" xfId="961" xr:uid="{00000000-0005-0000-0000-0000EE030000}"/>
    <cellStyle name="60% - Accent2 15" xfId="962" xr:uid="{00000000-0005-0000-0000-0000EF030000}"/>
    <cellStyle name="60% - Accent2 16" xfId="963" xr:uid="{00000000-0005-0000-0000-0000F0030000}"/>
    <cellStyle name="60% - Accent2 17" xfId="964" xr:uid="{00000000-0005-0000-0000-0000F1030000}"/>
    <cellStyle name="60% - Accent2 18" xfId="965" xr:uid="{00000000-0005-0000-0000-0000F2030000}"/>
    <cellStyle name="60% - Accent2 19" xfId="966" xr:uid="{00000000-0005-0000-0000-0000F3030000}"/>
    <cellStyle name="60% - Accent2 2" xfId="967" xr:uid="{00000000-0005-0000-0000-0000F4030000}"/>
    <cellStyle name="60% - Accent2 2 10" xfId="968" xr:uid="{00000000-0005-0000-0000-0000F5030000}"/>
    <cellStyle name="60% - Accent2 2 11" xfId="969" xr:uid="{00000000-0005-0000-0000-0000F6030000}"/>
    <cellStyle name="60% - Accent2 2 2" xfId="970" xr:uid="{00000000-0005-0000-0000-0000F7030000}"/>
    <cellStyle name="60% - Accent2 2 2 2" xfId="971" xr:uid="{00000000-0005-0000-0000-0000F8030000}"/>
    <cellStyle name="60% - Accent2 2 3" xfId="972" xr:uid="{00000000-0005-0000-0000-0000F9030000}"/>
    <cellStyle name="60% - Accent2 2 4" xfId="973" xr:uid="{00000000-0005-0000-0000-0000FA030000}"/>
    <cellStyle name="60% - Accent2 2 5" xfId="974" xr:uid="{00000000-0005-0000-0000-0000FB030000}"/>
    <cellStyle name="60% - Accent2 2 6" xfId="975" xr:uid="{00000000-0005-0000-0000-0000FC030000}"/>
    <cellStyle name="60% - Accent2 2 7" xfId="976" xr:uid="{00000000-0005-0000-0000-0000FD030000}"/>
    <cellStyle name="60% - Accent2 2 8" xfId="977" xr:uid="{00000000-0005-0000-0000-0000FE030000}"/>
    <cellStyle name="60% - Accent2 2 9" xfId="978" xr:uid="{00000000-0005-0000-0000-0000FF030000}"/>
    <cellStyle name="60% - Accent2 20" xfId="979" xr:uid="{00000000-0005-0000-0000-000000040000}"/>
    <cellStyle name="60% - Accent2 21" xfId="980" xr:uid="{00000000-0005-0000-0000-000001040000}"/>
    <cellStyle name="60% - Accent2 22" xfId="981" xr:uid="{00000000-0005-0000-0000-000002040000}"/>
    <cellStyle name="60% - Accent2 23" xfId="982" xr:uid="{00000000-0005-0000-0000-000003040000}"/>
    <cellStyle name="60% - Accent2 24" xfId="983" xr:uid="{00000000-0005-0000-0000-000004040000}"/>
    <cellStyle name="60% - Accent2 25" xfId="984" xr:uid="{00000000-0005-0000-0000-000005040000}"/>
    <cellStyle name="60% - Accent2 26" xfId="985" xr:uid="{00000000-0005-0000-0000-000006040000}"/>
    <cellStyle name="60% - Accent2 27" xfId="986" xr:uid="{00000000-0005-0000-0000-000007040000}"/>
    <cellStyle name="60% - Accent2 28" xfId="987" xr:uid="{00000000-0005-0000-0000-000008040000}"/>
    <cellStyle name="60% - Accent2 29" xfId="988" xr:uid="{00000000-0005-0000-0000-000009040000}"/>
    <cellStyle name="60% - Accent2 3" xfId="989" xr:uid="{00000000-0005-0000-0000-00000A040000}"/>
    <cellStyle name="60% - Accent2 3 2" xfId="990" xr:uid="{00000000-0005-0000-0000-00000B040000}"/>
    <cellStyle name="60% - Accent2 3 3" xfId="991" xr:uid="{00000000-0005-0000-0000-00000C040000}"/>
    <cellStyle name="60% - Accent2 3 4" xfId="992" xr:uid="{00000000-0005-0000-0000-00000D040000}"/>
    <cellStyle name="60% - Accent2 3 5" xfId="993" xr:uid="{00000000-0005-0000-0000-00000E040000}"/>
    <cellStyle name="60% - Accent2 30" xfId="994" xr:uid="{00000000-0005-0000-0000-00000F040000}"/>
    <cellStyle name="60% - Accent2 31" xfId="995" xr:uid="{00000000-0005-0000-0000-000010040000}"/>
    <cellStyle name="60% - Accent2 32" xfId="996" xr:uid="{00000000-0005-0000-0000-000011040000}"/>
    <cellStyle name="60% - Accent2 33" xfId="997" xr:uid="{00000000-0005-0000-0000-000012040000}"/>
    <cellStyle name="60% - Accent2 34" xfId="998" xr:uid="{00000000-0005-0000-0000-000013040000}"/>
    <cellStyle name="60% - Accent2 35" xfId="999" xr:uid="{00000000-0005-0000-0000-000014040000}"/>
    <cellStyle name="60% - Accent2 36" xfId="1000" xr:uid="{00000000-0005-0000-0000-000015040000}"/>
    <cellStyle name="60% - Accent2 37" xfId="1001" xr:uid="{00000000-0005-0000-0000-000016040000}"/>
    <cellStyle name="60% - Accent2 38" xfId="1002" xr:uid="{00000000-0005-0000-0000-000017040000}"/>
    <cellStyle name="60% - Accent2 39" xfId="1003" xr:uid="{00000000-0005-0000-0000-000018040000}"/>
    <cellStyle name="60% - Accent2 4" xfId="1004" xr:uid="{00000000-0005-0000-0000-000019040000}"/>
    <cellStyle name="60% - Accent2 40" xfId="1005" xr:uid="{00000000-0005-0000-0000-00001A040000}"/>
    <cellStyle name="60% - Accent2 41" xfId="1006" xr:uid="{00000000-0005-0000-0000-00001B040000}"/>
    <cellStyle name="60% - Accent2 42" xfId="1007" xr:uid="{00000000-0005-0000-0000-00001C040000}"/>
    <cellStyle name="60% - Accent2 43" xfId="1008" xr:uid="{00000000-0005-0000-0000-00001D040000}"/>
    <cellStyle name="60% - Accent2 5" xfId="1009" xr:uid="{00000000-0005-0000-0000-00001E040000}"/>
    <cellStyle name="60% - Accent2 6" xfId="1010" xr:uid="{00000000-0005-0000-0000-00001F040000}"/>
    <cellStyle name="60% - Accent2 6 2" xfId="1011" xr:uid="{00000000-0005-0000-0000-000020040000}"/>
    <cellStyle name="60% - Accent2 7" xfId="1012" xr:uid="{00000000-0005-0000-0000-000021040000}"/>
    <cellStyle name="60% - Accent2 8" xfId="1013" xr:uid="{00000000-0005-0000-0000-000022040000}"/>
    <cellStyle name="60% - Accent2 9" xfId="1014" xr:uid="{00000000-0005-0000-0000-000023040000}"/>
    <cellStyle name="60% - Accent3 10" xfId="1015" xr:uid="{00000000-0005-0000-0000-000024040000}"/>
    <cellStyle name="60% - Accent3 11" xfId="1016" xr:uid="{00000000-0005-0000-0000-000025040000}"/>
    <cellStyle name="60% - Accent3 12" xfId="1017" xr:uid="{00000000-0005-0000-0000-000026040000}"/>
    <cellStyle name="60% - Accent3 13" xfId="1018" xr:uid="{00000000-0005-0000-0000-000027040000}"/>
    <cellStyle name="60% - Accent3 14" xfId="1019" xr:uid="{00000000-0005-0000-0000-000028040000}"/>
    <cellStyle name="60% - Accent3 15" xfId="1020" xr:uid="{00000000-0005-0000-0000-000029040000}"/>
    <cellStyle name="60% - Accent3 16" xfId="1021" xr:uid="{00000000-0005-0000-0000-00002A040000}"/>
    <cellStyle name="60% - Accent3 17" xfId="1022" xr:uid="{00000000-0005-0000-0000-00002B040000}"/>
    <cellStyle name="60% - Accent3 18" xfId="1023" xr:uid="{00000000-0005-0000-0000-00002C040000}"/>
    <cellStyle name="60% - Accent3 19" xfId="1024" xr:uid="{00000000-0005-0000-0000-00002D040000}"/>
    <cellStyle name="60% - Accent3 2" xfId="1025" xr:uid="{00000000-0005-0000-0000-00002E040000}"/>
    <cellStyle name="60% - Accent3 2 10" xfId="1026" xr:uid="{00000000-0005-0000-0000-00002F040000}"/>
    <cellStyle name="60% - Accent3 2 11" xfId="1027" xr:uid="{00000000-0005-0000-0000-000030040000}"/>
    <cellStyle name="60% - Accent3 2 2" xfId="1028" xr:uid="{00000000-0005-0000-0000-000031040000}"/>
    <cellStyle name="60% - Accent3 2 2 2" xfId="1029" xr:uid="{00000000-0005-0000-0000-000032040000}"/>
    <cellStyle name="60% - Accent3 2 3" xfId="1030" xr:uid="{00000000-0005-0000-0000-000033040000}"/>
    <cellStyle name="60% - Accent3 2 4" xfId="1031" xr:uid="{00000000-0005-0000-0000-000034040000}"/>
    <cellStyle name="60% - Accent3 2 5" xfId="1032" xr:uid="{00000000-0005-0000-0000-000035040000}"/>
    <cellStyle name="60% - Accent3 2 6" xfId="1033" xr:uid="{00000000-0005-0000-0000-000036040000}"/>
    <cellStyle name="60% - Accent3 2 7" xfId="1034" xr:uid="{00000000-0005-0000-0000-000037040000}"/>
    <cellStyle name="60% - Accent3 2 8" xfId="1035" xr:uid="{00000000-0005-0000-0000-000038040000}"/>
    <cellStyle name="60% - Accent3 2 9" xfId="1036" xr:uid="{00000000-0005-0000-0000-000039040000}"/>
    <cellStyle name="60% - Accent3 20" xfId="1037" xr:uid="{00000000-0005-0000-0000-00003A040000}"/>
    <cellStyle name="60% - Accent3 21" xfId="1038" xr:uid="{00000000-0005-0000-0000-00003B040000}"/>
    <cellStyle name="60% - Accent3 22" xfId="1039" xr:uid="{00000000-0005-0000-0000-00003C040000}"/>
    <cellStyle name="60% - Accent3 23" xfId="1040" xr:uid="{00000000-0005-0000-0000-00003D040000}"/>
    <cellStyle name="60% - Accent3 24" xfId="1041" xr:uid="{00000000-0005-0000-0000-00003E040000}"/>
    <cellStyle name="60% - Accent3 25" xfId="1042" xr:uid="{00000000-0005-0000-0000-00003F040000}"/>
    <cellStyle name="60% - Accent3 26" xfId="1043" xr:uid="{00000000-0005-0000-0000-000040040000}"/>
    <cellStyle name="60% - Accent3 27" xfId="1044" xr:uid="{00000000-0005-0000-0000-000041040000}"/>
    <cellStyle name="60% - Accent3 28" xfId="1045" xr:uid="{00000000-0005-0000-0000-000042040000}"/>
    <cellStyle name="60% - Accent3 29" xfId="1046" xr:uid="{00000000-0005-0000-0000-000043040000}"/>
    <cellStyle name="60% - Accent3 3" xfId="1047" xr:uid="{00000000-0005-0000-0000-000044040000}"/>
    <cellStyle name="60% - Accent3 3 2" xfId="1048" xr:uid="{00000000-0005-0000-0000-000045040000}"/>
    <cellStyle name="60% - Accent3 3 3" xfId="1049" xr:uid="{00000000-0005-0000-0000-000046040000}"/>
    <cellStyle name="60% - Accent3 3 4" xfId="1050" xr:uid="{00000000-0005-0000-0000-000047040000}"/>
    <cellStyle name="60% - Accent3 3 5" xfId="1051" xr:uid="{00000000-0005-0000-0000-000048040000}"/>
    <cellStyle name="60% - Accent3 30" xfId="1052" xr:uid="{00000000-0005-0000-0000-000049040000}"/>
    <cellStyle name="60% - Accent3 31" xfId="1053" xr:uid="{00000000-0005-0000-0000-00004A040000}"/>
    <cellStyle name="60% - Accent3 32" xfId="1054" xr:uid="{00000000-0005-0000-0000-00004B040000}"/>
    <cellStyle name="60% - Accent3 33" xfId="1055" xr:uid="{00000000-0005-0000-0000-00004C040000}"/>
    <cellStyle name="60% - Accent3 34" xfId="1056" xr:uid="{00000000-0005-0000-0000-00004D040000}"/>
    <cellStyle name="60% - Accent3 35" xfId="1057" xr:uid="{00000000-0005-0000-0000-00004E040000}"/>
    <cellStyle name="60% - Accent3 36" xfId="1058" xr:uid="{00000000-0005-0000-0000-00004F040000}"/>
    <cellStyle name="60% - Accent3 37" xfId="1059" xr:uid="{00000000-0005-0000-0000-000050040000}"/>
    <cellStyle name="60% - Accent3 38" xfId="1060" xr:uid="{00000000-0005-0000-0000-000051040000}"/>
    <cellStyle name="60% - Accent3 39" xfId="1061" xr:uid="{00000000-0005-0000-0000-000052040000}"/>
    <cellStyle name="60% - Accent3 4" xfId="1062" xr:uid="{00000000-0005-0000-0000-000053040000}"/>
    <cellStyle name="60% - Accent3 40" xfId="1063" xr:uid="{00000000-0005-0000-0000-000054040000}"/>
    <cellStyle name="60% - Accent3 41" xfId="1064" xr:uid="{00000000-0005-0000-0000-000055040000}"/>
    <cellStyle name="60% - Accent3 42" xfId="1065" xr:uid="{00000000-0005-0000-0000-000056040000}"/>
    <cellStyle name="60% - Accent3 43" xfId="1066" xr:uid="{00000000-0005-0000-0000-000057040000}"/>
    <cellStyle name="60% - Accent3 5" xfId="1067" xr:uid="{00000000-0005-0000-0000-000058040000}"/>
    <cellStyle name="60% - Accent3 6" xfId="1068" xr:uid="{00000000-0005-0000-0000-000059040000}"/>
    <cellStyle name="60% - Accent3 6 2" xfId="1069" xr:uid="{00000000-0005-0000-0000-00005A040000}"/>
    <cellStyle name="60% - Accent3 7" xfId="1070" xr:uid="{00000000-0005-0000-0000-00005B040000}"/>
    <cellStyle name="60% - Accent3 8" xfId="1071" xr:uid="{00000000-0005-0000-0000-00005C040000}"/>
    <cellStyle name="60% - Accent3 9" xfId="1072" xr:uid="{00000000-0005-0000-0000-00005D040000}"/>
    <cellStyle name="60% - Accent4 10" xfId="1073" xr:uid="{00000000-0005-0000-0000-00005E040000}"/>
    <cellStyle name="60% - Accent4 11" xfId="1074" xr:uid="{00000000-0005-0000-0000-00005F040000}"/>
    <cellStyle name="60% - Accent4 12" xfId="1075" xr:uid="{00000000-0005-0000-0000-000060040000}"/>
    <cellStyle name="60% - Accent4 13" xfId="1076" xr:uid="{00000000-0005-0000-0000-000061040000}"/>
    <cellStyle name="60% - Accent4 14" xfId="1077" xr:uid="{00000000-0005-0000-0000-000062040000}"/>
    <cellStyle name="60% - Accent4 15" xfId="1078" xr:uid="{00000000-0005-0000-0000-000063040000}"/>
    <cellStyle name="60% - Accent4 16" xfId="1079" xr:uid="{00000000-0005-0000-0000-000064040000}"/>
    <cellStyle name="60% - Accent4 17" xfId="1080" xr:uid="{00000000-0005-0000-0000-000065040000}"/>
    <cellStyle name="60% - Accent4 18" xfId="1081" xr:uid="{00000000-0005-0000-0000-000066040000}"/>
    <cellStyle name="60% - Accent4 19" xfId="1082" xr:uid="{00000000-0005-0000-0000-000067040000}"/>
    <cellStyle name="60% - Accent4 2" xfId="1083" xr:uid="{00000000-0005-0000-0000-000068040000}"/>
    <cellStyle name="60% - Accent4 2 10" xfId="1084" xr:uid="{00000000-0005-0000-0000-000069040000}"/>
    <cellStyle name="60% - Accent4 2 11" xfId="1085" xr:uid="{00000000-0005-0000-0000-00006A040000}"/>
    <cellStyle name="60% - Accent4 2 2" xfId="1086" xr:uid="{00000000-0005-0000-0000-00006B040000}"/>
    <cellStyle name="60% - Accent4 2 2 2" xfId="1087" xr:uid="{00000000-0005-0000-0000-00006C040000}"/>
    <cellStyle name="60% - Accent4 2 3" xfId="1088" xr:uid="{00000000-0005-0000-0000-00006D040000}"/>
    <cellStyle name="60% - Accent4 2 4" xfId="1089" xr:uid="{00000000-0005-0000-0000-00006E040000}"/>
    <cellStyle name="60% - Accent4 2 5" xfId="1090" xr:uid="{00000000-0005-0000-0000-00006F040000}"/>
    <cellStyle name="60% - Accent4 2 6" xfId="1091" xr:uid="{00000000-0005-0000-0000-000070040000}"/>
    <cellStyle name="60% - Accent4 2 7" xfId="1092" xr:uid="{00000000-0005-0000-0000-000071040000}"/>
    <cellStyle name="60% - Accent4 2 8" xfId="1093" xr:uid="{00000000-0005-0000-0000-000072040000}"/>
    <cellStyle name="60% - Accent4 2 9" xfId="1094" xr:uid="{00000000-0005-0000-0000-000073040000}"/>
    <cellStyle name="60% - Accent4 20" xfId="1095" xr:uid="{00000000-0005-0000-0000-000074040000}"/>
    <cellStyle name="60% - Accent4 21" xfId="1096" xr:uid="{00000000-0005-0000-0000-000075040000}"/>
    <cellStyle name="60% - Accent4 22" xfId="1097" xr:uid="{00000000-0005-0000-0000-000076040000}"/>
    <cellStyle name="60% - Accent4 23" xfId="1098" xr:uid="{00000000-0005-0000-0000-000077040000}"/>
    <cellStyle name="60% - Accent4 24" xfId="1099" xr:uid="{00000000-0005-0000-0000-000078040000}"/>
    <cellStyle name="60% - Accent4 25" xfId="1100" xr:uid="{00000000-0005-0000-0000-000079040000}"/>
    <cellStyle name="60% - Accent4 26" xfId="1101" xr:uid="{00000000-0005-0000-0000-00007A040000}"/>
    <cellStyle name="60% - Accent4 27" xfId="1102" xr:uid="{00000000-0005-0000-0000-00007B040000}"/>
    <cellStyle name="60% - Accent4 28" xfId="1103" xr:uid="{00000000-0005-0000-0000-00007C040000}"/>
    <cellStyle name="60% - Accent4 29" xfId="1104" xr:uid="{00000000-0005-0000-0000-00007D040000}"/>
    <cellStyle name="60% - Accent4 3" xfId="1105" xr:uid="{00000000-0005-0000-0000-00007E040000}"/>
    <cellStyle name="60% - Accent4 3 2" xfId="1106" xr:uid="{00000000-0005-0000-0000-00007F040000}"/>
    <cellStyle name="60% - Accent4 3 3" xfId="1107" xr:uid="{00000000-0005-0000-0000-000080040000}"/>
    <cellStyle name="60% - Accent4 3 4" xfId="1108" xr:uid="{00000000-0005-0000-0000-000081040000}"/>
    <cellStyle name="60% - Accent4 3 5" xfId="1109" xr:uid="{00000000-0005-0000-0000-000082040000}"/>
    <cellStyle name="60% - Accent4 30" xfId="1110" xr:uid="{00000000-0005-0000-0000-000083040000}"/>
    <cellStyle name="60% - Accent4 31" xfId="1111" xr:uid="{00000000-0005-0000-0000-000084040000}"/>
    <cellStyle name="60% - Accent4 32" xfId="1112" xr:uid="{00000000-0005-0000-0000-000085040000}"/>
    <cellStyle name="60% - Accent4 33" xfId="1113" xr:uid="{00000000-0005-0000-0000-000086040000}"/>
    <cellStyle name="60% - Accent4 34" xfId="1114" xr:uid="{00000000-0005-0000-0000-000087040000}"/>
    <cellStyle name="60% - Accent4 35" xfId="1115" xr:uid="{00000000-0005-0000-0000-000088040000}"/>
    <cellStyle name="60% - Accent4 36" xfId="1116" xr:uid="{00000000-0005-0000-0000-000089040000}"/>
    <cellStyle name="60% - Accent4 37" xfId="1117" xr:uid="{00000000-0005-0000-0000-00008A040000}"/>
    <cellStyle name="60% - Accent4 38" xfId="1118" xr:uid="{00000000-0005-0000-0000-00008B040000}"/>
    <cellStyle name="60% - Accent4 39" xfId="1119" xr:uid="{00000000-0005-0000-0000-00008C040000}"/>
    <cellStyle name="60% - Accent4 4" xfId="1120" xr:uid="{00000000-0005-0000-0000-00008D040000}"/>
    <cellStyle name="60% - Accent4 40" xfId="1121" xr:uid="{00000000-0005-0000-0000-00008E040000}"/>
    <cellStyle name="60% - Accent4 41" xfId="1122" xr:uid="{00000000-0005-0000-0000-00008F040000}"/>
    <cellStyle name="60% - Accent4 42" xfId="1123" xr:uid="{00000000-0005-0000-0000-000090040000}"/>
    <cellStyle name="60% - Accent4 43" xfId="1124" xr:uid="{00000000-0005-0000-0000-000091040000}"/>
    <cellStyle name="60% - Accent4 5" xfId="1125" xr:uid="{00000000-0005-0000-0000-000092040000}"/>
    <cellStyle name="60% - Accent4 6" xfId="1126" xr:uid="{00000000-0005-0000-0000-000093040000}"/>
    <cellStyle name="60% - Accent4 6 2" xfId="1127" xr:uid="{00000000-0005-0000-0000-000094040000}"/>
    <cellStyle name="60% - Accent4 7" xfId="1128" xr:uid="{00000000-0005-0000-0000-000095040000}"/>
    <cellStyle name="60% - Accent4 8" xfId="1129" xr:uid="{00000000-0005-0000-0000-000096040000}"/>
    <cellStyle name="60% - Accent4 9" xfId="1130" xr:uid="{00000000-0005-0000-0000-000097040000}"/>
    <cellStyle name="60% - Accent5 10" xfId="1131" xr:uid="{00000000-0005-0000-0000-000098040000}"/>
    <cellStyle name="60% - Accent5 11" xfId="1132" xr:uid="{00000000-0005-0000-0000-000099040000}"/>
    <cellStyle name="60% - Accent5 12" xfId="1133" xr:uid="{00000000-0005-0000-0000-00009A040000}"/>
    <cellStyle name="60% - Accent5 13" xfId="1134" xr:uid="{00000000-0005-0000-0000-00009B040000}"/>
    <cellStyle name="60% - Accent5 14" xfId="1135" xr:uid="{00000000-0005-0000-0000-00009C040000}"/>
    <cellStyle name="60% - Accent5 15" xfId="1136" xr:uid="{00000000-0005-0000-0000-00009D040000}"/>
    <cellStyle name="60% - Accent5 16" xfId="1137" xr:uid="{00000000-0005-0000-0000-00009E040000}"/>
    <cellStyle name="60% - Accent5 17" xfId="1138" xr:uid="{00000000-0005-0000-0000-00009F040000}"/>
    <cellStyle name="60% - Accent5 18" xfId="1139" xr:uid="{00000000-0005-0000-0000-0000A0040000}"/>
    <cellStyle name="60% - Accent5 19" xfId="1140" xr:uid="{00000000-0005-0000-0000-0000A1040000}"/>
    <cellStyle name="60% - Accent5 2" xfId="1141" xr:uid="{00000000-0005-0000-0000-0000A2040000}"/>
    <cellStyle name="60% - Accent5 2 10" xfId="1142" xr:uid="{00000000-0005-0000-0000-0000A3040000}"/>
    <cellStyle name="60% - Accent5 2 11" xfId="1143" xr:uid="{00000000-0005-0000-0000-0000A4040000}"/>
    <cellStyle name="60% - Accent5 2 2" xfId="1144" xr:uid="{00000000-0005-0000-0000-0000A5040000}"/>
    <cellStyle name="60% - Accent5 2 2 2" xfId="1145" xr:uid="{00000000-0005-0000-0000-0000A6040000}"/>
    <cellStyle name="60% - Accent5 2 3" xfId="1146" xr:uid="{00000000-0005-0000-0000-0000A7040000}"/>
    <cellStyle name="60% - Accent5 2 4" xfId="1147" xr:uid="{00000000-0005-0000-0000-0000A8040000}"/>
    <cellStyle name="60% - Accent5 2 5" xfId="1148" xr:uid="{00000000-0005-0000-0000-0000A9040000}"/>
    <cellStyle name="60% - Accent5 2 6" xfId="1149" xr:uid="{00000000-0005-0000-0000-0000AA040000}"/>
    <cellStyle name="60% - Accent5 2 7" xfId="1150" xr:uid="{00000000-0005-0000-0000-0000AB040000}"/>
    <cellStyle name="60% - Accent5 2 8" xfId="1151" xr:uid="{00000000-0005-0000-0000-0000AC040000}"/>
    <cellStyle name="60% - Accent5 2 9" xfId="1152" xr:uid="{00000000-0005-0000-0000-0000AD040000}"/>
    <cellStyle name="60% - Accent5 20" xfId="1153" xr:uid="{00000000-0005-0000-0000-0000AE040000}"/>
    <cellStyle name="60% - Accent5 21" xfId="1154" xr:uid="{00000000-0005-0000-0000-0000AF040000}"/>
    <cellStyle name="60% - Accent5 22" xfId="1155" xr:uid="{00000000-0005-0000-0000-0000B0040000}"/>
    <cellStyle name="60% - Accent5 23" xfId="1156" xr:uid="{00000000-0005-0000-0000-0000B1040000}"/>
    <cellStyle name="60% - Accent5 24" xfId="1157" xr:uid="{00000000-0005-0000-0000-0000B2040000}"/>
    <cellStyle name="60% - Accent5 25" xfId="1158" xr:uid="{00000000-0005-0000-0000-0000B3040000}"/>
    <cellStyle name="60% - Accent5 26" xfId="1159" xr:uid="{00000000-0005-0000-0000-0000B4040000}"/>
    <cellStyle name="60% - Accent5 27" xfId="1160" xr:uid="{00000000-0005-0000-0000-0000B5040000}"/>
    <cellStyle name="60% - Accent5 28" xfId="1161" xr:uid="{00000000-0005-0000-0000-0000B6040000}"/>
    <cellStyle name="60% - Accent5 29" xfId="1162" xr:uid="{00000000-0005-0000-0000-0000B7040000}"/>
    <cellStyle name="60% - Accent5 3" xfId="1163" xr:uid="{00000000-0005-0000-0000-0000B8040000}"/>
    <cellStyle name="60% - Accent5 3 2" xfId="1164" xr:uid="{00000000-0005-0000-0000-0000B9040000}"/>
    <cellStyle name="60% - Accent5 3 3" xfId="1165" xr:uid="{00000000-0005-0000-0000-0000BA040000}"/>
    <cellStyle name="60% - Accent5 3 4" xfId="1166" xr:uid="{00000000-0005-0000-0000-0000BB040000}"/>
    <cellStyle name="60% - Accent5 3 5" xfId="1167" xr:uid="{00000000-0005-0000-0000-0000BC040000}"/>
    <cellStyle name="60% - Accent5 30" xfId="1168" xr:uid="{00000000-0005-0000-0000-0000BD040000}"/>
    <cellStyle name="60% - Accent5 31" xfId="1169" xr:uid="{00000000-0005-0000-0000-0000BE040000}"/>
    <cellStyle name="60% - Accent5 32" xfId="1170" xr:uid="{00000000-0005-0000-0000-0000BF040000}"/>
    <cellStyle name="60% - Accent5 33" xfId="1171" xr:uid="{00000000-0005-0000-0000-0000C0040000}"/>
    <cellStyle name="60% - Accent5 34" xfId="1172" xr:uid="{00000000-0005-0000-0000-0000C1040000}"/>
    <cellStyle name="60% - Accent5 35" xfId="1173" xr:uid="{00000000-0005-0000-0000-0000C2040000}"/>
    <cellStyle name="60% - Accent5 36" xfId="1174" xr:uid="{00000000-0005-0000-0000-0000C3040000}"/>
    <cellStyle name="60% - Accent5 37" xfId="1175" xr:uid="{00000000-0005-0000-0000-0000C4040000}"/>
    <cellStyle name="60% - Accent5 38" xfId="1176" xr:uid="{00000000-0005-0000-0000-0000C5040000}"/>
    <cellStyle name="60% - Accent5 39" xfId="1177" xr:uid="{00000000-0005-0000-0000-0000C6040000}"/>
    <cellStyle name="60% - Accent5 4" xfId="1178" xr:uid="{00000000-0005-0000-0000-0000C7040000}"/>
    <cellStyle name="60% - Accent5 40" xfId="1179" xr:uid="{00000000-0005-0000-0000-0000C8040000}"/>
    <cellStyle name="60% - Accent5 41" xfId="1180" xr:uid="{00000000-0005-0000-0000-0000C9040000}"/>
    <cellStyle name="60% - Accent5 42" xfId="1181" xr:uid="{00000000-0005-0000-0000-0000CA040000}"/>
    <cellStyle name="60% - Accent5 43" xfId="1182" xr:uid="{00000000-0005-0000-0000-0000CB040000}"/>
    <cellStyle name="60% - Accent5 5" xfId="1183" xr:uid="{00000000-0005-0000-0000-0000CC040000}"/>
    <cellStyle name="60% - Accent5 6" xfId="1184" xr:uid="{00000000-0005-0000-0000-0000CD040000}"/>
    <cellStyle name="60% - Accent5 6 2" xfId="1185" xr:uid="{00000000-0005-0000-0000-0000CE040000}"/>
    <cellStyle name="60% - Accent5 7" xfId="1186" xr:uid="{00000000-0005-0000-0000-0000CF040000}"/>
    <cellStyle name="60% - Accent5 8" xfId="1187" xr:uid="{00000000-0005-0000-0000-0000D0040000}"/>
    <cellStyle name="60% - Accent5 9" xfId="1188" xr:uid="{00000000-0005-0000-0000-0000D1040000}"/>
    <cellStyle name="60% - Accent6 10" xfId="1189" xr:uid="{00000000-0005-0000-0000-0000D2040000}"/>
    <cellStyle name="60% - Accent6 11" xfId="1190" xr:uid="{00000000-0005-0000-0000-0000D3040000}"/>
    <cellStyle name="60% - Accent6 12" xfId="1191" xr:uid="{00000000-0005-0000-0000-0000D4040000}"/>
    <cellStyle name="60% - Accent6 13" xfId="1192" xr:uid="{00000000-0005-0000-0000-0000D5040000}"/>
    <cellStyle name="60% - Accent6 14" xfId="1193" xr:uid="{00000000-0005-0000-0000-0000D6040000}"/>
    <cellStyle name="60% - Accent6 15" xfId="1194" xr:uid="{00000000-0005-0000-0000-0000D7040000}"/>
    <cellStyle name="60% - Accent6 16" xfId="1195" xr:uid="{00000000-0005-0000-0000-0000D8040000}"/>
    <cellStyle name="60% - Accent6 17" xfId="1196" xr:uid="{00000000-0005-0000-0000-0000D9040000}"/>
    <cellStyle name="60% - Accent6 18" xfId="1197" xr:uid="{00000000-0005-0000-0000-0000DA040000}"/>
    <cellStyle name="60% - Accent6 19" xfId="1198" xr:uid="{00000000-0005-0000-0000-0000DB040000}"/>
    <cellStyle name="60% - Accent6 2" xfId="1199" xr:uid="{00000000-0005-0000-0000-0000DC040000}"/>
    <cellStyle name="60% - Accent6 2 10" xfId="1200" xr:uid="{00000000-0005-0000-0000-0000DD040000}"/>
    <cellStyle name="60% - Accent6 2 11" xfId="1201" xr:uid="{00000000-0005-0000-0000-0000DE040000}"/>
    <cellStyle name="60% - Accent6 2 2" xfId="1202" xr:uid="{00000000-0005-0000-0000-0000DF040000}"/>
    <cellStyle name="60% - Accent6 2 2 2" xfId="1203" xr:uid="{00000000-0005-0000-0000-0000E0040000}"/>
    <cellStyle name="60% - Accent6 2 3" xfId="1204" xr:uid="{00000000-0005-0000-0000-0000E1040000}"/>
    <cellStyle name="60% - Accent6 2 4" xfId="1205" xr:uid="{00000000-0005-0000-0000-0000E2040000}"/>
    <cellStyle name="60% - Accent6 2 5" xfId="1206" xr:uid="{00000000-0005-0000-0000-0000E3040000}"/>
    <cellStyle name="60% - Accent6 2 6" xfId="1207" xr:uid="{00000000-0005-0000-0000-0000E4040000}"/>
    <cellStyle name="60% - Accent6 2 7" xfId="1208" xr:uid="{00000000-0005-0000-0000-0000E5040000}"/>
    <cellStyle name="60% - Accent6 2 8" xfId="1209" xr:uid="{00000000-0005-0000-0000-0000E6040000}"/>
    <cellStyle name="60% - Accent6 2 9" xfId="1210" xr:uid="{00000000-0005-0000-0000-0000E7040000}"/>
    <cellStyle name="60% - Accent6 20" xfId="1211" xr:uid="{00000000-0005-0000-0000-0000E8040000}"/>
    <cellStyle name="60% - Accent6 21" xfId="1212" xr:uid="{00000000-0005-0000-0000-0000E9040000}"/>
    <cellStyle name="60% - Accent6 22" xfId="1213" xr:uid="{00000000-0005-0000-0000-0000EA040000}"/>
    <cellStyle name="60% - Accent6 23" xfId="1214" xr:uid="{00000000-0005-0000-0000-0000EB040000}"/>
    <cellStyle name="60% - Accent6 24" xfId="1215" xr:uid="{00000000-0005-0000-0000-0000EC040000}"/>
    <cellStyle name="60% - Accent6 25" xfId="1216" xr:uid="{00000000-0005-0000-0000-0000ED040000}"/>
    <cellStyle name="60% - Accent6 26" xfId="1217" xr:uid="{00000000-0005-0000-0000-0000EE040000}"/>
    <cellStyle name="60% - Accent6 27" xfId="1218" xr:uid="{00000000-0005-0000-0000-0000EF040000}"/>
    <cellStyle name="60% - Accent6 28" xfId="1219" xr:uid="{00000000-0005-0000-0000-0000F0040000}"/>
    <cellStyle name="60% - Accent6 29" xfId="1220" xr:uid="{00000000-0005-0000-0000-0000F1040000}"/>
    <cellStyle name="60% - Accent6 3" xfId="1221" xr:uid="{00000000-0005-0000-0000-0000F2040000}"/>
    <cellStyle name="60% - Accent6 3 2" xfId="1222" xr:uid="{00000000-0005-0000-0000-0000F3040000}"/>
    <cellStyle name="60% - Accent6 3 3" xfId="1223" xr:uid="{00000000-0005-0000-0000-0000F4040000}"/>
    <cellStyle name="60% - Accent6 3 4" xfId="1224" xr:uid="{00000000-0005-0000-0000-0000F5040000}"/>
    <cellStyle name="60% - Accent6 3 5" xfId="1225" xr:uid="{00000000-0005-0000-0000-0000F6040000}"/>
    <cellStyle name="60% - Accent6 30" xfId="1226" xr:uid="{00000000-0005-0000-0000-0000F7040000}"/>
    <cellStyle name="60% - Accent6 31" xfId="1227" xr:uid="{00000000-0005-0000-0000-0000F8040000}"/>
    <cellStyle name="60% - Accent6 32" xfId="1228" xr:uid="{00000000-0005-0000-0000-0000F9040000}"/>
    <cellStyle name="60% - Accent6 33" xfId="1229" xr:uid="{00000000-0005-0000-0000-0000FA040000}"/>
    <cellStyle name="60% - Accent6 34" xfId="1230" xr:uid="{00000000-0005-0000-0000-0000FB040000}"/>
    <cellStyle name="60% - Accent6 35" xfId="1231" xr:uid="{00000000-0005-0000-0000-0000FC040000}"/>
    <cellStyle name="60% - Accent6 36" xfId="1232" xr:uid="{00000000-0005-0000-0000-0000FD040000}"/>
    <cellStyle name="60% - Accent6 37" xfId="1233" xr:uid="{00000000-0005-0000-0000-0000FE040000}"/>
    <cellStyle name="60% - Accent6 38" xfId="1234" xr:uid="{00000000-0005-0000-0000-0000FF040000}"/>
    <cellStyle name="60% - Accent6 39" xfId="1235" xr:uid="{00000000-0005-0000-0000-000000050000}"/>
    <cellStyle name="60% - Accent6 4" xfId="1236" xr:uid="{00000000-0005-0000-0000-000001050000}"/>
    <cellStyle name="60% - Accent6 40" xfId="1237" xr:uid="{00000000-0005-0000-0000-000002050000}"/>
    <cellStyle name="60% - Accent6 41" xfId="1238" xr:uid="{00000000-0005-0000-0000-000003050000}"/>
    <cellStyle name="60% - Accent6 42" xfId="1239" xr:uid="{00000000-0005-0000-0000-000004050000}"/>
    <cellStyle name="60% - Accent6 43" xfId="1240" xr:uid="{00000000-0005-0000-0000-000005050000}"/>
    <cellStyle name="60% - Accent6 5" xfId="1241" xr:uid="{00000000-0005-0000-0000-000006050000}"/>
    <cellStyle name="60% - Accent6 6" xfId="1242" xr:uid="{00000000-0005-0000-0000-000007050000}"/>
    <cellStyle name="60% - Accent6 6 2" xfId="1243" xr:uid="{00000000-0005-0000-0000-000008050000}"/>
    <cellStyle name="60% - Accent6 7" xfId="1244" xr:uid="{00000000-0005-0000-0000-000009050000}"/>
    <cellStyle name="60% - Accent6 8" xfId="1245" xr:uid="{00000000-0005-0000-0000-00000A050000}"/>
    <cellStyle name="60% - Accent6 9" xfId="1246" xr:uid="{00000000-0005-0000-0000-00000B050000}"/>
    <cellStyle name="60% - Akzent1" xfId="1247" xr:uid="{00000000-0005-0000-0000-00000C050000}"/>
    <cellStyle name="60% - Akzent2" xfId="1248" xr:uid="{00000000-0005-0000-0000-00000D050000}"/>
    <cellStyle name="60% - Akzent3" xfId="1249" xr:uid="{00000000-0005-0000-0000-00000E050000}"/>
    <cellStyle name="60% - Akzent4" xfId="1250" xr:uid="{00000000-0005-0000-0000-00000F050000}"/>
    <cellStyle name="60% - Akzent5" xfId="1251" xr:uid="{00000000-0005-0000-0000-000010050000}"/>
    <cellStyle name="60% - Akzent6" xfId="1252" xr:uid="{00000000-0005-0000-0000-000011050000}"/>
    <cellStyle name="60% - Cor4 2" xfId="1253" xr:uid="{00000000-0005-0000-0000-000012050000}"/>
    <cellStyle name="Accent1" xfId="3" builtinId="29"/>
    <cellStyle name="Accent1 10" xfId="1254" xr:uid="{00000000-0005-0000-0000-000013050000}"/>
    <cellStyle name="Accent1 11" xfId="1255" xr:uid="{00000000-0005-0000-0000-000014050000}"/>
    <cellStyle name="Accent1 12" xfId="1256" xr:uid="{00000000-0005-0000-0000-000015050000}"/>
    <cellStyle name="Accent1 13" xfId="1257" xr:uid="{00000000-0005-0000-0000-000016050000}"/>
    <cellStyle name="Accent1 14" xfId="1258" xr:uid="{00000000-0005-0000-0000-000017050000}"/>
    <cellStyle name="Accent1 15" xfId="1259" xr:uid="{00000000-0005-0000-0000-000018050000}"/>
    <cellStyle name="Accent1 16" xfId="1260" xr:uid="{00000000-0005-0000-0000-000019050000}"/>
    <cellStyle name="Accent1 17" xfId="1261" xr:uid="{00000000-0005-0000-0000-00001A050000}"/>
    <cellStyle name="Accent1 18" xfId="1262" xr:uid="{00000000-0005-0000-0000-00001B050000}"/>
    <cellStyle name="Accent1 19" xfId="1263" xr:uid="{00000000-0005-0000-0000-00001C050000}"/>
    <cellStyle name="Accent1 2" xfId="1264" xr:uid="{00000000-0005-0000-0000-00001D050000}"/>
    <cellStyle name="Accent1 2 10" xfId="1265" xr:uid="{00000000-0005-0000-0000-00001E050000}"/>
    <cellStyle name="Accent1 2 2" xfId="1266" xr:uid="{00000000-0005-0000-0000-00001F050000}"/>
    <cellStyle name="Accent1 2 3" xfId="1267" xr:uid="{00000000-0005-0000-0000-000020050000}"/>
    <cellStyle name="Accent1 2 4" xfId="1268" xr:uid="{00000000-0005-0000-0000-000021050000}"/>
    <cellStyle name="Accent1 2 5" xfId="1269" xr:uid="{00000000-0005-0000-0000-000022050000}"/>
    <cellStyle name="Accent1 2 6" xfId="1270" xr:uid="{00000000-0005-0000-0000-000023050000}"/>
    <cellStyle name="Accent1 2 7" xfId="1271" xr:uid="{00000000-0005-0000-0000-000024050000}"/>
    <cellStyle name="Accent1 2 8" xfId="1272" xr:uid="{00000000-0005-0000-0000-000025050000}"/>
    <cellStyle name="Accent1 2 9" xfId="1273" xr:uid="{00000000-0005-0000-0000-000026050000}"/>
    <cellStyle name="Accent1 20" xfId="1274" xr:uid="{00000000-0005-0000-0000-000027050000}"/>
    <cellStyle name="Accent1 21" xfId="1275" xr:uid="{00000000-0005-0000-0000-000028050000}"/>
    <cellStyle name="Accent1 22" xfId="1276" xr:uid="{00000000-0005-0000-0000-000029050000}"/>
    <cellStyle name="Accent1 23" xfId="1277" xr:uid="{00000000-0005-0000-0000-00002A050000}"/>
    <cellStyle name="Accent1 24" xfId="1278" xr:uid="{00000000-0005-0000-0000-00002B050000}"/>
    <cellStyle name="Accent1 25" xfId="1279" xr:uid="{00000000-0005-0000-0000-00002C050000}"/>
    <cellStyle name="Accent1 26" xfId="1280" xr:uid="{00000000-0005-0000-0000-00002D050000}"/>
    <cellStyle name="Accent1 27" xfId="1281" xr:uid="{00000000-0005-0000-0000-00002E050000}"/>
    <cellStyle name="Accent1 28" xfId="1282" xr:uid="{00000000-0005-0000-0000-00002F050000}"/>
    <cellStyle name="Accent1 29" xfId="1283" xr:uid="{00000000-0005-0000-0000-000030050000}"/>
    <cellStyle name="Accent1 3" xfId="1284" xr:uid="{00000000-0005-0000-0000-000031050000}"/>
    <cellStyle name="Accent1 3 2" xfId="1285" xr:uid="{00000000-0005-0000-0000-000032050000}"/>
    <cellStyle name="Accent1 3 3" xfId="1286" xr:uid="{00000000-0005-0000-0000-000033050000}"/>
    <cellStyle name="Accent1 3 4" xfId="1287" xr:uid="{00000000-0005-0000-0000-000034050000}"/>
    <cellStyle name="Accent1 3 5" xfId="1288" xr:uid="{00000000-0005-0000-0000-000035050000}"/>
    <cellStyle name="Accent1 30" xfId="1289" xr:uid="{00000000-0005-0000-0000-000036050000}"/>
    <cellStyle name="Accent1 31" xfId="1290" xr:uid="{00000000-0005-0000-0000-000037050000}"/>
    <cellStyle name="Accent1 32" xfId="1291" xr:uid="{00000000-0005-0000-0000-000038050000}"/>
    <cellStyle name="Accent1 33" xfId="1292" xr:uid="{00000000-0005-0000-0000-000039050000}"/>
    <cellStyle name="Accent1 34" xfId="1293" xr:uid="{00000000-0005-0000-0000-00003A050000}"/>
    <cellStyle name="Accent1 35" xfId="1294" xr:uid="{00000000-0005-0000-0000-00003B050000}"/>
    <cellStyle name="Accent1 36" xfId="1295" xr:uid="{00000000-0005-0000-0000-00003C050000}"/>
    <cellStyle name="Accent1 37" xfId="1296" xr:uid="{00000000-0005-0000-0000-00003D050000}"/>
    <cellStyle name="Accent1 38" xfId="1297" xr:uid="{00000000-0005-0000-0000-00003E050000}"/>
    <cellStyle name="Accent1 39" xfId="1298" xr:uid="{00000000-0005-0000-0000-00003F050000}"/>
    <cellStyle name="Accent1 4" xfId="1299" xr:uid="{00000000-0005-0000-0000-000040050000}"/>
    <cellStyle name="Accent1 40" xfId="1300" xr:uid="{00000000-0005-0000-0000-000041050000}"/>
    <cellStyle name="Accent1 41" xfId="1301" xr:uid="{00000000-0005-0000-0000-000042050000}"/>
    <cellStyle name="Accent1 42" xfId="1302" xr:uid="{00000000-0005-0000-0000-000043050000}"/>
    <cellStyle name="Accent1 43" xfId="1303" xr:uid="{00000000-0005-0000-0000-000044050000}"/>
    <cellStyle name="Accent1 5" xfId="1304" xr:uid="{00000000-0005-0000-0000-000045050000}"/>
    <cellStyle name="Accent1 6" xfId="1305" xr:uid="{00000000-0005-0000-0000-000046050000}"/>
    <cellStyle name="Accent1 7" xfId="1306" xr:uid="{00000000-0005-0000-0000-000047050000}"/>
    <cellStyle name="Accent1 8" xfId="1307" xr:uid="{00000000-0005-0000-0000-000048050000}"/>
    <cellStyle name="Accent1 9" xfId="1308" xr:uid="{00000000-0005-0000-0000-000049050000}"/>
    <cellStyle name="Accent2 10" xfId="1309" xr:uid="{00000000-0005-0000-0000-00004A050000}"/>
    <cellStyle name="Accent2 11" xfId="1310" xr:uid="{00000000-0005-0000-0000-00004B050000}"/>
    <cellStyle name="Accent2 12" xfId="1311" xr:uid="{00000000-0005-0000-0000-00004C050000}"/>
    <cellStyle name="Accent2 13" xfId="1312" xr:uid="{00000000-0005-0000-0000-00004D050000}"/>
    <cellStyle name="Accent2 14" xfId="1313" xr:uid="{00000000-0005-0000-0000-00004E050000}"/>
    <cellStyle name="Accent2 15" xfId="1314" xr:uid="{00000000-0005-0000-0000-00004F050000}"/>
    <cellStyle name="Accent2 16" xfId="1315" xr:uid="{00000000-0005-0000-0000-000050050000}"/>
    <cellStyle name="Accent2 17" xfId="1316" xr:uid="{00000000-0005-0000-0000-000051050000}"/>
    <cellStyle name="Accent2 18" xfId="1317" xr:uid="{00000000-0005-0000-0000-000052050000}"/>
    <cellStyle name="Accent2 19" xfId="1318" xr:uid="{00000000-0005-0000-0000-000053050000}"/>
    <cellStyle name="Accent2 2" xfId="1319" xr:uid="{00000000-0005-0000-0000-000054050000}"/>
    <cellStyle name="Accent2 2 10" xfId="1320" xr:uid="{00000000-0005-0000-0000-000055050000}"/>
    <cellStyle name="Accent2 2 2" xfId="1321" xr:uid="{00000000-0005-0000-0000-000056050000}"/>
    <cellStyle name="Accent2 2 3" xfId="1322" xr:uid="{00000000-0005-0000-0000-000057050000}"/>
    <cellStyle name="Accent2 2 4" xfId="1323" xr:uid="{00000000-0005-0000-0000-000058050000}"/>
    <cellStyle name="Accent2 2 5" xfId="1324" xr:uid="{00000000-0005-0000-0000-000059050000}"/>
    <cellStyle name="Accent2 2 6" xfId="1325" xr:uid="{00000000-0005-0000-0000-00005A050000}"/>
    <cellStyle name="Accent2 2 7" xfId="1326" xr:uid="{00000000-0005-0000-0000-00005B050000}"/>
    <cellStyle name="Accent2 2 8" xfId="1327" xr:uid="{00000000-0005-0000-0000-00005C050000}"/>
    <cellStyle name="Accent2 2 9" xfId="1328" xr:uid="{00000000-0005-0000-0000-00005D050000}"/>
    <cellStyle name="Accent2 20" xfId="1329" xr:uid="{00000000-0005-0000-0000-00005E050000}"/>
    <cellStyle name="Accent2 21" xfId="1330" xr:uid="{00000000-0005-0000-0000-00005F050000}"/>
    <cellStyle name="Accent2 22" xfId="1331" xr:uid="{00000000-0005-0000-0000-000060050000}"/>
    <cellStyle name="Accent2 23" xfId="1332" xr:uid="{00000000-0005-0000-0000-000061050000}"/>
    <cellStyle name="Accent2 24" xfId="1333" xr:uid="{00000000-0005-0000-0000-000062050000}"/>
    <cellStyle name="Accent2 25" xfId="1334" xr:uid="{00000000-0005-0000-0000-000063050000}"/>
    <cellStyle name="Accent2 26" xfId="1335" xr:uid="{00000000-0005-0000-0000-000064050000}"/>
    <cellStyle name="Accent2 27" xfId="1336" xr:uid="{00000000-0005-0000-0000-000065050000}"/>
    <cellStyle name="Accent2 28" xfId="1337" xr:uid="{00000000-0005-0000-0000-000066050000}"/>
    <cellStyle name="Accent2 29" xfId="1338" xr:uid="{00000000-0005-0000-0000-000067050000}"/>
    <cellStyle name="Accent2 3" xfId="1339" xr:uid="{00000000-0005-0000-0000-000068050000}"/>
    <cellStyle name="Accent2 3 2" xfId="1340" xr:uid="{00000000-0005-0000-0000-000069050000}"/>
    <cellStyle name="Accent2 3 3" xfId="1341" xr:uid="{00000000-0005-0000-0000-00006A050000}"/>
    <cellStyle name="Accent2 3 4" xfId="1342" xr:uid="{00000000-0005-0000-0000-00006B050000}"/>
    <cellStyle name="Accent2 3 5" xfId="1343" xr:uid="{00000000-0005-0000-0000-00006C050000}"/>
    <cellStyle name="Accent2 30" xfId="1344" xr:uid="{00000000-0005-0000-0000-00006D050000}"/>
    <cellStyle name="Accent2 31" xfId="1345" xr:uid="{00000000-0005-0000-0000-00006E050000}"/>
    <cellStyle name="Accent2 32" xfId="1346" xr:uid="{00000000-0005-0000-0000-00006F050000}"/>
    <cellStyle name="Accent2 33" xfId="1347" xr:uid="{00000000-0005-0000-0000-000070050000}"/>
    <cellStyle name="Accent2 34" xfId="1348" xr:uid="{00000000-0005-0000-0000-000071050000}"/>
    <cellStyle name="Accent2 35" xfId="1349" xr:uid="{00000000-0005-0000-0000-000072050000}"/>
    <cellStyle name="Accent2 36" xfId="1350" xr:uid="{00000000-0005-0000-0000-000073050000}"/>
    <cellStyle name="Accent2 37" xfId="1351" xr:uid="{00000000-0005-0000-0000-000074050000}"/>
    <cellStyle name="Accent2 38" xfId="1352" xr:uid="{00000000-0005-0000-0000-000075050000}"/>
    <cellStyle name="Accent2 39" xfId="1353" xr:uid="{00000000-0005-0000-0000-000076050000}"/>
    <cellStyle name="Accent2 4" xfId="1354" xr:uid="{00000000-0005-0000-0000-000077050000}"/>
    <cellStyle name="Accent2 40" xfId="1355" xr:uid="{00000000-0005-0000-0000-000078050000}"/>
    <cellStyle name="Accent2 41" xfId="1356" xr:uid="{00000000-0005-0000-0000-000079050000}"/>
    <cellStyle name="Accent2 42" xfId="1357" xr:uid="{00000000-0005-0000-0000-00007A050000}"/>
    <cellStyle name="Accent2 43" xfId="1358" xr:uid="{00000000-0005-0000-0000-00007B050000}"/>
    <cellStyle name="Accent2 5" xfId="1359" xr:uid="{00000000-0005-0000-0000-00007C050000}"/>
    <cellStyle name="Accent2 6" xfId="1360" xr:uid="{00000000-0005-0000-0000-00007D050000}"/>
    <cellStyle name="Accent2 7" xfId="1361" xr:uid="{00000000-0005-0000-0000-00007E050000}"/>
    <cellStyle name="Accent2 8" xfId="1362" xr:uid="{00000000-0005-0000-0000-00007F050000}"/>
    <cellStyle name="Accent2 9" xfId="1363" xr:uid="{00000000-0005-0000-0000-000080050000}"/>
    <cellStyle name="Accent3 10" xfId="1364" xr:uid="{00000000-0005-0000-0000-000081050000}"/>
    <cellStyle name="Accent3 11" xfId="1365" xr:uid="{00000000-0005-0000-0000-000082050000}"/>
    <cellStyle name="Accent3 12" xfId="1366" xr:uid="{00000000-0005-0000-0000-000083050000}"/>
    <cellStyle name="Accent3 13" xfId="1367" xr:uid="{00000000-0005-0000-0000-000084050000}"/>
    <cellStyle name="Accent3 14" xfId="1368" xr:uid="{00000000-0005-0000-0000-000085050000}"/>
    <cellStyle name="Accent3 15" xfId="1369" xr:uid="{00000000-0005-0000-0000-000086050000}"/>
    <cellStyle name="Accent3 16" xfId="1370" xr:uid="{00000000-0005-0000-0000-000087050000}"/>
    <cellStyle name="Accent3 17" xfId="1371" xr:uid="{00000000-0005-0000-0000-000088050000}"/>
    <cellStyle name="Accent3 18" xfId="1372" xr:uid="{00000000-0005-0000-0000-000089050000}"/>
    <cellStyle name="Accent3 19" xfId="1373" xr:uid="{00000000-0005-0000-0000-00008A050000}"/>
    <cellStyle name="Accent3 2" xfId="1374" xr:uid="{00000000-0005-0000-0000-00008B050000}"/>
    <cellStyle name="Accent3 2 10" xfId="1375" xr:uid="{00000000-0005-0000-0000-00008C050000}"/>
    <cellStyle name="Accent3 2 2" xfId="1376" xr:uid="{00000000-0005-0000-0000-00008D050000}"/>
    <cellStyle name="Accent3 2 3" xfId="1377" xr:uid="{00000000-0005-0000-0000-00008E050000}"/>
    <cellStyle name="Accent3 2 4" xfId="1378" xr:uid="{00000000-0005-0000-0000-00008F050000}"/>
    <cellStyle name="Accent3 2 5" xfId="1379" xr:uid="{00000000-0005-0000-0000-000090050000}"/>
    <cellStyle name="Accent3 2 6" xfId="1380" xr:uid="{00000000-0005-0000-0000-000091050000}"/>
    <cellStyle name="Accent3 2 7" xfId="1381" xr:uid="{00000000-0005-0000-0000-000092050000}"/>
    <cellStyle name="Accent3 2 8" xfId="1382" xr:uid="{00000000-0005-0000-0000-000093050000}"/>
    <cellStyle name="Accent3 2 9" xfId="1383" xr:uid="{00000000-0005-0000-0000-000094050000}"/>
    <cellStyle name="Accent3 20" xfId="1384" xr:uid="{00000000-0005-0000-0000-000095050000}"/>
    <cellStyle name="Accent3 21" xfId="1385" xr:uid="{00000000-0005-0000-0000-000096050000}"/>
    <cellStyle name="Accent3 22" xfId="1386" xr:uid="{00000000-0005-0000-0000-000097050000}"/>
    <cellStyle name="Accent3 23" xfId="1387" xr:uid="{00000000-0005-0000-0000-000098050000}"/>
    <cellStyle name="Accent3 24" xfId="1388" xr:uid="{00000000-0005-0000-0000-000099050000}"/>
    <cellStyle name="Accent3 25" xfId="1389" xr:uid="{00000000-0005-0000-0000-00009A050000}"/>
    <cellStyle name="Accent3 26" xfId="1390" xr:uid="{00000000-0005-0000-0000-00009B050000}"/>
    <cellStyle name="Accent3 27" xfId="1391" xr:uid="{00000000-0005-0000-0000-00009C050000}"/>
    <cellStyle name="Accent3 28" xfId="1392" xr:uid="{00000000-0005-0000-0000-00009D050000}"/>
    <cellStyle name="Accent3 29" xfId="1393" xr:uid="{00000000-0005-0000-0000-00009E050000}"/>
    <cellStyle name="Accent3 3" xfId="1394" xr:uid="{00000000-0005-0000-0000-00009F050000}"/>
    <cellStyle name="Accent3 3 2" xfId="1395" xr:uid="{00000000-0005-0000-0000-0000A0050000}"/>
    <cellStyle name="Accent3 3 3" xfId="1396" xr:uid="{00000000-0005-0000-0000-0000A1050000}"/>
    <cellStyle name="Accent3 3 4" xfId="1397" xr:uid="{00000000-0005-0000-0000-0000A2050000}"/>
    <cellStyle name="Accent3 3 5" xfId="1398" xr:uid="{00000000-0005-0000-0000-0000A3050000}"/>
    <cellStyle name="Accent3 30" xfId="1399" xr:uid="{00000000-0005-0000-0000-0000A4050000}"/>
    <cellStyle name="Accent3 31" xfId="1400" xr:uid="{00000000-0005-0000-0000-0000A5050000}"/>
    <cellStyle name="Accent3 32" xfId="1401" xr:uid="{00000000-0005-0000-0000-0000A6050000}"/>
    <cellStyle name="Accent3 33" xfId="1402" xr:uid="{00000000-0005-0000-0000-0000A7050000}"/>
    <cellStyle name="Accent3 34" xfId="1403" xr:uid="{00000000-0005-0000-0000-0000A8050000}"/>
    <cellStyle name="Accent3 35" xfId="1404" xr:uid="{00000000-0005-0000-0000-0000A9050000}"/>
    <cellStyle name="Accent3 36" xfId="1405" xr:uid="{00000000-0005-0000-0000-0000AA050000}"/>
    <cellStyle name="Accent3 37" xfId="1406" xr:uid="{00000000-0005-0000-0000-0000AB050000}"/>
    <cellStyle name="Accent3 38" xfId="1407" xr:uid="{00000000-0005-0000-0000-0000AC050000}"/>
    <cellStyle name="Accent3 39" xfId="1408" xr:uid="{00000000-0005-0000-0000-0000AD050000}"/>
    <cellStyle name="Accent3 4" xfId="1409" xr:uid="{00000000-0005-0000-0000-0000AE050000}"/>
    <cellStyle name="Accent3 40" xfId="1410" xr:uid="{00000000-0005-0000-0000-0000AF050000}"/>
    <cellStyle name="Accent3 41" xfId="1411" xr:uid="{00000000-0005-0000-0000-0000B0050000}"/>
    <cellStyle name="Accent3 42" xfId="1412" xr:uid="{00000000-0005-0000-0000-0000B1050000}"/>
    <cellStyle name="Accent3 43" xfId="1413" xr:uid="{00000000-0005-0000-0000-0000B2050000}"/>
    <cellStyle name="Accent3 5" xfId="1414" xr:uid="{00000000-0005-0000-0000-0000B3050000}"/>
    <cellStyle name="Accent3 6" xfId="1415" xr:uid="{00000000-0005-0000-0000-0000B4050000}"/>
    <cellStyle name="Accent3 7" xfId="1416" xr:uid="{00000000-0005-0000-0000-0000B5050000}"/>
    <cellStyle name="Accent3 8" xfId="1417" xr:uid="{00000000-0005-0000-0000-0000B6050000}"/>
    <cellStyle name="Accent3 9" xfId="1418" xr:uid="{00000000-0005-0000-0000-0000B7050000}"/>
    <cellStyle name="Accent4 10" xfId="1419" xr:uid="{00000000-0005-0000-0000-0000B8050000}"/>
    <cellStyle name="Accent4 11" xfId="1420" xr:uid="{00000000-0005-0000-0000-0000B9050000}"/>
    <cellStyle name="Accent4 12" xfId="1421" xr:uid="{00000000-0005-0000-0000-0000BA050000}"/>
    <cellStyle name="Accent4 13" xfId="1422" xr:uid="{00000000-0005-0000-0000-0000BB050000}"/>
    <cellStyle name="Accent4 14" xfId="1423" xr:uid="{00000000-0005-0000-0000-0000BC050000}"/>
    <cellStyle name="Accent4 15" xfId="1424" xr:uid="{00000000-0005-0000-0000-0000BD050000}"/>
    <cellStyle name="Accent4 16" xfId="1425" xr:uid="{00000000-0005-0000-0000-0000BE050000}"/>
    <cellStyle name="Accent4 17" xfId="1426" xr:uid="{00000000-0005-0000-0000-0000BF050000}"/>
    <cellStyle name="Accent4 18" xfId="1427" xr:uid="{00000000-0005-0000-0000-0000C0050000}"/>
    <cellStyle name="Accent4 19" xfId="1428" xr:uid="{00000000-0005-0000-0000-0000C1050000}"/>
    <cellStyle name="Accent4 2" xfId="1429" xr:uid="{00000000-0005-0000-0000-0000C2050000}"/>
    <cellStyle name="Accent4 2 10" xfId="1430" xr:uid="{00000000-0005-0000-0000-0000C3050000}"/>
    <cellStyle name="Accent4 2 2" xfId="1431" xr:uid="{00000000-0005-0000-0000-0000C4050000}"/>
    <cellStyle name="Accent4 2 3" xfId="1432" xr:uid="{00000000-0005-0000-0000-0000C5050000}"/>
    <cellStyle name="Accent4 2 4" xfId="1433" xr:uid="{00000000-0005-0000-0000-0000C6050000}"/>
    <cellStyle name="Accent4 2 5" xfId="1434" xr:uid="{00000000-0005-0000-0000-0000C7050000}"/>
    <cellStyle name="Accent4 2 6" xfId="1435" xr:uid="{00000000-0005-0000-0000-0000C8050000}"/>
    <cellStyle name="Accent4 2 7" xfId="1436" xr:uid="{00000000-0005-0000-0000-0000C9050000}"/>
    <cellStyle name="Accent4 2 8" xfId="1437" xr:uid="{00000000-0005-0000-0000-0000CA050000}"/>
    <cellStyle name="Accent4 2 9" xfId="1438" xr:uid="{00000000-0005-0000-0000-0000CB050000}"/>
    <cellStyle name="Accent4 20" xfId="1439" xr:uid="{00000000-0005-0000-0000-0000CC050000}"/>
    <cellStyle name="Accent4 21" xfId="1440" xr:uid="{00000000-0005-0000-0000-0000CD050000}"/>
    <cellStyle name="Accent4 22" xfId="1441" xr:uid="{00000000-0005-0000-0000-0000CE050000}"/>
    <cellStyle name="Accent4 23" xfId="1442" xr:uid="{00000000-0005-0000-0000-0000CF050000}"/>
    <cellStyle name="Accent4 24" xfId="1443" xr:uid="{00000000-0005-0000-0000-0000D0050000}"/>
    <cellStyle name="Accent4 25" xfId="1444" xr:uid="{00000000-0005-0000-0000-0000D1050000}"/>
    <cellStyle name="Accent4 26" xfId="1445" xr:uid="{00000000-0005-0000-0000-0000D2050000}"/>
    <cellStyle name="Accent4 27" xfId="1446" xr:uid="{00000000-0005-0000-0000-0000D3050000}"/>
    <cellStyle name="Accent4 28" xfId="1447" xr:uid="{00000000-0005-0000-0000-0000D4050000}"/>
    <cellStyle name="Accent4 29" xfId="1448" xr:uid="{00000000-0005-0000-0000-0000D5050000}"/>
    <cellStyle name="Accent4 3" xfId="1449" xr:uid="{00000000-0005-0000-0000-0000D6050000}"/>
    <cellStyle name="Accent4 3 2" xfId="1450" xr:uid="{00000000-0005-0000-0000-0000D7050000}"/>
    <cellStyle name="Accent4 3 3" xfId="1451" xr:uid="{00000000-0005-0000-0000-0000D8050000}"/>
    <cellStyle name="Accent4 3 4" xfId="1452" xr:uid="{00000000-0005-0000-0000-0000D9050000}"/>
    <cellStyle name="Accent4 3 5" xfId="1453" xr:uid="{00000000-0005-0000-0000-0000DA050000}"/>
    <cellStyle name="Accent4 30" xfId="1454" xr:uid="{00000000-0005-0000-0000-0000DB050000}"/>
    <cellStyle name="Accent4 31" xfId="1455" xr:uid="{00000000-0005-0000-0000-0000DC050000}"/>
    <cellStyle name="Accent4 32" xfId="1456" xr:uid="{00000000-0005-0000-0000-0000DD050000}"/>
    <cellStyle name="Accent4 33" xfId="1457" xr:uid="{00000000-0005-0000-0000-0000DE050000}"/>
    <cellStyle name="Accent4 34" xfId="1458" xr:uid="{00000000-0005-0000-0000-0000DF050000}"/>
    <cellStyle name="Accent4 35" xfId="1459" xr:uid="{00000000-0005-0000-0000-0000E0050000}"/>
    <cellStyle name="Accent4 36" xfId="1460" xr:uid="{00000000-0005-0000-0000-0000E1050000}"/>
    <cellStyle name="Accent4 37" xfId="1461" xr:uid="{00000000-0005-0000-0000-0000E2050000}"/>
    <cellStyle name="Accent4 38" xfId="1462" xr:uid="{00000000-0005-0000-0000-0000E3050000}"/>
    <cellStyle name="Accent4 39" xfId="1463" xr:uid="{00000000-0005-0000-0000-0000E4050000}"/>
    <cellStyle name="Accent4 4" xfId="1464" xr:uid="{00000000-0005-0000-0000-0000E5050000}"/>
    <cellStyle name="Accent4 40" xfId="1465" xr:uid="{00000000-0005-0000-0000-0000E6050000}"/>
    <cellStyle name="Accent4 41" xfId="1466" xr:uid="{00000000-0005-0000-0000-0000E7050000}"/>
    <cellStyle name="Accent4 42" xfId="1467" xr:uid="{00000000-0005-0000-0000-0000E8050000}"/>
    <cellStyle name="Accent4 43" xfId="1468" xr:uid="{00000000-0005-0000-0000-0000E9050000}"/>
    <cellStyle name="Accent4 5" xfId="1469" xr:uid="{00000000-0005-0000-0000-0000EA050000}"/>
    <cellStyle name="Accent4 6" xfId="1470" xr:uid="{00000000-0005-0000-0000-0000EB050000}"/>
    <cellStyle name="Accent4 7" xfId="1471" xr:uid="{00000000-0005-0000-0000-0000EC050000}"/>
    <cellStyle name="Accent4 8" xfId="1472" xr:uid="{00000000-0005-0000-0000-0000ED050000}"/>
    <cellStyle name="Accent4 9" xfId="1473" xr:uid="{00000000-0005-0000-0000-0000EE050000}"/>
    <cellStyle name="Accent5 10" xfId="1474" xr:uid="{00000000-0005-0000-0000-0000EF050000}"/>
    <cellStyle name="Accent5 11" xfId="1475" xr:uid="{00000000-0005-0000-0000-0000F0050000}"/>
    <cellStyle name="Accent5 12" xfId="1476" xr:uid="{00000000-0005-0000-0000-0000F1050000}"/>
    <cellStyle name="Accent5 13" xfId="1477" xr:uid="{00000000-0005-0000-0000-0000F2050000}"/>
    <cellStyle name="Accent5 14" xfId="1478" xr:uid="{00000000-0005-0000-0000-0000F3050000}"/>
    <cellStyle name="Accent5 15" xfId="1479" xr:uid="{00000000-0005-0000-0000-0000F4050000}"/>
    <cellStyle name="Accent5 16" xfId="1480" xr:uid="{00000000-0005-0000-0000-0000F5050000}"/>
    <cellStyle name="Accent5 17" xfId="1481" xr:uid="{00000000-0005-0000-0000-0000F6050000}"/>
    <cellStyle name="Accent5 18" xfId="1482" xr:uid="{00000000-0005-0000-0000-0000F7050000}"/>
    <cellStyle name="Accent5 19" xfId="1483" xr:uid="{00000000-0005-0000-0000-0000F8050000}"/>
    <cellStyle name="Accent5 2" xfId="1484" xr:uid="{00000000-0005-0000-0000-0000F9050000}"/>
    <cellStyle name="Accent5 2 10" xfId="1485" xr:uid="{00000000-0005-0000-0000-0000FA050000}"/>
    <cellStyle name="Accent5 2 2" xfId="1486" xr:uid="{00000000-0005-0000-0000-0000FB050000}"/>
    <cellStyle name="Accent5 2 3" xfId="1487" xr:uid="{00000000-0005-0000-0000-0000FC050000}"/>
    <cellStyle name="Accent5 2 4" xfId="1488" xr:uid="{00000000-0005-0000-0000-0000FD050000}"/>
    <cellStyle name="Accent5 2 5" xfId="1489" xr:uid="{00000000-0005-0000-0000-0000FE050000}"/>
    <cellStyle name="Accent5 2 6" xfId="1490" xr:uid="{00000000-0005-0000-0000-0000FF050000}"/>
    <cellStyle name="Accent5 2 7" xfId="1491" xr:uid="{00000000-0005-0000-0000-000000060000}"/>
    <cellStyle name="Accent5 2 8" xfId="1492" xr:uid="{00000000-0005-0000-0000-000001060000}"/>
    <cellStyle name="Accent5 2 9" xfId="1493" xr:uid="{00000000-0005-0000-0000-000002060000}"/>
    <cellStyle name="Accent5 20" xfId="1494" xr:uid="{00000000-0005-0000-0000-000003060000}"/>
    <cellStyle name="Accent5 21" xfId="1495" xr:uid="{00000000-0005-0000-0000-000004060000}"/>
    <cellStyle name="Accent5 22" xfId="1496" xr:uid="{00000000-0005-0000-0000-000005060000}"/>
    <cellStyle name="Accent5 23" xfId="1497" xr:uid="{00000000-0005-0000-0000-000006060000}"/>
    <cellStyle name="Accent5 24" xfId="1498" xr:uid="{00000000-0005-0000-0000-000007060000}"/>
    <cellStyle name="Accent5 25" xfId="1499" xr:uid="{00000000-0005-0000-0000-000008060000}"/>
    <cellStyle name="Accent5 26" xfId="1500" xr:uid="{00000000-0005-0000-0000-000009060000}"/>
    <cellStyle name="Accent5 27" xfId="1501" xr:uid="{00000000-0005-0000-0000-00000A060000}"/>
    <cellStyle name="Accent5 28" xfId="1502" xr:uid="{00000000-0005-0000-0000-00000B060000}"/>
    <cellStyle name="Accent5 29" xfId="1503" xr:uid="{00000000-0005-0000-0000-00000C060000}"/>
    <cellStyle name="Accent5 3" xfId="1504" xr:uid="{00000000-0005-0000-0000-00000D060000}"/>
    <cellStyle name="Accent5 3 2" xfId="1505" xr:uid="{00000000-0005-0000-0000-00000E060000}"/>
    <cellStyle name="Accent5 30" xfId="1506" xr:uid="{00000000-0005-0000-0000-00000F060000}"/>
    <cellStyle name="Accent5 31" xfId="1507" xr:uid="{00000000-0005-0000-0000-000010060000}"/>
    <cellStyle name="Accent5 32" xfId="1508" xr:uid="{00000000-0005-0000-0000-000011060000}"/>
    <cellStyle name="Accent5 33" xfId="1509" xr:uid="{00000000-0005-0000-0000-000012060000}"/>
    <cellStyle name="Accent5 34" xfId="1510" xr:uid="{00000000-0005-0000-0000-000013060000}"/>
    <cellStyle name="Accent5 35" xfId="1511" xr:uid="{00000000-0005-0000-0000-000014060000}"/>
    <cellStyle name="Accent5 36" xfId="1512" xr:uid="{00000000-0005-0000-0000-000015060000}"/>
    <cellStyle name="Accent5 37" xfId="1513" xr:uid="{00000000-0005-0000-0000-000016060000}"/>
    <cellStyle name="Accent5 38" xfId="1514" xr:uid="{00000000-0005-0000-0000-000017060000}"/>
    <cellStyle name="Accent5 39" xfId="1515" xr:uid="{00000000-0005-0000-0000-000018060000}"/>
    <cellStyle name="Accent5 4" xfId="1516" xr:uid="{00000000-0005-0000-0000-000019060000}"/>
    <cellStyle name="Accent5 40" xfId="1517" xr:uid="{00000000-0005-0000-0000-00001A060000}"/>
    <cellStyle name="Accent5 41" xfId="1518" xr:uid="{00000000-0005-0000-0000-00001B060000}"/>
    <cellStyle name="Accent5 42" xfId="1519" xr:uid="{00000000-0005-0000-0000-00001C060000}"/>
    <cellStyle name="Accent5 43" xfId="1520" xr:uid="{00000000-0005-0000-0000-00001D060000}"/>
    <cellStyle name="Accent5 5" xfId="1521" xr:uid="{00000000-0005-0000-0000-00001E060000}"/>
    <cellStyle name="Accent5 6" xfId="1522" xr:uid="{00000000-0005-0000-0000-00001F060000}"/>
    <cellStyle name="Accent5 7" xfId="1523" xr:uid="{00000000-0005-0000-0000-000020060000}"/>
    <cellStyle name="Accent5 8" xfId="1524" xr:uid="{00000000-0005-0000-0000-000021060000}"/>
    <cellStyle name="Accent5 9" xfId="1525" xr:uid="{00000000-0005-0000-0000-000022060000}"/>
    <cellStyle name="Accent6 10" xfId="1526" xr:uid="{00000000-0005-0000-0000-000023060000}"/>
    <cellStyle name="Accent6 11" xfId="1527" xr:uid="{00000000-0005-0000-0000-000024060000}"/>
    <cellStyle name="Accent6 12" xfId="1528" xr:uid="{00000000-0005-0000-0000-000025060000}"/>
    <cellStyle name="Accent6 13" xfId="1529" xr:uid="{00000000-0005-0000-0000-000026060000}"/>
    <cellStyle name="Accent6 14" xfId="1530" xr:uid="{00000000-0005-0000-0000-000027060000}"/>
    <cellStyle name="Accent6 15" xfId="1531" xr:uid="{00000000-0005-0000-0000-000028060000}"/>
    <cellStyle name="Accent6 16" xfId="1532" xr:uid="{00000000-0005-0000-0000-000029060000}"/>
    <cellStyle name="Accent6 17" xfId="1533" xr:uid="{00000000-0005-0000-0000-00002A060000}"/>
    <cellStyle name="Accent6 18" xfId="1534" xr:uid="{00000000-0005-0000-0000-00002B060000}"/>
    <cellStyle name="Accent6 19" xfId="1535" xr:uid="{00000000-0005-0000-0000-00002C060000}"/>
    <cellStyle name="Accent6 2" xfId="1536" xr:uid="{00000000-0005-0000-0000-00002D060000}"/>
    <cellStyle name="Accent6 2 10" xfId="1537" xr:uid="{00000000-0005-0000-0000-00002E060000}"/>
    <cellStyle name="Accent6 2 2" xfId="1538" xr:uid="{00000000-0005-0000-0000-00002F060000}"/>
    <cellStyle name="Accent6 2 3" xfId="1539" xr:uid="{00000000-0005-0000-0000-000030060000}"/>
    <cellStyle name="Accent6 2 4" xfId="1540" xr:uid="{00000000-0005-0000-0000-000031060000}"/>
    <cellStyle name="Accent6 2 5" xfId="1541" xr:uid="{00000000-0005-0000-0000-000032060000}"/>
    <cellStyle name="Accent6 2 6" xfId="1542" xr:uid="{00000000-0005-0000-0000-000033060000}"/>
    <cellStyle name="Accent6 2 7" xfId="1543" xr:uid="{00000000-0005-0000-0000-000034060000}"/>
    <cellStyle name="Accent6 2 8" xfId="1544" xr:uid="{00000000-0005-0000-0000-000035060000}"/>
    <cellStyle name="Accent6 2 9" xfId="1545" xr:uid="{00000000-0005-0000-0000-000036060000}"/>
    <cellStyle name="Accent6 20" xfId="1546" xr:uid="{00000000-0005-0000-0000-000037060000}"/>
    <cellStyle name="Accent6 21" xfId="1547" xr:uid="{00000000-0005-0000-0000-000038060000}"/>
    <cellStyle name="Accent6 22" xfId="1548" xr:uid="{00000000-0005-0000-0000-000039060000}"/>
    <cellStyle name="Accent6 23" xfId="1549" xr:uid="{00000000-0005-0000-0000-00003A060000}"/>
    <cellStyle name="Accent6 24" xfId="1550" xr:uid="{00000000-0005-0000-0000-00003B060000}"/>
    <cellStyle name="Accent6 25" xfId="1551" xr:uid="{00000000-0005-0000-0000-00003C060000}"/>
    <cellStyle name="Accent6 26" xfId="1552" xr:uid="{00000000-0005-0000-0000-00003D060000}"/>
    <cellStyle name="Accent6 27" xfId="1553" xr:uid="{00000000-0005-0000-0000-00003E060000}"/>
    <cellStyle name="Accent6 28" xfId="1554" xr:uid="{00000000-0005-0000-0000-00003F060000}"/>
    <cellStyle name="Accent6 29" xfId="1555" xr:uid="{00000000-0005-0000-0000-000040060000}"/>
    <cellStyle name="Accent6 3" xfId="1556" xr:uid="{00000000-0005-0000-0000-000041060000}"/>
    <cellStyle name="Accent6 3 2" xfId="1557" xr:uid="{00000000-0005-0000-0000-000042060000}"/>
    <cellStyle name="Accent6 3 3" xfId="1558" xr:uid="{00000000-0005-0000-0000-000043060000}"/>
    <cellStyle name="Accent6 3 4" xfId="1559" xr:uid="{00000000-0005-0000-0000-000044060000}"/>
    <cellStyle name="Accent6 3 5" xfId="1560" xr:uid="{00000000-0005-0000-0000-000045060000}"/>
    <cellStyle name="Accent6 30" xfId="1561" xr:uid="{00000000-0005-0000-0000-000046060000}"/>
    <cellStyle name="Accent6 31" xfId="1562" xr:uid="{00000000-0005-0000-0000-000047060000}"/>
    <cellStyle name="Accent6 32" xfId="1563" xr:uid="{00000000-0005-0000-0000-000048060000}"/>
    <cellStyle name="Accent6 33" xfId="1564" xr:uid="{00000000-0005-0000-0000-000049060000}"/>
    <cellStyle name="Accent6 34" xfId="1565" xr:uid="{00000000-0005-0000-0000-00004A060000}"/>
    <cellStyle name="Accent6 35" xfId="1566" xr:uid="{00000000-0005-0000-0000-00004B060000}"/>
    <cellStyle name="Accent6 36" xfId="1567" xr:uid="{00000000-0005-0000-0000-00004C060000}"/>
    <cellStyle name="Accent6 37" xfId="1568" xr:uid="{00000000-0005-0000-0000-00004D060000}"/>
    <cellStyle name="Accent6 38" xfId="1569" xr:uid="{00000000-0005-0000-0000-00004E060000}"/>
    <cellStyle name="Accent6 39" xfId="1570" xr:uid="{00000000-0005-0000-0000-00004F060000}"/>
    <cellStyle name="Accent6 4" xfId="1571" xr:uid="{00000000-0005-0000-0000-000050060000}"/>
    <cellStyle name="Accent6 40" xfId="1572" xr:uid="{00000000-0005-0000-0000-000051060000}"/>
    <cellStyle name="Accent6 41" xfId="1573" xr:uid="{00000000-0005-0000-0000-000052060000}"/>
    <cellStyle name="Accent6 42" xfId="1574" xr:uid="{00000000-0005-0000-0000-000053060000}"/>
    <cellStyle name="Accent6 43" xfId="1575" xr:uid="{00000000-0005-0000-0000-000054060000}"/>
    <cellStyle name="Accent6 5" xfId="1576" xr:uid="{00000000-0005-0000-0000-000055060000}"/>
    <cellStyle name="Accent6 6" xfId="1577" xr:uid="{00000000-0005-0000-0000-000056060000}"/>
    <cellStyle name="Accent6 7" xfId="1578" xr:uid="{00000000-0005-0000-0000-000057060000}"/>
    <cellStyle name="Accent6 8" xfId="1579" xr:uid="{00000000-0005-0000-0000-000058060000}"/>
    <cellStyle name="Accent6 9" xfId="1580" xr:uid="{00000000-0005-0000-0000-000059060000}"/>
    <cellStyle name="AggblueBoldCels" xfId="1581" xr:uid="{00000000-0005-0000-0000-00005A060000}"/>
    <cellStyle name="AggblueCels" xfId="1582" xr:uid="{00000000-0005-0000-0000-00005B060000}"/>
    <cellStyle name="AggBoldCells" xfId="1583" xr:uid="{00000000-0005-0000-0000-00005C060000}"/>
    <cellStyle name="AggCels" xfId="1584" xr:uid="{00000000-0005-0000-0000-00005D060000}"/>
    <cellStyle name="AggGreen" xfId="1585" xr:uid="{00000000-0005-0000-0000-00005E060000}"/>
    <cellStyle name="AggGreen12" xfId="1586" xr:uid="{00000000-0005-0000-0000-00005F060000}"/>
    <cellStyle name="AggOrange" xfId="1587" xr:uid="{00000000-0005-0000-0000-000060060000}"/>
    <cellStyle name="AggOrange9" xfId="1588" xr:uid="{00000000-0005-0000-0000-000061060000}"/>
    <cellStyle name="AggOrangeLB_2x" xfId="1589" xr:uid="{00000000-0005-0000-0000-000062060000}"/>
    <cellStyle name="AggOrangeLBorder" xfId="1590" xr:uid="{00000000-0005-0000-0000-000063060000}"/>
    <cellStyle name="AggOrangeRBorder" xfId="1591" xr:uid="{00000000-0005-0000-0000-000064060000}"/>
    <cellStyle name="Akzent1" xfId="1592" xr:uid="{00000000-0005-0000-0000-000065060000}"/>
    <cellStyle name="Akzent2" xfId="1593" xr:uid="{00000000-0005-0000-0000-000066060000}"/>
    <cellStyle name="Akzent3" xfId="1594" xr:uid="{00000000-0005-0000-0000-000067060000}"/>
    <cellStyle name="Akzent4" xfId="1595" xr:uid="{00000000-0005-0000-0000-000068060000}"/>
    <cellStyle name="Akzent5" xfId="1596" xr:uid="{00000000-0005-0000-0000-000069060000}"/>
    <cellStyle name="Akzent6" xfId="1597" xr:uid="{00000000-0005-0000-0000-00006A060000}"/>
    <cellStyle name="Ausgabe" xfId="1598" xr:uid="{00000000-0005-0000-0000-00006B060000}"/>
    <cellStyle name="Bad" xfId="2" builtinId="27"/>
    <cellStyle name="Bad 10" xfId="1599" xr:uid="{00000000-0005-0000-0000-00006C060000}"/>
    <cellStyle name="Bad 11" xfId="1600" xr:uid="{00000000-0005-0000-0000-00006D060000}"/>
    <cellStyle name="Bad 12" xfId="1601" xr:uid="{00000000-0005-0000-0000-00006E060000}"/>
    <cellStyle name="Bad 13" xfId="1602" xr:uid="{00000000-0005-0000-0000-00006F060000}"/>
    <cellStyle name="Bad 14" xfId="1603" xr:uid="{00000000-0005-0000-0000-000070060000}"/>
    <cellStyle name="Bad 15" xfId="1604" xr:uid="{00000000-0005-0000-0000-000071060000}"/>
    <cellStyle name="Bad 16" xfId="1605" xr:uid="{00000000-0005-0000-0000-000072060000}"/>
    <cellStyle name="Bad 17" xfId="1606" xr:uid="{00000000-0005-0000-0000-000073060000}"/>
    <cellStyle name="Bad 18" xfId="1607" xr:uid="{00000000-0005-0000-0000-000074060000}"/>
    <cellStyle name="Bad 19" xfId="1608" xr:uid="{00000000-0005-0000-0000-000075060000}"/>
    <cellStyle name="Bad 2" xfId="1609" xr:uid="{00000000-0005-0000-0000-000076060000}"/>
    <cellStyle name="Bad 2 10" xfId="1610" xr:uid="{00000000-0005-0000-0000-000077060000}"/>
    <cellStyle name="Bad 2 2" xfId="1611" xr:uid="{00000000-0005-0000-0000-000078060000}"/>
    <cellStyle name="Bad 2 3" xfId="1612" xr:uid="{00000000-0005-0000-0000-000079060000}"/>
    <cellStyle name="Bad 2 4" xfId="1613" xr:uid="{00000000-0005-0000-0000-00007A060000}"/>
    <cellStyle name="Bad 2 5" xfId="1614" xr:uid="{00000000-0005-0000-0000-00007B060000}"/>
    <cellStyle name="Bad 2 6" xfId="1615" xr:uid="{00000000-0005-0000-0000-00007C060000}"/>
    <cellStyle name="Bad 2 7" xfId="1616" xr:uid="{00000000-0005-0000-0000-00007D060000}"/>
    <cellStyle name="Bad 2 8" xfId="1617" xr:uid="{00000000-0005-0000-0000-00007E060000}"/>
    <cellStyle name="Bad 2 9" xfId="1618" xr:uid="{00000000-0005-0000-0000-00007F060000}"/>
    <cellStyle name="Bad 20" xfId="1619" xr:uid="{00000000-0005-0000-0000-000080060000}"/>
    <cellStyle name="Bad 21" xfId="1620" xr:uid="{00000000-0005-0000-0000-000081060000}"/>
    <cellStyle name="Bad 22" xfId="1621" xr:uid="{00000000-0005-0000-0000-000082060000}"/>
    <cellStyle name="Bad 23" xfId="1622" xr:uid="{00000000-0005-0000-0000-000083060000}"/>
    <cellStyle name="Bad 24" xfId="1623" xr:uid="{00000000-0005-0000-0000-000084060000}"/>
    <cellStyle name="Bad 25" xfId="1624" xr:uid="{00000000-0005-0000-0000-000085060000}"/>
    <cellStyle name="Bad 26" xfId="1625" xr:uid="{00000000-0005-0000-0000-000086060000}"/>
    <cellStyle name="Bad 27" xfId="1626" xr:uid="{00000000-0005-0000-0000-000087060000}"/>
    <cellStyle name="Bad 28" xfId="1627" xr:uid="{00000000-0005-0000-0000-000088060000}"/>
    <cellStyle name="Bad 29" xfId="1628" xr:uid="{00000000-0005-0000-0000-000089060000}"/>
    <cellStyle name="Bad 3" xfId="1629" xr:uid="{00000000-0005-0000-0000-00008A060000}"/>
    <cellStyle name="Bad 3 2" xfId="1630" xr:uid="{00000000-0005-0000-0000-00008B060000}"/>
    <cellStyle name="Bad 3 3" xfId="1631" xr:uid="{00000000-0005-0000-0000-00008C060000}"/>
    <cellStyle name="Bad 3 4" xfId="1632" xr:uid="{00000000-0005-0000-0000-00008D060000}"/>
    <cellStyle name="Bad 3 5" xfId="1633" xr:uid="{00000000-0005-0000-0000-00008E060000}"/>
    <cellStyle name="Bad 30" xfId="1634" xr:uid="{00000000-0005-0000-0000-00008F060000}"/>
    <cellStyle name="Bad 31" xfId="1635" xr:uid="{00000000-0005-0000-0000-000090060000}"/>
    <cellStyle name="Bad 32" xfId="1636" xr:uid="{00000000-0005-0000-0000-000091060000}"/>
    <cellStyle name="Bad 33" xfId="1637" xr:uid="{00000000-0005-0000-0000-000092060000}"/>
    <cellStyle name="Bad 34" xfId="1638" xr:uid="{00000000-0005-0000-0000-000093060000}"/>
    <cellStyle name="Bad 35" xfId="1639" xr:uid="{00000000-0005-0000-0000-000094060000}"/>
    <cellStyle name="Bad 36" xfId="1640" xr:uid="{00000000-0005-0000-0000-000095060000}"/>
    <cellStyle name="Bad 37" xfId="1641" xr:uid="{00000000-0005-0000-0000-000096060000}"/>
    <cellStyle name="Bad 38" xfId="1642" xr:uid="{00000000-0005-0000-0000-000097060000}"/>
    <cellStyle name="Bad 39" xfId="1643" xr:uid="{00000000-0005-0000-0000-000098060000}"/>
    <cellStyle name="Bad 4" xfId="1644" xr:uid="{00000000-0005-0000-0000-000099060000}"/>
    <cellStyle name="Bad 40" xfId="1645" xr:uid="{00000000-0005-0000-0000-00009A060000}"/>
    <cellStyle name="Bad 41" xfId="1646" xr:uid="{00000000-0005-0000-0000-00009B060000}"/>
    <cellStyle name="Bad 42" xfId="1647" xr:uid="{00000000-0005-0000-0000-00009C060000}"/>
    <cellStyle name="Bad 43" xfId="1648" xr:uid="{00000000-0005-0000-0000-00009D060000}"/>
    <cellStyle name="Bad 44" xfId="1649" xr:uid="{00000000-0005-0000-0000-00009E060000}"/>
    <cellStyle name="Bad 5" xfId="1650" xr:uid="{00000000-0005-0000-0000-00009F060000}"/>
    <cellStyle name="Bad 6" xfId="1651" xr:uid="{00000000-0005-0000-0000-0000A0060000}"/>
    <cellStyle name="Bad 7" xfId="1652" xr:uid="{00000000-0005-0000-0000-0000A1060000}"/>
    <cellStyle name="Bad 8" xfId="1653" xr:uid="{00000000-0005-0000-0000-0000A2060000}"/>
    <cellStyle name="Bad 9" xfId="1654" xr:uid="{00000000-0005-0000-0000-0000A3060000}"/>
    <cellStyle name="Berechnung" xfId="1655" xr:uid="{00000000-0005-0000-0000-0000A4060000}"/>
    <cellStyle name="Bevitel" xfId="1656" xr:uid="{00000000-0005-0000-0000-0000A5060000}"/>
    <cellStyle name="Bold GHG Numbers (0.00)" xfId="1657" xr:uid="{00000000-0005-0000-0000-0000A6060000}"/>
    <cellStyle name="Calculation 10" xfId="1658" xr:uid="{00000000-0005-0000-0000-0000A7060000}"/>
    <cellStyle name="Calculation 11" xfId="1659" xr:uid="{00000000-0005-0000-0000-0000A8060000}"/>
    <cellStyle name="Calculation 12" xfId="1660" xr:uid="{00000000-0005-0000-0000-0000A9060000}"/>
    <cellStyle name="Calculation 13" xfId="1661" xr:uid="{00000000-0005-0000-0000-0000AA060000}"/>
    <cellStyle name="Calculation 14" xfId="1662" xr:uid="{00000000-0005-0000-0000-0000AB060000}"/>
    <cellStyle name="Calculation 15" xfId="1663" xr:uid="{00000000-0005-0000-0000-0000AC060000}"/>
    <cellStyle name="Calculation 16" xfId="1664" xr:uid="{00000000-0005-0000-0000-0000AD060000}"/>
    <cellStyle name="Calculation 17" xfId="1665" xr:uid="{00000000-0005-0000-0000-0000AE060000}"/>
    <cellStyle name="Calculation 18" xfId="1666" xr:uid="{00000000-0005-0000-0000-0000AF060000}"/>
    <cellStyle name="Calculation 19" xfId="1667" xr:uid="{00000000-0005-0000-0000-0000B0060000}"/>
    <cellStyle name="Calculation 2" xfId="1668" xr:uid="{00000000-0005-0000-0000-0000B1060000}"/>
    <cellStyle name="Calculation 2 10" xfId="1669" xr:uid="{00000000-0005-0000-0000-0000B2060000}"/>
    <cellStyle name="Calculation 2 2" xfId="1670" xr:uid="{00000000-0005-0000-0000-0000B3060000}"/>
    <cellStyle name="Calculation 2 3" xfId="1671" xr:uid="{00000000-0005-0000-0000-0000B4060000}"/>
    <cellStyle name="Calculation 2 4" xfId="1672" xr:uid="{00000000-0005-0000-0000-0000B5060000}"/>
    <cellStyle name="Calculation 2 5" xfId="1673" xr:uid="{00000000-0005-0000-0000-0000B6060000}"/>
    <cellStyle name="Calculation 2 6" xfId="1674" xr:uid="{00000000-0005-0000-0000-0000B7060000}"/>
    <cellStyle name="Calculation 2 7" xfId="1675" xr:uid="{00000000-0005-0000-0000-0000B8060000}"/>
    <cellStyle name="Calculation 2 8" xfId="1676" xr:uid="{00000000-0005-0000-0000-0000B9060000}"/>
    <cellStyle name="Calculation 2 9" xfId="1677" xr:uid="{00000000-0005-0000-0000-0000BA060000}"/>
    <cellStyle name="Calculation 20" xfId="1678" xr:uid="{00000000-0005-0000-0000-0000BB060000}"/>
    <cellStyle name="Calculation 21" xfId="1679" xr:uid="{00000000-0005-0000-0000-0000BC060000}"/>
    <cellStyle name="Calculation 22" xfId="1680" xr:uid="{00000000-0005-0000-0000-0000BD060000}"/>
    <cellStyle name="Calculation 23" xfId="1681" xr:uid="{00000000-0005-0000-0000-0000BE060000}"/>
    <cellStyle name="Calculation 24" xfId="1682" xr:uid="{00000000-0005-0000-0000-0000BF060000}"/>
    <cellStyle name="Calculation 25" xfId="1683" xr:uid="{00000000-0005-0000-0000-0000C0060000}"/>
    <cellStyle name="Calculation 26" xfId="1684" xr:uid="{00000000-0005-0000-0000-0000C1060000}"/>
    <cellStyle name="Calculation 27" xfId="1685" xr:uid="{00000000-0005-0000-0000-0000C2060000}"/>
    <cellStyle name="Calculation 28" xfId="1686" xr:uid="{00000000-0005-0000-0000-0000C3060000}"/>
    <cellStyle name="Calculation 29" xfId="1687" xr:uid="{00000000-0005-0000-0000-0000C4060000}"/>
    <cellStyle name="Calculation 3" xfId="1688" xr:uid="{00000000-0005-0000-0000-0000C5060000}"/>
    <cellStyle name="Calculation 3 2" xfId="1689" xr:uid="{00000000-0005-0000-0000-0000C6060000}"/>
    <cellStyle name="Calculation 3 3" xfId="1690" xr:uid="{00000000-0005-0000-0000-0000C7060000}"/>
    <cellStyle name="Calculation 3 4" xfId="1691" xr:uid="{00000000-0005-0000-0000-0000C8060000}"/>
    <cellStyle name="Calculation 3 5" xfId="1692" xr:uid="{00000000-0005-0000-0000-0000C9060000}"/>
    <cellStyle name="Calculation 30" xfId="1693" xr:uid="{00000000-0005-0000-0000-0000CA060000}"/>
    <cellStyle name="Calculation 31" xfId="1694" xr:uid="{00000000-0005-0000-0000-0000CB060000}"/>
    <cellStyle name="Calculation 32" xfId="1695" xr:uid="{00000000-0005-0000-0000-0000CC060000}"/>
    <cellStyle name="Calculation 33" xfId="1696" xr:uid="{00000000-0005-0000-0000-0000CD060000}"/>
    <cellStyle name="Calculation 34" xfId="1697" xr:uid="{00000000-0005-0000-0000-0000CE060000}"/>
    <cellStyle name="Calculation 35" xfId="1698" xr:uid="{00000000-0005-0000-0000-0000CF060000}"/>
    <cellStyle name="Calculation 36" xfId="1699" xr:uid="{00000000-0005-0000-0000-0000D0060000}"/>
    <cellStyle name="Calculation 37" xfId="1700" xr:uid="{00000000-0005-0000-0000-0000D1060000}"/>
    <cellStyle name="Calculation 38" xfId="1701" xr:uid="{00000000-0005-0000-0000-0000D2060000}"/>
    <cellStyle name="Calculation 39" xfId="1702" xr:uid="{00000000-0005-0000-0000-0000D3060000}"/>
    <cellStyle name="Calculation 4" xfId="1703" xr:uid="{00000000-0005-0000-0000-0000D4060000}"/>
    <cellStyle name="Calculation 40" xfId="1704" xr:uid="{00000000-0005-0000-0000-0000D5060000}"/>
    <cellStyle name="Calculation 41" xfId="1705" xr:uid="{00000000-0005-0000-0000-0000D6060000}"/>
    <cellStyle name="Calculation 42" xfId="1706" xr:uid="{00000000-0005-0000-0000-0000D7060000}"/>
    <cellStyle name="Calculation 43" xfId="1707" xr:uid="{00000000-0005-0000-0000-0000D8060000}"/>
    <cellStyle name="Calculation 5" xfId="1708" xr:uid="{00000000-0005-0000-0000-0000D9060000}"/>
    <cellStyle name="Calculation 6" xfId="1709" xr:uid="{00000000-0005-0000-0000-0000DA060000}"/>
    <cellStyle name="Calculation 7" xfId="1710" xr:uid="{00000000-0005-0000-0000-0000DB060000}"/>
    <cellStyle name="Calculation 8" xfId="1711" xr:uid="{00000000-0005-0000-0000-0000DC060000}"/>
    <cellStyle name="Calculation 9" xfId="1712" xr:uid="{00000000-0005-0000-0000-0000DD060000}"/>
    <cellStyle name="Check Cell 10" xfId="1713" xr:uid="{00000000-0005-0000-0000-0000DE060000}"/>
    <cellStyle name="Check Cell 11" xfId="1714" xr:uid="{00000000-0005-0000-0000-0000DF060000}"/>
    <cellStyle name="Check Cell 12" xfId="1715" xr:uid="{00000000-0005-0000-0000-0000E0060000}"/>
    <cellStyle name="Check Cell 13" xfId="1716" xr:uid="{00000000-0005-0000-0000-0000E1060000}"/>
    <cellStyle name="Check Cell 14" xfId="1717" xr:uid="{00000000-0005-0000-0000-0000E2060000}"/>
    <cellStyle name="Check Cell 15" xfId="1718" xr:uid="{00000000-0005-0000-0000-0000E3060000}"/>
    <cellStyle name="Check Cell 16" xfId="1719" xr:uid="{00000000-0005-0000-0000-0000E4060000}"/>
    <cellStyle name="Check Cell 17" xfId="1720" xr:uid="{00000000-0005-0000-0000-0000E5060000}"/>
    <cellStyle name="Check Cell 18" xfId="1721" xr:uid="{00000000-0005-0000-0000-0000E6060000}"/>
    <cellStyle name="Check Cell 19" xfId="1722" xr:uid="{00000000-0005-0000-0000-0000E7060000}"/>
    <cellStyle name="Check Cell 2" xfId="1723" xr:uid="{00000000-0005-0000-0000-0000E8060000}"/>
    <cellStyle name="Check Cell 2 10" xfId="1724" xr:uid="{00000000-0005-0000-0000-0000E9060000}"/>
    <cellStyle name="Check Cell 2 2" xfId="1725" xr:uid="{00000000-0005-0000-0000-0000EA060000}"/>
    <cellStyle name="Check Cell 2 3" xfId="1726" xr:uid="{00000000-0005-0000-0000-0000EB060000}"/>
    <cellStyle name="Check Cell 2 4" xfId="1727" xr:uid="{00000000-0005-0000-0000-0000EC060000}"/>
    <cellStyle name="Check Cell 2 5" xfId="1728" xr:uid="{00000000-0005-0000-0000-0000ED060000}"/>
    <cellStyle name="Check Cell 2 6" xfId="1729" xr:uid="{00000000-0005-0000-0000-0000EE060000}"/>
    <cellStyle name="Check Cell 2 7" xfId="1730" xr:uid="{00000000-0005-0000-0000-0000EF060000}"/>
    <cellStyle name="Check Cell 2 8" xfId="1731" xr:uid="{00000000-0005-0000-0000-0000F0060000}"/>
    <cellStyle name="Check Cell 2 9" xfId="1732" xr:uid="{00000000-0005-0000-0000-0000F1060000}"/>
    <cellStyle name="Check Cell 20" xfId="1733" xr:uid="{00000000-0005-0000-0000-0000F2060000}"/>
    <cellStyle name="Check Cell 21" xfId="1734" xr:uid="{00000000-0005-0000-0000-0000F3060000}"/>
    <cellStyle name="Check Cell 22" xfId="1735" xr:uid="{00000000-0005-0000-0000-0000F4060000}"/>
    <cellStyle name="Check Cell 23" xfId="1736" xr:uid="{00000000-0005-0000-0000-0000F5060000}"/>
    <cellStyle name="Check Cell 24" xfId="1737" xr:uid="{00000000-0005-0000-0000-0000F6060000}"/>
    <cellStyle name="Check Cell 25" xfId="1738" xr:uid="{00000000-0005-0000-0000-0000F7060000}"/>
    <cellStyle name="Check Cell 26" xfId="1739" xr:uid="{00000000-0005-0000-0000-0000F8060000}"/>
    <cellStyle name="Check Cell 27" xfId="1740" xr:uid="{00000000-0005-0000-0000-0000F9060000}"/>
    <cellStyle name="Check Cell 28" xfId="1741" xr:uid="{00000000-0005-0000-0000-0000FA060000}"/>
    <cellStyle name="Check Cell 29" xfId="1742" xr:uid="{00000000-0005-0000-0000-0000FB060000}"/>
    <cellStyle name="Check Cell 3" xfId="1743" xr:uid="{00000000-0005-0000-0000-0000FC060000}"/>
    <cellStyle name="Check Cell 3 2" xfId="1744" xr:uid="{00000000-0005-0000-0000-0000FD060000}"/>
    <cellStyle name="Check Cell 30" xfId="1745" xr:uid="{00000000-0005-0000-0000-0000FE060000}"/>
    <cellStyle name="Check Cell 31" xfId="1746" xr:uid="{00000000-0005-0000-0000-0000FF060000}"/>
    <cellStyle name="Check Cell 32" xfId="1747" xr:uid="{00000000-0005-0000-0000-000000070000}"/>
    <cellStyle name="Check Cell 33" xfId="1748" xr:uid="{00000000-0005-0000-0000-000001070000}"/>
    <cellStyle name="Check Cell 34" xfId="1749" xr:uid="{00000000-0005-0000-0000-000002070000}"/>
    <cellStyle name="Check Cell 35" xfId="1750" xr:uid="{00000000-0005-0000-0000-000003070000}"/>
    <cellStyle name="Check Cell 36" xfId="1751" xr:uid="{00000000-0005-0000-0000-000004070000}"/>
    <cellStyle name="Check Cell 37" xfId="1752" xr:uid="{00000000-0005-0000-0000-000005070000}"/>
    <cellStyle name="Check Cell 38" xfId="1753" xr:uid="{00000000-0005-0000-0000-000006070000}"/>
    <cellStyle name="Check Cell 39" xfId="1754" xr:uid="{00000000-0005-0000-0000-000007070000}"/>
    <cellStyle name="Check Cell 4" xfId="1755" xr:uid="{00000000-0005-0000-0000-000008070000}"/>
    <cellStyle name="Check Cell 40" xfId="1756" xr:uid="{00000000-0005-0000-0000-000009070000}"/>
    <cellStyle name="Check Cell 41" xfId="1757" xr:uid="{00000000-0005-0000-0000-00000A070000}"/>
    <cellStyle name="Check Cell 42" xfId="1758" xr:uid="{00000000-0005-0000-0000-00000B070000}"/>
    <cellStyle name="Check Cell 43" xfId="1759" xr:uid="{00000000-0005-0000-0000-00000C070000}"/>
    <cellStyle name="Check Cell 5" xfId="1760" xr:uid="{00000000-0005-0000-0000-00000D070000}"/>
    <cellStyle name="Check Cell 6" xfId="1761" xr:uid="{00000000-0005-0000-0000-00000E070000}"/>
    <cellStyle name="Check Cell 7" xfId="1762" xr:uid="{00000000-0005-0000-0000-00000F070000}"/>
    <cellStyle name="Check Cell 8" xfId="1763" xr:uid="{00000000-0005-0000-0000-000010070000}"/>
    <cellStyle name="Check Cell 9" xfId="1764" xr:uid="{00000000-0005-0000-0000-000011070000}"/>
    <cellStyle name="Cím" xfId="1765" xr:uid="{00000000-0005-0000-0000-000012070000}"/>
    <cellStyle name="Címsor 1" xfId="1766" xr:uid="{00000000-0005-0000-0000-000013070000}"/>
    <cellStyle name="Címsor 2" xfId="1767" xr:uid="{00000000-0005-0000-0000-000014070000}"/>
    <cellStyle name="Címsor 3" xfId="1768" xr:uid="{00000000-0005-0000-0000-000015070000}"/>
    <cellStyle name="Címsor 4" xfId="1769" xr:uid="{00000000-0005-0000-0000-000016070000}"/>
    <cellStyle name="coin" xfId="1770" xr:uid="{00000000-0005-0000-0000-000017070000}"/>
    <cellStyle name="Comma [0] 2 10" xfId="1771" xr:uid="{00000000-0005-0000-0000-000018070000}"/>
    <cellStyle name="Comma [0] 2 2" xfId="1772" xr:uid="{00000000-0005-0000-0000-000019070000}"/>
    <cellStyle name="Comma [0] 2 3" xfId="1773" xr:uid="{00000000-0005-0000-0000-00001A070000}"/>
    <cellStyle name="Comma [0] 2 4" xfId="1774" xr:uid="{00000000-0005-0000-0000-00001B070000}"/>
    <cellStyle name="Comma [0] 2 5" xfId="1775" xr:uid="{00000000-0005-0000-0000-00001C070000}"/>
    <cellStyle name="Comma [0] 2 6" xfId="1776" xr:uid="{00000000-0005-0000-0000-00001D070000}"/>
    <cellStyle name="Comma [0] 2 7" xfId="1777" xr:uid="{00000000-0005-0000-0000-00001E070000}"/>
    <cellStyle name="Comma [0] 2 8" xfId="1778" xr:uid="{00000000-0005-0000-0000-00001F070000}"/>
    <cellStyle name="Comma [0] 2 9" xfId="1779" xr:uid="{00000000-0005-0000-0000-000020070000}"/>
    <cellStyle name="Comma 10" xfId="1780" xr:uid="{00000000-0005-0000-0000-000021070000}"/>
    <cellStyle name="Comma 10 2" xfId="1781" xr:uid="{00000000-0005-0000-0000-000022070000}"/>
    <cellStyle name="Comma 10 2 10" xfId="1782" xr:uid="{00000000-0005-0000-0000-000023070000}"/>
    <cellStyle name="Comma 10 2 11" xfId="1783" xr:uid="{00000000-0005-0000-0000-000024070000}"/>
    <cellStyle name="Comma 10 2 12" xfId="1784" xr:uid="{00000000-0005-0000-0000-000025070000}"/>
    <cellStyle name="Comma 10 2 13" xfId="1785" xr:uid="{00000000-0005-0000-0000-000026070000}"/>
    <cellStyle name="Comma 10 2 14" xfId="1786" xr:uid="{00000000-0005-0000-0000-000027070000}"/>
    <cellStyle name="Comma 10 2 15" xfId="1787" xr:uid="{00000000-0005-0000-0000-000028070000}"/>
    <cellStyle name="Comma 10 2 16" xfId="1788" xr:uid="{00000000-0005-0000-0000-000029070000}"/>
    <cellStyle name="Comma 10 2 17" xfId="1789" xr:uid="{00000000-0005-0000-0000-00002A070000}"/>
    <cellStyle name="Comma 10 2 2" xfId="1790" xr:uid="{00000000-0005-0000-0000-00002B070000}"/>
    <cellStyle name="Comma 10 2 3" xfId="1791" xr:uid="{00000000-0005-0000-0000-00002C070000}"/>
    <cellStyle name="Comma 10 2 4" xfId="1792" xr:uid="{00000000-0005-0000-0000-00002D070000}"/>
    <cellStyle name="Comma 10 2 5" xfId="1793" xr:uid="{00000000-0005-0000-0000-00002E070000}"/>
    <cellStyle name="Comma 10 2 6" xfId="1794" xr:uid="{00000000-0005-0000-0000-00002F070000}"/>
    <cellStyle name="Comma 10 2 7" xfId="1795" xr:uid="{00000000-0005-0000-0000-000030070000}"/>
    <cellStyle name="Comma 10 2 8" xfId="1796" xr:uid="{00000000-0005-0000-0000-000031070000}"/>
    <cellStyle name="Comma 10 2 9" xfId="1797" xr:uid="{00000000-0005-0000-0000-000032070000}"/>
    <cellStyle name="Comma 10 3" xfId="1798" xr:uid="{00000000-0005-0000-0000-000033070000}"/>
    <cellStyle name="Comma 10 3 10" xfId="1799" xr:uid="{00000000-0005-0000-0000-000034070000}"/>
    <cellStyle name="Comma 10 3 11" xfId="1800" xr:uid="{00000000-0005-0000-0000-000035070000}"/>
    <cellStyle name="Comma 10 3 12" xfId="1801" xr:uid="{00000000-0005-0000-0000-000036070000}"/>
    <cellStyle name="Comma 10 3 13" xfId="1802" xr:uid="{00000000-0005-0000-0000-000037070000}"/>
    <cellStyle name="Comma 10 3 14" xfId="1803" xr:uid="{00000000-0005-0000-0000-000038070000}"/>
    <cellStyle name="Comma 10 3 15" xfId="1804" xr:uid="{00000000-0005-0000-0000-000039070000}"/>
    <cellStyle name="Comma 10 3 16" xfId="1805" xr:uid="{00000000-0005-0000-0000-00003A070000}"/>
    <cellStyle name="Comma 10 3 17" xfId="1806" xr:uid="{00000000-0005-0000-0000-00003B070000}"/>
    <cellStyle name="Comma 10 3 2" xfId="1807" xr:uid="{00000000-0005-0000-0000-00003C070000}"/>
    <cellStyle name="Comma 10 3 3" xfId="1808" xr:uid="{00000000-0005-0000-0000-00003D070000}"/>
    <cellStyle name="Comma 10 3 4" xfId="1809" xr:uid="{00000000-0005-0000-0000-00003E070000}"/>
    <cellStyle name="Comma 10 3 5" xfId="1810" xr:uid="{00000000-0005-0000-0000-00003F070000}"/>
    <cellStyle name="Comma 10 3 6" xfId="1811" xr:uid="{00000000-0005-0000-0000-000040070000}"/>
    <cellStyle name="Comma 10 3 7" xfId="1812" xr:uid="{00000000-0005-0000-0000-000041070000}"/>
    <cellStyle name="Comma 10 3 8" xfId="1813" xr:uid="{00000000-0005-0000-0000-000042070000}"/>
    <cellStyle name="Comma 10 3 9" xfId="1814" xr:uid="{00000000-0005-0000-0000-000043070000}"/>
    <cellStyle name="Comma 10 4" xfId="1815" xr:uid="{00000000-0005-0000-0000-000044070000}"/>
    <cellStyle name="Comma 10 4 10" xfId="1816" xr:uid="{00000000-0005-0000-0000-000045070000}"/>
    <cellStyle name="Comma 10 4 11" xfId="1817" xr:uid="{00000000-0005-0000-0000-000046070000}"/>
    <cellStyle name="Comma 10 4 12" xfId="1818" xr:uid="{00000000-0005-0000-0000-000047070000}"/>
    <cellStyle name="Comma 10 4 13" xfId="1819" xr:uid="{00000000-0005-0000-0000-000048070000}"/>
    <cellStyle name="Comma 10 4 14" xfId="1820" xr:uid="{00000000-0005-0000-0000-000049070000}"/>
    <cellStyle name="Comma 10 4 15" xfId="1821" xr:uid="{00000000-0005-0000-0000-00004A070000}"/>
    <cellStyle name="Comma 10 4 16" xfId="1822" xr:uid="{00000000-0005-0000-0000-00004B070000}"/>
    <cellStyle name="Comma 10 4 17" xfId="1823" xr:uid="{00000000-0005-0000-0000-00004C070000}"/>
    <cellStyle name="Comma 10 4 2" xfId="1824" xr:uid="{00000000-0005-0000-0000-00004D070000}"/>
    <cellStyle name="Comma 10 4 3" xfId="1825" xr:uid="{00000000-0005-0000-0000-00004E070000}"/>
    <cellStyle name="Comma 10 4 4" xfId="1826" xr:uid="{00000000-0005-0000-0000-00004F070000}"/>
    <cellStyle name="Comma 10 4 5" xfId="1827" xr:uid="{00000000-0005-0000-0000-000050070000}"/>
    <cellStyle name="Comma 10 4 6" xfId="1828" xr:uid="{00000000-0005-0000-0000-000051070000}"/>
    <cellStyle name="Comma 10 4 7" xfId="1829" xr:uid="{00000000-0005-0000-0000-000052070000}"/>
    <cellStyle name="Comma 10 4 8" xfId="1830" xr:uid="{00000000-0005-0000-0000-000053070000}"/>
    <cellStyle name="Comma 10 4 9" xfId="1831" xr:uid="{00000000-0005-0000-0000-000054070000}"/>
    <cellStyle name="Comma 10 5" xfId="1832" xr:uid="{00000000-0005-0000-0000-000055070000}"/>
    <cellStyle name="Comma 10 5 10" xfId="1833" xr:uid="{00000000-0005-0000-0000-000056070000}"/>
    <cellStyle name="Comma 10 5 11" xfId="1834" xr:uid="{00000000-0005-0000-0000-000057070000}"/>
    <cellStyle name="Comma 10 5 12" xfId="1835" xr:uid="{00000000-0005-0000-0000-000058070000}"/>
    <cellStyle name="Comma 10 5 13" xfId="1836" xr:uid="{00000000-0005-0000-0000-000059070000}"/>
    <cellStyle name="Comma 10 5 14" xfId="1837" xr:uid="{00000000-0005-0000-0000-00005A070000}"/>
    <cellStyle name="Comma 10 5 15" xfId="1838" xr:uid="{00000000-0005-0000-0000-00005B070000}"/>
    <cellStyle name="Comma 10 5 16" xfId="1839" xr:uid="{00000000-0005-0000-0000-00005C070000}"/>
    <cellStyle name="Comma 10 5 17" xfId="1840" xr:uid="{00000000-0005-0000-0000-00005D070000}"/>
    <cellStyle name="Comma 10 5 2" xfId="1841" xr:uid="{00000000-0005-0000-0000-00005E070000}"/>
    <cellStyle name="Comma 10 5 3" xfId="1842" xr:uid="{00000000-0005-0000-0000-00005F070000}"/>
    <cellStyle name="Comma 10 5 4" xfId="1843" xr:uid="{00000000-0005-0000-0000-000060070000}"/>
    <cellStyle name="Comma 10 5 5" xfId="1844" xr:uid="{00000000-0005-0000-0000-000061070000}"/>
    <cellStyle name="Comma 10 5 6" xfId="1845" xr:uid="{00000000-0005-0000-0000-000062070000}"/>
    <cellStyle name="Comma 10 5 7" xfId="1846" xr:uid="{00000000-0005-0000-0000-000063070000}"/>
    <cellStyle name="Comma 10 5 8" xfId="1847" xr:uid="{00000000-0005-0000-0000-000064070000}"/>
    <cellStyle name="Comma 10 5 9" xfId="1848" xr:uid="{00000000-0005-0000-0000-000065070000}"/>
    <cellStyle name="Comma 10 6" xfId="1849" xr:uid="{00000000-0005-0000-0000-000066070000}"/>
    <cellStyle name="Comma 10 6 10" xfId="1850" xr:uid="{00000000-0005-0000-0000-000067070000}"/>
    <cellStyle name="Comma 10 6 11" xfId="1851" xr:uid="{00000000-0005-0000-0000-000068070000}"/>
    <cellStyle name="Comma 10 6 12" xfId="1852" xr:uid="{00000000-0005-0000-0000-000069070000}"/>
    <cellStyle name="Comma 10 6 13" xfId="1853" xr:uid="{00000000-0005-0000-0000-00006A070000}"/>
    <cellStyle name="Comma 10 6 14" xfId="1854" xr:uid="{00000000-0005-0000-0000-00006B070000}"/>
    <cellStyle name="Comma 10 6 15" xfId="1855" xr:uid="{00000000-0005-0000-0000-00006C070000}"/>
    <cellStyle name="Comma 10 6 16" xfId="1856" xr:uid="{00000000-0005-0000-0000-00006D070000}"/>
    <cellStyle name="Comma 10 6 17" xfId="1857" xr:uid="{00000000-0005-0000-0000-00006E070000}"/>
    <cellStyle name="Comma 10 6 2" xfId="1858" xr:uid="{00000000-0005-0000-0000-00006F070000}"/>
    <cellStyle name="Comma 10 6 3" xfId="1859" xr:uid="{00000000-0005-0000-0000-000070070000}"/>
    <cellStyle name="Comma 10 6 4" xfId="1860" xr:uid="{00000000-0005-0000-0000-000071070000}"/>
    <cellStyle name="Comma 10 6 5" xfId="1861" xr:uid="{00000000-0005-0000-0000-000072070000}"/>
    <cellStyle name="Comma 10 6 6" xfId="1862" xr:uid="{00000000-0005-0000-0000-000073070000}"/>
    <cellStyle name="Comma 10 6 7" xfId="1863" xr:uid="{00000000-0005-0000-0000-000074070000}"/>
    <cellStyle name="Comma 10 6 8" xfId="1864" xr:uid="{00000000-0005-0000-0000-000075070000}"/>
    <cellStyle name="Comma 10 6 9" xfId="1865" xr:uid="{00000000-0005-0000-0000-000076070000}"/>
    <cellStyle name="Comma 10 7" xfId="1866" xr:uid="{00000000-0005-0000-0000-000077070000}"/>
    <cellStyle name="Comma 10 7 10" xfId="1867" xr:uid="{00000000-0005-0000-0000-000078070000}"/>
    <cellStyle name="Comma 10 7 11" xfId="1868" xr:uid="{00000000-0005-0000-0000-000079070000}"/>
    <cellStyle name="Comma 10 7 12" xfId="1869" xr:uid="{00000000-0005-0000-0000-00007A070000}"/>
    <cellStyle name="Comma 10 7 13" xfId="1870" xr:uid="{00000000-0005-0000-0000-00007B070000}"/>
    <cellStyle name="Comma 10 7 14" xfId="1871" xr:uid="{00000000-0005-0000-0000-00007C070000}"/>
    <cellStyle name="Comma 10 7 15" xfId="1872" xr:uid="{00000000-0005-0000-0000-00007D070000}"/>
    <cellStyle name="Comma 10 7 16" xfId="1873" xr:uid="{00000000-0005-0000-0000-00007E070000}"/>
    <cellStyle name="Comma 10 7 17" xfId="1874" xr:uid="{00000000-0005-0000-0000-00007F070000}"/>
    <cellStyle name="Comma 10 7 2" xfId="1875" xr:uid="{00000000-0005-0000-0000-000080070000}"/>
    <cellStyle name="Comma 10 7 3" xfId="1876" xr:uid="{00000000-0005-0000-0000-000081070000}"/>
    <cellStyle name="Comma 10 7 4" xfId="1877" xr:uid="{00000000-0005-0000-0000-000082070000}"/>
    <cellStyle name="Comma 10 7 5" xfId="1878" xr:uid="{00000000-0005-0000-0000-000083070000}"/>
    <cellStyle name="Comma 10 7 6" xfId="1879" xr:uid="{00000000-0005-0000-0000-000084070000}"/>
    <cellStyle name="Comma 10 7 7" xfId="1880" xr:uid="{00000000-0005-0000-0000-000085070000}"/>
    <cellStyle name="Comma 10 7 8" xfId="1881" xr:uid="{00000000-0005-0000-0000-000086070000}"/>
    <cellStyle name="Comma 10 7 9" xfId="1882" xr:uid="{00000000-0005-0000-0000-000087070000}"/>
    <cellStyle name="Comma 10 8" xfId="1883" xr:uid="{00000000-0005-0000-0000-000088070000}"/>
    <cellStyle name="Comma 10 8 10" xfId="1884" xr:uid="{00000000-0005-0000-0000-000089070000}"/>
    <cellStyle name="Comma 10 8 11" xfId="1885" xr:uid="{00000000-0005-0000-0000-00008A070000}"/>
    <cellStyle name="Comma 10 8 12" xfId="1886" xr:uid="{00000000-0005-0000-0000-00008B070000}"/>
    <cellStyle name="Comma 10 8 13" xfId="1887" xr:uid="{00000000-0005-0000-0000-00008C070000}"/>
    <cellStyle name="Comma 10 8 14" xfId="1888" xr:uid="{00000000-0005-0000-0000-00008D070000}"/>
    <cellStyle name="Comma 10 8 15" xfId="1889" xr:uid="{00000000-0005-0000-0000-00008E070000}"/>
    <cellStyle name="Comma 10 8 16" xfId="1890" xr:uid="{00000000-0005-0000-0000-00008F070000}"/>
    <cellStyle name="Comma 10 8 17" xfId="1891" xr:uid="{00000000-0005-0000-0000-000090070000}"/>
    <cellStyle name="Comma 10 8 2" xfId="1892" xr:uid="{00000000-0005-0000-0000-000091070000}"/>
    <cellStyle name="Comma 10 8 3" xfId="1893" xr:uid="{00000000-0005-0000-0000-000092070000}"/>
    <cellStyle name="Comma 10 8 4" xfId="1894" xr:uid="{00000000-0005-0000-0000-000093070000}"/>
    <cellStyle name="Comma 10 8 5" xfId="1895" xr:uid="{00000000-0005-0000-0000-000094070000}"/>
    <cellStyle name="Comma 10 8 6" xfId="1896" xr:uid="{00000000-0005-0000-0000-000095070000}"/>
    <cellStyle name="Comma 10 8 7" xfId="1897" xr:uid="{00000000-0005-0000-0000-000096070000}"/>
    <cellStyle name="Comma 10 8 8" xfId="1898" xr:uid="{00000000-0005-0000-0000-000097070000}"/>
    <cellStyle name="Comma 10 8 9" xfId="1899" xr:uid="{00000000-0005-0000-0000-000098070000}"/>
    <cellStyle name="Comma 11" xfId="1900" xr:uid="{00000000-0005-0000-0000-000099070000}"/>
    <cellStyle name="Comma 11 2" xfId="1901" xr:uid="{00000000-0005-0000-0000-00009A070000}"/>
    <cellStyle name="Comma 12" xfId="1902" xr:uid="{00000000-0005-0000-0000-00009B070000}"/>
    <cellStyle name="Comma 12 2" xfId="1903" xr:uid="{00000000-0005-0000-0000-00009C070000}"/>
    <cellStyle name="Comma 13" xfId="1904" xr:uid="{00000000-0005-0000-0000-00009D070000}"/>
    <cellStyle name="Comma 13 2" xfId="1905" xr:uid="{00000000-0005-0000-0000-00009E070000}"/>
    <cellStyle name="Comma 14" xfId="1906" xr:uid="{00000000-0005-0000-0000-00009F070000}"/>
    <cellStyle name="Comma 14 2" xfId="1907" xr:uid="{00000000-0005-0000-0000-0000A0070000}"/>
    <cellStyle name="Comma 14 3" xfId="1908" xr:uid="{00000000-0005-0000-0000-0000A1070000}"/>
    <cellStyle name="Comma 15" xfId="1909" xr:uid="{00000000-0005-0000-0000-0000A2070000}"/>
    <cellStyle name="Comma 15 2" xfId="1910" xr:uid="{00000000-0005-0000-0000-0000A3070000}"/>
    <cellStyle name="Comma 16" xfId="1911" xr:uid="{00000000-0005-0000-0000-0000A4070000}"/>
    <cellStyle name="Comma 16 2" xfId="1912" xr:uid="{00000000-0005-0000-0000-0000A5070000}"/>
    <cellStyle name="Comma 17" xfId="1913" xr:uid="{00000000-0005-0000-0000-0000A6070000}"/>
    <cellStyle name="Comma 17 2" xfId="1914" xr:uid="{00000000-0005-0000-0000-0000A7070000}"/>
    <cellStyle name="Comma 18" xfId="1915" xr:uid="{00000000-0005-0000-0000-0000A8070000}"/>
    <cellStyle name="Comma 18 2" xfId="1916" xr:uid="{00000000-0005-0000-0000-0000A9070000}"/>
    <cellStyle name="Comma 19" xfId="1917" xr:uid="{00000000-0005-0000-0000-0000AA070000}"/>
    <cellStyle name="Comma 19 2" xfId="1918" xr:uid="{00000000-0005-0000-0000-0000AB070000}"/>
    <cellStyle name="Comma 2" xfId="1919" xr:uid="{00000000-0005-0000-0000-0000AC070000}"/>
    <cellStyle name="Comma 2 10" xfId="1920" xr:uid="{00000000-0005-0000-0000-0000AD070000}"/>
    <cellStyle name="Comma 2 10 2" xfId="1921" xr:uid="{00000000-0005-0000-0000-0000AE070000}"/>
    <cellStyle name="Comma 2 10 3" xfId="1922" xr:uid="{00000000-0005-0000-0000-0000AF070000}"/>
    <cellStyle name="Comma 2 11" xfId="1923" xr:uid="{00000000-0005-0000-0000-0000B0070000}"/>
    <cellStyle name="Comma 2 11 2" xfId="1924" xr:uid="{00000000-0005-0000-0000-0000B1070000}"/>
    <cellStyle name="Comma 2 11 3" xfId="1925" xr:uid="{00000000-0005-0000-0000-0000B2070000}"/>
    <cellStyle name="Comma 2 12" xfId="1926" xr:uid="{00000000-0005-0000-0000-0000B3070000}"/>
    <cellStyle name="Comma 2 12 2" xfId="1927" xr:uid="{00000000-0005-0000-0000-0000B4070000}"/>
    <cellStyle name="Comma 2 12 3" xfId="1928" xr:uid="{00000000-0005-0000-0000-0000B5070000}"/>
    <cellStyle name="Comma 2 13" xfId="1929" xr:uid="{00000000-0005-0000-0000-0000B6070000}"/>
    <cellStyle name="Comma 2 13 2" xfId="1930" xr:uid="{00000000-0005-0000-0000-0000B7070000}"/>
    <cellStyle name="Comma 2 13 3" xfId="1931" xr:uid="{00000000-0005-0000-0000-0000B8070000}"/>
    <cellStyle name="Comma 2 14" xfId="1932" xr:uid="{00000000-0005-0000-0000-0000B9070000}"/>
    <cellStyle name="Comma 2 15" xfId="1933" xr:uid="{00000000-0005-0000-0000-0000BA070000}"/>
    <cellStyle name="Comma 2 16" xfId="1934" xr:uid="{00000000-0005-0000-0000-0000BB070000}"/>
    <cellStyle name="Comma 2 17" xfId="1935" xr:uid="{00000000-0005-0000-0000-0000BC070000}"/>
    <cellStyle name="Comma 2 17 2" xfId="1936" xr:uid="{00000000-0005-0000-0000-0000BD070000}"/>
    <cellStyle name="Comma 2 18" xfId="1937" xr:uid="{00000000-0005-0000-0000-0000BE070000}"/>
    <cellStyle name="Comma 2 18 2" xfId="1938" xr:uid="{00000000-0005-0000-0000-0000BF070000}"/>
    <cellStyle name="Comma 2 19" xfId="1939" xr:uid="{00000000-0005-0000-0000-0000C0070000}"/>
    <cellStyle name="Comma 2 19 2" xfId="1940" xr:uid="{00000000-0005-0000-0000-0000C1070000}"/>
    <cellStyle name="Comma 2 19 2 2" xfId="1941" xr:uid="{00000000-0005-0000-0000-0000C2070000}"/>
    <cellStyle name="Comma 2 19 3" xfId="1942" xr:uid="{00000000-0005-0000-0000-0000C3070000}"/>
    <cellStyle name="Comma 2 2" xfId="1943" xr:uid="{00000000-0005-0000-0000-0000C4070000}"/>
    <cellStyle name="Comma 2 2 2" xfId="1944" xr:uid="{00000000-0005-0000-0000-0000C5070000}"/>
    <cellStyle name="Comma 2 2 2 2" xfId="1945" xr:uid="{00000000-0005-0000-0000-0000C6070000}"/>
    <cellStyle name="Comma 2 2 2 2 2" xfId="1946" xr:uid="{00000000-0005-0000-0000-0000C7070000}"/>
    <cellStyle name="Comma 2 2 2 3" xfId="1947" xr:uid="{00000000-0005-0000-0000-0000C8070000}"/>
    <cellStyle name="Comma 2 2 2 4" xfId="1948" xr:uid="{00000000-0005-0000-0000-0000C9070000}"/>
    <cellStyle name="Comma 2 2 2 4 2" xfId="1949" xr:uid="{00000000-0005-0000-0000-0000CA070000}"/>
    <cellStyle name="Comma 2 2 2 4 3" xfId="1950" xr:uid="{00000000-0005-0000-0000-0000CB070000}"/>
    <cellStyle name="Comma 2 2 2 5" xfId="1951" xr:uid="{00000000-0005-0000-0000-0000CC070000}"/>
    <cellStyle name="Comma 2 2 2 6" xfId="1952" xr:uid="{00000000-0005-0000-0000-0000CD070000}"/>
    <cellStyle name="Comma 2 2 2 7" xfId="1953" xr:uid="{00000000-0005-0000-0000-0000CE070000}"/>
    <cellStyle name="Comma 2 2 2 8" xfId="1954" xr:uid="{00000000-0005-0000-0000-0000CF070000}"/>
    <cellStyle name="Comma 2 2 3" xfId="1955" xr:uid="{00000000-0005-0000-0000-0000D0070000}"/>
    <cellStyle name="Comma 2 2 3 2" xfId="1956" xr:uid="{00000000-0005-0000-0000-0000D1070000}"/>
    <cellStyle name="Comma 2 2 3 3" xfId="1957" xr:uid="{00000000-0005-0000-0000-0000D2070000}"/>
    <cellStyle name="Comma 2 2 3 4" xfId="1958" xr:uid="{00000000-0005-0000-0000-0000D3070000}"/>
    <cellStyle name="Comma 2 2 3 4 2" xfId="1959" xr:uid="{00000000-0005-0000-0000-0000D4070000}"/>
    <cellStyle name="Comma 2 2 3 5" xfId="1960" xr:uid="{00000000-0005-0000-0000-0000D5070000}"/>
    <cellStyle name="Comma 2 2 3 6" xfId="1961" xr:uid="{00000000-0005-0000-0000-0000D6070000}"/>
    <cellStyle name="Comma 2 2 4" xfId="1962" xr:uid="{00000000-0005-0000-0000-0000D7070000}"/>
    <cellStyle name="Comma 2 2 4 2" xfId="1963" xr:uid="{00000000-0005-0000-0000-0000D8070000}"/>
    <cellStyle name="Comma 2 2 5" xfId="1964" xr:uid="{00000000-0005-0000-0000-0000D9070000}"/>
    <cellStyle name="Comma 2 2 6" xfId="1965" xr:uid="{00000000-0005-0000-0000-0000DA070000}"/>
    <cellStyle name="Comma 2 2 6 2" xfId="1966" xr:uid="{00000000-0005-0000-0000-0000DB070000}"/>
    <cellStyle name="Comma 2 2 6 3" xfId="1967" xr:uid="{00000000-0005-0000-0000-0000DC070000}"/>
    <cellStyle name="Comma 2 2 7" xfId="1968" xr:uid="{00000000-0005-0000-0000-0000DD070000}"/>
    <cellStyle name="Comma 2 2 8" xfId="1969" xr:uid="{00000000-0005-0000-0000-0000DE070000}"/>
    <cellStyle name="Comma 2 2 9" xfId="1970" xr:uid="{00000000-0005-0000-0000-0000DF070000}"/>
    <cellStyle name="Comma 2 20" xfId="1971" xr:uid="{00000000-0005-0000-0000-0000E0070000}"/>
    <cellStyle name="Comma 2 20 2" xfId="1972" xr:uid="{00000000-0005-0000-0000-0000E1070000}"/>
    <cellStyle name="Comma 2 21" xfId="1973" xr:uid="{00000000-0005-0000-0000-0000E2070000}"/>
    <cellStyle name="Comma 2 21 2" xfId="1974" xr:uid="{00000000-0005-0000-0000-0000E3070000}"/>
    <cellStyle name="Comma 2 22" xfId="1975" xr:uid="{00000000-0005-0000-0000-0000E4070000}"/>
    <cellStyle name="Comma 2 3" xfId="1976" xr:uid="{00000000-0005-0000-0000-0000E5070000}"/>
    <cellStyle name="Comma 2 3 2" xfId="1977" xr:uid="{00000000-0005-0000-0000-0000E6070000}"/>
    <cellStyle name="Comma 2 3 2 2" xfId="1978" xr:uid="{00000000-0005-0000-0000-0000E7070000}"/>
    <cellStyle name="Comma 2 3 2 2 2" xfId="1979" xr:uid="{00000000-0005-0000-0000-0000E8070000}"/>
    <cellStyle name="Comma 2 3 2 2 3" xfId="1980" xr:uid="{00000000-0005-0000-0000-0000E9070000}"/>
    <cellStyle name="Comma 2 3 2 3" xfId="1981" xr:uid="{00000000-0005-0000-0000-0000EA070000}"/>
    <cellStyle name="Comma 2 3 2 4" xfId="1982" xr:uid="{00000000-0005-0000-0000-0000EB070000}"/>
    <cellStyle name="Comma 2 3 2 4 2" xfId="1983" xr:uid="{00000000-0005-0000-0000-0000EC070000}"/>
    <cellStyle name="Comma 2 3 2 4 3" xfId="1984" xr:uid="{00000000-0005-0000-0000-0000ED070000}"/>
    <cellStyle name="Comma 2 3 2 4 4" xfId="1985" xr:uid="{00000000-0005-0000-0000-0000EE070000}"/>
    <cellStyle name="Comma 2 3 2 5" xfId="1986" xr:uid="{00000000-0005-0000-0000-0000EF070000}"/>
    <cellStyle name="Comma 2 3 2 6" xfId="1987" xr:uid="{00000000-0005-0000-0000-0000F0070000}"/>
    <cellStyle name="Comma 2 3 3" xfId="1988" xr:uid="{00000000-0005-0000-0000-0000F1070000}"/>
    <cellStyle name="Comma 2 3 3 2" xfId="1989" xr:uid="{00000000-0005-0000-0000-0000F2070000}"/>
    <cellStyle name="Comma 2 3 3 2 2" xfId="1990" xr:uid="{00000000-0005-0000-0000-0000F3070000}"/>
    <cellStyle name="Comma 2 3 3 3" xfId="1991" xr:uid="{00000000-0005-0000-0000-0000F4070000}"/>
    <cellStyle name="Comma 2 3 3 4" xfId="1992" xr:uid="{00000000-0005-0000-0000-0000F5070000}"/>
    <cellStyle name="Comma 2 3 3 4 2" xfId="1993" xr:uid="{00000000-0005-0000-0000-0000F6070000}"/>
    <cellStyle name="Comma 2 3 3 5" xfId="1994" xr:uid="{00000000-0005-0000-0000-0000F7070000}"/>
    <cellStyle name="Comma 2 3 4" xfId="1995" xr:uid="{00000000-0005-0000-0000-0000F8070000}"/>
    <cellStyle name="Comma 2 3 4 2" xfId="1996" xr:uid="{00000000-0005-0000-0000-0000F9070000}"/>
    <cellStyle name="Comma 2 3 5" xfId="1997" xr:uid="{00000000-0005-0000-0000-0000FA070000}"/>
    <cellStyle name="Comma 2 3 6" xfId="1998" xr:uid="{00000000-0005-0000-0000-0000FB070000}"/>
    <cellStyle name="Comma 2 3 6 2" xfId="1999" xr:uid="{00000000-0005-0000-0000-0000FC070000}"/>
    <cellStyle name="Comma 2 3 7" xfId="2000" xr:uid="{00000000-0005-0000-0000-0000FD070000}"/>
    <cellStyle name="Comma 2 3 8" xfId="2001" xr:uid="{00000000-0005-0000-0000-0000FE070000}"/>
    <cellStyle name="Comma 2 4" xfId="2002" xr:uid="{00000000-0005-0000-0000-0000FF070000}"/>
    <cellStyle name="Comma 2 4 2" xfId="2003" xr:uid="{00000000-0005-0000-0000-000000080000}"/>
    <cellStyle name="Comma 2 4 2 2" xfId="2004" xr:uid="{00000000-0005-0000-0000-000001080000}"/>
    <cellStyle name="Comma 2 4 2 2 2" xfId="2005" xr:uid="{00000000-0005-0000-0000-000002080000}"/>
    <cellStyle name="Comma 2 4 2 3" xfId="2006" xr:uid="{00000000-0005-0000-0000-000003080000}"/>
    <cellStyle name="Comma 2 4 3" xfId="2007" xr:uid="{00000000-0005-0000-0000-000004080000}"/>
    <cellStyle name="Comma 2 4 3 2" xfId="2008" xr:uid="{00000000-0005-0000-0000-000005080000}"/>
    <cellStyle name="Comma 2 4 3 2 2" xfId="2009" xr:uid="{00000000-0005-0000-0000-000006080000}"/>
    <cellStyle name="Comma 2 4 3 3" xfId="2010" xr:uid="{00000000-0005-0000-0000-000007080000}"/>
    <cellStyle name="Comma 2 4 4" xfId="2011" xr:uid="{00000000-0005-0000-0000-000008080000}"/>
    <cellStyle name="Comma 2 4 4 2" xfId="2012" xr:uid="{00000000-0005-0000-0000-000009080000}"/>
    <cellStyle name="Comma 2 4 4 2 2" xfId="2013" xr:uid="{00000000-0005-0000-0000-00000A080000}"/>
    <cellStyle name="Comma 2 4 4 3" xfId="2014" xr:uid="{00000000-0005-0000-0000-00000B080000}"/>
    <cellStyle name="Comma 2 4 4 4" xfId="2015" xr:uid="{00000000-0005-0000-0000-00000C080000}"/>
    <cellStyle name="Comma 2 4 4 5" xfId="2016" xr:uid="{00000000-0005-0000-0000-00000D080000}"/>
    <cellStyle name="Comma 2 4 5" xfId="2017" xr:uid="{00000000-0005-0000-0000-00000E080000}"/>
    <cellStyle name="Comma 2 4 6" xfId="2018" xr:uid="{00000000-0005-0000-0000-00000F080000}"/>
    <cellStyle name="Comma 2 4 7" xfId="2019" xr:uid="{00000000-0005-0000-0000-000010080000}"/>
    <cellStyle name="Comma 2 4 8" xfId="2020" xr:uid="{00000000-0005-0000-0000-000011080000}"/>
    <cellStyle name="Comma 2 5" xfId="2021" xr:uid="{00000000-0005-0000-0000-000012080000}"/>
    <cellStyle name="Comma 2 5 2" xfId="2022" xr:uid="{00000000-0005-0000-0000-000013080000}"/>
    <cellStyle name="Comma 2 5 2 2" xfId="2023" xr:uid="{00000000-0005-0000-0000-000014080000}"/>
    <cellStyle name="Comma 2 5 3" xfId="2024" xr:uid="{00000000-0005-0000-0000-000015080000}"/>
    <cellStyle name="Comma 2 5 4" xfId="2025" xr:uid="{00000000-0005-0000-0000-000016080000}"/>
    <cellStyle name="Comma 2 5 4 2" xfId="2026" xr:uid="{00000000-0005-0000-0000-000017080000}"/>
    <cellStyle name="Comma 2 5 5" xfId="2027" xr:uid="{00000000-0005-0000-0000-000018080000}"/>
    <cellStyle name="Comma 2 5 6" xfId="2028" xr:uid="{00000000-0005-0000-0000-000019080000}"/>
    <cellStyle name="Comma 2 5 7" xfId="2029" xr:uid="{00000000-0005-0000-0000-00001A080000}"/>
    <cellStyle name="Comma 2 6" xfId="2030" xr:uid="{00000000-0005-0000-0000-00001B080000}"/>
    <cellStyle name="Comma 2 6 2" xfId="2031" xr:uid="{00000000-0005-0000-0000-00001C080000}"/>
    <cellStyle name="Comma 2 6 2 2" xfId="2032" xr:uid="{00000000-0005-0000-0000-00001D080000}"/>
    <cellStyle name="Comma 2 6 2 3" xfId="2033" xr:uid="{00000000-0005-0000-0000-00001E080000}"/>
    <cellStyle name="Comma 2 6 3" xfId="2034" xr:uid="{00000000-0005-0000-0000-00001F080000}"/>
    <cellStyle name="Comma 2 6 4" xfId="2035" xr:uid="{00000000-0005-0000-0000-000020080000}"/>
    <cellStyle name="Comma 2 6 5" xfId="2036" xr:uid="{00000000-0005-0000-0000-000021080000}"/>
    <cellStyle name="Comma 2 7" xfId="2037" xr:uid="{00000000-0005-0000-0000-000022080000}"/>
    <cellStyle name="Comma 2 7 2" xfId="2038" xr:uid="{00000000-0005-0000-0000-000023080000}"/>
    <cellStyle name="Comma 2 7 2 2" xfId="2039" xr:uid="{00000000-0005-0000-0000-000024080000}"/>
    <cellStyle name="Comma 2 7 3" xfId="2040" xr:uid="{00000000-0005-0000-0000-000025080000}"/>
    <cellStyle name="Comma 2 7 4" xfId="2041" xr:uid="{00000000-0005-0000-0000-000026080000}"/>
    <cellStyle name="Comma 2 8" xfId="2042" xr:uid="{00000000-0005-0000-0000-000027080000}"/>
    <cellStyle name="Comma 2 8 2" xfId="2043" xr:uid="{00000000-0005-0000-0000-000028080000}"/>
    <cellStyle name="Comma 2 8 3" xfId="2044" xr:uid="{00000000-0005-0000-0000-000029080000}"/>
    <cellStyle name="Comma 2 8 4" xfId="2045" xr:uid="{00000000-0005-0000-0000-00002A080000}"/>
    <cellStyle name="Comma 2 8 5" xfId="2046" xr:uid="{00000000-0005-0000-0000-00002B080000}"/>
    <cellStyle name="Comma 2 8 6" xfId="2047" xr:uid="{00000000-0005-0000-0000-00002C080000}"/>
    <cellStyle name="Comma 2 9" xfId="2048" xr:uid="{00000000-0005-0000-0000-00002D080000}"/>
    <cellStyle name="Comma 2 9 2" xfId="2049" xr:uid="{00000000-0005-0000-0000-00002E080000}"/>
    <cellStyle name="Comma 2 9 3" xfId="2050" xr:uid="{00000000-0005-0000-0000-00002F080000}"/>
    <cellStyle name="Comma 3" xfId="2051" xr:uid="{00000000-0005-0000-0000-000030080000}"/>
    <cellStyle name="Comma 3 10" xfId="2052" xr:uid="{00000000-0005-0000-0000-000031080000}"/>
    <cellStyle name="Comma 3 10 2" xfId="2053" xr:uid="{00000000-0005-0000-0000-000032080000}"/>
    <cellStyle name="Comma 3 11" xfId="2054" xr:uid="{00000000-0005-0000-0000-000033080000}"/>
    <cellStyle name="Comma 3 12" xfId="2055" xr:uid="{00000000-0005-0000-0000-000034080000}"/>
    <cellStyle name="Comma 3 2" xfId="2056" xr:uid="{00000000-0005-0000-0000-000035080000}"/>
    <cellStyle name="Comma 3 2 2" xfId="2057" xr:uid="{00000000-0005-0000-0000-000036080000}"/>
    <cellStyle name="Comma 3 2 3" xfId="2058" xr:uid="{00000000-0005-0000-0000-000037080000}"/>
    <cellStyle name="Comma 3 2 4" xfId="2059" xr:uid="{00000000-0005-0000-0000-000038080000}"/>
    <cellStyle name="Comma 3 3" xfId="2060" xr:uid="{00000000-0005-0000-0000-000039080000}"/>
    <cellStyle name="Comma 3 3 2" xfId="2061" xr:uid="{00000000-0005-0000-0000-00003A080000}"/>
    <cellStyle name="Comma 3 3 3" xfId="2062" xr:uid="{00000000-0005-0000-0000-00003B080000}"/>
    <cellStyle name="Comma 3 3 4" xfId="2063" xr:uid="{00000000-0005-0000-0000-00003C080000}"/>
    <cellStyle name="Comma 3 4" xfId="2064" xr:uid="{00000000-0005-0000-0000-00003D080000}"/>
    <cellStyle name="Comma 3 4 2" xfId="2065" xr:uid="{00000000-0005-0000-0000-00003E080000}"/>
    <cellStyle name="Comma 3 5" xfId="2066" xr:uid="{00000000-0005-0000-0000-00003F080000}"/>
    <cellStyle name="Comma 3 6" xfId="2067" xr:uid="{00000000-0005-0000-0000-000040080000}"/>
    <cellStyle name="Comma 3 7" xfId="2068" xr:uid="{00000000-0005-0000-0000-000041080000}"/>
    <cellStyle name="Comma 3 8" xfId="2069" xr:uid="{00000000-0005-0000-0000-000042080000}"/>
    <cellStyle name="Comma 3 9" xfId="2070" xr:uid="{00000000-0005-0000-0000-000043080000}"/>
    <cellStyle name="Comma 4" xfId="2071" xr:uid="{00000000-0005-0000-0000-000044080000}"/>
    <cellStyle name="Comma 4 10" xfId="2072" xr:uid="{00000000-0005-0000-0000-000045080000}"/>
    <cellStyle name="Comma 4 2" xfId="2073" xr:uid="{00000000-0005-0000-0000-000046080000}"/>
    <cellStyle name="Comma 4 2 2" xfId="2074" xr:uid="{00000000-0005-0000-0000-000047080000}"/>
    <cellStyle name="Comma 4 2 3" xfId="2075" xr:uid="{00000000-0005-0000-0000-000048080000}"/>
    <cellStyle name="Comma 4 3" xfId="2076" xr:uid="{00000000-0005-0000-0000-000049080000}"/>
    <cellStyle name="Comma 4 4" xfId="2077" xr:uid="{00000000-0005-0000-0000-00004A080000}"/>
    <cellStyle name="Comma 4 5" xfId="2078" xr:uid="{00000000-0005-0000-0000-00004B080000}"/>
    <cellStyle name="Comma 4 6" xfId="2079" xr:uid="{00000000-0005-0000-0000-00004C080000}"/>
    <cellStyle name="Comma 4 7" xfId="2080" xr:uid="{00000000-0005-0000-0000-00004D080000}"/>
    <cellStyle name="Comma 4 8" xfId="2081" xr:uid="{00000000-0005-0000-0000-00004E080000}"/>
    <cellStyle name="Comma 4 9" xfId="2082" xr:uid="{00000000-0005-0000-0000-00004F080000}"/>
    <cellStyle name="Comma 5" xfId="2083" xr:uid="{00000000-0005-0000-0000-000050080000}"/>
    <cellStyle name="Comma 5 2" xfId="2084" xr:uid="{00000000-0005-0000-0000-000051080000}"/>
    <cellStyle name="Comma 5 3" xfId="2085" xr:uid="{00000000-0005-0000-0000-000052080000}"/>
    <cellStyle name="Comma 5 3 2" xfId="2086" xr:uid="{00000000-0005-0000-0000-000053080000}"/>
    <cellStyle name="Comma 5 4" xfId="2087" xr:uid="{00000000-0005-0000-0000-000054080000}"/>
    <cellStyle name="Comma 5 5" xfId="2088" xr:uid="{00000000-0005-0000-0000-000055080000}"/>
    <cellStyle name="Comma 5 6" xfId="2089" xr:uid="{00000000-0005-0000-0000-000056080000}"/>
    <cellStyle name="Comma 5 7" xfId="2090" xr:uid="{00000000-0005-0000-0000-000057080000}"/>
    <cellStyle name="Comma 5 8" xfId="2091" xr:uid="{00000000-0005-0000-0000-000058080000}"/>
    <cellStyle name="Comma 6" xfId="2092" xr:uid="{00000000-0005-0000-0000-000059080000}"/>
    <cellStyle name="Comma 6 2" xfId="2093" xr:uid="{00000000-0005-0000-0000-00005A080000}"/>
    <cellStyle name="Comma 6 3" xfId="2094" xr:uid="{00000000-0005-0000-0000-00005B080000}"/>
    <cellStyle name="Comma 6 4" xfId="2095" xr:uid="{00000000-0005-0000-0000-00005C080000}"/>
    <cellStyle name="Comma 6 5" xfId="2096" xr:uid="{00000000-0005-0000-0000-00005D080000}"/>
    <cellStyle name="Comma 6 6" xfId="2097" xr:uid="{00000000-0005-0000-0000-00005E080000}"/>
    <cellStyle name="Comma 6 7" xfId="2098" xr:uid="{00000000-0005-0000-0000-00005F080000}"/>
    <cellStyle name="Comma 6 8" xfId="2099" xr:uid="{00000000-0005-0000-0000-000060080000}"/>
    <cellStyle name="Comma 7" xfId="2100" xr:uid="{00000000-0005-0000-0000-000061080000}"/>
    <cellStyle name="Comma 7 10" xfId="2101" xr:uid="{00000000-0005-0000-0000-000062080000}"/>
    <cellStyle name="Comma 7 11" xfId="2102" xr:uid="{00000000-0005-0000-0000-000063080000}"/>
    <cellStyle name="Comma 7 11 2" xfId="2103" xr:uid="{00000000-0005-0000-0000-000064080000}"/>
    <cellStyle name="Comma 7 12" xfId="2104" xr:uid="{00000000-0005-0000-0000-000065080000}"/>
    <cellStyle name="Comma 7 13" xfId="2105" xr:uid="{00000000-0005-0000-0000-000066080000}"/>
    <cellStyle name="Comma 7 14" xfId="2106" xr:uid="{00000000-0005-0000-0000-000067080000}"/>
    <cellStyle name="Comma 7 15" xfId="2107" xr:uid="{00000000-0005-0000-0000-000068080000}"/>
    <cellStyle name="Comma 7 16" xfId="2108" xr:uid="{00000000-0005-0000-0000-000069080000}"/>
    <cellStyle name="Comma 7 16 2" xfId="2109" xr:uid="{00000000-0005-0000-0000-00006A080000}"/>
    <cellStyle name="Comma 7 17" xfId="2110" xr:uid="{00000000-0005-0000-0000-00006B080000}"/>
    <cellStyle name="Comma 7 17 2" xfId="2111" xr:uid="{00000000-0005-0000-0000-00006C080000}"/>
    <cellStyle name="Comma 7 18" xfId="2112" xr:uid="{00000000-0005-0000-0000-00006D080000}"/>
    <cellStyle name="Comma 7 18 2" xfId="2113" xr:uid="{00000000-0005-0000-0000-00006E080000}"/>
    <cellStyle name="Comma 7 19" xfId="2114" xr:uid="{00000000-0005-0000-0000-00006F080000}"/>
    <cellStyle name="Comma 7 19 2" xfId="2115" xr:uid="{00000000-0005-0000-0000-000070080000}"/>
    <cellStyle name="Comma 7 2" xfId="2116" xr:uid="{00000000-0005-0000-0000-000071080000}"/>
    <cellStyle name="Comma 7 20" xfId="2117" xr:uid="{00000000-0005-0000-0000-000072080000}"/>
    <cellStyle name="Comma 7 20 2" xfId="2118" xr:uid="{00000000-0005-0000-0000-000073080000}"/>
    <cellStyle name="Comma 7 21" xfId="2119" xr:uid="{00000000-0005-0000-0000-000074080000}"/>
    <cellStyle name="Comma 7 21 2" xfId="2120" xr:uid="{00000000-0005-0000-0000-000075080000}"/>
    <cellStyle name="Comma 7 3" xfId="2121" xr:uid="{00000000-0005-0000-0000-000076080000}"/>
    <cellStyle name="Comma 7 3 10" xfId="2122" xr:uid="{00000000-0005-0000-0000-000077080000}"/>
    <cellStyle name="Comma 7 3 11" xfId="2123" xr:uid="{00000000-0005-0000-0000-000078080000}"/>
    <cellStyle name="Comma 7 3 12" xfId="2124" xr:uid="{00000000-0005-0000-0000-000079080000}"/>
    <cellStyle name="Comma 7 3 13" xfId="2125" xr:uid="{00000000-0005-0000-0000-00007A080000}"/>
    <cellStyle name="Comma 7 3 14" xfId="2126" xr:uid="{00000000-0005-0000-0000-00007B080000}"/>
    <cellStyle name="Comma 7 3 15" xfId="2127" xr:uid="{00000000-0005-0000-0000-00007C080000}"/>
    <cellStyle name="Comma 7 3 2" xfId="2128" xr:uid="{00000000-0005-0000-0000-00007D080000}"/>
    <cellStyle name="Comma 7 3 3" xfId="2129" xr:uid="{00000000-0005-0000-0000-00007E080000}"/>
    <cellStyle name="Comma 7 3 4" xfId="2130" xr:uid="{00000000-0005-0000-0000-00007F080000}"/>
    <cellStyle name="Comma 7 3 5" xfId="2131" xr:uid="{00000000-0005-0000-0000-000080080000}"/>
    <cellStyle name="Comma 7 3 6" xfId="2132" xr:uid="{00000000-0005-0000-0000-000081080000}"/>
    <cellStyle name="Comma 7 3 7" xfId="2133" xr:uid="{00000000-0005-0000-0000-000082080000}"/>
    <cellStyle name="Comma 7 3 8" xfId="2134" xr:uid="{00000000-0005-0000-0000-000083080000}"/>
    <cellStyle name="Comma 7 3 9" xfId="2135" xr:uid="{00000000-0005-0000-0000-000084080000}"/>
    <cellStyle name="Comma 7 4" xfId="2136" xr:uid="{00000000-0005-0000-0000-000085080000}"/>
    <cellStyle name="Comma 7 5" xfId="2137" xr:uid="{00000000-0005-0000-0000-000086080000}"/>
    <cellStyle name="Comma 7 6" xfId="2138" xr:uid="{00000000-0005-0000-0000-000087080000}"/>
    <cellStyle name="Comma 7 7" xfId="2139" xr:uid="{00000000-0005-0000-0000-000088080000}"/>
    <cellStyle name="Comma 7 8" xfId="2140" xr:uid="{00000000-0005-0000-0000-000089080000}"/>
    <cellStyle name="Comma 7 9" xfId="2141" xr:uid="{00000000-0005-0000-0000-00008A080000}"/>
    <cellStyle name="Comma 8" xfId="2142" xr:uid="{00000000-0005-0000-0000-00008B080000}"/>
    <cellStyle name="Comma 8 2" xfId="2143" xr:uid="{00000000-0005-0000-0000-00008C080000}"/>
    <cellStyle name="Comma 8 2 2" xfId="2144" xr:uid="{00000000-0005-0000-0000-00008D080000}"/>
    <cellStyle name="Comma 8 2 3" xfId="2145" xr:uid="{00000000-0005-0000-0000-00008E080000}"/>
    <cellStyle name="Comma 8 3" xfId="2146" xr:uid="{00000000-0005-0000-0000-00008F080000}"/>
    <cellStyle name="Comma 8 3 2" xfId="2147" xr:uid="{00000000-0005-0000-0000-000090080000}"/>
    <cellStyle name="Comma 8 4" xfId="2148" xr:uid="{00000000-0005-0000-0000-000091080000}"/>
    <cellStyle name="Comma 8 4 2" xfId="2149" xr:uid="{00000000-0005-0000-0000-000092080000}"/>
    <cellStyle name="Comma 8 5" xfId="2150" xr:uid="{00000000-0005-0000-0000-000093080000}"/>
    <cellStyle name="Comma 8 5 2" xfId="2151" xr:uid="{00000000-0005-0000-0000-000094080000}"/>
    <cellStyle name="Comma 8 6" xfId="2152" xr:uid="{00000000-0005-0000-0000-000095080000}"/>
    <cellStyle name="Comma 8 6 2" xfId="2153" xr:uid="{00000000-0005-0000-0000-000096080000}"/>
    <cellStyle name="Comma 8 7" xfId="2154" xr:uid="{00000000-0005-0000-0000-000097080000}"/>
    <cellStyle name="Comma 8 7 2" xfId="2155" xr:uid="{00000000-0005-0000-0000-000098080000}"/>
    <cellStyle name="Comma 8 8" xfId="2156" xr:uid="{00000000-0005-0000-0000-000099080000}"/>
    <cellStyle name="Comma 8 8 2" xfId="2157" xr:uid="{00000000-0005-0000-0000-00009A080000}"/>
    <cellStyle name="Comma 9" xfId="2158" xr:uid="{00000000-0005-0000-0000-00009B080000}"/>
    <cellStyle name="Comma 9 2" xfId="2159" xr:uid="{00000000-0005-0000-0000-00009C080000}"/>
    <cellStyle name="Comma 9 3" xfId="2160" xr:uid="{00000000-0005-0000-0000-00009D080000}"/>
    <cellStyle name="Comma 9 4" xfId="2161" xr:uid="{00000000-0005-0000-0000-00009E080000}"/>
    <cellStyle name="Comma 9 5" xfId="2162" xr:uid="{00000000-0005-0000-0000-00009F080000}"/>
    <cellStyle name="Comma 9 6" xfId="2163" xr:uid="{00000000-0005-0000-0000-0000A0080000}"/>
    <cellStyle name="Comma 9 7" xfId="2164" xr:uid="{00000000-0005-0000-0000-0000A1080000}"/>
    <cellStyle name="Comma 9 8" xfId="2165" xr:uid="{00000000-0005-0000-0000-0000A2080000}"/>
    <cellStyle name="Comma 9 9" xfId="2166" xr:uid="{00000000-0005-0000-0000-0000A3080000}"/>
    <cellStyle name="Constants" xfId="2167" xr:uid="{00000000-0005-0000-0000-0000A4080000}"/>
    <cellStyle name="Currency 2" xfId="2168" xr:uid="{00000000-0005-0000-0000-0000A5080000}"/>
    <cellStyle name="Currency 2 2" xfId="2169" xr:uid="{00000000-0005-0000-0000-0000A6080000}"/>
    <cellStyle name="Currency 2 3" xfId="2170" xr:uid="{00000000-0005-0000-0000-0000A7080000}"/>
    <cellStyle name="CustomCellsOrange" xfId="2171" xr:uid="{00000000-0005-0000-0000-0000A8080000}"/>
    <cellStyle name="CustomizationCells" xfId="2172" xr:uid="{00000000-0005-0000-0000-0000A9080000}"/>
    <cellStyle name="CustomizationGreenCells" xfId="2173" xr:uid="{00000000-0005-0000-0000-0000AA080000}"/>
    <cellStyle name="DocBox_EmptyRow" xfId="2174" xr:uid="{00000000-0005-0000-0000-0000AB080000}"/>
    <cellStyle name="donn_normal" xfId="2175" xr:uid="{00000000-0005-0000-0000-0000AC080000}"/>
    <cellStyle name="Eingabe" xfId="2176" xr:uid="{00000000-0005-0000-0000-0000AD080000}"/>
    <cellStyle name="Ellenőrzőcella" xfId="2177" xr:uid="{00000000-0005-0000-0000-0000AE080000}"/>
    <cellStyle name="Empty_B_border" xfId="2178" xr:uid="{00000000-0005-0000-0000-0000AF080000}"/>
    <cellStyle name="ent_col_ser" xfId="2179" xr:uid="{00000000-0005-0000-0000-0000B0080000}"/>
    <cellStyle name="entete_source" xfId="2180" xr:uid="{00000000-0005-0000-0000-0000B1080000}"/>
    <cellStyle name="Ergebnis" xfId="2181" xr:uid="{00000000-0005-0000-0000-0000B2080000}"/>
    <cellStyle name="Erklärender Text" xfId="2182" xr:uid="{00000000-0005-0000-0000-0000B3080000}"/>
    <cellStyle name="Estilo 1" xfId="2183" xr:uid="{00000000-0005-0000-0000-0000B4080000}"/>
    <cellStyle name="Euro" xfId="2184" xr:uid="{00000000-0005-0000-0000-0000B5080000}"/>
    <cellStyle name="Euro 10" xfId="2185" xr:uid="{00000000-0005-0000-0000-0000B6080000}"/>
    <cellStyle name="Euro 10 2" xfId="2186" xr:uid="{00000000-0005-0000-0000-0000B7080000}"/>
    <cellStyle name="Euro 11" xfId="2187" xr:uid="{00000000-0005-0000-0000-0000B8080000}"/>
    <cellStyle name="Euro 11 2" xfId="2188" xr:uid="{00000000-0005-0000-0000-0000B9080000}"/>
    <cellStyle name="Euro 12" xfId="2189" xr:uid="{00000000-0005-0000-0000-0000BA080000}"/>
    <cellStyle name="Euro 13" xfId="2190" xr:uid="{00000000-0005-0000-0000-0000BB080000}"/>
    <cellStyle name="Euro 14" xfId="2191" xr:uid="{00000000-0005-0000-0000-0000BC080000}"/>
    <cellStyle name="Euro 15" xfId="2192" xr:uid="{00000000-0005-0000-0000-0000BD080000}"/>
    <cellStyle name="Euro 16" xfId="2193" xr:uid="{00000000-0005-0000-0000-0000BE080000}"/>
    <cellStyle name="Euro 17" xfId="2194" xr:uid="{00000000-0005-0000-0000-0000BF080000}"/>
    <cellStyle name="Euro 18" xfId="2195" xr:uid="{00000000-0005-0000-0000-0000C0080000}"/>
    <cellStyle name="Euro 19" xfId="2196" xr:uid="{00000000-0005-0000-0000-0000C1080000}"/>
    <cellStyle name="Euro 2" xfId="2197" xr:uid="{00000000-0005-0000-0000-0000C2080000}"/>
    <cellStyle name="Euro 2 2" xfId="2198" xr:uid="{00000000-0005-0000-0000-0000C3080000}"/>
    <cellStyle name="Euro 2 2 2" xfId="2199" xr:uid="{00000000-0005-0000-0000-0000C4080000}"/>
    <cellStyle name="Euro 2 2 3" xfId="2200" xr:uid="{00000000-0005-0000-0000-0000C5080000}"/>
    <cellStyle name="Euro 2 2 4" xfId="2201" xr:uid="{00000000-0005-0000-0000-0000C6080000}"/>
    <cellStyle name="Euro 2 2 4 2" xfId="2202" xr:uid="{00000000-0005-0000-0000-0000C7080000}"/>
    <cellStyle name="Euro 2 2 4 3" xfId="2203" xr:uid="{00000000-0005-0000-0000-0000C8080000}"/>
    <cellStyle name="Euro 2 2 5" xfId="2204" xr:uid="{00000000-0005-0000-0000-0000C9080000}"/>
    <cellStyle name="Euro 2 2 6" xfId="2205" xr:uid="{00000000-0005-0000-0000-0000CA080000}"/>
    <cellStyle name="Euro 2 3" xfId="2206" xr:uid="{00000000-0005-0000-0000-0000CB080000}"/>
    <cellStyle name="Euro 2 4" xfId="2207" xr:uid="{00000000-0005-0000-0000-0000CC080000}"/>
    <cellStyle name="Euro 2 5" xfId="2208" xr:uid="{00000000-0005-0000-0000-0000CD080000}"/>
    <cellStyle name="Euro 2 6" xfId="2209" xr:uid="{00000000-0005-0000-0000-0000CE080000}"/>
    <cellStyle name="Euro 2 7" xfId="2210" xr:uid="{00000000-0005-0000-0000-0000CF080000}"/>
    <cellStyle name="Euro 2 8" xfId="2211" xr:uid="{00000000-0005-0000-0000-0000D0080000}"/>
    <cellStyle name="Euro 20" xfId="2212" xr:uid="{00000000-0005-0000-0000-0000D1080000}"/>
    <cellStyle name="Euro 21" xfId="2213" xr:uid="{00000000-0005-0000-0000-0000D2080000}"/>
    <cellStyle name="Euro 22" xfId="2214" xr:uid="{00000000-0005-0000-0000-0000D3080000}"/>
    <cellStyle name="Euro 23" xfId="2215" xr:uid="{00000000-0005-0000-0000-0000D4080000}"/>
    <cellStyle name="Euro 24" xfId="2216" xr:uid="{00000000-0005-0000-0000-0000D5080000}"/>
    <cellStyle name="Euro 25" xfId="2217" xr:uid="{00000000-0005-0000-0000-0000D6080000}"/>
    <cellStyle name="Euro 26" xfId="2218" xr:uid="{00000000-0005-0000-0000-0000D7080000}"/>
    <cellStyle name="Euro 27" xfId="2219" xr:uid="{00000000-0005-0000-0000-0000D8080000}"/>
    <cellStyle name="Euro 28" xfId="2220" xr:uid="{00000000-0005-0000-0000-0000D9080000}"/>
    <cellStyle name="Euro 29" xfId="2221" xr:uid="{00000000-0005-0000-0000-0000DA080000}"/>
    <cellStyle name="Euro 3" xfId="2222" xr:uid="{00000000-0005-0000-0000-0000DB080000}"/>
    <cellStyle name="Euro 3 10" xfId="2223" xr:uid="{00000000-0005-0000-0000-0000DC080000}"/>
    <cellStyle name="Euro 3 2" xfId="2224" xr:uid="{00000000-0005-0000-0000-0000DD080000}"/>
    <cellStyle name="Euro 3 2 2" xfId="2225" xr:uid="{00000000-0005-0000-0000-0000DE080000}"/>
    <cellStyle name="Euro 3 3" xfId="2226" xr:uid="{00000000-0005-0000-0000-0000DF080000}"/>
    <cellStyle name="Euro 3 3 2" xfId="2227" xr:uid="{00000000-0005-0000-0000-0000E0080000}"/>
    <cellStyle name="Euro 3 3 3" xfId="2228" xr:uid="{00000000-0005-0000-0000-0000E1080000}"/>
    <cellStyle name="Euro 3 3 4" xfId="2229" xr:uid="{00000000-0005-0000-0000-0000E2080000}"/>
    <cellStyle name="Euro 3 3 4 2" xfId="2230" xr:uid="{00000000-0005-0000-0000-0000E3080000}"/>
    <cellStyle name="Euro 3 4" xfId="2231" xr:uid="{00000000-0005-0000-0000-0000E4080000}"/>
    <cellStyle name="Euro 3 5" xfId="2232" xr:uid="{00000000-0005-0000-0000-0000E5080000}"/>
    <cellStyle name="Euro 3 6" xfId="2233" xr:uid="{00000000-0005-0000-0000-0000E6080000}"/>
    <cellStyle name="Euro 3 7" xfId="2234" xr:uid="{00000000-0005-0000-0000-0000E7080000}"/>
    <cellStyle name="Euro 3 8" xfId="2235" xr:uid="{00000000-0005-0000-0000-0000E8080000}"/>
    <cellStyle name="Euro 3 9" xfId="2236" xr:uid="{00000000-0005-0000-0000-0000E9080000}"/>
    <cellStyle name="Euro 3_PrimaryEnergyPrices_TIMES" xfId="2237" xr:uid="{00000000-0005-0000-0000-0000EA080000}"/>
    <cellStyle name="Euro 30" xfId="2238" xr:uid="{00000000-0005-0000-0000-0000EB080000}"/>
    <cellStyle name="Euro 31" xfId="2239" xr:uid="{00000000-0005-0000-0000-0000EC080000}"/>
    <cellStyle name="Euro 32" xfId="2240" xr:uid="{00000000-0005-0000-0000-0000ED080000}"/>
    <cellStyle name="Euro 33" xfId="2241" xr:uid="{00000000-0005-0000-0000-0000EE080000}"/>
    <cellStyle name="Euro 34" xfId="2242" xr:uid="{00000000-0005-0000-0000-0000EF080000}"/>
    <cellStyle name="Euro 35" xfId="2243" xr:uid="{00000000-0005-0000-0000-0000F0080000}"/>
    <cellStyle name="Euro 36" xfId="2244" xr:uid="{00000000-0005-0000-0000-0000F1080000}"/>
    <cellStyle name="Euro 37" xfId="2245" xr:uid="{00000000-0005-0000-0000-0000F2080000}"/>
    <cellStyle name="Euro 38" xfId="2246" xr:uid="{00000000-0005-0000-0000-0000F3080000}"/>
    <cellStyle name="Euro 39" xfId="2247" xr:uid="{00000000-0005-0000-0000-0000F4080000}"/>
    <cellStyle name="Euro 4" xfId="2248" xr:uid="{00000000-0005-0000-0000-0000F5080000}"/>
    <cellStyle name="Euro 4 2" xfId="2249" xr:uid="{00000000-0005-0000-0000-0000F6080000}"/>
    <cellStyle name="Euro 4 2 2" xfId="2250" xr:uid="{00000000-0005-0000-0000-0000F7080000}"/>
    <cellStyle name="Euro 4 3" xfId="2251" xr:uid="{00000000-0005-0000-0000-0000F8080000}"/>
    <cellStyle name="Euro 4 3 2" xfId="2252" xr:uid="{00000000-0005-0000-0000-0000F9080000}"/>
    <cellStyle name="Euro 4 3 3" xfId="2253" xr:uid="{00000000-0005-0000-0000-0000FA080000}"/>
    <cellStyle name="Euro 4 3 4" xfId="2254" xr:uid="{00000000-0005-0000-0000-0000FB080000}"/>
    <cellStyle name="Euro 4 3 4 2" xfId="2255" xr:uid="{00000000-0005-0000-0000-0000FC080000}"/>
    <cellStyle name="Euro 4 4" xfId="2256" xr:uid="{00000000-0005-0000-0000-0000FD080000}"/>
    <cellStyle name="Euro 4 4 2" xfId="2257" xr:uid="{00000000-0005-0000-0000-0000FE080000}"/>
    <cellStyle name="Euro 4 4 3" xfId="2258" xr:uid="{00000000-0005-0000-0000-0000FF080000}"/>
    <cellStyle name="Euro 4 5" xfId="2259" xr:uid="{00000000-0005-0000-0000-000000090000}"/>
    <cellStyle name="Euro 4 6" xfId="2260" xr:uid="{00000000-0005-0000-0000-000001090000}"/>
    <cellStyle name="Euro 40" xfId="2261" xr:uid="{00000000-0005-0000-0000-000002090000}"/>
    <cellStyle name="Euro 41" xfId="2262" xr:uid="{00000000-0005-0000-0000-000003090000}"/>
    <cellStyle name="Euro 42" xfId="2263" xr:uid="{00000000-0005-0000-0000-000004090000}"/>
    <cellStyle name="Euro 43" xfId="2264" xr:uid="{00000000-0005-0000-0000-000005090000}"/>
    <cellStyle name="Euro 44" xfId="2265" xr:uid="{00000000-0005-0000-0000-000006090000}"/>
    <cellStyle name="Euro 45" xfId="2266" xr:uid="{00000000-0005-0000-0000-000007090000}"/>
    <cellStyle name="Euro 46" xfId="2267" xr:uid="{00000000-0005-0000-0000-000008090000}"/>
    <cellStyle name="Euro 47" xfId="2268" xr:uid="{00000000-0005-0000-0000-000009090000}"/>
    <cellStyle name="Euro 48" xfId="2269" xr:uid="{00000000-0005-0000-0000-00000A090000}"/>
    <cellStyle name="Euro 48 2" xfId="2270" xr:uid="{00000000-0005-0000-0000-00000B090000}"/>
    <cellStyle name="Euro 49" xfId="2271" xr:uid="{00000000-0005-0000-0000-00000C090000}"/>
    <cellStyle name="Euro 49 2" xfId="2272" xr:uid="{00000000-0005-0000-0000-00000D090000}"/>
    <cellStyle name="Euro 5" xfId="2273" xr:uid="{00000000-0005-0000-0000-00000E090000}"/>
    <cellStyle name="Euro 5 2" xfId="2274" xr:uid="{00000000-0005-0000-0000-00000F090000}"/>
    <cellStyle name="Euro 5 3" xfId="2275" xr:uid="{00000000-0005-0000-0000-000010090000}"/>
    <cellStyle name="Euro 5 4" xfId="2276" xr:uid="{00000000-0005-0000-0000-000011090000}"/>
    <cellStyle name="Euro 5 4 2" xfId="2277" xr:uid="{00000000-0005-0000-0000-000012090000}"/>
    <cellStyle name="Euro 50" xfId="2278" xr:uid="{00000000-0005-0000-0000-000013090000}"/>
    <cellStyle name="Euro 50 2" xfId="2279" xr:uid="{00000000-0005-0000-0000-000014090000}"/>
    <cellStyle name="Euro 51" xfId="2280" xr:uid="{00000000-0005-0000-0000-000015090000}"/>
    <cellStyle name="Euro 51 2" xfId="2281" xr:uid="{00000000-0005-0000-0000-000016090000}"/>
    <cellStyle name="Euro 52" xfId="2282" xr:uid="{00000000-0005-0000-0000-000017090000}"/>
    <cellStyle name="Euro 52 2" xfId="2283" xr:uid="{00000000-0005-0000-0000-000018090000}"/>
    <cellStyle name="Euro 53" xfId="2284" xr:uid="{00000000-0005-0000-0000-000019090000}"/>
    <cellStyle name="Euro 53 2" xfId="2285" xr:uid="{00000000-0005-0000-0000-00001A090000}"/>
    <cellStyle name="Euro 54" xfId="2286" xr:uid="{00000000-0005-0000-0000-00001B090000}"/>
    <cellStyle name="Euro 54 2" xfId="2287" xr:uid="{00000000-0005-0000-0000-00001C090000}"/>
    <cellStyle name="Euro 55" xfId="2288" xr:uid="{00000000-0005-0000-0000-00001D090000}"/>
    <cellStyle name="Euro 55 2" xfId="2289" xr:uid="{00000000-0005-0000-0000-00001E090000}"/>
    <cellStyle name="Euro 56" xfId="2290" xr:uid="{00000000-0005-0000-0000-00001F090000}"/>
    <cellStyle name="Euro 56 2" xfId="2291" xr:uid="{00000000-0005-0000-0000-000020090000}"/>
    <cellStyle name="Euro 57" xfId="2292" xr:uid="{00000000-0005-0000-0000-000021090000}"/>
    <cellStyle name="Euro 58" xfId="2293" xr:uid="{00000000-0005-0000-0000-000022090000}"/>
    <cellStyle name="Euro 59" xfId="2294" xr:uid="{00000000-0005-0000-0000-000023090000}"/>
    <cellStyle name="Euro 6" xfId="2295" xr:uid="{00000000-0005-0000-0000-000024090000}"/>
    <cellStyle name="Euro 6 2" xfId="2296" xr:uid="{00000000-0005-0000-0000-000025090000}"/>
    <cellStyle name="Euro 6 3" xfId="2297" xr:uid="{00000000-0005-0000-0000-000026090000}"/>
    <cellStyle name="Euro 6 4" xfId="2298" xr:uid="{00000000-0005-0000-0000-000027090000}"/>
    <cellStyle name="Euro 6 5" xfId="2299" xr:uid="{00000000-0005-0000-0000-000028090000}"/>
    <cellStyle name="Euro 6 6" xfId="2300" xr:uid="{00000000-0005-0000-0000-000029090000}"/>
    <cellStyle name="Euro 60" xfId="2301" xr:uid="{00000000-0005-0000-0000-00002A090000}"/>
    <cellStyle name="Euro 7" xfId="2302" xr:uid="{00000000-0005-0000-0000-00002B090000}"/>
    <cellStyle name="Euro 7 2" xfId="2303" xr:uid="{00000000-0005-0000-0000-00002C090000}"/>
    <cellStyle name="Euro 7 3" xfId="2304" xr:uid="{00000000-0005-0000-0000-00002D090000}"/>
    <cellStyle name="Euro 7 4" xfId="2305" xr:uid="{00000000-0005-0000-0000-00002E090000}"/>
    <cellStyle name="Euro 8" xfId="2306" xr:uid="{00000000-0005-0000-0000-00002F090000}"/>
    <cellStyle name="Euro 8 2" xfId="2307" xr:uid="{00000000-0005-0000-0000-000030090000}"/>
    <cellStyle name="Euro 9" xfId="2308" xr:uid="{00000000-0005-0000-0000-000031090000}"/>
    <cellStyle name="Euro 9 2" xfId="2309" xr:uid="{00000000-0005-0000-0000-000032090000}"/>
    <cellStyle name="Euro_Potentials in TIMES" xfId="2310" xr:uid="{00000000-0005-0000-0000-000033090000}"/>
    <cellStyle name="Explanatory Text 10" xfId="2311" xr:uid="{00000000-0005-0000-0000-000034090000}"/>
    <cellStyle name="Explanatory Text 11" xfId="2312" xr:uid="{00000000-0005-0000-0000-000035090000}"/>
    <cellStyle name="Explanatory Text 12" xfId="2313" xr:uid="{00000000-0005-0000-0000-000036090000}"/>
    <cellStyle name="Explanatory Text 13" xfId="2314" xr:uid="{00000000-0005-0000-0000-000037090000}"/>
    <cellStyle name="Explanatory Text 14" xfId="2315" xr:uid="{00000000-0005-0000-0000-000038090000}"/>
    <cellStyle name="Explanatory Text 15" xfId="2316" xr:uid="{00000000-0005-0000-0000-000039090000}"/>
    <cellStyle name="Explanatory Text 16" xfId="2317" xr:uid="{00000000-0005-0000-0000-00003A090000}"/>
    <cellStyle name="Explanatory Text 17" xfId="2318" xr:uid="{00000000-0005-0000-0000-00003B090000}"/>
    <cellStyle name="Explanatory Text 18" xfId="2319" xr:uid="{00000000-0005-0000-0000-00003C090000}"/>
    <cellStyle name="Explanatory Text 19" xfId="2320" xr:uid="{00000000-0005-0000-0000-00003D090000}"/>
    <cellStyle name="Explanatory Text 2" xfId="2321" xr:uid="{00000000-0005-0000-0000-00003E090000}"/>
    <cellStyle name="Explanatory Text 2 10" xfId="2322" xr:uid="{00000000-0005-0000-0000-00003F090000}"/>
    <cellStyle name="Explanatory Text 2 2" xfId="2323" xr:uid="{00000000-0005-0000-0000-000040090000}"/>
    <cellStyle name="Explanatory Text 2 3" xfId="2324" xr:uid="{00000000-0005-0000-0000-000041090000}"/>
    <cellStyle name="Explanatory Text 2 4" xfId="2325" xr:uid="{00000000-0005-0000-0000-000042090000}"/>
    <cellStyle name="Explanatory Text 2 5" xfId="2326" xr:uid="{00000000-0005-0000-0000-000043090000}"/>
    <cellStyle name="Explanatory Text 2 6" xfId="2327" xr:uid="{00000000-0005-0000-0000-000044090000}"/>
    <cellStyle name="Explanatory Text 2 7" xfId="2328" xr:uid="{00000000-0005-0000-0000-000045090000}"/>
    <cellStyle name="Explanatory Text 2 8" xfId="2329" xr:uid="{00000000-0005-0000-0000-000046090000}"/>
    <cellStyle name="Explanatory Text 2 9" xfId="2330" xr:uid="{00000000-0005-0000-0000-000047090000}"/>
    <cellStyle name="Explanatory Text 20" xfId="2331" xr:uid="{00000000-0005-0000-0000-000048090000}"/>
    <cellStyle name="Explanatory Text 21" xfId="2332" xr:uid="{00000000-0005-0000-0000-000049090000}"/>
    <cellStyle name="Explanatory Text 22" xfId="2333" xr:uid="{00000000-0005-0000-0000-00004A090000}"/>
    <cellStyle name="Explanatory Text 23" xfId="2334" xr:uid="{00000000-0005-0000-0000-00004B090000}"/>
    <cellStyle name="Explanatory Text 24" xfId="2335" xr:uid="{00000000-0005-0000-0000-00004C090000}"/>
    <cellStyle name="Explanatory Text 25" xfId="2336" xr:uid="{00000000-0005-0000-0000-00004D090000}"/>
    <cellStyle name="Explanatory Text 26" xfId="2337" xr:uid="{00000000-0005-0000-0000-00004E090000}"/>
    <cellStyle name="Explanatory Text 27" xfId="2338" xr:uid="{00000000-0005-0000-0000-00004F090000}"/>
    <cellStyle name="Explanatory Text 28" xfId="2339" xr:uid="{00000000-0005-0000-0000-000050090000}"/>
    <cellStyle name="Explanatory Text 29" xfId="2340" xr:uid="{00000000-0005-0000-0000-000051090000}"/>
    <cellStyle name="Explanatory Text 3" xfId="2341" xr:uid="{00000000-0005-0000-0000-000052090000}"/>
    <cellStyle name="Explanatory Text 3 2" xfId="2342" xr:uid="{00000000-0005-0000-0000-000053090000}"/>
    <cellStyle name="Explanatory Text 30" xfId="2343" xr:uid="{00000000-0005-0000-0000-000054090000}"/>
    <cellStyle name="Explanatory Text 31" xfId="2344" xr:uid="{00000000-0005-0000-0000-000055090000}"/>
    <cellStyle name="Explanatory Text 32" xfId="2345" xr:uid="{00000000-0005-0000-0000-000056090000}"/>
    <cellStyle name="Explanatory Text 33" xfId="2346" xr:uid="{00000000-0005-0000-0000-000057090000}"/>
    <cellStyle name="Explanatory Text 34" xfId="2347" xr:uid="{00000000-0005-0000-0000-000058090000}"/>
    <cellStyle name="Explanatory Text 35" xfId="2348" xr:uid="{00000000-0005-0000-0000-000059090000}"/>
    <cellStyle name="Explanatory Text 36" xfId="2349" xr:uid="{00000000-0005-0000-0000-00005A090000}"/>
    <cellStyle name="Explanatory Text 37" xfId="2350" xr:uid="{00000000-0005-0000-0000-00005B090000}"/>
    <cellStyle name="Explanatory Text 38" xfId="2351" xr:uid="{00000000-0005-0000-0000-00005C090000}"/>
    <cellStyle name="Explanatory Text 39" xfId="2352" xr:uid="{00000000-0005-0000-0000-00005D090000}"/>
    <cellStyle name="Explanatory Text 4" xfId="2353" xr:uid="{00000000-0005-0000-0000-00005E090000}"/>
    <cellStyle name="Explanatory Text 40" xfId="2354" xr:uid="{00000000-0005-0000-0000-00005F090000}"/>
    <cellStyle name="Explanatory Text 41" xfId="2355" xr:uid="{00000000-0005-0000-0000-000060090000}"/>
    <cellStyle name="Explanatory Text 42" xfId="2356" xr:uid="{00000000-0005-0000-0000-000061090000}"/>
    <cellStyle name="Explanatory Text 43" xfId="2357" xr:uid="{00000000-0005-0000-0000-000062090000}"/>
    <cellStyle name="Explanatory Text 5" xfId="2358" xr:uid="{00000000-0005-0000-0000-000063090000}"/>
    <cellStyle name="Explanatory Text 6" xfId="2359" xr:uid="{00000000-0005-0000-0000-000064090000}"/>
    <cellStyle name="Explanatory Text 7" xfId="2360" xr:uid="{00000000-0005-0000-0000-000065090000}"/>
    <cellStyle name="Explanatory Text 8" xfId="2361" xr:uid="{00000000-0005-0000-0000-000066090000}"/>
    <cellStyle name="Explanatory Text 9" xfId="2362" xr:uid="{00000000-0005-0000-0000-000067090000}"/>
    <cellStyle name="Ezres_vegleges_en" xfId="2363" xr:uid="{00000000-0005-0000-0000-000068090000}"/>
    <cellStyle name="Figyelmeztetés" xfId="2364" xr:uid="{00000000-0005-0000-0000-000069090000}"/>
    <cellStyle name="Float" xfId="2365" xr:uid="{00000000-0005-0000-0000-00006A090000}"/>
    <cellStyle name="Float 2" xfId="2366" xr:uid="{00000000-0005-0000-0000-00006B090000}"/>
    <cellStyle name="Float 2 2" xfId="2367" xr:uid="{00000000-0005-0000-0000-00006C090000}"/>
    <cellStyle name="Float 3" xfId="2368" xr:uid="{00000000-0005-0000-0000-00006D090000}"/>
    <cellStyle name="Float 3 2" xfId="2369" xr:uid="{00000000-0005-0000-0000-00006E090000}"/>
    <cellStyle name="Float 3 3" xfId="2370" xr:uid="{00000000-0005-0000-0000-00006F090000}"/>
    <cellStyle name="Float 4" xfId="2371" xr:uid="{00000000-0005-0000-0000-000070090000}"/>
    <cellStyle name="Good 10" xfId="2372" xr:uid="{00000000-0005-0000-0000-000071090000}"/>
    <cellStyle name="Good 11" xfId="2373" xr:uid="{00000000-0005-0000-0000-000072090000}"/>
    <cellStyle name="Good 12" xfId="2374" xr:uid="{00000000-0005-0000-0000-000073090000}"/>
    <cellStyle name="Good 13" xfId="2375" xr:uid="{00000000-0005-0000-0000-000074090000}"/>
    <cellStyle name="Good 14" xfId="2376" xr:uid="{00000000-0005-0000-0000-000075090000}"/>
    <cellStyle name="Good 15" xfId="2377" xr:uid="{00000000-0005-0000-0000-000076090000}"/>
    <cellStyle name="Good 16" xfId="2378" xr:uid="{00000000-0005-0000-0000-000077090000}"/>
    <cellStyle name="Good 17" xfId="2379" xr:uid="{00000000-0005-0000-0000-000078090000}"/>
    <cellStyle name="Good 18" xfId="2380" xr:uid="{00000000-0005-0000-0000-000079090000}"/>
    <cellStyle name="Good 19" xfId="2381" xr:uid="{00000000-0005-0000-0000-00007A090000}"/>
    <cellStyle name="Good 2" xfId="2382" xr:uid="{00000000-0005-0000-0000-00007B090000}"/>
    <cellStyle name="Good 2 10" xfId="2383" xr:uid="{00000000-0005-0000-0000-00007C090000}"/>
    <cellStyle name="Good 2 2" xfId="2384" xr:uid="{00000000-0005-0000-0000-00007D090000}"/>
    <cellStyle name="Good 2 2 2" xfId="2385" xr:uid="{00000000-0005-0000-0000-00007E090000}"/>
    <cellStyle name="Good 2 2 3" xfId="2386" xr:uid="{00000000-0005-0000-0000-00007F090000}"/>
    <cellStyle name="Good 2 3" xfId="2387" xr:uid="{00000000-0005-0000-0000-000080090000}"/>
    <cellStyle name="Good 2 3 2" xfId="2388" xr:uid="{00000000-0005-0000-0000-000081090000}"/>
    <cellStyle name="Good 2 3 3" xfId="2389" xr:uid="{00000000-0005-0000-0000-000082090000}"/>
    <cellStyle name="Good 2 4" xfId="2390" xr:uid="{00000000-0005-0000-0000-000083090000}"/>
    <cellStyle name="Good 2 5" xfId="2391" xr:uid="{00000000-0005-0000-0000-000084090000}"/>
    <cellStyle name="Good 2 6" xfId="2392" xr:uid="{00000000-0005-0000-0000-000085090000}"/>
    <cellStyle name="Good 2 7" xfId="2393" xr:uid="{00000000-0005-0000-0000-000086090000}"/>
    <cellStyle name="Good 2 8" xfId="2394" xr:uid="{00000000-0005-0000-0000-000087090000}"/>
    <cellStyle name="Good 2 9" xfId="2395" xr:uid="{00000000-0005-0000-0000-000088090000}"/>
    <cellStyle name="Good 20" xfId="2396" xr:uid="{00000000-0005-0000-0000-000089090000}"/>
    <cellStyle name="Good 21" xfId="2397" xr:uid="{00000000-0005-0000-0000-00008A090000}"/>
    <cellStyle name="Good 22" xfId="2398" xr:uid="{00000000-0005-0000-0000-00008B090000}"/>
    <cellStyle name="Good 23" xfId="2399" xr:uid="{00000000-0005-0000-0000-00008C090000}"/>
    <cellStyle name="Good 24" xfId="2400" xr:uid="{00000000-0005-0000-0000-00008D090000}"/>
    <cellStyle name="Good 25" xfId="2401" xr:uid="{00000000-0005-0000-0000-00008E090000}"/>
    <cellStyle name="Good 26" xfId="2402" xr:uid="{00000000-0005-0000-0000-00008F090000}"/>
    <cellStyle name="Good 27" xfId="2403" xr:uid="{00000000-0005-0000-0000-000090090000}"/>
    <cellStyle name="Good 28" xfId="2404" xr:uid="{00000000-0005-0000-0000-000091090000}"/>
    <cellStyle name="Good 29" xfId="2405" xr:uid="{00000000-0005-0000-0000-000092090000}"/>
    <cellStyle name="Good 3" xfId="2406" xr:uid="{00000000-0005-0000-0000-000093090000}"/>
    <cellStyle name="Good 3 2" xfId="2407" xr:uid="{00000000-0005-0000-0000-000094090000}"/>
    <cellStyle name="Good 3 3" xfId="2408" xr:uid="{00000000-0005-0000-0000-000095090000}"/>
    <cellStyle name="Good 3 4" xfId="2409" xr:uid="{00000000-0005-0000-0000-000096090000}"/>
    <cellStyle name="Good 3 5" xfId="2410" xr:uid="{00000000-0005-0000-0000-000097090000}"/>
    <cellStyle name="Good 30" xfId="2411" xr:uid="{00000000-0005-0000-0000-000098090000}"/>
    <cellStyle name="Good 31" xfId="2412" xr:uid="{00000000-0005-0000-0000-000099090000}"/>
    <cellStyle name="Good 32" xfId="2413" xr:uid="{00000000-0005-0000-0000-00009A090000}"/>
    <cellStyle name="Good 33" xfId="2414" xr:uid="{00000000-0005-0000-0000-00009B090000}"/>
    <cellStyle name="Good 34" xfId="2415" xr:uid="{00000000-0005-0000-0000-00009C090000}"/>
    <cellStyle name="Good 35" xfId="2416" xr:uid="{00000000-0005-0000-0000-00009D090000}"/>
    <cellStyle name="Good 36" xfId="2417" xr:uid="{00000000-0005-0000-0000-00009E090000}"/>
    <cellStyle name="Good 37" xfId="2418" xr:uid="{00000000-0005-0000-0000-00009F090000}"/>
    <cellStyle name="Good 38" xfId="2419" xr:uid="{00000000-0005-0000-0000-0000A0090000}"/>
    <cellStyle name="Good 39" xfId="2420" xr:uid="{00000000-0005-0000-0000-0000A1090000}"/>
    <cellStyle name="Good 4" xfId="2421" xr:uid="{00000000-0005-0000-0000-0000A2090000}"/>
    <cellStyle name="Good 40" xfId="2422" xr:uid="{00000000-0005-0000-0000-0000A3090000}"/>
    <cellStyle name="Good 41" xfId="2423" xr:uid="{00000000-0005-0000-0000-0000A4090000}"/>
    <cellStyle name="Good 42" xfId="2424" xr:uid="{00000000-0005-0000-0000-0000A5090000}"/>
    <cellStyle name="Good 5" xfId="2425" xr:uid="{00000000-0005-0000-0000-0000A6090000}"/>
    <cellStyle name="Good 5 2" xfId="2426" xr:uid="{00000000-0005-0000-0000-0000A7090000}"/>
    <cellStyle name="Good 6" xfId="2427" xr:uid="{00000000-0005-0000-0000-0000A8090000}"/>
    <cellStyle name="Good 7" xfId="2428" xr:uid="{00000000-0005-0000-0000-0000A9090000}"/>
    <cellStyle name="Good 8" xfId="2429" xr:uid="{00000000-0005-0000-0000-0000AA090000}"/>
    <cellStyle name="Good 9" xfId="2430" xr:uid="{00000000-0005-0000-0000-0000AB090000}"/>
    <cellStyle name="Gut" xfId="2431" xr:uid="{00000000-0005-0000-0000-0000AC090000}"/>
    <cellStyle name="Heading 1 10" xfId="2432" xr:uid="{00000000-0005-0000-0000-0000AD090000}"/>
    <cellStyle name="Heading 1 11" xfId="2433" xr:uid="{00000000-0005-0000-0000-0000AE090000}"/>
    <cellStyle name="Heading 1 12" xfId="2434" xr:uid="{00000000-0005-0000-0000-0000AF090000}"/>
    <cellStyle name="Heading 1 13" xfId="2435" xr:uid="{00000000-0005-0000-0000-0000B0090000}"/>
    <cellStyle name="Heading 1 14" xfId="2436" xr:uid="{00000000-0005-0000-0000-0000B1090000}"/>
    <cellStyle name="Heading 1 15" xfId="2437" xr:uid="{00000000-0005-0000-0000-0000B2090000}"/>
    <cellStyle name="Heading 1 16" xfId="2438" xr:uid="{00000000-0005-0000-0000-0000B3090000}"/>
    <cellStyle name="Heading 1 17" xfId="2439" xr:uid="{00000000-0005-0000-0000-0000B4090000}"/>
    <cellStyle name="Heading 1 18" xfId="2440" xr:uid="{00000000-0005-0000-0000-0000B5090000}"/>
    <cellStyle name="Heading 1 19" xfId="2441" xr:uid="{00000000-0005-0000-0000-0000B6090000}"/>
    <cellStyle name="Heading 1 2" xfId="2442" xr:uid="{00000000-0005-0000-0000-0000B7090000}"/>
    <cellStyle name="Heading 1 2 10" xfId="2443" xr:uid="{00000000-0005-0000-0000-0000B8090000}"/>
    <cellStyle name="Heading 1 2 2" xfId="2444" xr:uid="{00000000-0005-0000-0000-0000B9090000}"/>
    <cellStyle name="Heading 1 2 3" xfId="2445" xr:uid="{00000000-0005-0000-0000-0000BA090000}"/>
    <cellStyle name="Heading 1 2 4" xfId="2446" xr:uid="{00000000-0005-0000-0000-0000BB090000}"/>
    <cellStyle name="Heading 1 2 5" xfId="2447" xr:uid="{00000000-0005-0000-0000-0000BC090000}"/>
    <cellStyle name="Heading 1 2 6" xfId="2448" xr:uid="{00000000-0005-0000-0000-0000BD090000}"/>
    <cellStyle name="Heading 1 2 7" xfId="2449" xr:uid="{00000000-0005-0000-0000-0000BE090000}"/>
    <cellStyle name="Heading 1 2 8" xfId="2450" xr:uid="{00000000-0005-0000-0000-0000BF090000}"/>
    <cellStyle name="Heading 1 2 9" xfId="2451" xr:uid="{00000000-0005-0000-0000-0000C0090000}"/>
    <cellStyle name="Heading 1 20" xfId="2452" xr:uid="{00000000-0005-0000-0000-0000C1090000}"/>
    <cellStyle name="Heading 1 21" xfId="2453" xr:uid="{00000000-0005-0000-0000-0000C2090000}"/>
    <cellStyle name="Heading 1 22" xfId="2454" xr:uid="{00000000-0005-0000-0000-0000C3090000}"/>
    <cellStyle name="Heading 1 23" xfId="2455" xr:uid="{00000000-0005-0000-0000-0000C4090000}"/>
    <cellStyle name="Heading 1 24" xfId="2456" xr:uid="{00000000-0005-0000-0000-0000C5090000}"/>
    <cellStyle name="Heading 1 25" xfId="2457" xr:uid="{00000000-0005-0000-0000-0000C6090000}"/>
    <cellStyle name="Heading 1 26" xfId="2458" xr:uid="{00000000-0005-0000-0000-0000C7090000}"/>
    <cellStyle name="Heading 1 27" xfId="2459" xr:uid="{00000000-0005-0000-0000-0000C8090000}"/>
    <cellStyle name="Heading 1 28" xfId="2460" xr:uid="{00000000-0005-0000-0000-0000C9090000}"/>
    <cellStyle name="Heading 1 29" xfId="2461" xr:uid="{00000000-0005-0000-0000-0000CA090000}"/>
    <cellStyle name="Heading 1 3" xfId="2462" xr:uid="{00000000-0005-0000-0000-0000CB090000}"/>
    <cellStyle name="Heading 1 3 2" xfId="2463" xr:uid="{00000000-0005-0000-0000-0000CC090000}"/>
    <cellStyle name="Heading 1 3 3" xfId="2464" xr:uid="{00000000-0005-0000-0000-0000CD090000}"/>
    <cellStyle name="Heading 1 3 4" xfId="2465" xr:uid="{00000000-0005-0000-0000-0000CE090000}"/>
    <cellStyle name="Heading 1 3 5" xfId="2466" xr:uid="{00000000-0005-0000-0000-0000CF090000}"/>
    <cellStyle name="Heading 1 30" xfId="2467" xr:uid="{00000000-0005-0000-0000-0000D0090000}"/>
    <cellStyle name="Heading 1 31" xfId="2468" xr:uid="{00000000-0005-0000-0000-0000D1090000}"/>
    <cellStyle name="Heading 1 32" xfId="2469" xr:uid="{00000000-0005-0000-0000-0000D2090000}"/>
    <cellStyle name="Heading 1 33" xfId="2470" xr:uid="{00000000-0005-0000-0000-0000D3090000}"/>
    <cellStyle name="Heading 1 34" xfId="2471" xr:uid="{00000000-0005-0000-0000-0000D4090000}"/>
    <cellStyle name="Heading 1 35" xfId="2472" xr:uid="{00000000-0005-0000-0000-0000D5090000}"/>
    <cellStyle name="Heading 1 36" xfId="2473" xr:uid="{00000000-0005-0000-0000-0000D6090000}"/>
    <cellStyle name="Heading 1 37" xfId="2474" xr:uid="{00000000-0005-0000-0000-0000D7090000}"/>
    <cellStyle name="Heading 1 38" xfId="2475" xr:uid="{00000000-0005-0000-0000-0000D8090000}"/>
    <cellStyle name="Heading 1 39" xfId="2476" xr:uid="{00000000-0005-0000-0000-0000D9090000}"/>
    <cellStyle name="Heading 1 4" xfId="2477" xr:uid="{00000000-0005-0000-0000-0000DA090000}"/>
    <cellStyle name="Heading 1 40" xfId="2478" xr:uid="{00000000-0005-0000-0000-0000DB090000}"/>
    <cellStyle name="Heading 1 41" xfId="2479" xr:uid="{00000000-0005-0000-0000-0000DC090000}"/>
    <cellStyle name="Heading 1 5" xfId="2480" xr:uid="{00000000-0005-0000-0000-0000DD090000}"/>
    <cellStyle name="Heading 1 6" xfId="2481" xr:uid="{00000000-0005-0000-0000-0000DE090000}"/>
    <cellStyle name="Heading 1 7" xfId="2482" xr:uid="{00000000-0005-0000-0000-0000DF090000}"/>
    <cellStyle name="Heading 1 8" xfId="2483" xr:uid="{00000000-0005-0000-0000-0000E0090000}"/>
    <cellStyle name="Heading 1 9" xfId="2484" xr:uid="{00000000-0005-0000-0000-0000E1090000}"/>
    <cellStyle name="Heading 2 10" xfId="2485" xr:uid="{00000000-0005-0000-0000-0000E2090000}"/>
    <cellStyle name="Heading 2 11" xfId="2486" xr:uid="{00000000-0005-0000-0000-0000E3090000}"/>
    <cellStyle name="Heading 2 12" xfId="2487" xr:uid="{00000000-0005-0000-0000-0000E4090000}"/>
    <cellStyle name="Heading 2 13" xfId="2488" xr:uid="{00000000-0005-0000-0000-0000E5090000}"/>
    <cellStyle name="Heading 2 14" xfId="2489" xr:uid="{00000000-0005-0000-0000-0000E6090000}"/>
    <cellStyle name="Heading 2 15" xfId="2490" xr:uid="{00000000-0005-0000-0000-0000E7090000}"/>
    <cellStyle name="Heading 2 16" xfId="2491" xr:uid="{00000000-0005-0000-0000-0000E8090000}"/>
    <cellStyle name="Heading 2 17" xfId="2492" xr:uid="{00000000-0005-0000-0000-0000E9090000}"/>
    <cellStyle name="Heading 2 18" xfId="2493" xr:uid="{00000000-0005-0000-0000-0000EA090000}"/>
    <cellStyle name="Heading 2 19" xfId="2494" xr:uid="{00000000-0005-0000-0000-0000EB090000}"/>
    <cellStyle name="Heading 2 2" xfId="2495" xr:uid="{00000000-0005-0000-0000-0000EC090000}"/>
    <cellStyle name="Heading 2 2 10" xfId="2496" xr:uid="{00000000-0005-0000-0000-0000ED090000}"/>
    <cellStyle name="Heading 2 2 2" xfId="2497" xr:uid="{00000000-0005-0000-0000-0000EE090000}"/>
    <cellStyle name="Heading 2 2 3" xfId="2498" xr:uid="{00000000-0005-0000-0000-0000EF090000}"/>
    <cellStyle name="Heading 2 2 4" xfId="2499" xr:uid="{00000000-0005-0000-0000-0000F0090000}"/>
    <cellStyle name="Heading 2 2 5" xfId="2500" xr:uid="{00000000-0005-0000-0000-0000F1090000}"/>
    <cellStyle name="Heading 2 2 6" xfId="2501" xr:uid="{00000000-0005-0000-0000-0000F2090000}"/>
    <cellStyle name="Heading 2 2 7" xfId="2502" xr:uid="{00000000-0005-0000-0000-0000F3090000}"/>
    <cellStyle name="Heading 2 2 8" xfId="2503" xr:uid="{00000000-0005-0000-0000-0000F4090000}"/>
    <cellStyle name="Heading 2 2 9" xfId="2504" xr:uid="{00000000-0005-0000-0000-0000F5090000}"/>
    <cellStyle name="Heading 2 20" xfId="2505" xr:uid="{00000000-0005-0000-0000-0000F6090000}"/>
    <cellStyle name="Heading 2 21" xfId="2506" xr:uid="{00000000-0005-0000-0000-0000F7090000}"/>
    <cellStyle name="Heading 2 22" xfId="2507" xr:uid="{00000000-0005-0000-0000-0000F8090000}"/>
    <cellStyle name="Heading 2 23" xfId="2508" xr:uid="{00000000-0005-0000-0000-0000F9090000}"/>
    <cellStyle name="Heading 2 24" xfId="2509" xr:uid="{00000000-0005-0000-0000-0000FA090000}"/>
    <cellStyle name="Heading 2 25" xfId="2510" xr:uid="{00000000-0005-0000-0000-0000FB090000}"/>
    <cellStyle name="Heading 2 26" xfId="2511" xr:uid="{00000000-0005-0000-0000-0000FC090000}"/>
    <cellStyle name="Heading 2 27" xfId="2512" xr:uid="{00000000-0005-0000-0000-0000FD090000}"/>
    <cellStyle name="Heading 2 28" xfId="2513" xr:uid="{00000000-0005-0000-0000-0000FE090000}"/>
    <cellStyle name="Heading 2 29" xfId="2514" xr:uid="{00000000-0005-0000-0000-0000FF090000}"/>
    <cellStyle name="Heading 2 3" xfId="2515" xr:uid="{00000000-0005-0000-0000-0000000A0000}"/>
    <cellStyle name="Heading 2 3 2" xfId="2516" xr:uid="{00000000-0005-0000-0000-0000010A0000}"/>
    <cellStyle name="Heading 2 3 3" xfId="2517" xr:uid="{00000000-0005-0000-0000-0000020A0000}"/>
    <cellStyle name="Heading 2 3 4" xfId="2518" xr:uid="{00000000-0005-0000-0000-0000030A0000}"/>
    <cellStyle name="Heading 2 3 5" xfId="2519" xr:uid="{00000000-0005-0000-0000-0000040A0000}"/>
    <cellStyle name="Heading 2 30" xfId="2520" xr:uid="{00000000-0005-0000-0000-0000050A0000}"/>
    <cellStyle name="Heading 2 31" xfId="2521" xr:uid="{00000000-0005-0000-0000-0000060A0000}"/>
    <cellStyle name="Heading 2 32" xfId="2522" xr:uid="{00000000-0005-0000-0000-0000070A0000}"/>
    <cellStyle name="Heading 2 33" xfId="2523" xr:uid="{00000000-0005-0000-0000-0000080A0000}"/>
    <cellStyle name="Heading 2 34" xfId="2524" xr:uid="{00000000-0005-0000-0000-0000090A0000}"/>
    <cellStyle name="Heading 2 35" xfId="2525" xr:uid="{00000000-0005-0000-0000-00000A0A0000}"/>
    <cellStyle name="Heading 2 36" xfId="2526" xr:uid="{00000000-0005-0000-0000-00000B0A0000}"/>
    <cellStyle name="Heading 2 37" xfId="2527" xr:uid="{00000000-0005-0000-0000-00000C0A0000}"/>
    <cellStyle name="Heading 2 38" xfId="2528" xr:uid="{00000000-0005-0000-0000-00000D0A0000}"/>
    <cellStyle name="Heading 2 39" xfId="2529" xr:uid="{00000000-0005-0000-0000-00000E0A0000}"/>
    <cellStyle name="Heading 2 4" xfId="2530" xr:uid="{00000000-0005-0000-0000-00000F0A0000}"/>
    <cellStyle name="Heading 2 40" xfId="2531" xr:uid="{00000000-0005-0000-0000-0000100A0000}"/>
    <cellStyle name="Heading 2 41" xfId="2532" xr:uid="{00000000-0005-0000-0000-0000110A0000}"/>
    <cellStyle name="Heading 2 5" xfId="2533" xr:uid="{00000000-0005-0000-0000-0000120A0000}"/>
    <cellStyle name="Heading 2 6" xfId="2534" xr:uid="{00000000-0005-0000-0000-0000130A0000}"/>
    <cellStyle name="Heading 2 7" xfId="2535" xr:uid="{00000000-0005-0000-0000-0000140A0000}"/>
    <cellStyle name="Heading 2 8" xfId="2536" xr:uid="{00000000-0005-0000-0000-0000150A0000}"/>
    <cellStyle name="Heading 2 9" xfId="2537" xr:uid="{00000000-0005-0000-0000-0000160A0000}"/>
    <cellStyle name="Heading 3 10" xfId="2538" xr:uid="{00000000-0005-0000-0000-0000170A0000}"/>
    <cellStyle name="Heading 3 11" xfId="2539" xr:uid="{00000000-0005-0000-0000-0000180A0000}"/>
    <cellStyle name="Heading 3 12" xfId="2540" xr:uid="{00000000-0005-0000-0000-0000190A0000}"/>
    <cellStyle name="Heading 3 13" xfId="2541" xr:uid="{00000000-0005-0000-0000-00001A0A0000}"/>
    <cellStyle name="Heading 3 14" xfId="2542" xr:uid="{00000000-0005-0000-0000-00001B0A0000}"/>
    <cellStyle name="Heading 3 15" xfId="2543" xr:uid="{00000000-0005-0000-0000-00001C0A0000}"/>
    <cellStyle name="Heading 3 16" xfId="2544" xr:uid="{00000000-0005-0000-0000-00001D0A0000}"/>
    <cellStyle name="Heading 3 17" xfId="2545" xr:uid="{00000000-0005-0000-0000-00001E0A0000}"/>
    <cellStyle name="Heading 3 18" xfId="2546" xr:uid="{00000000-0005-0000-0000-00001F0A0000}"/>
    <cellStyle name="Heading 3 19" xfId="2547" xr:uid="{00000000-0005-0000-0000-0000200A0000}"/>
    <cellStyle name="Heading 3 2" xfId="2548" xr:uid="{00000000-0005-0000-0000-0000210A0000}"/>
    <cellStyle name="Heading 3 2 10" xfId="2549" xr:uid="{00000000-0005-0000-0000-0000220A0000}"/>
    <cellStyle name="Heading 3 2 2" xfId="2550" xr:uid="{00000000-0005-0000-0000-0000230A0000}"/>
    <cellStyle name="Heading 3 2 3" xfId="2551" xr:uid="{00000000-0005-0000-0000-0000240A0000}"/>
    <cellStyle name="Heading 3 2 4" xfId="2552" xr:uid="{00000000-0005-0000-0000-0000250A0000}"/>
    <cellStyle name="Heading 3 2 5" xfId="2553" xr:uid="{00000000-0005-0000-0000-0000260A0000}"/>
    <cellStyle name="Heading 3 2 6" xfId="2554" xr:uid="{00000000-0005-0000-0000-0000270A0000}"/>
    <cellStyle name="Heading 3 2 7" xfId="2555" xr:uid="{00000000-0005-0000-0000-0000280A0000}"/>
    <cellStyle name="Heading 3 2 8" xfId="2556" xr:uid="{00000000-0005-0000-0000-0000290A0000}"/>
    <cellStyle name="Heading 3 2 9" xfId="2557" xr:uid="{00000000-0005-0000-0000-00002A0A0000}"/>
    <cellStyle name="Heading 3 20" xfId="2558" xr:uid="{00000000-0005-0000-0000-00002B0A0000}"/>
    <cellStyle name="Heading 3 21" xfId="2559" xr:uid="{00000000-0005-0000-0000-00002C0A0000}"/>
    <cellStyle name="Heading 3 22" xfId="2560" xr:uid="{00000000-0005-0000-0000-00002D0A0000}"/>
    <cellStyle name="Heading 3 23" xfId="2561" xr:uid="{00000000-0005-0000-0000-00002E0A0000}"/>
    <cellStyle name="Heading 3 24" xfId="2562" xr:uid="{00000000-0005-0000-0000-00002F0A0000}"/>
    <cellStyle name="Heading 3 25" xfId="2563" xr:uid="{00000000-0005-0000-0000-0000300A0000}"/>
    <cellStyle name="Heading 3 26" xfId="2564" xr:uid="{00000000-0005-0000-0000-0000310A0000}"/>
    <cellStyle name="Heading 3 27" xfId="2565" xr:uid="{00000000-0005-0000-0000-0000320A0000}"/>
    <cellStyle name="Heading 3 28" xfId="2566" xr:uid="{00000000-0005-0000-0000-0000330A0000}"/>
    <cellStyle name="Heading 3 29" xfId="2567" xr:uid="{00000000-0005-0000-0000-0000340A0000}"/>
    <cellStyle name="Heading 3 3" xfId="2568" xr:uid="{00000000-0005-0000-0000-0000350A0000}"/>
    <cellStyle name="Heading 3 3 2" xfId="2569" xr:uid="{00000000-0005-0000-0000-0000360A0000}"/>
    <cellStyle name="Heading 3 3 3" xfId="2570" xr:uid="{00000000-0005-0000-0000-0000370A0000}"/>
    <cellStyle name="Heading 3 3 4" xfId="2571" xr:uid="{00000000-0005-0000-0000-0000380A0000}"/>
    <cellStyle name="Heading 3 3 5" xfId="2572" xr:uid="{00000000-0005-0000-0000-0000390A0000}"/>
    <cellStyle name="Heading 3 30" xfId="2573" xr:uid="{00000000-0005-0000-0000-00003A0A0000}"/>
    <cellStyle name="Heading 3 31" xfId="2574" xr:uid="{00000000-0005-0000-0000-00003B0A0000}"/>
    <cellStyle name="Heading 3 32" xfId="2575" xr:uid="{00000000-0005-0000-0000-00003C0A0000}"/>
    <cellStyle name="Heading 3 33" xfId="2576" xr:uid="{00000000-0005-0000-0000-00003D0A0000}"/>
    <cellStyle name="Heading 3 34" xfId="2577" xr:uid="{00000000-0005-0000-0000-00003E0A0000}"/>
    <cellStyle name="Heading 3 35" xfId="2578" xr:uid="{00000000-0005-0000-0000-00003F0A0000}"/>
    <cellStyle name="Heading 3 36" xfId="2579" xr:uid="{00000000-0005-0000-0000-0000400A0000}"/>
    <cellStyle name="Heading 3 37" xfId="2580" xr:uid="{00000000-0005-0000-0000-0000410A0000}"/>
    <cellStyle name="Heading 3 38" xfId="2581" xr:uid="{00000000-0005-0000-0000-0000420A0000}"/>
    <cellStyle name="Heading 3 39" xfId="2582" xr:uid="{00000000-0005-0000-0000-0000430A0000}"/>
    <cellStyle name="Heading 3 4" xfId="2583" xr:uid="{00000000-0005-0000-0000-0000440A0000}"/>
    <cellStyle name="Heading 3 40" xfId="2584" xr:uid="{00000000-0005-0000-0000-0000450A0000}"/>
    <cellStyle name="Heading 3 41" xfId="2585" xr:uid="{00000000-0005-0000-0000-0000460A0000}"/>
    <cellStyle name="Heading 3 5" xfId="2586" xr:uid="{00000000-0005-0000-0000-0000470A0000}"/>
    <cellStyle name="Heading 3 6" xfId="2587" xr:uid="{00000000-0005-0000-0000-0000480A0000}"/>
    <cellStyle name="Heading 3 7" xfId="2588" xr:uid="{00000000-0005-0000-0000-0000490A0000}"/>
    <cellStyle name="Heading 3 8" xfId="2589" xr:uid="{00000000-0005-0000-0000-00004A0A0000}"/>
    <cellStyle name="Heading 3 9" xfId="2590" xr:uid="{00000000-0005-0000-0000-00004B0A0000}"/>
    <cellStyle name="Heading 4 10" xfId="2591" xr:uid="{00000000-0005-0000-0000-00004C0A0000}"/>
    <cellStyle name="Heading 4 11" xfId="2592" xr:uid="{00000000-0005-0000-0000-00004D0A0000}"/>
    <cellStyle name="Heading 4 12" xfId="2593" xr:uid="{00000000-0005-0000-0000-00004E0A0000}"/>
    <cellStyle name="Heading 4 13" xfId="2594" xr:uid="{00000000-0005-0000-0000-00004F0A0000}"/>
    <cellStyle name="Heading 4 14" xfId="2595" xr:uid="{00000000-0005-0000-0000-0000500A0000}"/>
    <cellStyle name="Heading 4 15" xfId="2596" xr:uid="{00000000-0005-0000-0000-0000510A0000}"/>
    <cellStyle name="Heading 4 16" xfId="2597" xr:uid="{00000000-0005-0000-0000-0000520A0000}"/>
    <cellStyle name="Heading 4 17" xfId="2598" xr:uid="{00000000-0005-0000-0000-0000530A0000}"/>
    <cellStyle name="Heading 4 18" xfId="2599" xr:uid="{00000000-0005-0000-0000-0000540A0000}"/>
    <cellStyle name="Heading 4 19" xfId="2600" xr:uid="{00000000-0005-0000-0000-0000550A0000}"/>
    <cellStyle name="Heading 4 2" xfId="2601" xr:uid="{00000000-0005-0000-0000-0000560A0000}"/>
    <cellStyle name="Heading 4 2 10" xfId="2602" xr:uid="{00000000-0005-0000-0000-0000570A0000}"/>
    <cellStyle name="Heading 4 2 2" xfId="2603" xr:uid="{00000000-0005-0000-0000-0000580A0000}"/>
    <cellStyle name="Heading 4 2 3" xfId="2604" xr:uid="{00000000-0005-0000-0000-0000590A0000}"/>
    <cellStyle name="Heading 4 2 4" xfId="2605" xr:uid="{00000000-0005-0000-0000-00005A0A0000}"/>
    <cellStyle name="Heading 4 2 5" xfId="2606" xr:uid="{00000000-0005-0000-0000-00005B0A0000}"/>
    <cellStyle name="Heading 4 2 6" xfId="2607" xr:uid="{00000000-0005-0000-0000-00005C0A0000}"/>
    <cellStyle name="Heading 4 2 7" xfId="2608" xr:uid="{00000000-0005-0000-0000-00005D0A0000}"/>
    <cellStyle name="Heading 4 2 8" xfId="2609" xr:uid="{00000000-0005-0000-0000-00005E0A0000}"/>
    <cellStyle name="Heading 4 2 9" xfId="2610" xr:uid="{00000000-0005-0000-0000-00005F0A0000}"/>
    <cellStyle name="Heading 4 20" xfId="2611" xr:uid="{00000000-0005-0000-0000-0000600A0000}"/>
    <cellStyle name="Heading 4 21" xfId="2612" xr:uid="{00000000-0005-0000-0000-0000610A0000}"/>
    <cellStyle name="Heading 4 22" xfId="2613" xr:uid="{00000000-0005-0000-0000-0000620A0000}"/>
    <cellStyle name="Heading 4 23" xfId="2614" xr:uid="{00000000-0005-0000-0000-0000630A0000}"/>
    <cellStyle name="Heading 4 24" xfId="2615" xr:uid="{00000000-0005-0000-0000-0000640A0000}"/>
    <cellStyle name="Heading 4 25" xfId="2616" xr:uid="{00000000-0005-0000-0000-0000650A0000}"/>
    <cellStyle name="Heading 4 26" xfId="2617" xr:uid="{00000000-0005-0000-0000-0000660A0000}"/>
    <cellStyle name="Heading 4 27" xfId="2618" xr:uid="{00000000-0005-0000-0000-0000670A0000}"/>
    <cellStyle name="Heading 4 28" xfId="2619" xr:uid="{00000000-0005-0000-0000-0000680A0000}"/>
    <cellStyle name="Heading 4 29" xfId="2620" xr:uid="{00000000-0005-0000-0000-0000690A0000}"/>
    <cellStyle name="Heading 4 3" xfId="2621" xr:uid="{00000000-0005-0000-0000-00006A0A0000}"/>
    <cellStyle name="Heading 4 3 2" xfId="2622" xr:uid="{00000000-0005-0000-0000-00006B0A0000}"/>
    <cellStyle name="Heading 4 3 3" xfId="2623" xr:uid="{00000000-0005-0000-0000-00006C0A0000}"/>
    <cellStyle name="Heading 4 3 4" xfId="2624" xr:uid="{00000000-0005-0000-0000-00006D0A0000}"/>
    <cellStyle name="Heading 4 3 5" xfId="2625" xr:uid="{00000000-0005-0000-0000-00006E0A0000}"/>
    <cellStyle name="Heading 4 30" xfId="2626" xr:uid="{00000000-0005-0000-0000-00006F0A0000}"/>
    <cellStyle name="Heading 4 31" xfId="2627" xr:uid="{00000000-0005-0000-0000-0000700A0000}"/>
    <cellStyle name="Heading 4 32" xfId="2628" xr:uid="{00000000-0005-0000-0000-0000710A0000}"/>
    <cellStyle name="Heading 4 33" xfId="2629" xr:uid="{00000000-0005-0000-0000-0000720A0000}"/>
    <cellStyle name="Heading 4 34" xfId="2630" xr:uid="{00000000-0005-0000-0000-0000730A0000}"/>
    <cellStyle name="Heading 4 35" xfId="2631" xr:uid="{00000000-0005-0000-0000-0000740A0000}"/>
    <cellStyle name="Heading 4 36" xfId="2632" xr:uid="{00000000-0005-0000-0000-0000750A0000}"/>
    <cellStyle name="Heading 4 37" xfId="2633" xr:uid="{00000000-0005-0000-0000-0000760A0000}"/>
    <cellStyle name="Heading 4 38" xfId="2634" xr:uid="{00000000-0005-0000-0000-0000770A0000}"/>
    <cellStyle name="Heading 4 39" xfId="2635" xr:uid="{00000000-0005-0000-0000-0000780A0000}"/>
    <cellStyle name="Heading 4 4" xfId="2636" xr:uid="{00000000-0005-0000-0000-0000790A0000}"/>
    <cellStyle name="Heading 4 40" xfId="2637" xr:uid="{00000000-0005-0000-0000-00007A0A0000}"/>
    <cellStyle name="Heading 4 41" xfId="2638" xr:uid="{00000000-0005-0000-0000-00007B0A0000}"/>
    <cellStyle name="Heading 4 5" xfId="2639" xr:uid="{00000000-0005-0000-0000-00007C0A0000}"/>
    <cellStyle name="Heading 4 6" xfId="2640" xr:uid="{00000000-0005-0000-0000-00007D0A0000}"/>
    <cellStyle name="Heading 4 7" xfId="2641" xr:uid="{00000000-0005-0000-0000-00007E0A0000}"/>
    <cellStyle name="Heading 4 8" xfId="2642" xr:uid="{00000000-0005-0000-0000-00007F0A0000}"/>
    <cellStyle name="Heading 4 9" xfId="2643" xr:uid="{00000000-0005-0000-0000-0000800A0000}"/>
    <cellStyle name="Headline" xfId="2644" xr:uid="{00000000-0005-0000-0000-0000810A0000}"/>
    <cellStyle name="Hivatkozott cella" xfId="2645" xr:uid="{00000000-0005-0000-0000-0000820A0000}"/>
    <cellStyle name="Hyperlink" xfId="1" builtinId="8"/>
    <cellStyle name="Hyperlink 2" xfId="2646" xr:uid="{00000000-0005-0000-0000-0000830A0000}"/>
    <cellStyle name="Hyperlink 2 2" xfId="2647" xr:uid="{00000000-0005-0000-0000-0000840A0000}"/>
    <cellStyle name="Input 10 2" xfId="2648" xr:uid="{00000000-0005-0000-0000-0000850A0000}"/>
    <cellStyle name="Input 11 2" xfId="2649" xr:uid="{00000000-0005-0000-0000-0000860A0000}"/>
    <cellStyle name="Input 12 2" xfId="2650" xr:uid="{00000000-0005-0000-0000-0000870A0000}"/>
    <cellStyle name="Input 13 2" xfId="2651" xr:uid="{00000000-0005-0000-0000-0000880A0000}"/>
    <cellStyle name="Input 14 2" xfId="2652" xr:uid="{00000000-0005-0000-0000-0000890A0000}"/>
    <cellStyle name="Input 15 2" xfId="2653" xr:uid="{00000000-0005-0000-0000-00008A0A0000}"/>
    <cellStyle name="Input 16 2" xfId="2654" xr:uid="{00000000-0005-0000-0000-00008B0A0000}"/>
    <cellStyle name="Input 17 2" xfId="2655" xr:uid="{00000000-0005-0000-0000-00008C0A0000}"/>
    <cellStyle name="Input 18 2" xfId="2656" xr:uid="{00000000-0005-0000-0000-00008D0A0000}"/>
    <cellStyle name="Input 19 2" xfId="2657" xr:uid="{00000000-0005-0000-0000-00008E0A0000}"/>
    <cellStyle name="Input 2" xfId="2658" xr:uid="{00000000-0005-0000-0000-00008F0A0000}"/>
    <cellStyle name="Input 2 10" xfId="2659" xr:uid="{00000000-0005-0000-0000-0000900A0000}"/>
    <cellStyle name="Input 2 2" xfId="2660" xr:uid="{00000000-0005-0000-0000-0000910A0000}"/>
    <cellStyle name="Input 2 2 2" xfId="2661" xr:uid="{00000000-0005-0000-0000-0000920A0000}"/>
    <cellStyle name="Input 2 2 3" xfId="2662" xr:uid="{00000000-0005-0000-0000-0000930A0000}"/>
    <cellStyle name="Input 2 3" xfId="2663" xr:uid="{00000000-0005-0000-0000-0000940A0000}"/>
    <cellStyle name="Input 2 3 2" xfId="2664" xr:uid="{00000000-0005-0000-0000-0000950A0000}"/>
    <cellStyle name="Input 2 3 3" xfId="2665" xr:uid="{00000000-0005-0000-0000-0000960A0000}"/>
    <cellStyle name="Input 2 4" xfId="2666" xr:uid="{00000000-0005-0000-0000-0000970A0000}"/>
    <cellStyle name="Input 2 5" xfId="2667" xr:uid="{00000000-0005-0000-0000-0000980A0000}"/>
    <cellStyle name="Input 2 6" xfId="2668" xr:uid="{00000000-0005-0000-0000-0000990A0000}"/>
    <cellStyle name="Input 2 7" xfId="2669" xr:uid="{00000000-0005-0000-0000-00009A0A0000}"/>
    <cellStyle name="Input 2 8" xfId="2670" xr:uid="{00000000-0005-0000-0000-00009B0A0000}"/>
    <cellStyle name="Input 2 9" xfId="2671" xr:uid="{00000000-0005-0000-0000-00009C0A0000}"/>
    <cellStyle name="Input 2_PrimaryEnergyPrices_TIMES" xfId="2672" xr:uid="{00000000-0005-0000-0000-00009D0A0000}"/>
    <cellStyle name="Input 20 2" xfId="2673" xr:uid="{00000000-0005-0000-0000-00009E0A0000}"/>
    <cellStyle name="Input 21 2" xfId="2674" xr:uid="{00000000-0005-0000-0000-00009F0A0000}"/>
    <cellStyle name="Input 22 2" xfId="2675" xr:uid="{00000000-0005-0000-0000-0000A00A0000}"/>
    <cellStyle name="Input 23 2" xfId="2676" xr:uid="{00000000-0005-0000-0000-0000A10A0000}"/>
    <cellStyle name="Input 24 2" xfId="2677" xr:uid="{00000000-0005-0000-0000-0000A20A0000}"/>
    <cellStyle name="Input 25 2" xfId="2678" xr:uid="{00000000-0005-0000-0000-0000A30A0000}"/>
    <cellStyle name="Input 26 2" xfId="2679" xr:uid="{00000000-0005-0000-0000-0000A40A0000}"/>
    <cellStyle name="Input 27 2" xfId="2680" xr:uid="{00000000-0005-0000-0000-0000A50A0000}"/>
    <cellStyle name="Input 28 2" xfId="2681" xr:uid="{00000000-0005-0000-0000-0000A60A0000}"/>
    <cellStyle name="Input 29 2" xfId="2682" xr:uid="{00000000-0005-0000-0000-0000A70A0000}"/>
    <cellStyle name="Input 3" xfId="2683" xr:uid="{00000000-0005-0000-0000-0000A80A0000}"/>
    <cellStyle name="Input 3 2" xfId="2684" xr:uid="{00000000-0005-0000-0000-0000A90A0000}"/>
    <cellStyle name="Input 3 3" xfId="2685" xr:uid="{00000000-0005-0000-0000-0000AA0A0000}"/>
    <cellStyle name="Input 3 4" xfId="2686" xr:uid="{00000000-0005-0000-0000-0000AB0A0000}"/>
    <cellStyle name="Input 3 5" xfId="2687" xr:uid="{00000000-0005-0000-0000-0000AC0A0000}"/>
    <cellStyle name="Input 3 6" xfId="2688" xr:uid="{00000000-0005-0000-0000-0000AD0A0000}"/>
    <cellStyle name="Input 30 2" xfId="2689" xr:uid="{00000000-0005-0000-0000-0000AE0A0000}"/>
    <cellStyle name="Input 31 2" xfId="2690" xr:uid="{00000000-0005-0000-0000-0000AF0A0000}"/>
    <cellStyle name="Input 32 2" xfId="2691" xr:uid="{00000000-0005-0000-0000-0000B00A0000}"/>
    <cellStyle name="Input 33 2" xfId="2692" xr:uid="{00000000-0005-0000-0000-0000B10A0000}"/>
    <cellStyle name="Input 34" xfId="2693" xr:uid="{00000000-0005-0000-0000-0000B20A0000}"/>
    <cellStyle name="Input 34 2" xfId="2694" xr:uid="{00000000-0005-0000-0000-0000B30A0000}"/>
    <cellStyle name="Input 34_ELC_final" xfId="2695" xr:uid="{00000000-0005-0000-0000-0000B40A0000}"/>
    <cellStyle name="Input 35" xfId="2696" xr:uid="{00000000-0005-0000-0000-0000B50A0000}"/>
    <cellStyle name="Input 36" xfId="2697" xr:uid="{00000000-0005-0000-0000-0000B60A0000}"/>
    <cellStyle name="Input 37" xfId="2698" xr:uid="{00000000-0005-0000-0000-0000B70A0000}"/>
    <cellStyle name="Input 38" xfId="2699" xr:uid="{00000000-0005-0000-0000-0000B80A0000}"/>
    <cellStyle name="Input 39" xfId="2700" xr:uid="{00000000-0005-0000-0000-0000B90A0000}"/>
    <cellStyle name="Input 4" xfId="2701" xr:uid="{00000000-0005-0000-0000-0000BA0A0000}"/>
    <cellStyle name="Input 4 2" xfId="2702" xr:uid="{00000000-0005-0000-0000-0000BB0A0000}"/>
    <cellStyle name="Input 40" xfId="2703" xr:uid="{00000000-0005-0000-0000-0000BC0A0000}"/>
    <cellStyle name="Input 5" xfId="2704" xr:uid="{00000000-0005-0000-0000-0000BD0A0000}"/>
    <cellStyle name="Input 5 2" xfId="2705" xr:uid="{00000000-0005-0000-0000-0000BE0A0000}"/>
    <cellStyle name="Input 6 2" xfId="2706" xr:uid="{00000000-0005-0000-0000-0000BF0A0000}"/>
    <cellStyle name="Input 7 2" xfId="2707" xr:uid="{00000000-0005-0000-0000-0000C00A0000}"/>
    <cellStyle name="Input 8 2" xfId="2708" xr:uid="{00000000-0005-0000-0000-0000C10A0000}"/>
    <cellStyle name="Input 9 2" xfId="2709" xr:uid="{00000000-0005-0000-0000-0000C20A0000}"/>
    <cellStyle name="InputCells" xfId="2710" xr:uid="{00000000-0005-0000-0000-0000C30A0000}"/>
    <cellStyle name="InputCells12" xfId="2711" xr:uid="{00000000-0005-0000-0000-0000C40A0000}"/>
    <cellStyle name="IntCells" xfId="2712" xr:uid="{00000000-0005-0000-0000-0000C50A0000}"/>
    <cellStyle name="Jegyzet" xfId="2713" xr:uid="{00000000-0005-0000-0000-0000C60A0000}"/>
    <cellStyle name="Jelölőszín (1)" xfId="2714" xr:uid="{00000000-0005-0000-0000-0000C70A0000}"/>
    <cellStyle name="Jelölőszín (2)" xfId="2715" xr:uid="{00000000-0005-0000-0000-0000C80A0000}"/>
    <cellStyle name="Jelölőszín (3)" xfId="2716" xr:uid="{00000000-0005-0000-0000-0000C90A0000}"/>
    <cellStyle name="Jelölőszín (4)" xfId="2717" xr:uid="{00000000-0005-0000-0000-0000CA0A0000}"/>
    <cellStyle name="Jelölőszín (5)" xfId="2718" xr:uid="{00000000-0005-0000-0000-0000CB0A0000}"/>
    <cellStyle name="Jelölőszín (6)" xfId="2719" xr:uid="{00000000-0005-0000-0000-0000CC0A0000}"/>
    <cellStyle name="Jó" xfId="2720" xr:uid="{00000000-0005-0000-0000-0000CD0A0000}"/>
    <cellStyle name="Kimenet" xfId="2721" xr:uid="{00000000-0005-0000-0000-0000CE0A0000}"/>
    <cellStyle name="ligne_titre_0" xfId="2722" xr:uid="{00000000-0005-0000-0000-0000CF0A0000}"/>
    <cellStyle name="Linked Cell 10" xfId="2723" xr:uid="{00000000-0005-0000-0000-0000D00A0000}"/>
    <cellStyle name="Linked Cell 11" xfId="2724" xr:uid="{00000000-0005-0000-0000-0000D10A0000}"/>
    <cellStyle name="Linked Cell 12" xfId="2725" xr:uid="{00000000-0005-0000-0000-0000D20A0000}"/>
    <cellStyle name="Linked Cell 13" xfId="2726" xr:uid="{00000000-0005-0000-0000-0000D30A0000}"/>
    <cellStyle name="Linked Cell 14" xfId="2727" xr:uid="{00000000-0005-0000-0000-0000D40A0000}"/>
    <cellStyle name="Linked Cell 15" xfId="2728" xr:uid="{00000000-0005-0000-0000-0000D50A0000}"/>
    <cellStyle name="Linked Cell 16" xfId="2729" xr:uid="{00000000-0005-0000-0000-0000D60A0000}"/>
    <cellStyle name="Linked Cell 17" xfId="2730" xr:uid="{00000000-0005-0000-0000-0000D70A0000}"/>
    <cellStyle name="Linked Cell 18" xfId="2731" xr:uid="{00000000-0005-0000-0000-0000D80A0000}"/>
    <cellStyle name="Linked Cell 19" xfId="2732" xr:uid="{00000000-0005-0000-0000-0000D90A0000}"/>
    <cellStyle name="Linked Cell 2" xfId="2733" xr:uid="{00000000-0005-0000-0000-0000DA0A0000}"/>
    <cellStyle name="Linked Cell 2 10" xfId="2734" xr:uid="{00000000-0005-0000-0000-0000DB0A0000}"/>
    <cellStyle name="Linked Cell 2 2" xfId="2735" xr:uid="{00000000-0005-0000-0000-0000DC0A0000}"/>
    <cellStyle name="Linked Cell 2 3" xfId="2736" xr:uid="{00000000-0005-0000-0000-0000DD0A0000}"/>
    <cellStyle name="Linked Cell 2 4" xfId="2737" xr:uid="{00000000-0005-0000-0000-0000DE0A0000}"/>
    <cellStyle name="Linked Cell 2 5" xfId="2738" xr:uid="{00000000-0005-0000-0000-0000DF0A0000}"/>
    <cellStyle name="Linked Cell 2 6" xfId="2739" xr:uid="{00000000-0005-0000-0000-0000E00A0000}"/>
    <cellStyle name="Linked Cell 2 7" xfId="2740" xr:uid="{00000000-0005-0000-0000-0000E10A0000}"/>
    <cellStyle name="Linked Cell 2 8" xfId="2741" xr:uid="{00000000-0005-0000-0000-0000E20A0000}"/>
    <cellStyle name="Linked Cell 2 9" xfId="2742" xr:uid="{00000000-0005-0000-0000-0000E30A0000}"/>
    <cellStyle name="Linked Cell 20" xfId="2743" xr:uid="{00000000-0005-0000-0000-0000E40A0000}"/>
    <cellStyle name="Linked Cell 21" xfId="2744" xr:uid="{00000000-0005-0000-0000-0000E50A0000}"/>
    <cellStyle name="Linked Cell 22" xfId="2745" xr:uid="{00000000-0005-0000-0000-0000E60A0000}"/>
    <cellStyle name="Linked Cell 23" xfId="2746" xr:uid="{00000000-0005-0000-0000-0000E70A0000}"/>
    <cellStyle name="Linked Cell 24" xfId="2747" xr:uid="{00000000-0005-0000-0000-0000E80A0000}"/>
    <cellStyle name="Linked Cell 25" xfId="2748" xr:uid="{00000000-0005-0000-0000-0000E90A0000}"/>
    <cellStyle name="Linked Cell 26" xfId="2749" xr:uid="{00000000-0005-0000-0000-0000EA0A0000}"/>
    <cellStyle name="Linked Cell 27" xfId="2750" xr:uid="{00000000-0005-0000-0000-0000EB0A0000}"/>
    <cellStyle name="Linked Cell 28" xfId="2751" xr:uid="{00000000-0005-0000-0000-0000EC0A0000}"/>
    <cellStyle name="Linked Cell 29" xfId="2752" xr:uid="{00000000-0005-0000-0000-0000ED0A0000}"/>
    <cellStyle name="Linked Cell 3" xfId="2753" xr:uid="{00000000-0005-0000-0000-0000EE0A0000}"/>
    <cellStyle name="Linked Cell 3 2" xfId="2754" xr:uid="{00000000-0005-0000-0000-0000EF0A0000}"/>
    <cellStyle name="Linked Cell 3 3" xfId="2755" xr:uid="{00000000-0005-0000-0000-0000F00A0000}"/>
    <cellStyle name="Linked Cell 3 4" xfId="2756" xr:uid="{00000000-0005-0000-0000-0000F10A0000}"/>
    <cellStyle name="Linked Cell 3 5" xfId="2757" xr:uid="{00000000-0005-0000-0000-0000F20A0000}"/>
    <cellStyle name="Linked Cell 30" xfId="2758" xr:uid="{00000000-0005-0000-0000-0000F30A0000}"/>
    <cellStyle name="Linked Cell 31" xfId="2759" xr:uid="{00000000-0005-0000-0000-0000F40A0000}"/>
    <cellStyle name="Linked Cell 32" xfId="2760" xr:uid="{00000000-0005-0000-0000-0000F50A0000}"/>
    <cellStyle name="Linked Cell 33" xfId="2761" xr:uid="{00000000-0005-0000-0000-0000F60A0000}"/>
    <cellStyle name="Linked Cell 34" xfId="2762" xr:uid="{00000000-0005-0000-0000-0000F70A0000}"/>
    <cellStyle name="Linked Cell 35" xfId="2763" xr:uid="{00000000-0005-0000-0000-0000F80A0000}"/>
    <cellStyle name="Linked Cell 36" xfId="2764" xr:uid="{00000000-0005-0000-0000-0000F90A0000}"/>
    <cellStyle name="Linked Cell 37" xfId="2765" xr:uid="{00000000-0005-0000-0000-0000FA0A0000}"/>
    <cellStyle name="Linked Cell 38" xfId="2766" xr:uid="{00000000-0005-0000-0000-0000FB0A0000}"/>
    <cellStyle name="Linked Cell 39" xfId="2767" xr:uid="{00000000-0005-0000-0000-0000FC0A0000}"/>
    <cellStyle name="Linked Cell 4" xfId="2768" xr:uid="{00000000-0005-0000-0000-0000FD0A0000}"/>
    <cellStyle name="Linked Cell 40" xfId="2769" xr:uid="{00000000-0005-0000-0000-0000FE0A0000}"/>
    <cellStyle name="Linked Cell 41" xfId="2770" xr:uid="{00000000-0005-0000-0000-0000FF0A0000}"/>
    <cellStyle name="Linked Cell 5" xfId="2771" xr:uid="{00000000-0005-0000-0000-0000000B0000}"/>
    <cellStyle name="Linked Cell 6" xfId="2772" xr:uid="{00000000-0005-0000-0000-0000010B0000}"/>
    <cellStyle name="Linked Cell 7" xfId="2773" xr:uid="{00000000-0005-0000-0000-0000020B0000}"/>
    <cellStyle name="Linked Cell 8" xfId="2774" xr:uid="{00000000-0005-0000-0000-0000030B0000}"/>
    <cellStyle name="Linked Cell 9" xfId="2775" xr:uid="{00000000-0005-0000-0000-0000040B0000}"/>
    <cellStyle name="Magyarázó szöveg" xfId="2776" xr:uid="{00000000-0005-0000-0000-0000050B0000}"/>
    <cellStyle name="Migliaia_Oil&amp;Gas IFE ARC POLITO" xfId="2777" xr:uid="{00000000-0005-0000-0000-0000060B0000}"/>
    <cellStyle name="Neutral 10" xfId="2778" xr:uid="{00000000-0005-0000-0000-0000070B0000}"/>
    <cellStyle name="Neutral 11" xfId="2779" xr:uid="{00000000-0005-0000-0000-0000080B0000}"/>
    <cellStyle name="Neutral 12" xfId="2780" xr:uid="{00000000-0005-0000-0000-0000090B0000}"/>
    <cellStyle name="Neutral 13" xfId="2781" xr:uid="{00000000-0005-0000-0000-00000A0B0000}"/>
    <cellStyle name="Neutral 14" xfId="2782" xr:uid="{00000000-0005-0000-0000-00000B0B0000}"/>
    <cellStyle name="Neutral 15" xfId="2783" xr:uid="{00000000-0005-0000-0000-00000C0B0000}"/>
    <cellStyle name="Neutral 16" xfId="2784" xr:uid="{00000000-0005-0000-0000-00000D0B0000}"/>
    <cellStyle name="Neutral 17" xfId="2785" xr:uid="{00000000-0005-0000-0000-00000E0B0000}"/>
    <cellStyle name="Neutral 18" xfId="2786" xr:uid="{00000000-0005-0000-0000-00000F0B0000}"/>
    <cellStyle name="Neutral 19" xfId="2787" xr:uid="{00000000-0005-0000-0000-0000100B0000}"/>
    <cellStyle name="Neutral 2" xfId="2788" xr:uid="{00000000-0005-0000-0000-0000110B0000}"/>
    <cellStyle name="Neutral 2 10" xfId="2789" xr:uid="{00000000-0005-0000-0000-0000120B0000}"/>
    <cellStyle name="Neutral 2 11" xfId="2790" xr:uid="{00000000-0005-0000-0000-0000130B0000}"/>
    <cellStyle name="Neutral 2 2" xfId="2791" xr:uid="{00000000-0005-0000-0000-0000140B0000}"/>
    <cellStyle name="Neutral 2 2 2" xfId="2792" xr:uid="{00000000-0005-0000-0000-0000150B0000}"/>
    <cellStyle name="Neutral 2 3" xfId="2793" xr:uid="{00000000-0005-0000-0000-0000160B0000}"/>
    <cellStyle name="Neutral 2 4" xfId="2794" xr:uid="{00000000-0005-0000-0000-0000170B0000}"/>
    <cellStyle name="Neutral 2 5" xfId="2795" xr:uid="{00000000-0005-0000-0000-0000180B0000}"/>
    <cellStyle name="Neutral 2 6" xfId="2796" xr:uid="{00000000-0005-0000-0000-0000190B0000}"/>
    <cellStyle name="Neutral 2 7" xfId="2797" xr:uid="{00000000-0005-0000-0000-00001A0B0000}"/>
    <cellStyle name="Neutral 2 8" xfId="2798" xr:uid="{00000000-0005-0000-0000-00001B0B0000}"/>
    <cellStyle name="Neutral 2 9" xfId="2799" xr:uid="{00000000-0005-0000-0000-00001C0B0000}"/>
    <cellStyle name="Neutral 20" xfId="2800" xr:uid="{00000000-0005-0000-0000-00001D0B0000}"/>
    <cellStyle name="Neutral 21" xfId="2801" xr:uid="{00000000-0005-0000-0000-00001E0B0000}"/>
    <cellStyle name="Neutral 22" xfId="2802" xr:uid="{00000000-0005-0000-0000-00001F0B0000}"/>
    <cellStyle name="Neutral 23" xfId="2803" xr:uid="{00000000-0005-0000-0000-0000200B0000}"/>
    <cellStyle name="Neutral 24" xfId="2804" xr:uid="{00000000-0005-0000-0000-0000210B0000}"/>
    <cellStyle name="Neutral 25" xfId="2805" xr:uid="{00000000-0005-0000-0000-0000220B0000}"/>
    <cellStyle name="Neutral 26" xfId="2806" xr:uid="{00000000-0005-0000-0000-0000230B0000}"/>
    <cellStyle name="Neutral 27" xfId="2807" xr:uid="{00000000-0005-0000-0000-0000240B0000}"/>
    <cellStyle name="Neutral 28" xfId="2808" xr:uid="{00000000-0005-0000-0000-0000250B0000}"/>
    <cellStyle name="Neutral 29" xfId="2809" xr:uid="{00000000-0005-0000-0000-0000260B0000}"/>
    <cellStyle name="Neutral 3" xfId="2810" xr:uid="{00000000-0005-0000-0000-0000270B0000}"/>
    <cellStyle name="Neutral 3 2" xfId="2811" xr:uid="{00000000-0005-0000-0000-0000280B0000}"/>
    <cellStyle name="Neutral 3 3" xfId="2812" xr:uid="{00000000-0005-0000-0000-0000290B0000}"/>
    <cellStyle name="Neutral 3 4" xfId="2813" xr:uid="{00000000-0005-0000-0000-00002A0B0000}"/>
    <cellStyle name="Neutral 3 5" xfId="2814" xr:uid="{00000000-0005-0000-0000-00002B0B0000}"/>
    <cellStyle name="Neutral 3 6" xfId="2815" xr:uid="{00000000-0005-0000-0000-00002C0B0000}"/>
    <cellStyle name="Neutral 3 7" xfId="2816" xr:uid="{00000000-0005-0000-0000-00002D0B0000}"/>
    <cellStyle name="Neutral 3 8" xfId="2817" xr:uid="{00000000-0005-0000-0000-00002E0B0000}"/>
    <cellStyle name="Neutral 30" xfId="2818" xr:uid="{00000000-0005-0000-0000-00002F0B0000}"/>
    <cellStyle name="Neutral 31" xfId="2819" xr:uid="{00000000-0005-0000-0000-0000300B0000}"/>
    <cellStyle name="Neutral 32" xfId="2820" xr:uid="{00000000-0005-0000-0000-0000310B0000}"/>
    <cellStyle name="Neutral 33" xfId="2821" xr:uid="{00000000-0005-0000-0000-0000320B0000}"/>
    <cellStyle name="Neutral 34" xfId="2822" xr:uid="{00000000-0005-0000-0000-0000330B0000}"/>
    <cellStyle name="Neutral 35" xfId="2823" xr:uid="{00000000-0005-0000-0000-0000340B0000}"/>
    <cellStyle name="Neutral 36" xfId="2824" xr:uid="{00000000-0005-0000-0000-0000350B0000}"/>
    <cellStyle name="Neutral 37" xfId="2825" xr:uid="{00000000-0005-0000-0000-0000360B0000}"/>
    <cellStyle name="Neutral 38" xfId="2826" xr:uid="{00000000-0005-0000-0000-0000370B0000}"/>
    <cellStyle name="Neutral 39" xfId="2827" xr:uid="{00000000-0005-0000-0000-0000380B0000}"/>
    <cellStyle name="Neutral 4" xfId="2828" xr:uid="{00000000-0005-0000-0000-0000390B0000}"/>
    <cellStyle name="Neutral 4 2" xfId="2829" xr:uid="{00000000-0005-0000-0000-00003A0B0000}"/>
    <cellStyle name="Neutral 4 3" xfId="2830" xr:uid="{00000000-0005-0000-0000-00003B0B0000}"/>
    <cellStyle name="Neutral 40" xfId="2831" xr:uid="{00000000-0005-0000-0000-00003C0B0000}"/>
    <cellStyle name="Neutral 41" xfId="2832" xr:uid="{00000000-0005-0000-0000-00003D0B0000}"/>
    <cellStyle name="Neutral 42" xfId="2833" xr:uid="{00000000-0005-0000-0000-00003E0B0000}"/>
    <cellStyle name="Neutral 43" xfId="2834" xr:uid="{00000000-0005-0000-0000-00003F0B0000}"/>
    <cellStyle name="Neutral 5" xfId="2835" xr:uid="{00000000-0005-0000-0000-0000400B0000}"/>
    <cellStyle name="Neutral 6" xfId="2836" xr:uid="{00000000-0005-0000-0000-0000410B0000}"/>
    <cellStyle name="Neutral 6 2" xfId="2837" xr:uid="{00000000-0005-0000-0000-0000420B0000}"/>
    <cellStyle name="Neutral 7" xfId="2838" xr:uid="{00000000-0005-0000-0000-0000430B0000}"/>
    <cellStyle name="Neutral 8" xfId="2839" xr:uid="{00000000-0005-0000-0000-0000440B0000}"/>
    <cellStyle name="Neutral 9" xfId="2840" xr:uid="{00000000-0005-0000-0000-0000450B0000}"/>
    <cellStyle name="Normal" xfId="0" builtinId="0"/>
    <cellStyle name="Normal 10" xfId="2841" xr:uid="{00000000-0005-0000-0000-0000460B0000}"/>
    <cellStyle name="Normal 10 2" xfId="2842" xr:uid="{00000000-0005-0000-0000-0000470B0000}"/>
    <cellStyle name="Normal 10 2 2" xfId="2843" xr:uid="{00000000-0005-0000-0000-0000480B0000}"/>
    <cellStyle name="Normal 10 2 2 2" xfId="2844" xr:uid="{00000000-0005-0000-0000-0000490B0000}"/>
    <cellStyle name="Normal 10 2 2 3" xfId="2845" xr:uid="{00000000-0005-0000-0000-00004A0B0000}"/>
    <cellStyle name="Normal 10 2 3" xfId="2846" xr:uid="{00000000-0005-0000-0000-00004B0B0000}"/>
    <cellStyle name="Normal 10 2 3 2" xfId="2847" xr:uid="{00000000-0005-0000-0000-00004C0B0000}"/>
    <cellStyle name="Normal 10 2 4" xfId="2848" xr:uid="{00000000-0005-0000-0000-00004D0B0000}"/>
    <cellStyle name="Normal 10 2 5" xfId="2849" xr:uid="{00000000-0005-0000-0000-00004E0B0000}"/>
    <cellStyle name="Normal 10 2 5 2" xfId="2850" xr:uid="{00000000-0005-0000-0000-00004F0B0000}"/>
    <cellStyle name="Normal 10 2 6" xfId="2851" xr:uid="{00000000-0005-0000-0000-0000500B0000}"/>
    <cellStyle name="Normal 10 2 7" xfId="2852" xr:uid="{00000000-0005-0000-0000-0000510B0000}"/>
    <cellStyle name="Normal 10 3" xfId="2853" xr:uid="{00000000-0005-0000-0000-0000520B0000}"/>
    <cellStyle name="Normal 10 4" xfId="2854" xr:uid="{00000000-0005-0000-0000-0000530B0000}"/>
    <cellStyle name="Normal 10 5" xfId="2855" xr:uid="{00000000-0005-0000-0000-0000540B0000}"/>
    <cellStyle name="Normal 10 6" xfId="2856" xr:uid="{00000000-0005-0000-0000-0000550B0000}"/>
    <cellStyle name="Normal 10 7" xfId="2857" xr:uid="{00000000-0005-0000-0000-0000560B0000}"/>
    <cellStyle name="Normal 10 8" xfId="2858" xr:uid="{00000000-0005-0000-0000-0000570B0000}"/>
    <cellStyle name="Normal 10 9" xfId="2859" xr:uid="{00000000-0005-0000-0000-0000580B0000}"/>
    <cellStyle name="Normal 11" xfId="2860" xr:uid="{00000000-0005-0000-0000-0000590B0000}"/>
    <cellStyle name="Normal 11 2" xfId="2861" xr:uid="{00000000-0005-0000-0000-00005A0B0000}"/>
    <cellStyle name="Normal 11 2 2" xfId="2862" xr:uid="{00000000-0005-0000-0000-00005B0B0000}"/>
    <cellStyle name="Normal 11 2 2 2" xfId="2863" xr:uid="{00000000-0005-0000-0000-00005C0B0000}"/>
    <cellStyle name="Normal 11 2 3" xfId="2864" xr:uid="{00000000-0005-0000-0000-00005D0B0000}"/>
    <cellStyle name="Normal 11 3" xfId="2865" xr:uid="{00000000-0005-0000-0000-00005E0B0000}"/>
    <cellStyle name="Normal 11 4" xfId="2866" xr:uid="{00000000-0005-0000-0000-00005F0B0000}"/>
    <cellStyle name="Normal 11 4 2" xfId="2867" xr:uid="{00000000-0005-0000-0000-0000600B0000}"/>
    <cellStyle name="Normal 11 5" xfId="2868" xr:uid="{00000000-0005-0000-0000-0000610B0000}"/>
    <cellStyle name="Normal 11 5 2" xfId="2869" xr:uid="{00000000-0005-0000-0000-0000620B0000}"/>
    <cellStyle name="Normal 11 5 3" xfId="2870" xr:uid="{00000000-0005-0000-0000-0000630B0000}"/>
    <cellStyle name="Normal 11 5 4" xfId="2871" xr:uid="{00000000-0005-0000-0000-0000640B0000}"/>
    <cellStyle name="Normal 11 6" xfId="2872" xr:uid="{00000000-0005-0000-0000-0000650B0000}"/>
    <cellStyle name="Normal 11 7" xfId="2873" xr:uid="{00000000-0005-0000-0000-0000660B0000}"/>
    <cellStyle name="Normal 11 8" xfId="2874" xr:uid="{00000000-0005-0000-0000-0000670B0000}"/>
    <cellStyle name="Normal 12" xfId="2875" xr:uid="{00000000-0005-0000-0000-0000680B0000}"/>
    <cellStyle name="Normal 12 2" xfId="2876" xr:uid="{00000000-0005-0000-0000-0000690B0000}"/>
    <cellStyle name="Normal 12 3" xfId="2877" xr:uid="{00000000-0005-0000-0000-00006A0B0000}"/>
    <cellStyle name="Normal 12 4" xfId="2878" xr:uid="{00000000-0005-0000-0000-00006B0B0000}"/>
    <cellStyle name="Normal 12 5" xfId="2879" xr:uid="{00000000-0005-0000-0000-00006C0B0000}"/>
    <cellStyle name="Normal 12 6" xfId="2880" xr:uid="{00000000-0005-0000-0000-00006D0B0000}"/>
    <cellStyle name="Normal 12 7" xfId="2881" xr:uid="{00000000-0005-0000-0000-00006E0B0000}"/>
    <cellStyle name="Normal 12 8" xfId="2882" xr:uid="{00000000-0005-0000-0000-00006F0B0000}"/>
    <cellStyle name="Normal 13" xfId="2883" xr:uid="{00000000-0005-0000-0000-0000700B0000}"/>
    <cellStyle name="Normal 13 10" xfId="2884" xr:uid="{00000000-0005-0000-0000-0000710B0000}"/>
    <cellStyle name="Normal 13 10 2" xfId="2885" xr:uid="{00000000-0005-0000-0000-0000720B0000}"/>
    <cellStyle name="Normal 13 11" xfId="2886" xr:uid="{00000000-0005-0000-0000-0000730B0000}"/>
    <cellStyle name="Normal 13 11 2" xfId="2887" xr:uid="{00000000-0005-0000-0000-0000740B0000}"/>
    <cellStyle name="Normal 13 12" xfId="2888" xr:uid="{00000000-0005-0000-0000-0000750B0000}"/>
    <cellStyle name="Normal 13 13" xfId="2889" xr:uid="{00000000-0005-0000-0000-0000760B0000}"/>
    <cellStyle name="Normal 13 13 2" xfId="2890" xr:uid="{00000000-0005-0000-0000-0000770B0000}"/>
    <cellStyle name="Normal 13 14" xfId="2891" xr:uid="{00000000-0005-0000-0000-0000780B0000}"/>
    <cellStyle name="Normal 13 14 2" xfId="2892" xr:uid="{00000000-0005-0000-0000-0000790B0000}"/>
    <cellStyle name="Normal 13 15" xfId="2893" xr:uid="{00000000-0005-0000-0000-00007A0B0000}"/>
    <cellStyle name="Normal 13 15 2" xfId="2894" xr:uid="{00000000-0005-0000-0000-00007B0B0000}"/>
    <cellStyle name="Normal 13 16" xfId="2895" xr:uid="{00000000-0005-0000-0000-00007C0B0000}"/>
    <cellStyle name="Normal 13 16 2" xfId="2896" xr:uid="{00000000-0005-0000-0000-00007D0B0000}"/>
    <cellStyle name="Normal 13 17" xfId="2897" xr:uid="{00000000-0005-0000-0000-00007E0B0000}"/>
    <cellStyle name="Normal 13 18" xfId="2898" xr:uid="{00000000-0005-0000-0000-00007F0B0000}"/>
    <cellStyle name="Normal 13 19" xfId="2899" xr:uid="{00000000-0005-0000-0000-0000800B0000}"/>
    <cellStyle name="Normal 13 2" xfId="2900" xr:uid="{00000000-0005-0000-0000-0000810B0000}"/>
    <cellStyle name="Normal 13 2 10" xfId="2901" xr:uid="{00000000-0005-0000-0000-0000820B0000}"/>
    <cellStyle name="Normal 13 2 11" xfId="2902" xr:uid="{00000000-0005-0000-0000-0000830B0000}"/>
    <cellStyle name="Normal 13 2 2" xfId="2903" xr:uid="{00000000-0005-0000-0000-0000840B0000}"/>
    <cellStyle name="Normal 13 2 2 2" xfId="2904" xr:uid="{00000000-0005-0000-0000-0000850B0000}"/>
    <cellStyle name="Normal 13 2 3" xfId="2905" xr:uid="{00000000-0005-0000-0000-0000860B0000}"/>
    <cellStyle name="Normal 13 2 3 2" xfId="2906" xr:uid="{00000000-0005-0000-0000-0000870B0000}"/>
    <cellStyle name="Normal 13 2 4" xfId="2907" xr:uid="{00000000-0005-0000-0000-0000880B0000}"/>
    <cellStyle name="Normal 13 2 4 2" xfId="2908" xr:uid="{00000000-0005-0000-0000-0000890B0000}"/>
    <cellStyle name="Normal 13 2 5" xfId="2909" xr:uid="{00000000-0005-0000-0000-00008A0B0000}"/>
    <cellStyle name="Normal 13 2 5 2" xfId="2910" xr:uid="{00000000-0005-0000-0000-00008B0B0000}"/>
    <cellStyle name="Normal 13 2 6" xfId="2911" xr:uid="{00000000-0005-0000-0000-00008C0B0000}"/>
    <cellStyle name="Normal 13 2 6 2" xfId="2912" xr:uid="{00000000-0005-0000-0000-00008D0B0000}"/>
    <cellStyle name="Normal 13 2 7" xfId="2913" xr:uid="{00000000-0005-0000-0000-00008E0B0000}"/>
    <cellStyle name="Normal 13 2 7 2" xfId="2914" xr:uid="{00000000-0005-0000-0000-00008F0B0000}"/>
    <cellStyle name="Normal 13 2 8" xfId="2915" xr:uid="{00000000-0005-0000-0000-0000900B0000}"/>
    <cellStyle name="Normal 13 2 8 2" xfId="2916" xr:uid="{00000000-0005-0000-0000-0000910B0000}"/>
    <cellStyle name="Normal 13 2 9" xfId="2917" xr:uid="{00000000-0005-0000-0000-0000920B0000}"/>
    <cellStyle name="Normal 13 20" xfId="2918" xr:uid="{00000000-0005-0000-0000-0000930B0000}"/>
    <cellStyle name="Normal 13 21" xfId="2919" xr:uid="{00000000-0005-0000-0000-0000940B0000}"/>
    <cellStyle name="Normal 13 22" xfId="2920" xr:uid="{00000000-0005-0000-0000-0000950B0000}"/>
    <cellStyle name="Normal 13 23" xfId="2921" xr:uid="{00000000-0005-0000-0000-0000960B0000}"/>
    <cellStyle name="Normal 13 24" xfId="2922" xr:uid="{00000000-0005-0000-0000-0000970B0000}"/>
    <cellStyle name="Normal 13 25" xfId="2923" xr:uid="{00000000-0005-0000-0000-0000980B0000}"/>
    <cellStyle name="Normal 13 26" xfId="2924" xr:uid="{00000000-0005-0000-0000-0000990B0000}"/>
    <cellStyle name="Normal 13 27" xfId="2925" xr:uid="{00000000-0005-0000-0000-00009A0B0000}"/>
    <cellStyle name="Normal 13 28" xfId="2926" xr:uid="{00000000-0005-0000-0000-00009B0B0000}"/>
    <cellStyle name="Normal 13 29" xfId="2927" xr:uid="{00000000-0005-0000-0000-00009C0B0000}"/>
    <cellStyle name="Normal 13 3" xfId="2928" xr:uid="{00000000-0005-0000-0000-00009D0B0000}"/>
    <cellStyle name="Normal 13 3 2" xfId="2929" xr:uid="{00000000-0005-0000-0000-00009E0B0000}"/>
    <cellStyle name="Normal 13 3 2 2" xfId="2930" xr:uid="{00000000-0005-0000-0000-00009F0B0000}"/>
    <cellStyle name="Normal 13 3 3" xfId="2931" xr:uid="{00000000-0005-0000-0000-0000A00B0000}"/>
    <cellStyle name="Normal 13 30" xfId="2932" xr:uid="{00000000-0005-0000-0000-0000A10B0000}"/>
    <cellStyle name="Normal 13 31" xfId="2933" xr:uid="{00000000-0005-0000-0000-0000A20B0000}"/>
    <cellStyle name="Normal 13 32" xfId="2934" xr:uid="{00000000-0005-0000-0000-0000A30B0000}"/>
    <cellStyle name="Normal 13 33" xfId="2935" xr:uid="{00000000-0005-0000-0000-0000A40B0000}"/>
    <cellStyle name="Normal 13 34" xfId="2936" xr:uid="{00000000-0005-0000-0000-0000A50B0000}"/>
    <cellStyle name="Normal 13 35" xfId="2937" xr:uid="{00000000-0005-0000-0000-0000A60B0000}"/>
    <cellStyle name="Normal 13 36" xfId="2938" xr:uid="{00000000-0005-0000-0000-0000A70B0000}"/>
    <cellStyle name="Normal 13 37" xfId="2939" xr:uid="{00000000-0005-0000-0000-0000A80B0000}"/>
    <cellStyle name="Normal 13 38" xfId="2940" xr:uid="{00000000-0005-0000-0000-0000A90B0000}"/>
    <cellStyle name="Normal 13 39" xfId="2941" xr:uid="{00000000-0005-0000-0000-0000AA0B0000}"/>
    <cellStyle name="Normal 13 4" xfId="2942" xr:uid="{00000000-0005-0000-0000-0000AB0B0000}"/>
    <cellStyle name="Normal 13 4 2" xfId="2943" xr:uid="{00000000-0005-0000-0000-0000AC0B0000}"/>
    <cellStyle name="Normal 13 4 2 2" xfId="2944" xr:uid="{00000000-0005-0000-0000-0000AD0B0000}"/>
    <cellStyle name="Normal 13 4 3" xfId="2945" xr:uid="{00000000-0005-0000-0000-0000AE0B0000}"/>
    <cellStyle name="Normal 13 40" xfId="2946" xr:uid="{00000000-0005-0000-0000-0000AF0B0000}"/>
    <cellStyle name="Normal 13 5" xfId="2947" xr:uid="{00000000-0005-0000-0000-0000B00B0000}"/>
    <cellStyle name="Normal 13 6" xfId="2948" xr:uid="{00000000-0005-0000-0000-0000B10B0000}"/>
    <cellStyle name="Normal 13 7" xfId="2949" xr:uid="{00000000-0005-0000-0000-0000B20B0000}"/>
    <cellStyle name="Normal 13 8" xfId="2950" xr:uid="{00000000-0005-0000-0000-0000B30B0000}"/>
    <cellStyle name="Normal 13 9" xfId="2951" xr:uid="{00000000-0005-0000-0000-0000B40B0000}"/>
    <cellStyle name="Normal 13 9 2" xfId="2952" xr:uid="{00000000-0005-0000-0000-0000B50B0000}"/>
    <cellStyle name="Normal 14" xfId="2953" xr:uid="{00000000-0005-0000-0000-0000B60B0000}"/>
    <cellStyle name="Normal 14 10" xfId="2954" xr:uid="{00000000-0005-0000-0000-0000B70B0000}"/>
    <cellStyle name="Normal 14 10 2" xfId="2955" xr:uid="{00000000-0005-0000-0000-0000B80B0000}"/>
    <cellStyle name="Normal 14 11" xfId="2956" xr:uid="{00000000-0005-0000-0000-0000B90B0000}"/>
    <cellStyle name="Normal 14 11 2" xfId="2957" xr:uid="{00000000-0005-0000-0000-0000BA0B0000}"/>
    <cellStyle name="Normal 14 12" xfId="2958" xr:uid="{00000000-0005-0000-0000-0000BB0B0000}"/>
    <cellStyle name="Normal 14 12 2" xfId="2959" xr:uid="{00000000-0005-0000-0000-0000BC0B0000}"/>
    <cellStyle name="Normal 14 13" xfId="2960" xr:uid="{00000000-0005-0000-0000-0000BD0B0000}"/>
    <cellStyle name="Normal 14 13 2" xfId="2961" xr:uid="{00000000-0005-0000-0000-0000BE0B0000}"/>
    <cellStyle name="Normal 14 14" xfId="2962" xr:uid="{00000000-0005-0000-0000-0000BF0B0000}"/>
    <cellStyle name="Normal 14 14 2" xfId="2963" xr:uid="{00000000-0005-0000-0000-0000C00B0000}"/>
    <cellStyle name="Normal 14 15" xfId="2964" xr:uid="{00000000-0005-0000-0000-0000C10B0000}"/>
    <cellStyle name="Normal 14 15 2" xfId="2965" xr:uid="{00000000-0005-0000-0000-0000C20B0000}"/>
    <cellStyle name="Normal 14 16" xfId="2966" xr:uid="{00000000-0005-0000-0000-0000C30B0000}"/>
    <cellStyle name="Normal 14 17" xfId="2967" xr:uid="{00000000-0005-0000-0000-0000C40B0000}"/>
    <cellStyle name="Normal 14 18" xfId="2968" xr:uid="{00000000-0005-0000-0000-0000C50B0000}"/>
    <cellStyle name="Normal 14 2" xfId="2969" xr:uid="{00000000-0005-0000-0000-0000C60B0000}"/>
    <cellStyle name="Normal 14 2 10" xfId="2970" xr:uid="{00000000-0005-0000-0000-0000C70B0000}"/>
    <cellStyle name="Normal 14 2 2" xfId="2971" xr:uid="{00000000-0005-0000-0000-0000C80B0000}"/>
    <cellStyle name="Normal 14 2 3" xfId="2972" xr:uid="{00000000-0005-0000-0000-0000C90B0000}"/>
    <cellStyle name="Normal 14 2 4" xfId="2973" xr:uid="{00000000-0005-0000-0000-0000CA0B0000}"/>
    <cellStyle name="Normal 14 2 5" xfId="2974" xr:uid="{00000000-0005-0000-0000-0000CB0B0000}"/>
    <cellStyle name="Normal 14 2 6" xfId="2975" xr:uid="{00000000-0005-0000-0000-0000CC0B0000}"/>
    <cellStyle name="Normal 14 2 7" xfId="2976" xr:uid="{00000000-0005-0000-0000-0000CD0B0000}"/>
    <cellStyle name="Normal 14 2 8" xfId="2977" xr:uid="{00000000-0005-0000-0000-0000CE0B0000}"/>
    <cellStyle name="Normal 14 2 8 2" xfId="2978" xr:uid="{00000000-0005-0000-0000-0000CF0B0000}"/>
    <cellStyle name="Normal 14 2 9" xfId="2979" xr:uid="{00000000-0005-0000-0000-0000D00B0000}"/>
    <cellStyle name="Normal 14 3" xfId="2980" xr:uid="{00000000-0005-0000-0000-0000D10B0000}"/>
    <cellStyle name="Normal 14 3 2" xfId="2981" xr:uid="{00000000-0005-0000-0000-0000D20B0000}"/>
    <cellStyle name="Normal 14 4" xfId="2982" xr:uid="{00000000-0005-0000-0000-0000D30B0000}"/>
    <cellStyle name="Normal 14 4 2" xfId="2983" xr:uid="{00000000-0005-0000-0000-0000D40B0000}"/>
    <cellStyle name="Normal 14 5" xfId="2984" xr:uid="{00000000-0005-0000-0000-0000D50B0000}"/>
    <cellStyle name="Normal 14 5 2" xfId="2985" xr:uid="{00000000-0005-0000-0000-0000D60B0000}"/>
    <cellStyle name="Normal 14 6" xfId="2986" xr:uid="{00000000-0005-0000-0000-0000D70B0000}"/>
    <cellStyle name="Normal 14 7" xfId="2987" xr:uid="{00000000-0005-0000-0000-0000D80B0000}"/>
    <cellStyle name="Normal 14 8" xfId="2988" xr:uid="{00000000-0005-0000-0000-0000D90B0000}"/>
    <cellStyle name="Normal 14 9" xfId="2989" xr:uid="{00000000-0005-0000-0000-0000DA0B0000}"/>
    <cellStyle name="Normal 15" xfId="2990" xr:uid="{00000000-0005-0000-0000-0000DB0B0000}"/>
    <cellStyle name="Normal 15 2" xfId="2991" xr:uid="{00000000-0005-0000-0000-0000DC0B0000}"/>
    <cellStyle name="Normal 15 2 2" xfId="2992" xr:uid="{00000000-0005-0000-0000-0000DD0B0000}"/>
    <cellStyle name="Normal 15 2 3" xfId="2993" xr:uid="{00000000-0005-0000-0000-0000DE0B0000}"/>
    <cellStyle name="Normal 15 3" xfId="2994" xr:uid="{00000000-0005-0000-0000-0000DF0B0000}"/>
    <cellStyle name="Normal 15 4" xfId="2995" xr:uid="{00000000-0005-0000-0000-0000E00B0000}"/>
    <cellStyle name="Normal 15 5" xfId="2996" xr:uid="{00000000-0005-0000-0000-0000E10B0000}"/>
    <cellStyle name="Normal 15 6" xfId="2997" xr:uid="{00000000-0005-0000-0000-0000E20B0000}"/>
    <cellStyle name="Normal 15 7" xfId="2998" xr:uid="{00000000-0005-0000-0000-0000E30B0000}"/>
    <cellStyle name="Normal 15 8" xfId="2999" xr:uid="{00000000-0005-0000-0000-0000E40B0000}"/>
    <cellStyle name="Normal 16" xfId="3000" xr:uid="{00000000-0005-0000-0000-0000E50B0000}"/>
    <cellStyle name="Normal 16 2" xfId="3001" xr:uid="{00000000-0005-0000-0000-0000E60B0000}"/>
    <cellStyle name="Normal 16 2 2" xfId="3002" xr:uid="{00000000-0005-0000-0000-0000E70B0000}"/>
    <cellStyle name="Normal 16 2 3" xfId="3003" xr:uid="{00000000-0005-0000-0000-0000E80B0000}"/>
    <cellStyle name="Normal 16 3" xfId="3004" xr:uid="{00000000-0005-0000-0000-0000E90B0000}"/>
    <cellStyle name="Normal 16 4" xfId="3005" xr:uid="{00000000-0005-0000-0000-0000EA0B0000}"/>
    <cellStyle name="Normal 16 5" xfId="3006" xr:uid="{00000000-0005-0000-0000-0000EB0B0000}"/>
    <cellStyle name="Normal 16 6" xfId="3007" xr:uid="{00000000-0005-0000-0000-0000EC0B0000}"/>
    <cellStyle name="Normal 16 7" xfId="3008" xr:uid="{00000000-0005-0000-0000-0000ED0B0000}"/>
    <cellStyle name="Normal 16 7 2" xfId="3009" xr:uid="{00000000-0005-0000-0000-0000EE0B0000}"/>
    <cellStyle name="Normal 16 8" xfId="3010" xr:uid="{00000000-0005-0000-0000-0000EF0B0000}"/>
    <cellStyle name="Normal 17" xfId="3011" xr:uid="{00000000-0005-0000-0000-0000F00B0000}"/>
    <cellStyle name="Normal 17 10" xfId="3012" xr:uid="{00000000-0005-0000-0000-0000F10B0000}"/>
    <cellStyle name="Normal 17 11" xfId="3013" xr:uid="{00000000-0005-0000-0000-0000F20B0000}"/>
    <cellStyle name="Normal 17 12" xfId="3014" xr:uid="{00000000-0005-0000-0000-0000F30B0000}"/>
    <cellStyle name="Normal 17 13" xfId="3015" xr:uid="{00000000-0005-0000-0000-0000F40B0000}"/>
    <cellStyle name="Normal 17 14" xfId="3016" xr:uid="{00000000-0005-0000-0000-0000F50B0000}"/>
    <cellStyle name="Normal 17 14 2" xfId="3017" xr:uid="{00000000-0005-0000-0000-0000F60B0000}"/>
    <cellStyle name="Normal 17 2" xfId="3018" xr:uid="{00000000-0005-0000-0000-0000F70B0000}"/>
    <cellStyle name="Normal 17 2 2" xfId="3019" xr:uid="{00000000-0005-0000-0000-0000F80B0000}"/>
    <cellStyle name="Normal 17 2 3" xfId="3020" xr:uid="{00000000-0005-0000-0000-0000F90B0000}"/>
    <cellStyle name="Normal 17 3" xfId="3021" xr:uid="{00000000-0005-0000-0000-0000FA0B0000}"/>
    <cellStyle name="Normal 17 4" xfId="3022" xr:uid="{00000000-0005-0000-0000-0000FB0B0000}"/>
    <cellStyle name="Normal 17 5" xfId="3023" xr:uid="{00000000-0005-0000-0000-0000FC0B0000}"/>
    <cellStyle name="Normal 17 6" xfId="3024" xr:uid="{00000000-0005-0000-0000-0000FD0B0000}"/>
    <cellStyle name="Normal 17 7" xfId="3025" xr:uid="{00000000-0005-0000-0000-0000FE0B0000}"/>
    <cellStyle name="Normal 17 8" xfId="3026" xr:uid="{00000000-0005-0000-0000-0000FF0B0000}"/>
    <cellStyle name="Normal 17 9" xfId="3027" xr:uid="{00000000-0005-0000-0000-0000000C0000}"/>
    <cellStyle name="Normal 18" xfId="3028" xr:uid="{00000000-0005-0000-0000-0000010C0000}"/>
    <cellStyle name="Normal 18 2" xfId="3029" xr:uid="{00000000-0005-0000-0000-0000020C0000}"/>
    <cellStyle name="Normal 18 3" xfId="3030" xr:uid="{00000000-0005-0000-0000-0000030C0000}"/>
    <cellStyle name="Normal 18 3 2" xfId="3031" xr:uid="{00000000-0005-0000-0000-0000040C0000}"/>
    <cellStyle name="Normal 18 4" xfId="3032" xr:uid="{00000000-0005-0000-0000-0000050C0000}"/>
    <cellStyle name="Normal 19" xfId="3033" xr:uid="{00000000-0005-0000-0000-0000060C0000}"/>
    <cellStyle name="Normal 2" xfId="3034" xr:uid="{00000000-0005-0000-0000-0000070C0000}"/>
    <cellStyle name="Normál 2" xfId="3035" xr:uid="{00000000-0005-0000-0000-0000080C0000}"/>
    <cellStyle name="Normal 2 10" xfId="3036" xr:uid="{00000000-0005-0000-0000-0000090C0000}"/>
    <cellStyle name="Normal 2 10 2" xfId="3037" xr:uid="{00000000-0005-0000-0000-00000A0C0000}"/>
    <cellStyle name="Normal 2 10 3" xfId="3038" xr:uid="{00000000-0005-0000-0000-00000B0C0000}"/>
    <cellStyle name="Normal 2 10 4" xfId="3039" xr:uid="{00000000-0005-0000-0000-00000C0C0000}"/>
    <cellStyle name="Normal 2 11" xfId="3040" xr:uid="{00000000-0005-0000-0000-00000D0C0000}"/>
    <cellStyle name="Normal 2 12" xfId="3041" xr:uid="{00000000-0005-0000-0000-00000E0C0000}"/>
    <cellStyle name="Normal 2 13" xfId="3042" xr:uid="{00000000-0005-0000-0000-00000F0C0000}"/>
    <cellStyle name="Normal 2 14" xfId="3043" xr:uid="{00000000-0005-0000-0000-0000100C0000}"/>
    <cellStyle name="Normal 2 15" xfId="3044" xr:uid="{00000000-0005-0000-0000-0000110C0000}"/>
    <cellStyle name="Normal 2 16" xfId="3045" xr:uid="{00000000-0005-0000-0000-0000120C0000}"/>
    <cellStyle name="Normal 2 17" xfId="3046" xr:uid="{00000000-0005-0000-0000-0000130C0000}"/>
    <cellStyle name="Normal 2 18" xfId="3047" xr:uid="{00000000-0005-0000-0000-0000140C0000}"/>
    <cellStyle name="Normal 2 18 2" xfId="3048" xr:uid="{00000000-0005-0000-0000-0000150C0000}"/>
    <cellStyle name="Normal 2 18 2 2" xfId="3049" xr:uid="{00000000-0005-0000-0000-0000160C0000}"/>
    <cellStyle name="Normal 2 18 3" xfId="3050" xr:uid="{00000000-0005-0000-0000-0000170C0000}"/>
    <cellStyle name="Normal 2 19" xfId="3051" xr:uid="{00000000-0005-0000-0000-0000180C0000}"/>
    <cellStyle name="Normal 2 2" xfId="3052" xr:uid="{00000000-0005-0000-0000-0000190C0000}"/>
    <cellStyle name="Normal 2 2 10" xfId="3053" xr:uid="{00000000-0005-0000-0000-00001A0C0000}"/>
    <cellStyle name="Normal 2 2 10 2" xfId="3054" xr:uid="{00000000-0005-0000-0000-00001B0C0000}"/>
    <cellStyle name="Normal 2 2 11" xfId="3055" xr:uid="{00000000-0005-0000-0000-00001C0C0000}"/>
    <cellStyle name="Normal 2 2 11 2" xfId="3056" xr:uid="{00000000-0005-0000-0000-00001D0C0000}"/>
    <cellStyle name="Normal 2 2 12" xfId="3057" xr:uid="{00000000-0005-0000-0000-00001E0C0000}"/>
    <cellStyle name="Normal 2 2 12 2" xfId="3058" xr:uid="{00000000-0005-0000-0000-00001F0C0000}"/>
    <cellStyle name="Normal 2 2 13" xfId="3059" xr:uid="{00000000-0005-0000-0000-0000200C0000}"/>
    <cellStyle name="Normal 2 2 13 2" xfId="3060" xr:uid="{00000000-0005-0000-0000-0000210C0000}"/>
    <cellStyle name="Normal 2 2 14" xfId="3061" xr:uid="{00000000-0005-0000-0000-0000220C0000}"/>
    <cellStyle name="Normal 2 2 15" xfId="3062" xr:uid="{00000000-0005-0000-0000-0000230C0000}"/>
    <cellStyle name="Normal 2 2 15 2" xfId="3063" xr:uid="{00000000-0005-0000-0000-0000240C0000}"/>
    <cellStyle name="Normal 2 2 16" xfId="3064" xr:uid="{00000000-0005-0000-0000-0000250C0000}"/>
    <cellStyle name="Normal 2 2 2" xfId="3065" xr:uid="{00000000-0005-0000-0000-0000260C0000}"/>
    <cellStyle name="Normal 2 2 2 2" xfId="3066" xr:uid="{00000000-0005-0000-0000-0000270C0000}"/>
    <cellStyle name="Normal 2 2 2 2 2" xfId="3067" xr:uid="{00000000-0005-0000-0000-0000280C0000}"/>
    <cellStyle name="Normal 2 2 2 3" xfId="3068" xr:uid="{00000000-0005-0000-0000-0000290C0000}"/>
    <cellStyle name="Normal 2 2 2 4" xfId="3069" xr:uid="{00000000-0005-0000-0000-00002A0C0000}"/>
    <cellStyle name="Normal 2 2 2 5" xfId="3070" xr:uid="{00000000-0005-0000-0000-00002B0C0000}"/>
    <cellStyle name="Normal 2 2 2 5 2" xfId="3071" xr:uid="{00000000-0005-0000-0000-00002C0C0000}"/>
    <cellStyle name="Normal 2 2 2 6" xfId="3072" xr:uid="{00000000-0005-0000-0000-00002D0C0000}"/>
    <cellStyle name="Normal 2 2 2 6 2" xfId="3073" xr:uid="{00000000-0005-0000-0000-00002E0C0000}"/>
    <cellStyle name="Normal 2 2 2 7" xfId="3074" xr:uid="{00000000-0005-0000-0000-00002F0C0000}"/>
    <cellStyle name="Normal 2 2 2 8" xfId="3075" xr:uid="{00000000-0005-0000-0000-0000300C0000}"/>
    <cellStyle name="Normal 2 2 3" xfId="3076" xr:uid="{00000000-0005-0000-0000-0000310C0000}"/>
    <cellStyle name="Normal 2 2 3 2" xfId="3077" xr:uid="{00000000-0005-0000-0000-0000320C0000}"/>
    <cellStyle name="Normal 2 2 3 2 2" xfId="3078" xr:uid="{00000000-0005-0000-0000-0000330C0000}"/>
    <cellStyle name="Normal 2 2 3 3" xfId="3079" xr:uid="{00000000-0005-0000-0000-0000340C0000}"/>
    <cellStyle name="Normal 2 2 3 4" xfId="3080" xr:uid="{00000000-0005-0000-0000-0000350C0000}"/>
    <cellStyle name="Normal 2 2 4" xfId="3081" xr:uid="{00000000-0005-0000-0000-0000360C0000}"/>
    <cellStyle name="Normal 2 2 4 2" xfId="3082" xr:uid="{00000000-0005-0000-0000-0000370C0000}"/>
    <cellStyle name="Normal 2 2 4 3" xfId="3083" xr:uid="{00000000-0005-0000-0000-0000380C0000}"/>
    <cellStyle name="Normal 2 2 4 3 2" xfId="3084" xr:uid="{00000000-0005-0000-0000-0000390C0000}"/>
    <cellStyle name="Normal 2 2 4 4" xfId="3085" xr:uid="{00000000-0005-0000-0000-00003A0C0000}"/>
    <cellStyle name="Normal 2 2 5" xfId="3086" xr:uid="{00000000-0005-0000-0000-00003B0C0000}"/>
    <cellStyle name="Normal 2 2 5 2" xfId="3087" xr:uid="{00000000-0005-0000-0000-00003C0C0000}"/>
    <cellStyle name="Normal 2 2 5 2 2" xfId="3088" xr:uid="{00000000-0005-0000-0000-00003D0C0000}"/>
    <cellStyle name="Normal 2 2 5 3" xfId="3089" xr:uid="{00000000-0005-0000-0000-00003E0C0000}"/>
    <cellStyle name="Normal 2 2 5 3 2" xfId="3090" xr:uid="{00000000-0005-0000-0000-00003F0C0000}"/>
    <cellStyle name="Normal 2 2 5 4" xfId="3091" xr:uid="{00000000-0005-0000-0000-0000400C0000}"/>
    <cellStyle name="Normal 2 2 6" xfId="3092" xr:uid="{00000000-0005-0000-0000-0000410C0000}"/>
    <cellStyle name="Normal 2 2 6 2" xfId="3093" xr:uid="{00000000-0005-0000-0000-0000420C0000}"/>
    <cellStyle name="Normal 2 2 6 2 2" xfId="3094" xr:uid="{00000000-0005-0000-0000-0000430C0000}"/>
    <cellStyle name="Normal 2 2 6 3" xfId="3095" xr:uid="{00000000-0005-0000-0000-0000440C0000}"/>
    <cellStyle name="Normal 2 2 7" xfId="3096" xr:uid="{00000000-0005-0000-0000-0000450C0000}"/>
    <cellStyle name="Normal 2 2 7 2" xfId="3097" xr:uid="{00000000-0005-0000-0000-0000460C0000}"/>
    <cellStyle name="Normal 2 2 7 2 2" xfId="3098" xr:uid="{00000000-0005-0000-0000-0000470C0000}"/>
    <cellStyle name="Normal 2 2 7 3" xfId="3099" xr:uid="{00000000-0005-0000-0000-0000480C0000}"/>
    <cellStyle name="Normal 2 2 8" xfId="3100" xr:uid="{00000000-0005-0000-0000-0000490C0000}"/>
    <cellStyle name="Normal 2 2 8 2" xfId="3101" xr:uid="{00000000-0005-0000-0000-00004A0C0000}"/>
    <cellStyle name="Normal 2 2 8 2 2" xfId="3102" xr:uid="{00000000-0005-0000-0000-00004B0C0000}"/>
    <cellStyle name="Normal 2 2 8 3" xfId="3103" xr:uid="{00000000-0005-0000-0000-00004C0C0000}"/>
    <cellStyle name="Normal 2 2 9" xfId="3104" xr:uid="{00000000-0005-0000-0000-00004D0C0000}"/>
    <cellStyle name="Normal 2 2 9 2" xfId="3105" xr:uid="{00000000-0005-0000-0000-00004E0C0000}"/>
    <cellStyle name="Normal 2 2_ELC" xfId="3106" xr:uid="{00000000-0005-0000-0000-00004F0C0000}"/>
    <cellStyle name="Normal 2 20" xfId="3107" xr:uid="{00000000-0005-0000-0000-0000500C0000}"/>
    <cellStyle name="Normal 2 21" xfId="3108" xr:uid="{00000000-0005-0000-0000-0000510C0000}"/>
    <cellStyle name="Normal 2 22" xfId="3109" xr:uid="{00000000-0005-0000-0000-0000520C0000}"/>
    <cellStyle name="Normal 2 23" xfId="3110" xr:uid="{00000000-0005-0000-0000-0000530C0000}"/>
    <cellStyle name="Normal 2 24" xfId="3111" xr:uid="{00000000-0005-0000-0000-0000540C0000}"/>
    <cellStyle name="Normal 2 25" xfId="3112" xr:uid="{00000000-0005-0000-0000-0000550C0000}"/>
    <cellStyle name="Normal 2 26" xfId="3113" xr:uid="{00000000-0005-0000-0000-0000560C0000}"/>
    <cellStyle name="Normal 2 27" xfId="3114" xr:uid="{00000000-0005-0000-0000-0000570C0000}"/>
    <cellStyle name="Normal 2 28" xfId="3115" xr:uid="{00000000-0005-0000-0000-0000580C0000}"/>
    <cellStyle name="Normal 2 29" xfId="3116" xr:uid="{00000000-0005-0000-0000-0000590C0000}"/>
    <cellStyle name="Normal 2 3" xfId="3117" xr:uid="{00000000-0005-0000-0000-00005A0C0000}"/>
    <cellStyle name="Normal 2 3 10" xfId="3118" xr:uid="{00000000-0005-0000-0000-00005B0C0000}"/>
    <cellStyle name="Normal 2 3 10 2" xfId="3119" xr:uid="{00000000-0005-0000-0000-00005C0C0000}"/>
    <cellStyle name="Normal 2 3 11" xfId="3120" xr:uid="{00000000-0005-0000-0000-00005D0C0000}"/>
    <cellStyle name="Normal 2 3 11 2" xfId="3121" xr:uid="{00000000-0005-0000-0000-00005E0C0000}"/>
    <cellStyle name="Normal 2 3 12" xfId="3122" xr:uid="{00000000-0005-0000-0000-00005F0C0000}"/>
    <cellStyle name="Normal 2 3 12 2" xfId="3123" xr:uid="{00000000-0005-0000-0000-0000600C0000}"/>
    <cellStyle name="Normal 2 3 13" xfId="3124" xr:uid="{00000000-0005-0000-0000-0000610C0000}"/>
    <cellStyle name="Normal 2 3 13 2" xfId="3125" xr:uid="{00000000-0005-0000-0000-0000620C0000}"/>
    <cellStyle name="Normal 2 3 14" xfId="3126" xr:uid="{00000000-0005-0000-0000-0000630C0000}"/>
    <cellStyle name="Normal 2 3 2" xfId="3127" xr:uid="{00000000-0005-0000-0000-0000640C0000}"/>
    <cellStyle name="Normal 2 3 2 2" xfId="3128" xr:uid="{00000000-0005-0000-0000-0000650C0000}"/>
    <cellStyle name="Normal 2 3 2 2 2" xfId="3129" xr:uid="{00000000-0005-0000-0000-0000660C0000}"/>
    <cellStyle name="Normal 2 3 2 2 2 2" xfId="3130" xr:uid="{00000000-0005-0000-0000-0000670C0000}"/>
    <cellStyle name="Normal 2 3 2 2 3" xfId="3131" xr:uid="{00000000-0005-0000-0000-0000680C0000}"/>
    <cellStyle name="Normal 2 3 2 2 3 2" xfId="3132" xr:uid="{00000000-0005-0000-0000-0000690C0000}"/>
    <cellStyle name="Normal 2 3 2 2 4" xfId="3133" xr:uid="{00000000-0005-0000-0000-00006A0C0000}"/>
    <cellStyle name="Normal 2 3 2 2 5" xfId="3134" xr:uid="{00000000-0005-0000-0000-00006B0C0000}"/>
    <cellStyle name="Normal 2 3 2 3" xfId="3135" xr:uid="{00000000-0005-0000-0000-00006C0C0000}"/>
    <cellStyle name="Normal 2 3 2 3 2" xfId="3136" xr:uid="{00000000-0005-0000-0000-00006D0C0000}"/>
    <cellStyle name="Normal 2 3 2 4" xfId="3137" xr:uid="{00000000-0005-0000-0000-00006E0C0000}"/>
    <cellStyle name="Normal 2 3 2 4 2" xfId="3138" xr:uid="{00000000-0005-0000-0000-00006F0C0000}"/>
    <cellStyle name="Normal 2 3 2 5" xfId="3139" xr:uid="{00000000-0005-0000-0000-0000700C0000}"/>
    <cellStyle name="Normal 2 3 2 5 2" xfId="3140" xr:uid="{00000000-0005-0000-0000-0000710C0000}"/>
    <cellStyle name="Normal 2 3 2 6" xfId="3141" xr:uid="{00000000-0005-0000-0000-0000720C0000}"/>
    <cellStyle name="Normal 2 3 2 6 2" xfId="3142" xr:uid="{00000000-0005-0000-0000-0000730C0000}"/>
    <cellStyle name="Normal 2 3 2 7" xfId="3143" xr:uid="{00000000-0005-0000-0000-0000740C0000}"/>
    <cellStyle name="Normal 2 3 2 8" xfId="3144" xr:uid="{00000000-0005-0000-0000-0000750C0000}"/>
    <cellStyle name="Normal 2 3 3" xfId="3145" xr:uid="{00000000-0005-0000-0000-0000760C0000}"/>
    <cellStyle name="Normal 2 3 3 2" xfId="3146" xr:uid="{00000000-0005-0000-0000-0000770C0000}"/>
    <cellStyle name="Normal 2 3 3 2 2" xfId="3147" xr:uid="{00000000-0005-0000-0000-0000780C0000}"/>
    <cellStyle name="Normal 2 3 3 3" xfId="3148" xr:uid="{00000000-0005-0000-0000-0000790C0000}"/>
    <cellStyle name="Normal 2 3 3 4" xfId="3149" xr:uid="{00000000-0005-0000-0000-00007A0C0000}"/>
    <cellStyle name="Normal 2 3 4" xfId="3150" xr:uid="{00000000-0005-0000-0000-00007B0C0000}"/>
    <cellStyle name="Normal 2 3 4 2" xfId="3151" xr:uid="{00000000-0005-0000-0000-00007C0C0000}"/>
    <cellStyle name="Normal 2 3 4 2 2" xfId="3152" xr:uid="{00000000-0005-0000-0000-00007D0C0000}"/>
    <cellStyle name="Normal 2 3 4 2 2 2" xfId="3153" xr:uid="{00000000-0005-0000-0000-00007E0C0000}"/>
    <cellStyle name="Normal 2 3 4 2 3" xfId="3154" xr:uid="{00000000-0005-0000-0000-00007F0C0000}"/>
    <cellStyle name="Normal 2 3 4 3" xfId="3155" xr:uid="{00000000-0005-0000-0000-0000800C0000}"/>
    <cellStyle name="Normal 2 3 4 3 2" xfId="3156" xr:uid="{00000000-0005-0000-0000-0000810C0000}"/>
    <cellStyle name="Normal 2 3 4 4" xfId="3157" xr:uid="{00000000-0005-0000-0000-0000820C0000}"/>
    <cellStyle name="Normal 2 3 4 4 2" xfId="3158" xr:uid="{00000000-0005-0000-0000-0000830C0000}"/>
    <cellStyle name="Normal 2 3 4 5" xfId="3159" xr:uid="{00000000-0005-0000-0000-0000840C0000}"/>
    <cellStyle name="Normal 2 3 4 5 2" xfId="3160" xr:uid="{00000000-0005-0000-0000-0000850C0000}"/>
    <cellStyle name="Normal 2 3 4 6" xfId="3161" xr:uid="{00000000-0005-0000-0000-0000860C0000}"/>
    <cellStyle name="Normal 2 3 4 7" xfId="3162" xr:uid="{00000000-0005-0000-0000-0000870C0000}"/>
    <cellStyle name="Normal 2 3 5" xfId="3163" xr:uid="{00000000-0005-0000-0000-0000880C0000}"/>
    <cellStyle name="Normal 2 3 5 2" xfId="3164" xr:uid="{00000000-0005-0000-0000-0000890C0000}"/>
    <cellStyle name="Normal 2 3 5 2 2" xfId="3165" xr:uid="{00000000-0005-0000-0000-00008A0C0000}"/>
    <cellStyle name="Normal 2 3 5 3" xfId="3166" xr:uid="{00000000-0005-0000-0000-00008B0C0000}"/>
    <cellStyle name="Normal 2 3 5 3 2" xfId="3167" xr:uid="{00000000-0005-0000-0000-00008C0C0000}"/>
    <cellStyle name="Normal 2 3 5 4" xfId="3168" xr:uid="{00000000-0005-0000-0000-00008D0C0000}"/>
    <cellStyle name="Normal 2 3 6" xfId="3169" xr:uid="{00000000-0005-0000-0000-00008E0C0000}"/>
    <cellStyle name="Normal 2 3 6 2" xfId="3170" xr:uid="{00000000-0005-0000-0000-00008F0C0000}"/>
    <cellStyle name="Normal 2 3 6 3" xfId="3171" xr:uid="{00000000-0005-0000-0000-0000900C0000}"/>
    <cellStyle name="Normal 2 3 6 3 2" xfId="3172" xr:uid="{00000000-0005-0000-0000-0000910C0000}"/>
    <cellStyle name="Normal 2 3 6 4" xfId="3173" xr:uid="{00000000-0005-0000-0000-0000920C0000}"/>
    <cellStyle name="Normal 2 3 7" xfId="3174" xr:uid="{00000000-0005-0000-0000-0000930C0000}"/>
    <cellStyle name="Normal 2 3 7 2" xfId="3175" xr:uid="{00000000-0005-0000-0000-0000940C0000}"/>
    <cellStyle name="Normal 2 3 8" xfId="3176" xr:uid="{00000000-0005-0000-0000-0000950C0000}"/>
    <cellStyle name="Normal 2 3 8 2" xfId="3177" xr:uid="{00000000-0005-0000-0000-0000960C0000}"/>
    <cellStyle name="Normal 2 3 9" xfId="3178" xr:uid="{00000000-0005-0000-0000-0000970C0000}"/>
    <cellStyle name="Normal 2 3 9 2" xfId="3179" xr:uid="{00000000-0005-0000-0000-0000980C0000}"/>
    <cellStyle name="Normal 2 30" xfId="3180" xr:uid="{00000000-0005-0000-0000-0000990C0000}"/>
    <cellStyle name="Normal 2 31" xfId="3181" xr:uid="{00000000-0005-0000-0000-00009A0C0000}"/>
    <cellStyle name="Normal 2 32" xfId="3182" xr:uid="{00000000-0005-0000-0000-00009B0C0000}"/>
    <cellStyle name="Normal 2 33" xfId="3183" xr:uid="{00000000-0005-0000-0000-00009C0C0000}"/>
    <cellStyle name="Normal 2 34" xfId="3184" xr:uid="{00000000-0005-0000-0000-00009D0C0000}"/>
    <cellStyle name="Normal 2 35" xfId="3185" xr:uid="{00000000-0005-0000-0000-00009E0C0000}"/>
    <cellStyle name="Normal 2 36" xfId="3186" xr:uid="{00000000-0005-0000-0000-00009F0C0000}"/>
    <cellStyle name="Normal 2 37" xfId="3187" xr:uid="{00000000-0005-0000-0000-0000A00C0000}"/>
    <cellStyle name="Normal 2 38" xfId="3188" xr:uid="{00000000-0005-0000-0000-0000A10C0000}"/>
    <cellStyle name="Normal 2 39" xfId="3189" xr:uid="{00000000-0005-0000-0000-0000A20C0000}"/>
    <cellStyle name="Normal 2 4" xfId="3190" xr:uid="{00000000-0005-0000-0000-0000A30C0000}"/>
    <cellStyle name="Normal 2 4 10" xfId="3191" xr:uid="{00000000-0005-0000-0000-0000A40C0000}"/>
    <cellStyle name="Normal 2 4 10 2" xfId="3192" xr:uid="{00000000-0005-0000-0000-0000A50C0000}"/>
    <cellStyle name="Normal 2 4 11" xfId="3193" xr:uid="{00000000-0005-0000-0000-0000A60C0000}"/>
    <cellStyle name="Normal 2 4 11 2" xfId="3194" xr:uid="{00000000-0005-0000-0000-0000A70C0000}"/>
    <cellStyle name="Normal 2 4 12" xfId="3195" xr:uid="{00000000-0005-0000-0000-0000A80C0000}"/>
    <cellStyle name="Normal 2 4 12 2" xfId="3196" xr:uid="{00000000-0005-0000-0000-0000A90C0000}"/>
    <cellStyle name="Normal 2 4 13" xfId="3197" xr:uid="{00000000-0005-0000-0000-0000AA0C0000}"/>
    <cellStyle name="Normal 2 4 13 2" xfId="3198" xr:uid="{00000000-0005-0000-0000-0000AB0C0000}"/>
    <cellStyle name="Normal 2 4 14" xfId="3199" xr:uid="{00000000-0005-0000-0000-0000AC0C0000}"/>
    <cellStyle name="Normal 2 4 2" xfId="3200" xr:uid="{00000000-0005-0000-0000-0000AD0C0000}"/>
    <cellStyle name="Normal 2 4 2 2" xfId="3201" xr:uid="{00000000-0005-0000-0000-0000AE0C0000}"/>
    <cellStyle name="Normal 2 4 2 2 2" xfId="3202" xr:uid="{00000000-0005-0000-0000-0000AF0C0000}"/>
    <cellStyle name="Normal 2 4 2 3" xfId="3203" xr:uid="{00000000-0005-0000-0000-0000B00C0000}"/>
    <cellStyle name="Normal 2 4 3" xfId="3204" xr:uid="{00000000-0005-0000-0000-0000B10C0000}"/>
    <cellStyle name="Normal 2 4 3 2" xfId="3205" xr:uid="{00000000-0005-0000-0000-0000B20C0000}"/>
    <cellStyle name="Normal 2 4 3 2 2" xfId="3206" xr:uid="{00000000-0005-0000-0000-0000B30C0000}"/>
    <cellStyle name="Normal 2 4 3 3" xfId="3207" xr:uid="{00000000-0005-0000-0000-0000B40C0000}"/>
    <cellStyle name="Normal 2 4 4" xfId="3208" xr:uid="{00000000-0005-0000-0000-0000B50C0000}"/>
    <cellStyle name="Normal 2 4 4 2" xfId="3209" xr:uid="{00000000-0005-0000-0000-0000B60C0000}"/>
    <cellStyle name="Normal 2 4 4 2 2" xfId="3210" xr:uid="{00000000-0005-0000-0000-0000B70C0000}"/>
    <cellStyle name="Normal 2 4 4 3" xfId="3211" xr:uid="{00000000-0005-0000-0000-0000B80C0000}"/>
    <cellStyle name="Normal 2 4 5" xfId="3212" xr:uid="{00000000-0005-0000-0000-0000B90C0000}"/>
    <cellStyle name="Normal 2 4 5 2" xfId="3213" xr:uid="{00000000-0005-0000-0000-0000BA0C0000}"/>
    <cellStyle name="Normal 2 4 5 2 2" xfId="3214" xr:uid="{00000000-0005-0000-0000-0000BB0C0000}"/>
    <cellStyle name="Normal 2 4 5 3" xfId="3215" xr:uid="{00000000-0005-0000-0000-0000BC0C0000}"/>
    <cellStyle name="Normal 2 4 6" xfId="3216" xr:uid="{00000000-0005-0000-0000-0000BD0C0000}"/>
    <cellStyle name="Normal 2 4 6 2" xfId="3217" xr:uid="{00000000-0005-0000-0000-0000BE0C0000}"/>
    <cellStyle name="Normal 2 4 7" xfId="3218" xr:uid="{00000000-0005-0000-0000-0000BF0C0000}"/>
    <cellStyle name="Normal 2 4 7 2" xfId="3219" xr:uid="{00000000-0005-0000-0000-0000C00C0000}"/>
    <cellStyle name="Normal 2 4 8" xfId="3220" xr:uid="{00000000-0005-0000-0000-0000C10C0000}"/>
    <cellStyle name="Normal 2 4 8 2" xfId="3221" xr:uid="{00000000-0005-0000-0000-0000C20C0000}"/>
    <cellStyle name="Normal 2 4 9" xfId="3222" xr:uid="{00000000-0005-0000-0000-0000C30C0000}"/>
    <cellStyle name="Normal 2 4 9 2" xfId="3223" xr:uid="{00000000-0005-0000-0000-0000C40C0000}"/>
    <cellStyle name="Normal 2 40" xfId="3224" xr:uid="{00000000-0005-0000-0000-0000C50C0000}"/>
    <cellStyle name="Normal 2 41" xfId="3225" xr:uid="{00000000-0005-0000-0000-0000C60C0000}"/>
    <cellStyle name="Normal 2 42" xfId="3226" xr:uid="{00000000-0005-0000-0000-0000C70C0000}"/>
    <cellStyle name="Normal 2 43" xfId="3227" xr:uid="{00000000-0005-0000-0000-0000C80C0000}"/>
    <cellStyle name="Normal 2 44" xfId="3228" xr:uid="{00000000-0005-0000-0000-0000C90C0000}"/>
    <cellStyle name="Normal 2 45" xfId="3229" xr:uid="{00000000-0005-0000-0000-0000CA0C0000}"/>
    <cellStyle name="Normal 2 45 2" xfId="3230" xr:uid="{00000000-0005-0000-0000-0000CB0C0000}"/>
    <cellStyle name="Normal 2 46" xfId="3231" xr:uid="{00000000-0005-0000-0000-0000CC0C0000}"/>
    <cellStyle name="Normal 2 46 2" xfId="3232" xr:uid="{00000000-0005-0000-0000-0000CD0C0000}"/>
    <cellStyle name="Normal 2 47" xfId="3233" xr:uid="{00000000-0005-0000-0000-0000CE0C0000}"/>
    <cellStyle name="Normal 2 47 2" xfId="3234" xr:uid="{00000000-0005-0000-0000-0000CF0C0000}"/>
    <cellStyle name="Normal 2 48" xfId="3235" xr:uid="{00000000-0005-0000-0000-0000D00C0000}"/>
    <cellStyle name="Normal 2 48 2" xfId="3236" xr:uid="{00000000-0005-0000-0000-0000D10C0000}"/>
    <cellStyle name="Normal 2 49" xfId="3237" xr:uid="{00000000-0005-0000-0000-0000D20C0000}"/>
    <cellStyle name="Normal 2 5" xfId="3238" xr:uid="{00000000-0005-0000-0000-0000D30C0000}"/>
    <cellStyle name="Normal 2 5 10" xfId="3239" xr:uid="{00000000-0005-0000-0000-0000D40C0000}"/>
    <cellStyle name="Normal 2 5 11" xfId="3240" xr:uid="{00000000-0005-0000-0000-0000D50C0000}"/>
    <cellStyle name="Normal 2 5 12" xfId="3241" xr:uid="{00000000-0005-0000-0000-0000D60C0000}"/>
    <cellStyle name="Normal 2 5 13" xfId="3242" xr:uid="{00000000-0005-0000-0000-0000D70C0000}"/>
    <cellStyle name="Normal 2 5 14" xfId="3243" xr:uid="{00000000-0005-0000-0000-0000D80C0000}"/>
    <cellStyle name="Normal 2 5 15" xfId="3244" xr:uid="{00000000-0005-0000-0000-0000D90C0000}"/>
    <cellStyle name="Normal 2 5 16" xfId="3245" xr:uid="{00000000-0005-0000-0000-0000DA0C0000}"/>
    <cellStyle name="Normal 2 5 17" xfId="3246" xr:uid="{00000000-0005-0000-0000-0000DB0C0000}"/>
    <cellStyle name="Normal 2 5 18" xfId="3247" xr:uid="{00000000-0005-0000-0000-0000DC0C0000}"/>
    <cellStyle name="Normal 2 5 2" xfId="3248" xr:uid="{00000000-0005-0000-0000-0000DD0C0000}"/>
    <cellStyle name="Normal 2 5 2 2" xfId="3249" xr:uid="{00000000-0005-0000-0000-0000DE0C0000}"/>
    <cellStyle name="Normal 2 5 2 2 2" xfId="3250" xr:uid="{00000000-0005-0000-0000-0000DF0C0000}"/>
    <cellStyle name="Normal 2 5 2 2 3" xfId="3251" xr:uid="{00000000-0005-0000-0000-0000E00C0000}"/>
    <cellStyle name="Normal 2 5 2 3" xfId="3252" xr:uid="{00000000-0005-0000-0000-0000E10C0000}"/>
    <cellStyle name="Normal 2 5 2 3 2" xfId="3253" xr:uid="{00000000-0005-0000-0000-0000E20C0000}"/>
    <cellStyle name="Normal 2 5 2 4" xfId="3254" xr:uid="{00000000-0005-0000-0000-0000E30C0000}"/>
    <cellStyle name="Normal 2 5 2 4 2" xfId="3255" xr:uid="{00000000-0005-0000-0000-0000E40C0000}"/>
    <cellStyle name="Normal 2 5 2 5" xfId="3256" xr:uid="{00000000-0005-0000-0000-0000E50C0000}"/>
    <cellStyle name="Normal 2 5 2 5 2" xfId="3257" xr:uid="{00000000-0005-0000-0000-0000E60C0000}"/>
    <cellStyle name="Normal 2 5 2 6" xfId="3258" xr:uid="{00000000-0005-0000-0000-0000E70C0000}"/>
    <cellStyle name="Normal 2 5 3" xfId="3259" xr:uid="{00000000-0005-0000-0000-0000E80C0000}"/>
    <cellStyle name="Normal 2 5 4" xfId="3260" xr:uid="{00000000-0005-0000-0000-0000E90C0000}"/>
    <cellStyle name="Normal 2 5 5" xfId="3261" xr:uid="{00000000-0005-0000-0000-0000EA0C0000}"/>
    <cellStyle name="Normal 2 5 6" xfId="3262" xr:uid="{00000000-0005-0000-0000-0000EB0C0000}"/>
    <cellStyle name="Normal 2 5 7" xfId="3263" xr:uid="{00000000-0005-0000-0000-0000EC0C0000}"/>
    <cellStyle name="Normal 2 5 8" xfId="3264" xr:uid="{00000000-0005-0000-0000-0000ED0C0000}"/>
    <cellStyle name="Normal 2 5 9" xfId="3265" xr:uid="{00000000-0005-0000-0000-0000EE0C0000}"/>
    <cellStyle name="Normal 2 6" xfId="3266" xr:uid="{00000000-0005-0000-0000-0000EF0C0000}"/>
    <cellStyle name="Normal 2 6 10" xfId="3267" xr:uid="{00000000-0005-0000-0000-0000F00C0000}"/>
    <cellStyle name="Normal 2 6 11" xfId="3268" xr:uid="{00000000-0005-0000-0000-0000F10C0000}"/>
    <cellStyle name="Normal 2 6 12" xfId="3269" xr:uid="{00000000-0005-0000-0000-0000F20C0000}"/>
    <cellStyle name="Normal 2 6 13" xfId="3270" xr:uid="{00000000-0005-0000-0000-0000F30C0000}"/>
    <cellStyle name="Normal 2 6 14" xfId="3271" xr:uid="{00000000-0005-0000-0000-0000F40C0000}"/>
    <cellStyle name="Normal 2 6 15" xfId="3272" xr:uid="{00000000-0005-0000-0000-0000F50C0000}"/>
    <cellStyle name="Normal 2 6 16" xfId="3273" xr:uid="{00000000-0005-0000-0000-0000F60C0000}"/>
    <cellStyle name="Normal 2 6 17" xfId="3274" xr:uid="{00000000-0005-0000-0000-0000F70C0000}"/>
    <cellStyle name="Normal 2 6 17 2" xfId="3275" xr:uid="{00000000-0005-0000-0000-0000F80C0000}"/>
    <cellStyle name="Normal 2 6 18" xfId="3276" xr:uid="{00000000-0005-0000-0000-0000F90C0000}"/>
    <cellStyle name="Normal 2 6 18 2" xfId="3277" xr:uid="{00000000-0005-0000-0000-0000FA0C0000}"/>
    <cellStyle name="Normal 2 6 19" xfId="3278" xr:uid="{00000000-0005-0000-0000-0000FB0C0000}"/>
    <cellStyle name="Normal 2 6 2" xfId="3279" xr:uid="{00000000-0005-0000-0000-0000FC0C0000}"/>
    <cellStyle name="Normal 2 6 2 2" xfId="3280" xr:uid="{00000000-0005-0000-0000-0000FD0C0000}"/>
    <cellStyle name="Normal 2 6 2 3" xfId="3281" xr:uid="{00000000-0005-0000-0000-0000FE0C0000}"/>
    <cellStyle name="Normal 2 6 2 3 2" xfId="3282" xr:uid="{00000000-0005-0000-0000-0000FF0C0000}"/>
    <cellStyle name="Normal 2 6 2 4" xfId="3283" xr:uid="{00000000-0005-0000-0000-0000000D0000}"/>
    <cellStyle name="Normal 2 6 2 4 2" xfId="3284" xr:uid="{00000000-0005-0000-0000-0000010D0000}"/>
    <cellStyle name="Normal 2 6 2 5" xfId="3285" xr:uid="{00000000-0005-0000-0000-0000020D0000}"/>
    <cellStyle name="Normal 2 6 2 6" xfId="3286" xr:uid="{00000000-0005-0000-0000-0000030D0000}"/>
    <cellStyle name="Normal 2 6 20" xfId="3287" xr:uid="{00000000-0005-0000-0000-0000040D0000}"/>
    <cellStyle name="Normal 2 6 3" xfId="3288" xr:uid="{00000000-0005-0000-0000-0000050D0000}"/>
    <cellStyle name="Normal 2 6 3 2" xfId="3289" xr:uid="{00000000-0005-0000-0000-0000060D0000}"/>
    <cellStyle name="Normal 2 6 3 3" xfId="3290" xr:uid="{00000000-0005-0000-0000-0000070D0000}"/>
    <cellStyle name="Normal 2 6 4" xfId="3291" xr:uid="{00000000-0005-0000-0000-0000080D0000}"/>
    <cellStyle name="Normal 2 6 5" xfId="3292" xr:uid="{00000000-0005-0000-0000-0000090D0000}"/>
    <cellStyle name="Normal 2 6 6" xfId="3293" xr:uid="{00000000-0005-0000-0000-00000A0D0000}"/>
    <cellStyle name="Normal 2 6 7" xfId="3294" xr:uid="{00000000-0005-0000-0000-00000B0D0000}"/>
    <cellStyle name="Normal 2 6 8" xfId="3295" xr:uid="{00000000-0005-0000-0000-00000C0D0000}"/>
    <cellStyle name="Normal 2 6 9" xfId="3296" xr:uid="{00000000-0005-0000-0000-00000D0D0000}"/>
    <cellStyle name="Normal 2 7" xfId="3297" xr:uid="{00000000-0005-0000-0000-00000E0D0000}"/>
    <cellStyle name="Normal 2 7 2" xfId="3298" xr:uid="{00000000-0005-0000-0000-00000F0D0000}"/>
    <cellStyle name="Normal 2 7 3" xfId="3299" xr:uid="{00000000-0005-0000-0000-0000100D0000}"/>
    <cellStyle name="Normal 2 8" xfId="3300" xr:uid="{00000000-0005-0000-0000-0000110D0000}"/>
    <cellStyle name="Normal 2 8 2" xfId="3301" xr:uid="{00000000-0005-0000-0000-0000120D0000}"/>
    <cellStyle name="Normal 2 8 3" xfId="3302" xr:uid="{00000000-0005-0000-0000-0000130D0000}"/>
    <cellStyle name="Normal 2 8 4" xfId="3303" xr:uid="{00000000-0005-0000-0000-0000140D0000}"/>
    <cellStyle name="Normal 2 8 4 2" xfId="3304" xr:uid="{00000000-0005-0000-0000-0000150D0000}"/>
    <cellStyle name="Normal 2 9" xfId="3305" xr:uid="{00000000-0005-0000-0000-0000160D0000}"/>
    <cellStyle name="Normal 2 9 2" xfId="3306" xr:uid="{00000000-0005-0000-0000-0000170D0000}"/>
    <cellStyle name="Normal 2 9 2 2" xfId="3307" xr:uid="{00000000-0005-0000-0000-0000180D0000}"/>
    <cellStyle name="Normal 2 9 2 3" xfId="3308" xr:uid="{00000000-0005-0000-0000-0000190D0000}"/>
    <cellStyle name="Normal 2 9 3" xfId="3309" xr:uid="{00000000-0005-0000-0000-00001A0D0000}"/>
    <cellStyle name="Normal 2 9 3 2" xfId="3310" xr:uid="{00000000-0005-0000-0000-00001B0D0000}"/>
    <cellStyle name="Normal 2 9 4" xfId="3311" xr:uid="{00000000-0005-0000-0000-00001C0D0000}"/>
    <cellStyle name="Normal 2 9 5" xfId="3312" xr:uid="{00000000-0005-0000-0000-00001D0D0000}"/>
    <cellStyle name="Normal 2_FILL-ICM" xfId="3313" xr:uid="{00000000-0005-0000-0000-00001E0D0000}"/>
    <cellStyle name="Normal 20" xfId="3314" xr:uid="{00000000-0005-0000-0000-00001F0D0000}"/>
    <cellStyle name="Normal 20 2" xfId="3315" xr:uid="{00000000-0005-0000-0000-0000200D0000}"/>
    <cellStyle name="Normal 20 3" xfId="3316" xr:uid="{00000000-0005-0000-0000-0000210D0000}"/>
    <cellStyle name="Normal 20 4" xfId="3317" xr:uid="{00000000-0005-0000-0000-0000220D0000}"/>
    <cellStyle name="Normal 21" xfId="3318" xr:uid="{00000000-0005-0000-0000-0000230D0000}"/>
    <cellStyle name="Normal 21 2" xfId="3319" xr:uid="{00000000-0005-0000-0000-0000240D0000}"/>
    <cellStyle name="Normal 21 3" xfId="3320" xr:uid="{00000000-0005-0000-0000-0000250D0000}"/>
    <cellStyle name="Normal 21 4" xfId="3321" xr:uid="{00000000-0005-0000-0000-0000260D0000}"/>
    <cellStyle name="Normal 21_Scen_XBase" xfId="3322" xr:uid="{00000000-0005-0000-0000-0000270D0000}"/>
    <cellStyle name="Normal 22" xfId="3323" xr:uid="{00000000-0005-0000-0000-0000280D0000}"/>
    <cellStyle name="Normal 23" xfId="3324" xr:uid="{00000000-0005-0000-0000-0000290D0000}"/>
    <cellStyle name="Normal 23 2" xfId="3325" xr:uid="{00000000-0005-0000-0000-00002A0D0000}"/>
    <cellStyle name="Normal 23 3" xfId="3326" xr:uid="{00000000-0005-0000-0000-00002B0D0000}"/>
    <cellStyle name="Normal 24" xfId="3327" xr:uid="{00000000-0005-0000-0000-00002C0D0000}"/>
    <cellStyle name="Normal 24 10" xfId="3328" xr:uid="{00000000-0005-0000-0000-00002D0D0000}"/>
    <cellStyle name="Normal 24 11" xfId="3329" xr:uid="{00000000-0005-0000-0000-00002E0D0000}"/>
    <cellStyle name="Normal 24 12" xfId="3330" xr:uid="{00000000-0005-0000-0000-00002F0D0000}"/>
    <cellStyle name="Normal 24 13" xfId="3331" xr:uid="{00000000-0005-0000-0000-0000300D0000}"/>
    <cellStyle name="Normal 24 14" xfId="3332" xr:uid="{00000000-0005-0000-0000-0000310D0000}"/>
    <cellStyle name="Normal 24 15" xfId="3333" xr:uid="{00000000-0005-0000-0000-0000320D0000}"/>
    <cellStyle name="Normal 24 16" xfId="3334" xr:uid="{00000000-0005-0000-0000-0000330D0000}"/>
    <cellStyle name="Normal 24 17" xfId="3335" xr:uid="{00000000-0005-0000-0000-0000340D0000}"/>
    <cellStyle name="Normal 24 18" xfId="3336" xr:uid="{00000000-0005-0000-0000-0000350D0000}"/>
    <cellStyle name="Normal 24 19" xfId="3337" xr:uid="{00000000-0005-0000-0000-0000360D0000}"/>
    <cellStyle name="Normal 24 2" xfId="3338" xr:uid="{00000000-0005-0000-0000-0000370D0000}"/>
    <cellStyle name="Normal 24 20" xfId="3339" xr:uid="{00000000-0005-0000-0000-0000380D0000}"/>
    <cellStyle name="Normal 24 3" xfId="3340" xr:uid="{00000000-0005-0000-0000-0000390D0000}"/>
    <cellStyle name="Normal 24 4" xfId="3341" xr:uid="{00000000-0005-0000-0000-00003A0D0000}"/>
    <cellStyle name="Normal 24 5" xfId="3342" xr:uid="{00000000-0005-0000-0000-00003B0D0000}"/>
    <cellStyle name="Normal 24 6" xfId="3343" xr:uid="{00000000-0005-0000-0000-00003C0D0000}"/>
    <cellStyle name="Normal 24 7" xfId="3344" xr:uid="{00000000-0005-0000-0000-00003D0D0000}"/>
    <cellStyle name="Normal 24 8" xfId="3345" xr:uid="{00000000-0005-0000-0000-00003E0D0000}"/>
    <cellStyle name="Normal 24 9" xfId="3346" xr:uid="{00000000-0005-0000-0000-00003F0D0000}"/>
    <cellStyle name="Normal 25" xfId="3347" xr:uid="{00000000-0005-0000-0000-0000400D0000}"/>
    <cellStyle name="Normal 26" xfId="3348" xr:uid="{00000000-0005-0000-0000-0000410D0000}"/>
    <cellStyle name="Normal 26 2" xfId="3349" xr:uid="{00000000-0005-0000-0000-0000420D0000}"/>
    <cellStyle name="Normal 26 3" xfId="3350" xr:uid="{00000000-0005-0000-0000-0000430D0000}"/>
    <cellStyle name="Normal 27" xfId="3351" xr:uid="{00000000-0005-0000-0000-0000440D0000}"/>
    <cellStyle name="Normal 27 2" xfId="3352" xr:uid="{00000000-0005-0000-0000-0000450D0000}"/>
    <cellStyle name="Normal 28" xfId="3353" xr:uid="{00000000-0005-0000-0000-0000460D0000}"/>
    <cellStyle name="Normal 29" xfId="3354" xr:uid="{00000000-0005-0000-0000-0000470D0000}"/>
    <cellStyle name="Normal 3" xfId="3355" xr:uid="{00000000-0005-0000-0000-0000480D0000}"/>
    <cellStyle name="Normal 3 10" xfId="3356" xr:uid="{00000000-0005-0000-0000-0000490D0000}"/>
    <cellStyle name="Normal 3 11" xfId="3357" xr:uid="{00000000-0005-0000-0000-00004A0D0000}"/>
    <cellStyle name="Normal 3 12" xfId="3358" xr:uid="{00000000-0005-0000-0000-00004B0D0000}"/>
    <cellStyle name="Normal 3 13" xfId="3359" xr:uid="{00000000-0005-0000-0000-00004C0D0000}"/>
    <cellStyle name="Normal 3 14" xfId="3360" xr:uid="{00000000-0005-0000-0000-00004D0D0000}"/>
    <cellStyle name="Normal 3 15" xfId="3361" xr:uid="{00000000-0005-0000-0000-00004E0D0000}"/>
    <cellStyle name="Normal 3 16" xfId="3362" xr:uid="{00000000-0005-0000-0000-00004F0D0000}"/>
    <cellStyle name="Normal 3 17" xfId="3363" xr:uid="{00000000-0005-0000-0000-0000500D0000}"/>
    <cellStyle name="Normal 3 18" xfId="3364" xr:uid="{00000000-0005-0000-0000-0000510D0000}"/>
    <cellStyle name="Normal 3 19" xfId="3365" xr:uid="{00000000-0005-0000-0000-0000520D0000}"/>
    <cellStyle name="Normal 3 2" xfId="3366" xr:uid="{00000000-0005-0000-0000-0000530D0000}"/>
    <cellStyle name="Normal 3 2 10" xfId="3367" xr:uid="{00000000-0005-0000-0000-0000540D0000}"/>
    <cellStyle name="Normal 3 2 11" xfId="3368" xr:uid="{00000000-0005-0000-0000-0000550D0000}"/>
    <cellStyle name="Normal 3 2 11 2" xfId="3369" xr:uid="{00000000-0005-0000-0000-0000560D0000}"/>
    <cellStyle name="Normal 3 2 12" xfId="3370" xr:uid="{00000000-0005-0000-0000-0000570D0000}"/>
    <cellStyle name="Normal 3 2 13" xfId="3371" xr:uid="{00000000-0005-0000-0000-0000580D0000}"/>
    <cellStyle name="Normal 3 2 2" xfId="3372" xr:uid="{00000000-0005-0000-0000-0000590D0000}"/>
    <cellStyle name="Normal 3 2 2 2" xfId="3373" xr:uid="{00000000-0005-0000-0000-00005A0D0000}"/>
    <cellStyle name="Normal 3 2 2 3" xfId="3374" xr:uid="{00000000-0005-0000-0000-00005B0D0000}"/>
    <cellStyle name="Normal 3 2 2 4" xfId="3375" xr:uid="{00000000-0005-0000-0000-00005C0D0000}"/>
    <cellStyle name="Normal 3 2 2 4 2" xfId="3376" xr:uid="{00000000-0005-0000-0000-00005D0D0000}"/>
    <cellStyle name="Normal 3 2 3" xfId="3377" xr:uid="{00000000-0005-0000-0000-00005E0D0000}"/>
    <cellStyle name="Normal 3 2 3 2" xfId="3378" xr:uid="{00000000-0005-0000-0000-00005F0D0000}"/>
    <cellStyle name="Normal 3 2 3 3" xfId="3379" xr:uid="{00000000-0005-0000-0000-0000600D0000}"/>
    <cellStyle name="Normal 3 2 3 4" xfId="3380" xr:uid="{00000000-0005-0000-0000-0000610D0000}"/>
    <cellStyle name="Normal 3 2 3 5" xfId="3381" xr:uid="{00000000-0005-0000-0000-0000620D0000}"/>
    <cellStyle name="Normal 3 2 4" xfId="3382" xr:uid="{00000000-0005-0000-0000-0000630D0000}"/>
    <cellStyle name="Normal 3 2 4 2" xfId="3383" xr:uid="{00000000-0005-0000-0000-0000640D0000}"/>
    <cellStyle name="Normal 3 2 4 3" xfId="3384" xr:uid="{00000000-0005-0000-0000-0000650D0000}"/>
    <cellStyle name="Normal 3 2 5" xfId="3385" xr:uid="{00000000-0005-0000-0000-0000660D0000}"/>
    <cellStyle name="Normal 3 2 6" xfId="3386" xr:uid="{00000000-0005-0000-0000-0000670D0000}"/>
    <cellStyle name="Normal 3 2 7" xfId="3387" xr:uid="{00000000-0005-0000-0000-0000680D0000}"/>
    <cellStyle name="Normal 3 2 8" xfId="3388" xr:uid="{00000000-0005-0000-0000-0000690D0000}"/>
    <cellStyle name="Normal 3 2 9" xfId="3389" xr:uid="{00000000-0005-0000-0000-00006A0D0000}"/>
    <cellStyle name="Normal 3 2 9 2" xfId="3390" xr:uid="{00000000-0005-0000-0000-00006B0D0000}"/>
    <cellStyle name="Normal 3 2 9 2 2" xfId="3391" xr:uid="{00000000-0005-0000-0000-00006C0D0000}"/>
    <cellStyle name="Normal 3 2_ELC" xfId="3392" xr:uid="{00000000-0005-0000-0000-00006D0D0000}"/>
    <cellStyle name="Normal 3 20" xfId="3393" xr:uid="{00000000-0005-0000-0000-00006E0D0000}"/>
    <cellStyle name="Normal 3 21" xfId="3394" xr:uid="{00000000-0005-0000-0000-00006F0D0000}"/>
    <cellStyle name="Normal 3 22" xfId="3395" xr:uid="{00000000-0005-0000-0000-0000700D0000}"/>
    <cellStyle name="Normal 3 23" xfId="3396" xr:uid="{00000000-0005-0000-0000-0000710D0000}"/>
    <cellStyle name="Normal 3 24" xfId="3397" xr:uid="{00000000-0005-0000-0000-0000720D0000}"/>
    <cellStyle name="Normal 3 25" xfId="3398" xr:uid="{00000000-0005-0000-0000-0000730D0000}"/>
    <cellStyle name="Normal 3 26" xfId="3399" xr:uid="{00000000-0005-0000-0000-0000740D0000}"/>
    <cellStyle name="Normal 3 27" xfId="3400" xr:uid="{00000000-0005-0000-0000-0000750D0000}"/>
    <cellStyle name="Normal 3 28" xfId="3401" xr:uid="{00000000-0005-0000-0000-0000760D0000}"/>
    <cellStyle name="Normal 3 29" xfId="3402" xr:uid="{00000000-0005-0000-0000-0000770D0000}"/>
    <cellStyle name="Normal 3 3" xfId="3403" xr:uid="{00000000-0005-0000-0000-0000780D0000}"/>
    <cellStyle name="Normal 3 3 2" xfId="3404" xr:uid="{00000000-0005-0000-0000-0000790D0000}"/>
    <cellStyle name="Normal 3 3 2 2" xfId="3405" xr:uid="{00000000-0005-0000-0000-00007A0D0000}"/>
    <cellStyle name="Normal 3 3 2 3" xfId="3406" xr:uid="{00000000-0005-0000-0000-00007B0D0000}"/>
    <cellStyle name="Normal 3 3 2 4" xfId="3407" xr:uid="{00000000-0005-0000-0000-00007C0D0000}"/>
    <cellStyle name="Normal 3 3 3" xfId="3408" xr:uid="{00000000-0005-0000-0000-00007D0D0000}"/>
    <cellStyle name="Normal 3 3 4" xfId="3409" xr:uid="{00000000-0005-0000-0000-00007E0D0000}"/>
    <cellStyle name="Normal 3 3 5" xfId="3410" xr:uid="{00000000-0005-0000-0000-00007F0D0000}"/>
    <cellStyle name="Normal 3 3 6" xfId="3411" xr:uid="{00000000-0005-0000-0000-0000800D0000}"/>
    <cellStyle name="Normal 3 3 7" xfId="3412" xr:uid="{00000000-0005-0000-0000-0000810D0000}"/>
    <cellStyle name="Normal 3 3 8" xfId="3413" xr:uid="{00000000-0005-0000-0000-0000820D0000}"/>
    <cellStyle name="Normal 3 3 9" xfId="3414" xr:uid="{00000000-0005-0000-0000-0000830D0000}"/>
    <cellStyle name="Normal 3 30" xfId="3415" xr:uid="{00000000-0005-0000-0000-0000840D0000}"/>
    <cellStyle name="Normal 3 4" xfId="3416" xr:uid="{00000000-0005-0000-0000-0000850D0000}"/>
    <cellStyle name="Normal 3 4 2" xfId="3417" xr:uid="{00000000-0005-0000-0000-0000860D0000}"/>
    <cellStyle name="Normal 3 4 3" xfId="3418" xr:uid="{00000000-0005-0000-0000-0000870D0000}"/>
    <cellStyle name="Normal 3 4 4" xfId="3419" xr:uid="{00000000-0005-0000-0000-0000880D0000}"/>
    <cellStyle name="Normal 3 4 4 2" xfId="3420" xr:uid="{00000000-0005-0000-0000-0000890D0000}"/>
    <cellStyle name="Normal 3 4 4 3" xfId="3421" xr:uid="{00000000-0005-0000-0000-00008A0D0000}"/>
    <cellStyle name="Normal 3 4 5" xfId="3422" xr:uid="{00000000-0005-0000-0000-00008B0D0000}"/>
    <cellStyle name="Normal 3 4 6" xfId="3423" xr:uid="{00000000-0005-0000-0000-00008C0D0000}"/>
    <cellStyle name="Normal 3 4 7" xfId="3424" xr:uid="{00000000-0005-0000-0000-00008D0D0000}"/>
    <cellStyle name="Normal 3 4 8" xfId="3425" xr:uid="{00000000-0005-0000-0000-00008E0D0000}"/>
    <cellStyle name="Normal 3 5" xfId="3426" xr:uid="{00000000-0005-0000-0000-00008F0D0000}"/>
    <cellStyle name="Normal 3 5 10" xfId="3427" xr:uid="{00000000-0005-0000-0000-0000900D0000}"/>
    <cellStyle name="Normal 3 5 2" xfId="3428" xr:uid="{00000000-0005-0000-0000-0000910D0000}"/>
    <cellStyle name="Normal 3 5 3" xfId="3429" xr:uid="{00000000-0005-0000-0000-0000920D0000}"/>
    <cellStyle name="Normal 3 5 3 2" xfId="3430" xr:uid="{00000000-0005-0000-0000-0000930D0000}"/>
    <cellStyle name="Normal 3 5 3 3" xfId="3431" xr:uid="{00000000-0005-0000-0000-0000940D0000}"/>
    <cellStyle name="Normal 3 5 4" xfId="3432" xr:uid="{00000000-0005-0000-0000-0000950D0000}"/>
    <cellStyle name="Normal 3 5 4 2" xfId="3433" xr:uid="{00000000-0005-0000-0000-0000960D0000}"/>
    <cellStyle name="Normal 3 5 4 3" xfId="3434" xr:uid="{00000000-0005-0000-0000-0000970D0000}"/>
    <cellStyle name="Normal 3 5 4 4" xfId="3435" xr:uid="{00000000-0005-0000-0000-0000980D0000}"/>
    <cellStyle name="Normal 3 5 5" xfId="3436" xr:uid="{00000000-0005-0000-0000-0000990D0000}"/>
    <cellStyle name="Normal 3 5 6" xfId="3437" xr:uid="{00000000-0005-0000-0000-00009A0D0000}"/>
    <cellStyle name="Normal 3 5 7" xfId="3438" xr:uid="{00000000-0005-0000-0000-00009B0D0000}"/>
    <cellStyle name="Normal 3 5 8" xfId="3439" xr:uid="{00000000-0005-0000-0000-00009C0D0000}"/>
    <cellStyle name="Normal 3 5 9" xfId="3440" xr:uid="{00000000-0005-0000-0000-00009D0D0000}"/>
    <cellStyle name="Normal 3 6" xfId="3441" xr:uid="{00000000-0005-0000-0000-00009E0D0000}"/>
    <cellStyle name="Normal 3 6 2" xfId="3442" xr:uid="{00000000-0005-0000-0000-00009F0D0000}"/>
    <cellStyle name="Normal 3 6 3" xfId="3443" xr:uid="{00000000-0005-0000-0000-0000A00D0000}"/>
    <cellStyle name="Normal 3 6 4" xfId="3444" xr:uid="{00000000-0005-0000-0000-0000A10D0000}"/>
    <cellStyle name="Normal 3 7" xfId="3445" xr:uid="{00000000-0005-0000-0000-0000A20D0000}"/>
    <cellStyle name="Normal 3 7 2" xfId="3446" xr:uid="{00000000-0005-0000-0000-0000A30D0000}"/>
    <cellStyle name="Normal 3 7 3" xfId="3447" xr:uid="{00000000-0005-0000-0000-0000A40D0000}"/>
    <cellStyle name="Normal 3 8" xfId="3448" xr:uid="{00000000-0005-0000-0000-0000A50D0000}"/>
    <cellStyle name="Normal 3 9" xfId="3449" xr:uid="{00000000-0005-0000-0000-0000A60D0000}"/>
    <cellStyle name="Normal 3_UC_ICM" xfId="3450" xr:uid="{00000000-0005-0000-0000-0000A70D0000}"/>
    <cellStyle name="Normal 30" xfId="3451" xr:uid="{00000000-0005-0000-0000-0000A80D0000}"/>
    <cellStyle name="Normal 31" xfId="3452" xr:uid="{00000000-0005-0000-0000-0000A90D0000}"/>
    <cellStyle name="Normal 31 2" xfId="3453" xr:uid="{00000000-0005-0000-0000-0000AA0D0000}"/>
    <cellStyle name="Normal 32" xfId="3454" xr:uid="{00000000-0005-0000-0000-0000AB0D0000}"/>
    <cellStyle name="Normal 32 2" xfId="3455" xr:uid="{00000000-0005-0000-0000-0000AC0D0000}"/>
    <cellStyle name="Normal 33" xfId="3456" xr:uid="{00000000-0005-0000-0000-0000AD0D0000}"/>
    <cellStyle name="Normal 33 10" xfId="3457" xr:uid="{00000000-0005-0000-0000-0000AE0D0000}"/>
    <cellStyle name="Normal 33 11" xfId="3458" xr:uid="{00000000-0005-0000-0000-0000AF0D0000}"/>
    <cellStyle name="Normal 33 12" xfId="3459" xr:uid="{00000000-0005-0000-0000-0000B00D0000}"/>
    <cellStyle name="Normal 33 13" xfId="3460" xr:uid="{00000000-0005-0000-0000-0000B10D0000}"/>
    <cellStyle name="Normal 33 2" xfId="3461" xr:uid="{00000000-0005-0000-0000-0000B20D0000}"/>
    <cellStyle name="Normal 33 3" xfId="3462" xr:uid="{00000000-0005-0000-0000-0000B30D0000}"/>
    <cellStyle name="Normal 33 4" xfId="3463" xr:uid="{00000000-0005-0000-0000-0000B40D0000}"/>
    <cellStyle name="Normal 33 5" xfId="3464" xr:uid="{00000000-0005-0000-0000-0000B50D0000}"/>
    <cellStyle name="Normal 33 6" xfId="3465" xr:uid="{00000000-0005-0000-0000-0000B60D0000}"/>
    <cellStyle name="Normal 33 7" xfId="3466" xr:uid="{00000000-0005-0000-0000-0000B70D0000}"/>
    <cellStyle name="Normal 33 8" xfId="3467" xr:uid="{00000000-0005-0000-0000-0000B80D0000}"/>
    <cellStyle name="Normal 33 9" xfId="3468" xr:uid="{00000000-0005-0000-0000-0000B90D0000}"/>
    <cellStyle name="Normal 33_Scen_XBase" xfId="3469" xr:uid="{00000000-0005-0000-0000-0000BA0D0000}"/>
    <cellStyle name="Normal 34" xfId="3470" xr:uid="{00000000-0005-0000-0000-0000BB0D0000}"/>
    <cellStyle name="Normal 35" xfId="3471" xr:uid="{00000000-0005-0000-0000-0000BC0D0000}"/>
    <cellStyle name="Normal 35 2" xfId="3472" xr:uid="{00000000-0005-0000-0000-0000BD0D0000}"/>
    <cellStyle name="Normal 36" xfId="3473" xr:uid="{00000000-0005-0000-0000-0000BE0D0000}"/>
    <cellStyle name="Normal 36 2" xfId="3474" xr:uid="{00000000-0005-0000-0000-0000BF0D0000}"/>
    <cellStyle name="Normal 37" xfId="3475" xr:uid="{00000000-0005-0000-0000-0000C00D0000}"/>
    <cellStyle name="Normal 37 2" xfId="3476" xr:uid="{00000000-0005-0000-0000-0000C10D0000}"/>
    <cellStyle name="Normal 38" xfId="3477" xr:uid="{00000000-0005-0000-0000-0000C20D0000}"/>
    <cellStyle name="Normal 4" xfId="3478" xr:uid="{00000000-0005-0000-0000-0000C30D0000}"/>
    <cellStyle name="Normal 4 10" xfId="3479" xr:uid="{00000000-0005-0000-0000-0000C40D0000}"/>
    <cellStyle name="Normal 4 10 2" xfId="3480" xr:uid="{00000000-0005-0000-0000-0000C50D0000}"/>
    <cellStyle name="Normal 4 10 3" xfId="3481" xr:uid="{00000000-0005-0000-0000-0000C60D0000}"/>
    <cellStyle name="Normal 4 11" xfId="3482" xr:uid="{00000000-0005-0000-0000-0000C70D0000}"/>
    <cellStyle name="Normal 4 11 2" xfId="3483" xr:uid="{00000000-0005-0000-0000-0000C80D0000}"/>
    <cellStyle name="Normal 4 11 3" xfId="3484" xr:uid="{00000000-0005-0000-0000-0000C90D0000}"/>
    <cellStyle name="Normal 4 12" xfId="3485" xr:uid="{00000000-0005-0000-0000-0000CA0D0000}"/>
    <cellStyle name="Normal 4 13" xfId="3486" xr:uid="{00000000-0005-0000-0000-0000CB0D0000}"/>
    <cellStyle name="Normal 4 2" xfId="3487" xr:uid="{00000000-0005-0000-0000-0000CC0D0000}"/>
    <cellStyle name="Normal 4 2 10" xfId="3488" xr:uid="{00000000-0005-0000-0000-0000CD0D0000}"/>
    <cellStyle name="Normal 4 2 10 2" xfId="3489" xr:uid="{00000000-0005-0000-0000-0000CE0D0000}"/>
    <cellStyle name="Normal 4 2 11" xfId="3490" xr:uid="{00000000-0005-0000-0000-0000CF0D0000}"/>
    <cellStyle name="Normal 4 2 12" xfId="3491" xr:uid="{00000000-0005-0000-0000-0000D00D0000}"/>
    <cellStyle name="Normal 4 2 2" xfId="3492" xr:uid="{00000000-0005-0000-0000-0000D10D0000}"/>
    <cellStyle name="Normal 4 2 2 10" xfId="3493" xr:uid="{00000000-0005-0000-0000-0000D20D0000}"/>
    <cellStyle name="Normal 4 2 2 10 2" xfId="3494" xr:uid="{00000000-0005-0000-0000-0000D30D0000}"/>
    <cellStyle name="Normal 4 2 2 11" xfId="3495" xr:uid="{00000000-0005-0000-0000-0000D40D0000}"/>
    <cellStyle name="Normal 4 2 2 11 2" xfId="3496" xr:uid="{00000000-0005-0000-0000-0000D50D0000}"/>
    <cellStyle name="Normal 4 2 2 12" xfId="3497" xr:uid="{00000000-0005-0000-0000-0000D60D0000}"/>
    <cellStyle name="Normal 4 2 2 12 2" xfId="3498" xr:uid="{00000000-0005-0000-0000-0000D70D0000}"/>
    <cellStyle name="Normal 4 2 2 13" xfId="3499" xr:uid="{00000000-0005-0000-0000-0000D80D0000}"/>
    <cellStyle name="Normal 4 2 2 13 2" xfId="3500" xr:uid="{00000000-0005-0000-0000-0000D90D0000}"/>
    <cellStyle name="Normal 4 2 2 14" xfId="3501" xr:uid="{00000000-0005-0000-0000-0000DA0D0000}"/>
    <cellStyle name="Normal 4 2 2 15" xfId="3502" xr:uid="{00000000-0005-0000-0000-0000DB0D0000}"/>
    <cellStyle name="Normal 4 2 2 2" xfId="3503" xr:uid="{00000000-0005-0000-0000-0000DC0D0000}"/>
    <cellStyle name="Normal 4 2 2 2 10" xfId="3504" xr:uid="{00000000-0005-0000-0000-0000DD0D0000}"/>
    <cellStyle name="Normal 4 2 2 2 11" xfId="3505" xr:uid="{00000000-0005-0000-0000-0000DE0D0000}"/>
    <cellStyle name="Normal 4 2 2 2 12" xfId="3506" xr:uid="{00000000-0005-0000-0000-0000DF0D0000}"/>
    <cellStyle name="Normal 4 2 2 2 13" xfId="3507" xr:uid="{00000000-0005-0000-0000-0000E00D0000}"/>
    <cellStyle name="Normal 4 2 2 2 14" xfId="3508" xr:uid="{00000000-0005-0000-0000-0000E10D0000}"/>
    <cellStyle name="Normal 4 2 2 2 14 2" xfId="3509" xr:uid="{00000000-0005-0000-0000-0000E20D0000}"/>
    <cellStyle name="Normal 4 2 2 2 2" xfId="3510" xr:uid="{00000000-0005-0000-0000-0000E30D0000}"/>
    <cellStyle name="Normal 4 2 2 2 3" xfId="3511" xr:uid="{00000000-0005-0000-0000-0000E40D0000}"/>
    <cellStyle name="Normal 4 2 2 2 4" xfId="3512" xr:uid="{00000000-0005-0000-0000-0000E50D0000}"/>
    <cellStyle name="Normal 4 2 2 2 5" xfId="3513" xr:uid="{00000000-0005-0000-0000-0000E60D0000}"/>
    <cellStyle name="Normal 4 2 2 2 6" xfId="3514" xr:uid="{00000000-0005-0000-0000-0000E70D0000}"/>
    <cellStyle name="Normal 4 2 2 2 7" xfId="3515" xr:uid="{00000000-0005-0000-0000-0000E80D0000}"/>
    <cellStyle name="Normal 4 2 2 2 8" xfId="3516" xr:uid="{00000000-0005-0000-0000-0000E90D0000}"/>
    <cellStyle name="Normal 4 2 2 2 9" xfId="3517" xr:uid="{00000000-0005-0000-0000-0000EA0D0000}"/>
    <cellStyle name="Normal 4 2 2 3" xfId="3518" xr:uid="{00000000-0005-0000-0000-0000EB0D0000}"/>
    <cellStyle name="Normal 4 2 2 3 2" xfId="3519" xr:uid="{00000000-0005-0000-0000-0000EC0D0000}"/>
    <cellStyle name="Normal 4 2 2 4" xfId="3520" xr:uid="{00000000-0005-0000-0000-0000ED0D0000}"/>
    <cellStyle name="Normal 4 2 2 4 2" xfId="3521" xr:uid="{00000000-0005-0000-0000-0000EE0D0000}"/>
    <cellStyle name="Normal 4 2 2 5" xfId="3522" xr:uid="{00000000-0005-0000-0000-0000EF0D0000}"/>
    <cellStyle name="Normal 4 2 2 5 2" xfId="3523" xr:uid="{00000000-0005-0000-0000-0000F00D0000}"/>
    <cellStyle name="Normal 4 2 2 6" xfId="3524" xr:uid="{00000000-0005-0000-0000-0000F10D0000}"/>
    <cellStyle name="Normal 4 2 2 6 2" xfId="3525" xr:uid="{00000000-0005-0000-0000-0000F20D0000}"/>
    <cellStyle name="Normal 4 2 2 7" xfId="3526" xr:uid="{00000000-0005-0000-0000-0000F30D0000}"/>
    <cellStyle name="Normal 4 2 2 7 2" xfId="3527" xr:uid="{00000000-0005-0000-0000-0000F40D0000}"/>
    <cellStyle name="Normal 4 2 2 8" xfId="3528" xr:uid="{00000000-0005-0000-0000-0000F50D0000}"/>
    <cellStyle name="Normal 4 2 2 8 2" xfId="3529" xr:uid="{00000000-0005-0000-0000-0000F60D0000}"/>
    <cellStyle name="Normal 4 2 2 9" xfId="3530" xr:uid="{00000000-0005-0000-0000-0000F70D0000}"/>
    <cellStyle name="Normal 4 2 2 9 2" xfId="3531" xr:uid="{00000000-0005-0000-0000-0000F80D0000}"/>
    <cellStyle name="Normal 4 2 3" xfId="3532" xr:uid="{00000000-0005-0000-0000-0000F90D0000}"/>
    <cellStyle name="Normal 4 2 3 2" xfId="3533" xr:uid="{00000000-0005-0000-0000-0000FA0D0000}"/>
    <cellStyle name="Normal 4 2 3 2 2" xfId="3534" xr:uid="{00000000-0005-0000-0000-0000FB0D0000}"/>
    <cellStyle name="Normal 4 2 3 3" xfId="3535" xr:uid="{00000000-0005-0000-0000-0000FC0D0000}"/>
    <cellStyle name="Normal 4 2 3 4" xfId="3536" xr:uid="{00000000-0005-0000-0000-0000FD0D0000}"/>
    <cellStyle name="Normal 4 2 4" xfId="3537" xr:uid="{00000000-0005-0000-0000-0000FE0D0000}"/>
    <cellStyle name="Normal 4 2 4 2" xfId="3538" xr:uid="{00000000-0005-0000-0000-0000FF0D0000}"/>
    <cellStyle name="Normal 4 2 5" xfId="3539" xr:uid="{00000000-0005-0000-0000-0000000E0000}"/>
    <cellStyle name="Normal 4 2 6" xfId="3540" xr:uid="{00000000-0005-0000-0000-0000010E0000}"/>
    <cellStyle name="Normal 4 2 7" xfId="3541" xr:uid="{00000000-0005-0000-0000-0000020E0000}"/>
    <cellStyle name="Normal 4 2 8" xfId="3542" xr:uid="{00000000-0005-0000-0000-0000030E0000}"/>
    <cellStyle name="Normal 4 2 9" xfId="3543" xr:uid="{00000000-0005-0000-0000-0000040E0000}"/>
    <cellStyle name="Normal 4 2_Scen_XBase" xfId="3544" xr:uid="{00000000-0005-0000-0000-0000050E0000}"/>
    <cellStyle name="Normal 4 3" xfId="3545" xr:uid="{00000000-0005-0000-0000-0000060E0000}"/>
    <cellStyle name="Normal 4 3 10" xfId="3546" xr:uid="{00000000-0005-0000-0000-0000070E0000}"/>
    <cellStyle name="Normal 4 3 11" xfId="3547" xr:uid="{00000000-0005-0000-0000-0000080E0000}"/>
    <cellStyle name="Normal 4 3 12" xfId="3548" xr:uid="{00000000-0005-0000-0000-0000090E0000}"/>
    <cellStyle name="Normal 4 3 2" xfId="3549" xr:uid="{00000000-0005-0000-0000-00000A0E0000}"/>
    <cellStyle name="Normal 4 3 2 2" xfId="3550" xr:uid="{00000000-0005-0000-0000-00000B0E0000}"/>
    <cellStyle name="Normal 4 3 2 3" xfId="3551" xr:uid="{00000000-0005-0000-0000-00000C0E0000}"/>
    <cellStyle name="Normal 4 3 2 4" xfId="3552" xr:uid="{00000000-0005-0000-0000-00000D0E0000}"/>
    <cellStyle name="Normal 4 3 3" xfId="3553" xr:uid="{00000000-0005-0000-0000-00000E0E0000}"/>
    <cellStyle name="Normal 4 3 3 2" xfId="3554" xr:uid="{00000000-0005-0000-0000-00000F0E0000}"/>
    <cellStyle name="Normal 4 3 3 2 2" xfId="3555" xr:uid="{00000000-0005-0000-0000-0000100E0000}"/>
    <cellStyle name="Normal 4 3 3 3" xfId="3556" xr:uid="{00000000-0005-0000-0000-0000110E0000}"/>
    <cellStyle name="Normal 4 3 3 4" xfId="3557" xr:uid="{00000000-0005-0000-0000-0000120E0000}"/>
    <cellStyle name="Normal 4 3 3 5" xfId="3558" xr:uid="{00000000-0005-0000-0000-0000130E0000}"/>
    <cellStyle name="Normal 4 3 4" xfId="3559" xr:uid="{00000000-0005-0000-0000-0000140E0000}"/>
    <cellStyle name="Normal 4 3 4 2" xfId="3560" xr:uid="{00000000-0005-0000-0000-0000150E0000}"/>
    <cellStyle name="Normal 4 3 4 3" xfId="3561" xr:uid="{00000000-0005-0000-0000-0000160E0000}"/>
    <cellStyle name="Normal 4 3 4 4" xfId="3562" xr:uid="{00000000-0005-0000-0000-0000170E0000}"/>
    <cellStyle name="Normal 4 3 4 5" xfId="3563" xr:uid="{00000000-0005-0000-0000-0000180E0000}"/>
    <cellStyle name="Normal 4 3 5" xfId="3564" xr:uid="{00000000-0005-0000-0000-0000190E0000}"/>
    <cellStyle name="Normal 4 3 5 2" xfId="3565" xr:uid="{00000000-0005-0000-0000-00001A0E0000}"/>
    <cellStyle name="Normal 4 3 5 3" xfId="3566" xr:uid="{00000000-0005-0000-0000-00001B0E0000}"/>
    <cellStyle name="Normal 4 3 5 4" xfId="3567" xr:uid="{00000000-0005-0000-0000-00001C0E0000}"/>
    <cellStyle name="Normal 4 3 6" xfId="3568" xr:uid="{00000000-0005-0000-0000-00001D0E0000}"/>
    <cellStyle name="Normal 4 3 7" xfId="3569" xr:uid="{00000000-0005-0000-0000-00001E0E0000}"/>
    <cellStyle name="Normal 4 3 8" xfId="3570" xr:uid="{00000000-0005-0000-0000-00001F0E0000}"/>
    <cellStyle name="Normal 4 3 9" xfId="3571" xr:uid="{00000000-0005-0000-0000-0000200E0000}"/>
    <cellStyle name="Normal 4 3 9 2" xfId="3572" xr:uid="{00000000-0005-0000-0000-0000210E0000}"/>
    <cellStyle name="Normal 4 3_Scen_XBase" xfId="3573" xr:uid="{00000000-0005-0000-0000-0000220E0000}"/>
    <cellStyle name="Normal 4 4" xfId="3574" xr:uid="{00000000-0005-0000-0000-0000230E0000}"/>
    <cellStyle name="Normal 4 4 10" xfId="3575" xr:uid="{00000000-0005-0000-0000-0000240E0000}"/>
    <cellStyle name="Normal 4 4 2" xfId="3576" xr:uid="{00000000-0005-0000-0000-0000250E0000}"/>
    <cellStyle name="Normal 4 4 3" xfId="3577" xr:uid="{00000000-0005-0000-0000-0000260E0000}"/>
    <cellStyle name="Normal 4 4 3 2" xfId="3578" xr:uid="{00000000-0005-0000-0000-0000270E0000}"/>
    <cellStyle name="Normal 4 4 3 3" xfId="3579" xr:uid="{00000000-0005-0000-0000-0000280E0000}"/>
    <cellStyle name="Normal 4 4 4" xfId="3580" xr:uid="{00000000-0005-0000-0000-0000290E0000}"/>
    <cellStyle name="Normal 4 4 5" xfId="3581" xr:uid="{00000000-0005-0000-0000-00002A0E0000}"/>
    <cellStyle name="Normal 4 4 6" xfId="3582" xr:uid="{00000000-0005-0000-0000-00002B0E0000}"/>
    <cellStyle name="Normal 4 4 7" xfId="3583" xr:uid="{00000000-0005-0000-0000-00002C0E0000}"/>
    <cellStyle name="Normal 4 4 8" xfId="3584" xr:uid="{00000000-0005-0000-0000-00002D0E0000}"/>
    <cellStyle name="Normal 4 4 9" xfId="3585" xr:uid="{00000000-0005-0000-0000-00002E0E0000}"/>
    <cellStyle name="Normal 4 5" xfId="3586" xr:uid="{00000000-0005-0000-0000-00002F0E0000}"/>
    <cellStyle name="Normal 4 5 10" xfId="3587" xr:uid="{00000000-0005-0000-0000-0000300E0000}"/>
    <cellStyle name="Normal 4 5 11" xfId="3588" xr:uid="{00000000-0005-0000-0000-0000310E0000}"/>
    <cellStyle name="Normal 4 5 12" xfId="3589" xr:uid="{00000000-0005-0000-0000-0000320E0000}"/>
    <cellStyle name="Normal 4 5 2" xfId="3590" xr:uid="{00000000-0005-0000-0000-0000330E0000}"/>
    <cellStyle name="Normal 4 5 2 2" xfId="3591" xr:uid="{00000000-0005-0000-0000-0000340E0000}"/>
    <cellStyle name="Normal 4 5 2 3" xfId="3592" xr:uid="{00000000-0005-0000-0000-0000350E0000}"/>
    <cellStyle name="Normal 4 5 2 4" xfId="3593" xr:uid="{00000000-0005-0000-0000-0000360E0000}"/>
    <cellStyle name="Normal 4 5 3" xfId="3594" xr:uid="{00000000-0005-0000-0000-0000370E0000}"/>
    <cellStyle name="Normal 4 5 3 2" xfId="3595" xr:uid="{00000000-0005-0000-0000-0000380E0000}"/>
    <cellStyle name="Normal 4 5 3 3" xfId="3596" xr:uid="{00000000-0005-0000-0000-0000390E0000}"/>
    <cellStyle name="Normal 4 5 3 4" xfId="3597" xr:uid="{00000000-0005-0000-0000-00003A0E0000}"/>
    <cellStyle name="Normal 4 5 4" xfId="3598" xr:uid="{00000000-0005-0000-0000-00003B0E0000}"/>
    <cellStyle name="Normal 4 5 5" xfId="3599" xr:uid="{00000000-0005-0000-0000-00003C0E0000}"/>
    <cellStyle name="Normal 4 5 6" xfId="3600" xr:uid="{00000000-0005-0000-0000-00003D0E0000}"/>
    <cellStyle name="Normal 4 5 7" xfId="3601" xr:uid="{00000000-0005-0000-0000-00003E0E0000}"/>
    <cellStyle name="Normal 4 5 8" xfId="3602" xr:uid="{00000000-0005-0000-0000-00003F0E0000}"/>
    <cellStyle name="Normal 4 5 9" xfId="3603" xr:uid="{00000000-0005-0000-0000-0000400E0000}"/>
    <cellStyle name="Normal 4 5 9 2" xfId="3604" xr:uid="{00000000-0005-0000-0000-0000410E0000}"/>
    <cellStyle name="Normal 4 6" xfId="3605" xr:uid="{00000000-0005-0000-0000-0000420E0000}"/>
    <cellStyle name="Normal 4 6 2" xfId="3606" xr:uid="{00000000-0005-0000-0000-0000430E0000}"/>
    <cellStyle name="Normal 4 6 2 2" xfId="3607" xr:uid="{00000000-0005-0000-0000-0000440E0000}"/>
    <cellStyle name="Normal 4 6 2 3" xfId="3608" xr:uid="{00000000-0005-0000-0000-0000450E0000}"/>
    <cellStyle name="Normal 4 6 3" xfId="3609" xr:uid="{00000000-0005-0000-0000-0000460E0000}"/>
    <cellStyle name="Normal 4 6 4" xfId="3610" xr:uid="{00000000-0005-0000-0000-0000470E0000}"/>
    <cellStyle name="Normal 4 6 4 2" xfId="3611" xr:uid="{00000000-0005-0000-0000-0000480E0000}"/>
    <cellStyle name="Normal 4 6 5" xfId="3612" xr:uid="{00000000-0005-0000-0000-0000490E0000}"/>
    <cellStyle name="Normal 4 6 5 2" xfId="3613" xr:uid="{00000000-0005-0000-0000-00004A0E0000}"/>
    <cellStyle name="Normal 4 6 6" xfId="3614" xr:uid="{00000000-0005-0000-0000-00004B0E0000}"/>
    <cellStyle name="Normal 4 6 7" xfId="3615" xr:uid="{00000000-0005-0000-0000-00004C0E0000}"/>
    <cellStyle name="Normal 4 7" xfId="3616" xr:uid="{00000000-0005-0000-0000-00004D0E0000}"/>
    <cellStyle name="Normal 4 7 2" xfId="3617" xr:uid="{00000000-0005-0000-0000-00004E0E0000}"/>
    <cellStyle name="Normal 4 7 2 2" xfId="3618" xr:uid="{00000000-0005-0000-0000-00004F0E0000}"/>
    <cellStyle name="Normal 4 7 3" xfId="3619" xr:uid="{00000000-0005-0000-0000-0000500E0000}"/>
    <cellStyle name="Normal 4 7 4" xfId="3620" xr:uid="{00000000-0005-0000-0000-0000510E0000}"/>
    <cellStyle name="Normal 4 7 5" xfId="3621" xr:uid="{00000000-0005-0000-0000-0000520E0000}"/>
    <cellStyle name="Normal 4 8" xfId="3622" xr:uid="{00000000-0005-0000-0000-0000530E0000}"/>
    <cellStyle name="Normal 4 8 2" xfId="3623" xr:uid="{00000000-0005-0000-0000-0000540E0000}"/>
    <cellStyle name="Normal 4 8 3" xfId="3624" xr:uid="{00000000-0005-0000-0000-0000550E0000}"/>
    <cellStyle name="Normal 4 8 4" xfId="3625" xr:uid="{00000000-0005-0000-0000-0000560E0000}"/>
    <cellStyle name="Normal 4 8 5" xfId="3626" xr:uid="{00000000-0005-0000-0000-0000570E0000}"/>
    <cellStyle name="Normal 4 9" xfId="3627" xr:uid="{00000000-0005-0000-0000-0000580E0000}"/>
    <cellStyle name="Normal 4 9 2" xfId="3628" xr:uid="{00000000-0005-0000-0000-0000590E0000}"/>
    <cellStyle name="Normal 4 9 3" xfId="3629" xr:uid="{00000000-0005-0000-0000-00005A0E0000}"/>
    <cellStyle name="Normal 4_SUP" xfId="3630" xr:uid="{00000000-0005-0000-0000-00005B0E0000}"/>
    <cellStyle name="Normal 40" xfId="3631" xr:uid="{00000000-0005-0000-0000-00005C0E0000}"/>
    <cellStyle name="Normal 5" xfId="3632" xr:uid="{00000000-0005-0000-0000-00005D0E0000}"/>
    <cellStyle name="Normal 5 10" xfId="3633" xr:uid="{00000000-0005-0000-0000-00005E0E0000}"/>
    <cellStyle name="Normal 5 10 2" xfId="3634" xr:uid="{00000000-0005-0000-0000-00005F0E0000}"/>
    <cellStyle name="Normal 5 10 3" xfId="3635" xr:uid="{00000000-0005-0000-0000-0000600E0000}"/>
    <cellStyle name="Normal 5 11" xfId="3636" xr:uid="{00000000-0005-0000-0000-0000610E0000}"/>
    <cellStyle name="Normal 5 11 2" xfId="3637" xr:uid="{00000000-0005-0000-0000-0000620E0000}"/>
    <cellStyle name="Normal 5 11 3" xfId="3638" xr:uid="{00000000-0005-0000-0000-0000630E0000}"/>
    <cellStyle name="Normal 5 12" xfId="3639" xr:uid="{00000000-0005-0000-0000-0000640E0000}"/>
    <cellStyle name="Normal 5 12 2" xfId="3640" xr:uid="{00000000-0005-0000-0000-0000650E0000}"/>
    <cellStyle name="Normal 5 12 3" xfId="3641" xr:uid="{00000000-0005-0000-0000-0000660E0000}"/>
    <cellStyle name="Normal 5 12 4" xfId="3642" xr:uid="{00000000-0005-0000-0000-0000670E0000}"/>
    <cellStyle name="Normal 5 13" xfId="3643" xr:uid="{00000000-0005-0000-0000-0000680E0000}"/>
    <cellStyle name="Normal 5 13 2" xfId="3644" xr:uid="{00000000-0005-0000-0000-0000690E0000}"/>
    <cellStyle name="Normal 5 14" xfId="3645" xr:uid="{00000000-0005-0000-0000-00006A0E0000}"/>
    <cellStyle name="Normal 5 15" xfId="3646" xr:uid="{00000000-0005-0000-0000-00006B0E0000}"/>
    <cellStyle name="Normal 5 16" xfId="3647" xr:uid="{00000000-0005-0000-0000-00006C0E0000}"/>
    <cellStyle name="Normal 5 2" xfId="3648" xr:uid="{00000000-0005-0000-0000-00006D0E0000}"/>
    <cellStyle name="Normal 5 2 2" xfId="3649" xr:uid="{00000000-0005-0000-0000-00006E0E0000}"/>
    <cellStyle name="Normal 5 2 2 10" xfId="3650" xr:uid="{00000000-0005-0000-0000-00006F0E0000}"/>
    <cellStyle name="Normal 5 2 2 10 2" xfId="3651" xr:uid="{00000000-0005-0000-0000-0000700E0000}"/>
    <cellStyle name="Normal 5 2 2 11" xfId="3652" xr:uid="{00000000-0005-0000-0000-0000710E0000}"/>
    <cellStyle name="Normal 5 2 2 11 2" xfId="3653" xr:uid="{00000000-0005-0000-0000-0000720E0000}"/>
    <cellStyle name="Normal 5 2 2 12" xfId="3654" xr:uid="{00000000-0005-0000-0000-0000730E0000}"/>
    <cellStyle name="Normal 5 2 2 12 2" xfId="3655" xr:uid="{00000000-0005-0000-0000-0000740E0000}"/>
    <cellStyle name="Normal 5 2 2 13" xfId="3656" xr:uid="{00000000-0005-0000-0000-0000750E0000}"/>
    <cellStyle name="Normal 5 2 2 13 2" xfId="3657" xr:uid="{00000000-0005-0000-0000-0000760E0000}"/>
    <cellStyle name="Normal 5 2 2 14" xfId="3658" xr:uid="{00000000-0005-0000-0000-0000770E0000}"/>
    <cellStyle name="Normal 5 2 2 15" xfId="3659" xr:uid="{00000000-0005-0000-0000-0000780E0000}"/>
    <cellStyle name="Normal 5 2 2 2" xfId="3660" xr:uid="{00000000-0005-0000-0000-0000790E0000}"/>
    <cellStyle name="Normal 5 2 2 2 10" xfId="3661" xr:uid="{00000000-0005-0000-0000-00007A0E0000}"/>
    <cellStyle name="Normal 5 2 2 2 11" xfId="3662" xr:uid="{00000000-0005-0000-0000-00007B0E0000}"/>
    <cellStyle name="Normal 5 2 2 2 12" xfId="3663" xr:uid="{00000000-0005-0000-0000-00007C0E0000}"/>
    <cellStyle name="Normal 5 2 2 2 13" xfId="3664" xr:uid="{00000000-0005-0000-0000-00007D0E0000}"/>
    <cellStyle name="Normal 5 2 2 2 14" xfId="3665" xr:uid="{00000000-0005-0000-0000-00007E0E0000}"/>
    <cellStyle name="Normal 5 2 2 2 14 2" xfId="3666" xr:uid="{00000000-0005-0000-0000-00007F0E0000}"/>
    <cellStyle name="Normal 5 2 2 2 15" xfId="3667" xr:uid="{00000000-0005-0000-0000-0000800E0000}"/>
    <cellStyle name="Normal 5 2 2 2 2" xfId="3668" xr:uid="{00000000-0005-0000-0000-0000810E0000}"/>
    <cellStyle name="Normal 5 2 2 2 3" xfId="3669" xr:uid="{00000000-0005-0000-0000-0000820E0000}"/>
    <cellStyle name="Normal 5 2 2 2 4" xfId="3670" xr:uid="{00000000-0005-0000-0000-0000830E0000}"/>
    <cellStyle name="Normal 5 2 2 2 5" xfId="3671" xr:uid="{00000000-0005-0000-0000-0000840E0000}"/>
    <cellStyle name="Normal 5 2 2 2 6" xfId="3672" xr:uid="{00000000-0005-0000-0000-0000850E0000}"/>
    <cellStyle name="Normal 5 2 2 2 7" xfId="3673" xr:uid="{00000000-0005-0000-0000-0000860E0000}"/>
    <cellStyle name="Normal 5 2 2 2 8" xfId="3674" xr:uid="{00000000-0005-0000-0000-0000870E0000}"/>
    <cellStyle name="Normal 5 2 2 2 9" xfId="3675" xr:uid="{00000000-0005-0000-0000-0000880E0000}"/>
    <cellStyle name="Normal 5 2 2 3" xfId="3676" xr:uid="{00000000-0005-0000-0000-0000890E0000}"/>
    <cellStyle name="Normal 5 2 2 3 2" xfId="3677" xr:uid="{00000000-0005-0000-0000-00008A0E0000}"/>
    <cellStyle name="Normal 5 2 2 3 2 2" xfId="3678" xr:uid="{00000000-0005-0000-0000-00008B0E0000}"/>
    <cellStyle name="Normal 5 2 2 3 3" xfId="3679" xr:uid="{00000000-0005-0000-0000-00008C0E0000}"/>
    <cellStyle name="Normal 5 2 2 4" xfId="3680" xr:uid="{00000000-0005-0000-0000-00008D0E0000}"/>
    <cellStyle name="Normal 5 2 2 4 2" xfId="3681" xr:uid="{00000000-0005-0000-0000-00008E0E0000}"/>
    <cellStyle name="Normal 5 2 2 5" xfId="3682" xr:uid="{00000000-0005-0000-0000-00008F0E0000}"/>
    <cellStyle name="Normal 5 2 2 5 2" xfId="3683" xr:uid="{00000000-0005-0000-0000-0000900E0000}"/>
    <cellStyle name="Normal 5 2 2 6" xfId="3684" xr:uid="{00000000-0005-0000-0000-0000910E0000}"/>
    <cellStyle name="Normal 5 2 2 6 2" xfId="3685" xr:uid="{00000000-0005-0000-0000-0000920E0000}"/>
    <cellStyle name="Normal 5 2 2 7" xfId="3686" xr:uid="{00000000-0005-0000-0000-0000930E0000}"/>
    <cellStyle name="Normal 5 2 2 7 2" xfId="3687" xr:uid="{00000000-0005-0000-0000-0000940E0000}"/>
    <cellStyle name="Normal 5 2 2 8" xfId="3688" xr:uid="{00000000-0005-0000-0000-0000950E0000}"/>
    <cellStyle name="Normal 5 2 2 8 2" xfId="3689" xr:uid="{00000000-0005-0000-0000-0000960E0000}"/>
    <cellStyle name="Normal 5 2 2 9" xfId="3690" xr:uid="{00000000-0005-0000-0000-0000970E0000}"/>
    <cellStyle name="Normal 5 2 2 9 2" xfId="3691" xr:uid="{00000000-0005-0000-0000-0000980E0000}"/>
    <cellStyle name="Normal 5 2 3" xfId="3692" xr:uid="{00000000-0005-0000-0000-0000990E0000}"/>
    <cellStyle name="Normal 5 2 3 2" xfId="3693" xr:uid="{00000000-0005-0000-0000-00009A0E0000}"/>
    <cellStyle name="Normal 5 2 3 3" xfId="3694" xr:uid="{00000000-0005-0000-0000-00009B0E0000}"/>
    <cellStyle name="Normal 5 2 3 4" xfId="3695" xr:uid="{00000000-0005-0000-0000-00009C0E0000}"/>
    <cellStyle name="Normal 5 2 4" xfId="3696" xr:uid="{00000000-0005-0000-0000-00009D0E0000}"/>
    <cellStyle name="Normal 5 2 5" xfId="3697" xr:uid="{00000000-0005-0000-0000-00009E0E0000}"/>
    <cellStyle name="Normal 5 2 6" xfId="3698" xr:uid="{00000000-0005-0000-0000-00009F0E0000}"/>
    <cellStyle name="Normal 5 2 7" xfId="3699" xr:uid="{00000000-0005-0000-0000-0000A00E0000}"/>
    <cellStyle name="Normal 5 2 8" xfId="3700" xr:uid="{00000000-0005-0000-0000-0000A10E0000}"/>
    <cellStyle name="Normal 5 3" xfId="3701" xr:uid="{00000000-0005-0000-0000-0000A20E0000}"/>
    <cellStyle name="Normal 5 3 10" xfId="3702" xr:uid="{00000000-0005-0000-0000-0000A30E0000}"/>
    <cellStyle name="Normal 5 3 11" xfId="3703" xr:uid="{00000000-0005-0000-0000-0000A40E0000}"/>
    <cellStyle name="Normal 5 3 2" xfId="3704" xr:uid="{00000000-0005-0000-0000-0000A50E0000}"/>
    <cellStyle name="Normal 5 3 2 2" xfId="3705" xr:uid="{00000000-0005-0000-0000-0000A60E0000}"/>
    <cellStyle name="Normal 5 3 2 3" xfId="3706" xr:uid="{00000000-0005-0000-0000-0000A70E0000}"/>
    <cellStyle name="Normal 5 3 3" xfId="3707" xr:uid="{00000000-0005-0000-0000-0000A80E0000}"/>
    <cellStyle name="Normal 5 3 3 2" xfId="3708" xr:uid="{00000000-0005-0000-0000-0000A90E0000}"/>
    <cellStyle name="Normal 5 3 3 3" xfId="3709" xr:uid="{00000000-0005-0000-0000-0000AA0E0000}"/>
    <cellStyle name="Normal 5 3 3 4" xfId="3710" xr:uid="{00000000-0005-0000-0000-0000AB0E0000}"/>
    <cellStyle name="Normal 5 3 4" xfId="3711" xr:uid="{00000000-0005-0000-0000-0000AC0E0000}"/>
    <cellStyle name="Normal 5 3 5" xfId="3712" xr:uid="{00000000-0005-0000-0000-0000AD0E0000}"/>
    <cellStyle name="Normal 5 3 6" xfId="3713" xr:uid="{00000000-0005-0000-0000-0000AE0E0000}"/>
    <cellStyle name="Normal 5 3 7" xfId="3714" xr:uid="{00000000-0005-0000-0000-0000AF0E0000}"/>
    <cellStyle name="Normal 5 3 8" xfId="3715" xr:uid="{00000000-0005-0000-0000-0000B00E0000}"/>
    <cellStyle name="Normal 5 3 9" xfId="3716" xr:uid="{00000000-0005-0000-0000-0000B10E0000}"/>
    <cellStyle name="Normal 5 4" xfId="3717" xr:uid="{00000000-0005-0000-0000-0000B20E0000}"/>
    <cellStyle name="Normal 5 4 2" xfId="3718" xr:uid="{00000000-0005-0000-0000-0000B30E0000}"/>
    <cellStyle name="Normal 5 4 3" xfId="3719" xr:uid="{00000000-0005-0000-0000-0000B40E0000}"/>
    <cellStyle name="Normal 5 4 4" xfId="3720" xr:uid="{00000000-0005-0000-0000-0000B50E0000}"/>
    <cellStyle name="Normal 5 4 5" xfId="3721" xr:uid="{00000000-0005-0000-0000-0000B60E0000}"/>
    <cellStyle name="Normal 5 4 6" xfId="3722" xr:uid="{00000000-0005-0000-0000-0000B70E0000}"/>
    <cellStyle name="Normal 5 4 7" xfId="3723" xr:uid="{00000000-0005-0000-0000-0000B80E0000}"/>
    <cellStyle name="Normal 5 4 8" xfId="3724" xr:uid="{00000000-0005-0000-0000-0000B90E0000}"/>
    <cellStyle name="Normal 5 5" xfId="3725" xr:uid="{00000000-0005-0000-0000-0000BA0E0000}"/>
    <cellStyle name="Normal 5 5 10" xfId="3726" xr:uid="{00000000-0005-0000-0000-0000BB0E0000}"/>
    <cellStyle name="Normal 5 5 11" xfId="3727" xr:uid="{00000000-0005-0000-0000-0000BC0E0000}"/>
    <cellStyle name="Normal 5 5 12" xfId="3728" xr:uid="{00000000-0005-0000-0000-0000BD0E0000}"/>
    <cellStyle name="Normal 5 5 2" xfId="3729" xr:uid="{00000000-0005-0000-0000-0000BE0E0000}"/>
    <cellStyle name="Normal 5 5 2 2" xfId="3730" xr:uid="{00000000-0005-0000-0000-0000BF0E0000}"/>
    <cellStyle name="Normal 5 5 2 2 2" xfId="3731" xr:uid="{00000000-0005-0000-0000-0000C00E0000}"/>
    <cellStyle name="Normal 5 5 2 3" xfId="3732" xr:uid="{00000000-0005-0000-0000-0000C10E0000}"/>
    <cellStyle name="Normal 5 5 2 4" xfId="3733" xr:uid="{00000000-0005-0000-0000-0000C20E0000}"/>
    <cellStyle name="Normal 5 5 2 5" xfId="3734" xr:uid="{00000000-0005-0000-0000-0000C30E0000}"/>
    <cellStyle name="Normal 5 5 2 6" xfId="3735" xr:uid="{00000000-0005-0000-0000-0000C40E0000}"/>
    <cellStyle name="Normal 5 5 3" xfId="3736" xr:uid="{00000000-0005-0000-0000-0000C50E0000}"/>
    <cellStyle name="Normal 5 5 3 2" xfId="3737" xr:uid="{00000000-0005-0000-0000-0000C60E0000}"/>
    <cellStyle name="Normal 5 5 3 3" xfId="3738" xr:uid="{00000000-0005-0000-0000-0000C70E0000}"/>
    <cellStyle name="Normal 5 5 3 4" xfId="3739" xr:uid="{00000000-0005-0000-0000-0000C80E0000}"/>
    <cellStyle name="Normal 5 5 4" xfId="3740" xr:uid="{00000000-0005-0000-0000-0000C90E0000}"/>
    <cellStyle name="Normal 5 5 4 2" xfId="3741" xr:uid="{00000000-0005-0000-0000-0000CA0E0000}"/>
    <cellStyle name="Normal 5 5 4 3" xfId="3742" xr:uid="{00000000-0005-0000-0000-0000CB0E0000}"/>
    <cellStyle name="Normal 5 5 4 4" xfId="3743" xr:uid="{00000000-0005-0000-0000-0000CC0E0000}"/>
    <cellStyle name="Normal 5 5 5" xfId="3744" xr:uid="{00000000-0005-0000-0000-0000CD0E0000}"/>
    <cellStyle name="Normal 5 5 6" xfId="3745" xr:uid="{00000000-0005-0000-0000-0000CE0E0000}"/>
    <cellStyle name="Normal 5 5 7" xfId="3746" xr:uid="{00000000-0005-0000-0000-0000CF0E0000}"/>
    <cellStyle name="Normal 5 5 8" xfId="3747" xr:uid="{00000000-0005-0000-0000-0000D00E0000}"/>
    <cellStyle name="Normal 5 5 9" xfId="3748" xr:uid="{00000000-0005-0000-0000-0000D10E0000}"/>
    <cellStyle name="Normal 5 5 9 2" xfId="3749" xr:uid="{00000000-0005-0000-0000-0000D20E0000}"/>
    <cellStyle name="Normal 5 6" xfId="3750" xr:uid="{00000000-0005-0000-0000-0000D30E0000}"/>
    <cellStyle name="Normal 5 6 2" xfId="3751" xr:uid="{00000000-0005-0000-0000-0000D40E0000}"/>
    <cellStyle name="Normal 5 6 3" xfId="3752" xr:uid="{00000000-0005-0000-0000-0000D50E0000}"/>
    <cellStyle name="Normal 5 6 4" xfId="3753" xr:uid="{00000000-0005-0000-0000-0000D60E0000}"/>
    <cellStyle name="Normal 5 7" xfId="3754" xr:uid="{00000000-0005-0000-0000-0000D70E0000}"/>
    <cellStyle name="Normal 5 8" xfId="3755" xr:uid="{00000000-0005-0000-0000-0000D80E0000}"/>
    <cellStyle name="Normal 5 9" xfId="3756" xr:uid="{00000000-0005-0000-0000-0000D90E0000}"/>
    <cellStyle name="Normal 50" xfId="3757" xr:uid="{00000000-0005-0000-0000-0000DA0E0000}"/>
    <cellStyle name="Normal 51" xfId="3758" xr:uid="{00000000-0005-0000-0000-0000DB0E0000}"/>
    <cellStyle name="Normal 52" xfId="3759" xr:uid="{00000000-0005-0000-0000-0000DC0E0000}"/>
    <cellStyle name="Normal 53" xfId="3760" xr:uid="{00000000-0005-0000-0000-0000DD0E0000}"/>
    <cellStyle name="Normal 54" xfId="3761" xr:uid="{00000000-0005-0000-0000-0000DE0E0000}"/>
    <cellStyle name="Normal 55" xfId="3762" xr:uid="{00000000-0005-0000-0000-0000DF0E0000}"/>
    <cellStyle name="Normal 6" xfId="3763" xr:uid="{00000000-0005-0000-0000-0000E00E0000}"/>
    <cellStyle name="Normal 6 10" xfId="3764" xr:uid="{00000000-0005-0000-0000-0000E10E0000}"/>
    <cellStyle name="Normal 6 10 2" xfId="3765" xr:uid="{00000000-0005-0000-0000-0000E20E0000}"/>
    <cellStyle name="Normal 6 10 3" xfId="3766" xr:uid="{00000000-0005-0000-0000-0000E30E0000}"/>
    <cellStyle name="Normal 6 11" xfId="3767" xr:uid="{00000000-0005-0000-0000-0000E40E0000}"/>
    <cellStyle name="Normal 6 12" xfId="3768" xr:uid="{00000000-0005-0000-0000-0000E50E0000}"/>
    <cellStyle name="Normal 6 12 2" xfId="3769" xr:uid="{00000000-0005-0000-0000-0000E60E0000}"/>
    <cellStyle name="Normal 6 12 3" xfId="3770" xr:uid="{00000000-0005-0000-0000-0000E70E0000}"/>
    <cellStyle name="Normal 6 2" xfId="3771" xr:uid="{00000000-0005-0000-0000-0000E80E0000}"/>
    <cellStyle name="Normal 6 2 10" xfId="3772" xr:uid="{00000000-0005-0000-0000-0000E90E0000}"/>
    <cellStyle name="Normal 6 2 11" xfId="3773" xr:uid="{00000000-0005-0000-0000-0000EA0E0000}"/>
    <cellStyle name="Normal 6 2 12" xfId="3774" xr:uid="{00000000-0005-0000-0000-0000EB0E0000}"/>
    <cellStyle name="Normal 6 2 13" xfId="3775" xr:uid="{00000000-0005-0000-0000-0000EC0E0000}"/>
    <cellStyle name="Normal 6 2 14" xfId="3776" xr:uid="{00000000-0005-0000-0000-0000ED0E0000}"/>
    <cellStyle name="Normal 6 2 2" xfId="3777" xr:uid="{00000000-0005-0000-0000-0000EE0E0000}"/>
    <cellStyle name="Normal 6 2 2 10" xfId="3778" xr:uid="{00000000-0005-0000-0000-0000EF0E0000}"/>
    <cellStyle name="Normal 6 2 2 10 2" xfId="3779" xr:uid="{00000000-0005-0000-0000-0000F00E0000}"/>
    <cellStyle name="Normal 6 2 2 11" xfId="3780" xr:uid="{00000000-0005-0000-0000-0000F10E0000}"/>
    <cellStyle name="Normal 6 2 2 11 2" xfId="3781" xr:uid="{00000000-0005-0000-0000-0000F20E0000}"/>
    <cellStyle name="Normal 6 2 2 12" xfId="3782" xr:uid="{00000000-0005-0000-0000-0000F30E0000}"/>
    <cellStyle name="Normal 6 2 2 12 2" xfId="3783" xr:uid="{00000000-0005-0000-0000-0000F40E0000}"/>
    <cellStyle name="Normal 6 2 2 13" xfId="3784" xr:uid="{00000000-0005-0000-0000-0000F50E0000}"/>
    <cellStyle name="Normal 6 2 2 13 2" xfId="3785" xr:uid="{00000000-0005-0000-0000-0000F60E0000}"/>
    <cellStyle name="Normal 6 2 2 2" xfId="3786" xr:uid="{00000000-0005-0000-0000-0000F70E0000}"/>
    <cellStyle name="Normal 6 2 2 2 2" xfId="3787" xr:uid="{00000000-0005-0000-0000-0000F80E0000}"/>
    <cellStyle name="Normal 6 2 2 3" xfId="3788" xr:uid="{00000000-0005-0000-0000-0000F90E0000}"/>
    <cellStyle name="Normal 6 2 2 3 2" xfId="3789" xr:uid="{00000000-0005-0000-0000-0000FA0E0000}"/>
    <cellStyle name="Normal 6 2 2 4" xfId="3790" xr:uid="{00000000-0005-0000-0000-0000FB0E0000}"/>
    <cellStyle name="Normal 6 2 2 4 2" xfId="3791" xr:uid="{00000000-0005-0000-0000-0000FC0E0000}"/>
    <cellStyle name="Normal 6 2 2 5" xfId="3792" xr:uid="{00000000-0005-0000-0000-0000FD0E0000}"/>
    <cellStyle name="Normal 6 2 2 5 2" xfId="3793" xr:uid="{00000000-0005-0000-0000-0000FE0E0000}"/>
    <cellStyle name="Normal 6 2 2 6" xfId="3794" xr:uid="{00000000-0005-0000-0000-0000FF0E0000}"/>
    <cellStyle name="Normal 6 2 2 6 2" xfId="3795" xr:uid="{00000000-0005-0000-0000-0000000F0000}"/>
    <cellStyle name="Normal 6 2 2 7" xfId="3796" xr:uid="{00000000-0005-0000-0000-0000010F0000}"/>
    <cellStyle name="Normal 6 2 2 7 2" xfId="3797" xr:uid="{00000000-0005-0000-0000-0000020F0000}"/>
    <cellStyle name="Normal 6 2 2 8" xfId="3798" xr:uid="{00000000-0005-0000-0000-0000030F0000}"/>
    <cellStyle name="Normal 6 2 2 8 2" xfId="3799" xr:uid="{00000000-0005-0000-0000-0000040F0000}"/>
    <cellStyle name="Normal 6 2 2 9" xfId="3800" xr:uid="{00000000-0005-0000-0000-0000050F0000}"/>
    <cellStyle name="Normal 6 2 2 9 2" xfId="3801" xr:uid="{00000000-0005-0000-0000-0000060F0000}"/>
    <cellStyle name="Normal 6 2 3" xfId="3802" xr:uid="{00000000-0005-0000-0000-0000070F0000}"/>
    <cellStyle name="Normal 6 2 4" xfId="3803" xr:uid="{00000000-0005-0000-0000-0000080F0000}"/>
    <cellStyle name="Normal 6 2 4 2" xfId="3804" xr:uid="{00000000-0005-0000-0000-0000090F0000}"/>
    <cellStyle name="Normal 6 2 5" xfId="3805" xr:uid="{00000000-0005-0000-0000-00000A0F0000}"/>
    <cellStyle name="Normal 6 2 6" xfId="3806" xr:uid="{00000000-0005-0000-0000-00000B0F0000}"/>
    <cellStyle name="Normal 6 2 7" xfId="3807" xr:uid="{00000000-0005-0000-0000-00000C0F0000}"/>
    <cellStyle name="Normal 6 2 8" xfId="3808" xr:uid="{00000000-0005-0000-0000-00000D0F0000}"/>
    <cellStyle name="Normal 6 2 9" xfId="3809" xr:uid="{00000000-0005-0000-0000-00000E0F0000}"/>
    <cellStyle name="Normal 6 3" xfId="3810" xr:uid="{00000000-0005-0000-0000-00000F0F0000}"/>
    <cellStyle name="Normal 6 3 10" xfId="3811" xr:uid="{00000000-0005-0000-0000-0000100F0000}"/>
    <cellStyle name="Normal 6 3 11" xfId="3812" xr:uid="{00000000-0005-0000-0000-0000110F0000}"/>
    <cellStyle name="Normal 6 3 12" xfId="3813" xr:uid="{00000000-0005-0000-0000-0000120F0000}"/>
    <cellStyle name="Normal 6 3 13" xfId="3814" xr:uid="{00000000-0005-0000-0000-0000130F0000}"/>
    <cellStyle name="Normal 6 3 14" xfId="3815" xr:uid="{00000000-0005-0000-0000-0000140F0000}"/>
    <cellStyle name="Normal 6 3 15" xfId="3816" xr:uid="{00000000-0005-0000-0000-0000150F0000}"/>
    <cellStyle name="Normal 6 3 16" xfId="3817" xr:uid="{00000000-0005-0000-0000-0000160F0000}"/>
    <cellStyle name="Normal 6 3 17" xfId="3818" xr:uid="{00000000-0005-0000-0000-0000170F0000}"/>
    <cellStyle name="Normal 6 3 17 2" xfId="3819" xr:uid="{00000000-0005-0000-0000-0000180F0000}"/>
    <cellStyle name="Normal 6 3 18" xfId="3820" xr:uid="{00000000-0005-0000-0000-0000190F0000}"/>
    <cellStyle name="Normal 6 3 19" xfId="3821" xr:uid="{00000000-0005-0000-0000-00001A0F0000}"/>
    <cellStyle name="Normal 6 3 2" xfId="3822" xr:uid="{00000000-0005-0000-0000-00001B0F0000}"/>
    <cellStyle name="Normal 6 3 3" xfId="3823" xr:uid="{00000000-0005-0000-0000-00001C0F0000}"/>
    <cellStyle name="Normal 6 3 4" xfId="3824" xr:uid="{00000000-0005-0000-0000-00001D0F0000}"/>
    <cellStyle name="Normal 6 3 5" xfId="3825" xr:uid="{00000000-0005-0000-0000-00001E0F0000}"/>
    <cellStyle name="Normal 6 3 6" xfId="3826" xr:uid="{00000000-0005-0000-0000-00001F0F0000}"/>
    <cellStyle name="Normal 6 3 7" xfId="3827" xr:uid="{00000000-0005-0000-0000-0000200F0000}"/>
    <cellStyle name="Normal 6 3 8" xfId="3828" xr:uid="{00000000-0005-0000-0000-0000210F0000}"/>
    <cellStyle name="Normal 6 3 9" xfId="3829" xr:uid="{00000000-0005-0000-0000-0000220F0000}"/>
    <cellStyle name="Normal 6 4" xfId="3830" xr:uid="{00000000-0005-0000-0000-0000230F0000}"/>
    <cellStyle name="Normal 6 4 2" xfId="3831" xr:uid="{00000000-0005-0000-0000-0000240F0000}"/>
    <cellStyle name="Normal 6 4 3" xfId="3832" xr:uid="{00000000-0005-0000-0000-0000250F0000}"/>
    <cellStyle name="Normal 6 4 4" xfId="3833" xr:uid="{00000000-0005-0000-0000-0000260F0000}"/>
    <cellStyle name="Normal 6 4 5" xfId="3834" xr:uid="{00000000-0005-0000-0000-0000270F0000}"/>
    <cellStyle name="Normal 6 4 6" xfId="3835" xr:uid="{00000000-0005-0000-0000-0000280F0000}"/>
    <cellStyle name="Normal 6 4 7" xfId="3836" xr:uid="{00000000-0005-0000-0000-0000290F0000}"/>
    <cellStyle name="Normal 6 4 8" xfId="3837" xr:uid="{00000000-0005-0000-0000-00002A0F0000}"/>
    <cellStyle name="Normal 6 5" xfId="3838" xr:uid="{00000000-0005-0000-0000-00002B0F0000}"/>
    <cellStyle name="Normal 6 5 2" xfId="3839" xr:uid="{00000000-0005-0000-0000-00002C0F0000}"/>
    <cellStyle name="Normal 6 5 3" xfId="3840" xr:uid="{00000000-0005-0000-0000-00002D0F0000}"/>
    <cellStyle name="Normal 6 5 4" xfId="3841" xr:uid="{00000000-0005-0000-0000-00002E0F0000}"/>
    <cellStyle name="Normal 6 5 5" xfId="3842" xr:uid="{00000000-0005-0000-0000-00002F0F0000}"/>
    <cellStyle name="Normal 6 5 6" xfId="3843" xr:uid="{00000000-0005-0000-0000-0000300F0000}"/>
    <cellStyle name="Normal 6 5 7" xfId="3844" xr:uid="{00000000-0005-0000-0000-0000310F0000}"/>
    <cellStyle name="Normal 6 5 8" xfId="3845" xr:uid="{00000000-0005-0000-0000-0000320F0000}"/>
    <cellStyle name="Normal 6 6" xfId="3846" xr:uid="{00000000-0005-0000-0000-0000330F0000}"/>
    <cellStyle name="Normal 6 7" xfId="3847" xr:uid="{00000000-0005-0000-0000-0000340F0000}"/>
    <cellStyle name="Normal 6 8" xfId="3848" xr:uid="{00000000-0005-0000-0000-0000350F0000}"/>
    <cellStyle name="Normal 6 9" xfId="3849" xr:uid="{00000000-0005-0000-0000-0000360F0000}"/>
    <cellStyle name="Normal 6_ELC" xfId="3850" xr:uid="{00000000-0005-0000-0000-0000370F0000}"/>
    <cellStyle name="Normal 7" xfId="3851" xr:uid="{00000000-0005-0000-0000-0000380F0000}"/>
    <cellStyle name="Normal 7 10" xfId="3852" xr:uid="{00000000-0005-0000-0000-0000390F0000}"/>
    <cellStyle name="Normal 7 11" xfId="3853" xr:uid="{00000000-0005-0000-0000-00003A0F0000}"/>
    <cellStyle name="Normal 7 12" xfId="3854" xr:uid="{00000000-0005-0000-0000-00003B0F0000}"/>
    <cellStyle name="Normal 7 13" xfId="3855" xr:uid="{00000000-0005-0000-0000-00003C0F0000}"/>
    <cellStyle name="Normal 7 2" xfId="3856" xr:uid="{00000000-0005-0000-0000-00003D0F0000}"/>
    <cellStyle name="Normal 7 2 2" xfId="3857" xr:uid="{00000000-0005-0000-0000-00003E0F0000}"/>
    <cellStyle name="Normal 7 2 3" xfId="3858" xr:uid="{00000000-0005-0000-0000-00003F0F0000}"/>
    <cellStyle name="Normal 7 2 3 2" xfId="3859" xr:uid="{00000000-0005-0000-0000-0000400F0000}"/>
    <cellStyle name="Normal 7 2 3 3" xfId="3860" xr:uid="{00000000-0005-0000-0000-0000410F0000}"/>
    <cellStyle name="Normal 7 2 4" xfId="3861" xr:uid="{00000000-0005-0000-0000-0000420F0000}"/>
    <cellStyle name="Normal 7 2 5" xfId="3862" xr:uid="{00000000-0005-0000-0000-0000430F0000}"/>
    <cellStyle name="Normal 7 2 6" xfId="3863" xr:uid="{00000000-0005-0000-0000-0000440F0000}"/>
    <cellStyle name="Normal 7 2 7" xfId="3864" xr:uid="{00000000-0005-0000-0000-0000450F0000}"/>
    <cellStyle name="Normal 7 2 8" xfId="3865" xr:uid="{00000000-0005-0000-0000-0000460F0000}"/>
    <cellStyle name="Normal 7 2 9" xfId="3866" xr:uid="{00000000-0005-0000-0000-0000470F0000}"/>
    <cellStyle name="Normal 7 2_Scen_XBase" xfId="3867" xr:uid="{00000000-0005-0000-0000-0000480F0000}"/>
    <cellStyle name="Normal 7 3" xfId="3868" xr:uid="{00000000-0005-0000-0000-0000490F0000}"/>
    <cellStyle name="Normal 7 3 10" xfId="3869" xr:uid="{00000000-0005-0000-0000-00004A0F0000}"/>
    <cellStyle name="Normal 7 3 11" xfId="3870" xr:uid="{00000000-0005-0000-0000-00004B0F0000}"/>
    <cellStyle name="Normal 7 3 12" xfId="3871" xr:uid="{00000000-0005-0000-0000-00004C0F0000}"/>
    <cellStyle name="Normal 7 3 2" xfId="3872" xr:uid="{00000000-0005-0000-0000-00004D0F0000}"/>
    <cellStyle name="Normal 7 3 3" xfId="3873" xr:uid="{00000000-0005-0000-0000-00004E0F0000}"/>
    <cellStyle name="Normal 7 3 4" xfId="3874" xr:uid="{00000000-0005-0000-0000-00004F0F0000}"/>
    <cellStyle name="Normal 7 3 5" xfId="3875" xr:uid="{00000000-0005-0000-0000-0000500F0000}"/>
    <cellStyle name="Normal 7 3 6" xfId="3876" xr:uid="{00000000-0005-0000-0000-0000510F0000}"/>
    <cellStyle name="Normal 7 3 7" xfId="3877" xr:uid="{00000000-0005-0000-0000-0000520F0000}"/>
    <cellStyle name="Normal 7 3 8" xfId="3878" xr:uid="{00000000-0005-0000-0000-0000530F0000}"/>
    <cellStyle name="Normal 7 3 9" xfId="3879" xr:uid="{00000000-0005-0000-0000-0000540F0000}"/>
    <cellStyle name="Normal 7 4" xfId="3880" xr:uid="{00000000-0005-0000-0000-0000550F0000}"/>
    <cellStyle name="Normal 7 4 2" xfId="3881" xr:uid="{00000000-0005-0000-0000-0000560F0000}"/>
    <cellStyle name="Normal 7 4 3" xfId="3882" xr:uid="{00000000-0005-0000-0000-0000570F0000}"/>
    <cellStyle name="Normal 7 4 4" xfId="3883" xr:uid="{00000000-0005-0000-0000-0000580F0000}"/>
    <cellStyle name="Normal 7 4 5" xfId="3884" xr:uid="{00000000-0005-0000-0000-0000590F0000}"/>
    <cellStyle name="Normal 7 4 6" xfId="3885" xr:uid="{00000000-0005-0000-0000-00005A0F0000}"/>
    <cellStyle name="Normal 7 4 7" xfId="3886" xr:uid="{00000000-0005-0000-0000-00005B0F0000}"/>
    <cellStyle name="Normal 7 4 8" xfId="3887" xr:uid="{00000000-0005-0000-0000-00005C0F0000}"/>
    <cellStyle name="Normal 7 5" xfId="3888" xr:uid="{00000000-0005-0000-0000-00005D0F0000}"/>
    <cellStyle name="Normal 7 5 2" xfId="3889" xr:uid="{00000000-0005-0000-0000-00005E0F0000}"/>
    <cellStyle name="Normal 7 5 3" xfId="3890" xr:uid="{00000000-0005-0000-0000-00005F0F0000}"/>
    <cellStyle name="Normal 7 5 4" xfId="3891" xr:uid="{00000000-0005-0000-0000-0000600F0000}"/>
    <cellStyle name="Normal 7 5 5" xfId="3892" xr:uid="{00000000-0005-0000-0000-0000610F0000}"/>
    <cellStyle name="Normal 7 5 6" xfId="3893" xr:uid="{00000000-0005-0000-0000-0000620F0000}"/>
    <cellStyle name="Normal 7 5 7" xfId="3894" xr:uid="{00000000-0005-0000-0000-0000630F0000}"/>
    <cellStyle name="Normal 7 5 8" xfId="3895" xr:uid="{00000000-0005-0000-0000-0000640F0000}"/>
    <cellStyle name="Normal 7 6" xfId="3896" xr:uid="{00000000-0005-0000-0000-0000650F0000}"/>
    <cellStyle name="Normal 7 7" xfId="3897" xr:uid="{00000000-0005-0000-0000-0000660F0000}"/>
    <cellStyle name="Normal 7 8" xfId="3898" xr:uid="{00000000-0005-0000-0000-0000670F0000}"/>
    <cellStyle name="Normal 7 9" xfId="3899" xr:uid="{00000000-0005-0000-0000-0000680F0000}"/>
    <cellStyle name="Normal 8" xfId="3900" xr:uid="{00000000-0005-0000-0000-0000690F0000}"/>
    <cellStyle name="Normal 8 10" xfId="3901" xr:uid="{00000000-0005-0000-0000-00006A0F0000}"/>
    <cellStyle name="Normal 8 10 2" xfId="3902" xr:uid="{00000000-0005-0000-0000-00006B0F0000}"/>
    <cellStyle name="Normal 8 10 3" xfId="3903" xr:uid="{00000000-0005-0000-0000-00006C0F0000}"/>
    <cellStyle name="Normal 8 11" xfId="3904" xr:uid="{00000000-0005-0000-0000-00006D0F0000}"/>
    <cellStyle name="Normal 8 11 2" xfId="3905" xr:uid="{00000000-0005-0000-0000-00006E0F0000}"/>
    <cellStyle name="Normal 8 11 3" xfId="3906" xr:uid="{00000000-0005-0000-0000-00006F0F0000}"/>
    <cellStyle name="Normal 8 11 4" xfId="3907" xr:uid="{00000000-0005-0000-0000-0000700F0000}"/>
    <cellStyle name="Normal 8 12" xfId="3908" xr:uid="{00000000-0005-0000-0000-0000710F0000}"/>
    <cellStyle name="Normal 8 13" xfId="3909" xr:uid="{00000000-0005-0000-0000-0000720F0000}"/>
    <cellStyle name="Normal 8 2" xfId="3910" xr:uid="{00000000-0005-0000-0000-0000730F0000}"/>
    <cellStyle name="Normal 8 2 2" xfId="3911" xr:uid="{00000000-0005-0000-0000-0000740F0000}"/>
    <cellStyle name="Normal 8 2 3" xfId="3912" xr:uid="{00000000-0005-0000-0000-0000750F0000}"/>
    <cellStyle name="Normal 8 2 4" xfId="3913" xr:uid="{00000000-0005-0000-0000-0000760F0000}"/>
    <cellStyle name="Normal 8 2 5" xfId="3914" xr:uid="{00000000-0005-0000-0000-0000770F0000}"/>
    <cellStyle name="Normal 8 2 6" xfId="3915" xr:uid="{00000000-0005-0000-0000-0000780F0000}"/>
    <cellStyle name="Normal 8 2 7" xfId="3916" xr:uid="{00000000-0005-0000-0000-0000790F0000}"/>
    <cellStyle name="Normal 8 2 8" xfId="3917" xr:uid="{00000000-0005-0000-0000-00007A0F0000}"/>
    <cellStyle name="Normal 8 2 9" xfId="3918" xr:uid="{00000000-0005-0000-0000-00007B0F0000}"/>
    <cellStyle name="Normal 8 3" xfId="3919" xr:uid="{00000000-0005-0000-0000-00007C0F0000}"/>
    <cellStyle name="Normal 8 3 2" xfId="3920" xr:uid="{00000000-0005-0000-0000-00007D0F0000}"/>
    <cellStyle name="Normal 8 3 2 2" xfId="3921" xr:uid="{00000000-0005-0000-0000-00007E0F0000}"/>
    <cellStyle name="Normal 8 3 3" xfId="3922" xr:uid="{00000000-0005-0000-0000-00007F0F0000}"/>
    <cellStyle name="Normal 8 3 4" xfId="3923" xr:uid="{00000000-0005-0000-0000-0000800F0000}"/>
    <cellStyle name="Normal 8 3 5" xfId="3924" xr:uid="{00000000-0005-0000-0000-0000810F0000}"/>
    <cellStyle name="Normal 8 3 6" xfId="3925" xr:uid="{00000000-0005-0000-0000-0000820F0000}"/>
    <cellStyle name="Normal 8 3 7" xfId="3926" xr:uid="{00000000-0005-0000-0000-0000830F0000}"/>
    <cellStyle name="Normal 8 3 8" xfId="3927" xr:uid="{00000000-0005-0000-0000-0000840F0000}"/>
    <cellStyle name="Normal 8 3 9" xfId="3928" xr:uid="{00000000-0005-0000-0000-0000850F0000}"/>
    <cellStyle name="Normal 8 4" xfId="3929" xr:uid="{00000000-0005-0000-0000-0000860F0000}"/>
    <cellStyle name="Normal 8 4 2" xfId="3930" xr:uid="{00000000-0005-0000-0000-0000870F0000}"/>
    <cellStyle name="Normal 8 4 3" xfId="3931" xr:uid="{00000000-0005-0000-0000-0000880F0000}"/>
    <cellStyle name="Normal 8 4 4" xfId="3932" xr:uid="{00000000-0005-0000-0000-0000890F0000}"/>
    <cellStyle name="Normal 8 4 5" xfId="3933" xr:uid="{00000000-0005-0000-0000-00008A0F0000}"/>
    <cellStyle name="Normal 8 4 6" xfId="3934" xr:uid="{00000000-0005-0000-0000-00008B0F0000}"/>
    <cellStyle name="Normal 8 4 7" xfId="3935" xr:uid="{00000000-0005-0000-0000-00008C0F0000}"/>
    <cellStyle name="Normal 8 4 8" xfId="3936" xr:uid="{00000000-0005-0000-0000-00008D0F0000}"/>
    <cellStyle name="Normal 8 5" xfId="3937" xr:uid="{00000000-0005-0000-0000-00008E0F0000}"/>
    <cellStyle name="Normal 8 5 2" xfId="3938" xr:uid="{00000000-0005-0000-0000-00008F0F0000}"/>
    <cellStyle name="Normal 8 5 3" xfId="3939" xr:uid="{00000000-0005-0000-0000-0000900F0000}"/>
    <cellStyle name="Normal 8 5 4" xfId="3940" xr:uid="{00000000-0005-0000-0000-0000910F0000}"/>
    <cellStyle name="Normal 8 5 5" xfId="3941" xr:uid="{00000000-0005-0000-0000-0000920F0000}"/>
    <cellStyle name="Normal 8 5 6" xfId="3942" xr:uid="{00000000-0005-0000-0000-0000930F0000}"/>
    <cellStyle name="Normal 8 5 7" xfId="3943" xr:uid="{00000000-0005-0000-0000-0000940F0000}"/>
    <cellStyle name="Normal 8 5 8" xfId="3944" xr:uid="{00000000-0005-0000-0000-0000950F0000}"/>
    <cellStyle name="Normal 8 6" xfId="3945" xr:uid="{00000000-0005-0000-0000-0000960F0000}"/>
    <cellStyle name="Normal 8 7" xfId="3946" xr:uid="{00000000-0005-0000-0000-0000970F0000}"/>
    <cellStyle name="Normal 8 8" xfId="3947" xr:uid="{00000000-0005-0000-0000-0000980F0000}"/>
    <cellStyle name="Normal 8 9" xfId="3948" xr:uid="{00000000-0005-0000-0000-0000990F0000}"/>
    <cellStyle name="Normal 9" xfId="3949" xr:uid="{00000000-0005-0000-0000-00009A0F0000}"/>
    <cellStyle name="Normal 9 10" xfId="3950" xr:uid="{00000000-0005-0000-0000-00009B0F0000}"/>
    <cellStyle name="Normal 9 10 2" xfId="3951" xr:uid="{00000000-0005-0000-0000-00009C0F0000}"/>
    <cellStyle name="Normal 9 11" xfId="3952" xr:uid="{00000000-0005-0000-0000-00009D0F0000}"/>
    <cellStyle name="Normal 9 11 2" xfId="3953" xr:uid="{00000000-0005-0000-0000-00009E0F0000}"/>
    <cellStyle name="Normal 9 12" xfId="3954" xr:uid="{00000000-0005-0000-0000-00009F0F0000}"/>
    <cellStyle name="Normal 9 13" xfId="3955" xr:uid="{00000000-0005-0000-0000-0000A00F0000}"/>
    <cellStyle name="Normal 9 2" xfId="3956" xr:uid="{00000000-0005-0000-0000-0000A10F0000}"/>
    <cellStyle name="Normal 9 2 2" xfId="3957" xr:uid="{00000000-0005-0000-0000-0000A20F0000}"/>
    <cellStyle name="Normal 9 2 2 2" xfId="3958" xr:uid="{00000000-0005-0000-0000-0000A30F0000}"/>
    <cellStyle name="Normal 9 2 2 3" xfId="3959" xr:uid="{00000000-0005-0000-0000-0000A40F0000}"/>
    <cellStyle name="Normal 9 2 3" xfId="3960" xr:uid="{00000000-0005-0000-0000-0000A50F0000}"/>
    <cellStyle name="Normal 9 2 3 2" xfId="3961" xr:uid="{00000000-0005-0000-0000-0000A60F0000}"/>
    <cellStyle name="Normal 9 2 4" xfId="3962" xr:uid="{00000000-0005-0000-0000-0000A70F0000}"/>
    <cellStyle name="Normal 9 2 4 2" xfId="3963" xr:uid="{00000000-0005-0000-0000-0000A80F0000}"/>
    <cellStyle name="Normal 9 2 5" xfId="3964" xr:uid="{00000000-0005-0000-0000-0000A90F0000}"/>
    <cellStyle name="Normal 9 2 6" xfId="3965" xr:uid="{00000000-0005-0000-0000-0000AA0F0000}"/>
    <cellStyle name="Normal 9 3" xfId="3966" xr:uid="{00000000-0005-0000-0000-0000AB0F0000}"/>
    <cellStyle name="Normal 9 3 2" xfId="3967" xr:uid="{00000000-0005-0000-0000-0000AC0F0000}"/>
    <cellStyle name="Normal 9 3 3" xfId="3968" xr:uid="{00000000-0005-0000-0000-0000AD0F0000}"/>
    <cellStyle name="Normal 9 3 4" xfId="3969" xr:uid="{00000000-0005-0000-0000-0000AE0F0000}"/>
    <cellStyle name="Normal 9 3 5" xfId="3970" xr:uid="{00000000-0005-0000-0000-0000AF0F0000}"/>
    <cellStyle name="Normal 9 4" xfId="3971" xr:uid="{00000000-0005-0000-0000-0000B00F0000}"/>
    <cellStyle name="Normal 9 5" xfId="3972" xr:uid="{00000000-0005-0000-0000-0000B10F0000}"/>
    <cellStyle name="Normal 9 6" xfId="3973" xr:uid="{00000000-0005-0000-0000-0000B20F0000}"/>
    <cellStyle name="Normal 9 7" xfId="3974" xr:uid="{00000000-0005-0000-0000-0000B30F0000}"/>
    <cellStyle name="Normal 9 8" xfId="3975" xr:uid="{00000000-0005-0000-0000-0000B40F0000}"/>
    <cellStyle name="Normal 9 9" xfId="3976" xr:uid="{00000000-0005-0000-0000-0000B50F0000}"/>
    <cellStyle name="Normal GHG Numbers (0.00)" xfId="3977" xr:uid="{00000000-0005-0000-0000-0000B60F0000}"/>
    <cellStyle name="Normal GHG Textfiels Bold" xfId="3978" xr:uid="{00000000-0005-0000-0000-0000B70F0000}"/>
    <cellStyle name="Normal GHG whole table" xfId="3979" xr:uid="{00000000-0005-0000-0000-0000B80F0000}"/>
    <cellStyle name="Normal GHG-Shade" xfId="3980" xr:uid="{00000000-0005-0000-0000-0000B90F0000}"/>
    <cellStyle name="Normál_C3EM_v2" xfId="3981" xr:uid="{00000000-0005-0000-0000-0000BA0F0000}"/>
    <cellStyle name="Normale_B2020" xfId="3982" xr:uid="{00000000-0005-0000-0000-0000BB0F0000}"/>
    <cellStyle name="normální_List1" xfId="3983" xr:uid="{00000000-0005-0000-0000-0000BC0F0000}"/>
    <cellStyle name="Note 10" xfId="3984" xr:uid="{00000000-0005-0000-0000-0000BD0F0000}"/>
    <cellStyle name="Note 10 2" xfId="3985" xr:uid="{00000000-0005-0000-0000-0000BE0F0000}"/>
    <cellStyle name="Note 10 3" xfId="3986" xr:uid="{00000000-0005-0000-0000-0000BF0F0000}"/>
    <cellStyle name="Note 10 3 2" xfId="3987" xr:uid="{00000000-0005-0000-0000-0000C00F0000}"/>
    <cellStyle name="Note 10 3_ELC_final" xfId="3988" xr:uid="{00000000-0005-0000-0000-0000C10F0000}"/>
    <cellStyle name="Note 10_ELC_final" xfId="3989" xr:uid="{00000000-0005-0000-0000-0000C20F0000}"/>
    <cellStyle name="Note 11" xfId="3990" xr:uid="{00000000-0005-0000-0000-0000C30F0000}"/>
    <cellStyle name="Note 11 2" xfId="3991" xr:uid="{00000000-0005-0000-0000-0000C40F0000}"/>
    <cellStyle name="Note 11_ELC_final" xfId="3992" xr:uid="{00000000-0005-0000-0000-0000C50F0000}"/>
    <cellStyle name="Note 12" xfId="3993" xr:uid="{00000000-0005-0000-0000-0000C60F0000}"/>
    <cellStyle name="Note 12 2" xfId="3994" xr:uid="{00000000-0005-0000-0000-0000C70F0000}"/>
    <cellStyle name="Note 12_ELC_final" xfId="3995" xr:uid="{00000000-0005-0000-0000-0000C80F0000}"/>
    <cellStyle name="Note 13" xfId="3996" xr:uid="{00000000-0005-0000-0000-0000C90F0000}"/>
    <cellStyle name="Note 13 2" xfId="3997" xr:uid="{00000000-0005-0000-0000-0000CA0F0000}"/>
    <cellStyle name="Note 13_ELC_final" xfId="3998" xr:uid="{00000000-0005-0000-0000-0000CB0F0000}"/>
    <cellStyle name="Note 14" xfId="3999" xr:uid="{00000000-0005-0000-0000-0000CC0F0000}"/>
    <cellStyle name="Note 14 2" xfId="4000" xr:uid="{00000000-0005-0000-0000-0000CD0F0000}"/>
    <cellStyle name="Note 14_ELC_final" xfId="4001" xr:uid="{00000000-0005-0000-0000-0000CE0F0000}"/>
    <cellStyle name="Note 15" xfId="4002" xr:uid="{00000000-0005-0000-0000-0000CF0F0000}"/>
    <cellStyle name="Note 15 2" xfId="4003" xr:uid="{00000000-0005-0000-0000-0000D00F0000}"/>
    <cellStyle name="Note 15_ELC_final" xfId="4004" xr:uid="{00000000-0005-0000-0000-0000D10F0000}"/>
    <cellStyle name="Note 16" xfId="4005" xr:uid="{00000000-0005-0000-0000-0000D20F0000}"/>
    <cellStyle name="Note 16 2" xfId="4006" xr:uid="{00000000-0005-0000-0000-0000D30F0000}"/>
    <cellStyle name="Note 16_ELC_final" xfId="4007" xr:uid="{00000000-0005-0000-0000-0000D40F0000}"/>
    <cellStyle name="Note 17" xfId="4008" xr:uid="{00000000-0005-0000-0000-0000D50F0000}"/>
    <cellStyle name="Note 17 2" xfId="4009" xr:uid="{00000000-0005-0000-0000-0000D60F0000}"/>
    <cellStyle name="Note 17_ELC_final" xfId="4010" xr:uid="{00000000-0005-0000-0000-0000D70F0000}"/>
    <cellStyle name="Note 18" xfId="4011" xr:uid="{00000000-0005-0000-0000-0000D80F0000}"/>
    <cellStyle name="Note 18 2" xfId="4012" xr:uid="{00000000-0005-0000-0000-0000D90F0000}"/>
    <cellStyle name="Note 18_ELC_final" xfId="4013" xr:uid="{00000000-0005-0000-0000-0000DA0F0000}"/>
    <cellStyle name="Note 19" xfId="4014" xr:uid="{00000000-0005-0000-0000-0000DB0F0000}"/>
    <cellStyle name="Note 2" xfId="4015" xr:uid="{00000000-0005-0000-0000-0000DC0F0000}"/>
    <cellStyle name="Note 2 10" xfId="4016" xr:uid="{00000000-0005-0000-0000-0000DD0F0000}"/>
    <cellStyle name="Note 2 11" xfId="4017" xr:uid="{00000000-0005-0000-0000-0000DE0F0000}"/>
    <cellStyle name="Note 2 12" xfId="4018" xr:uid="{00000000-0005-0000-0000-0000DF0F0000}"/>
    <cellStyle name="Note 2 13" xfId="4019" xr:uid="{00000000-0005-0000-0000-0000E00F0000}"/>
    <cellStyle name="Note 2 14" xfId="4020" xr:uid="{00000000-0005-0000-0000-0000E10F0000}"/>
    <cellStyle name="Note 2 15" xfId="4021" xr:uid="{00000000-0005-0000-0000-0000E20F0000}"/>
    <cellStyle name="Note 2 16" xfId="4022" xr:uid="{00000000-0005-0000-0000-0000E30F0000}"/>
    <cellStyle name="Note 2 17" xfId="4023" xr:uid="{00000000-0005-0000-0000-0000E40F0000}"/>
    <cellStyle name="Note 2 2" xfId="4024" xr:uid="{00000000-0005-0000-0000-0000E50F0000}"/>
    <cellStyle name="Note 2 2 2" xfId="4025" xr:uid="{00000000-0005-0000-0000-0000E60F0000}"/>
    <cellStyle name="Note 2 3" xfId="4026" xr:uid="{00000000-0005-0000-0000-0000E70F0000}"/>
    <cellStyle name="Note 2 3 2" xfId="4027" xr:uid="{00000000-0005-0000-0000-0000E80F0000}"/>
    <cellStyle name="Note 2 3 3" xfId="4028" xr:uid="{00000000-0005-0000-0000-0000E90F0000}"/>
    <cellStyle name="Note 2 4" xfId="4029" xr:uid="{00000000-0005-0000-0000-0000EA0F0000}"/>
    <cellStyle name="Note 2 5" xfId="4030" xr:uid="{00000000-0005-0000-0000-0000EB0F0000}"/>
    <cellStyle name="Note 2 6" xfId="4031" xr:uid="{00000000-0005-0000-0000-0000EC0F0000}"/>
    <cellStyle name="Note 2 7" xfId="4032" xr:uid="{00000000-0005-0000-0000-0000ED0F0000}"/>
    <cellStyle name="Note 2 8" xfId="4033" xr:uid="{00000000-0005-0000-0000-0000EE0F0000}"/>
    <cellStyle name="Note 2 9" xfId="4034" xr:uid="{00000000-0005-0000-0000-0000EF0F0000}"/>
    <cellStyle name="Note 2_PrimaryEnergyPrices_TIMES" xfId="4035" xr:uid="{00000000-0005-0000-0000-0000F00F0000}"/>
    <cellStyle name="Note 20" xfId="4036" xr:uid="{00000000-0005-0000-0000-0000F10F0000}"/>
    <cellStyle name="Note 21" xfId="4037" xr:uid="{00000000-0005-0000-0000-0000F20F0000}"/>
    <cellStyle name="Note 22" xfId="4038" xr:uid="{00000000-0005-0000-0000-0000F30F0000}"/>
    <cellStyle name="Note 23" xfId="4039" xr:uid="{00000000-0005-0000-0000-0000F40F0000}"/>
    <cellStyle name="Note 24" xfId="4040" xr:uid="{00000000-0005-0000-0000-0000F50F0000}"/>
    <cellStyle name="Note 25" xfId="4041" xr:uid="{00000000-0005-0000-0000-0000F60F0000}"/>
    <cellStyle name="Note 26" xfId="4042" xr:uid="{00000000-0005-0000-0000-0000F70F0000}"/>
    <cellStyle name="Note 27" xfId="4043" xr:uid="{00000000-0005-0000-0000-0000F80F0000}"/>
    <cellStyle name="Note 28" xfId="4044" xr:uid="{00000000-0005-0000-0000-0000F90F0000}"/>
    <cellStyle name="Note 29" xfId="4045" xr:uid="{00000000-0005-0000-0000-0000FA0F0000}"/>
    <cellStyle name="Note 3" xfId="4046" xr:uid="{00000000-0005-0000-0000-0000FB0F0000}"/>
    <cellStyle name="Note 3 2" xfId="4047" xr:uid="{00000000-0005-0000-0000-0000FC0F0000}"/>
    <cellStyle name="Note 3 2 2" xfId="4048" xr:uid="{00000000-0005-0000-0000-0000FD0F0000}"/>
    <cellStyle name="Note 3 3" xfId="4049" xr:uid="{00000000-0005-0000-0000-0000FE0F0000}"/>
    <cellStyle name="Note 3 4" xfId="4050" xr:uid="{00000000-0005-0000-0000-0000FF0F0000}"/>
    <cellStyle name="Note 3 4 2" xfId="4051" xr:uid="{00000000-0005-0000-0000-000000100000}"/>
    <cellStyle name="Note 3 4 3" xfId="4052" xr:uid="{00000000-0005-0000-0000-000001100000}"/>
    <cellStyle name="Note 3 5" xfId="4053" xr:uid="{00000000-0005-0000-0000-000002100000}"/>
    <cellStyle name="Note 3 6" xfId="4054" xr:uid="{00000000-0005-0000-0000-000003100000}"/>
    <cellStyle name="Note 3 7" xfId="4055" xr:uid="{00000000-0005-0000-0000-000004100000}"/>
    <cellStyle name="Note 30" xfId="4056" xr:uid="{00000000-0005-0000-0000-000005100000}"/>
    <cellStyle name="Note 31" xfId="4057" xr:uid="{00000000-0005-0000-0000-000006100000}"/>
    <cellStyle name="Note 32" xfId="4058" xr:uid="{00000000-0005-0000-0000-000007100000}"/>
    <cellStyle name="Note 33" xfId="4059" xr:uid="{00000000-0005-0000-0000-000008100000}"/>
    <cellStyle name="Note 34" xfId="4060" xr:uid="{00000000-0005-0000-0000-000009100000}"/>
    <cellStyle name="Note 35" xfId="4061" xr:uid="{00000000-0005-0000-0000-00000A100000}"/>
    <cellStyle name="Note 36" xfId="4062" xr:uid="{00000000-0005-0000-0000-00000B100000}"/>
    <cellStyle name="Note 37" xfId="4063" xr:uid="{00000000-0005-0000-0000-00000C100000}"/>
    <cellStyle name="Note 38" xfId="4064" xr:uid="{00000000-0005-0000-0000-00000D100000}"/>
    <cellStyle name="Note 39" xfId="4065" xr:uid="{00000000-0005-0000-0000-00000E100000}"/>
    <cellStyle name="Note 4" xfId="4066" xr:uid="{00000000-0005-0000-0000-00000F100000}"/>
    <cellStyle name="Note 4 2" xfId="4067" xr:uid="{00000000-0005-0000-0000-000010100000}"/>
    <cellStyle name="Note 4 3" xfId="4068" xr:uid="{00000000-0005-0000-0000-000011100000}"/>
    <cellStyle name="Note 4 3 2" xfId="4069" xr:uid="{00000000-0005-0000-0000-000012100000}"/>
    <cellStyle name="Note 4 3_ELC_final" xfId="4070" xr:uid="{00000000-0005-0000-0000-000013100000}"/>
    <cellStyle name="Note 4 4" xfId="4071" xr:uid="{00000000-0005-0000-0000-000014100000}"/>
    <cellStyle name="Note 4_ELC_final" xfId="4072" xr:uid="{00000000-0005-0000-0000-000015100000}"/>
    <cellStyle name="Note 40" xfId="4073" xr:uid="{00000000-0005-0000-0000-000016100000}"/>
    <cellStyle name="Note 41" xfId="4074" xr:uid="{00000000-0005-0000-0000-000017100000}"/>
    <cellStyle name="Note 5" xfId="4075" xr:uid="{00000000-0005-0000-0000-000018100000}"/>
    <cellStyle name="Note 5 2" xfId="4076" xr:uid="{00000000-0005-0000-0000-000019100000}"/>
    <cellStyle name="Note 5 3" xfId="4077" xr:uid="{00000000-0005-0000-0000-00001A100000}"/>
    <cellStyle name="Note 5 3 2" xfId="4078" xr:uid="{00000000-0005-0000-0000-00001B100000}"/>
    <cellStyle name="Note 5 3_ELC_final" xfId="4079" xr:uid="{00000000-0005-0000-0000-00001C100000}"/>
    <cellStyle name="Note 5 4" xfId="4080" xr:uid="{00000000-0005-0000-0000-00001D100000}"/>
    <cellStyle name="Note 5_ELC_final" xfId="4081" xr:uid="{00000000-0005-0000-0000-00001E100000}"/>
    <cellStyle name="Note 6" xfId="4082" xr:uid="{00000000-0005-0000-0000-00001F100000}"/>
    <cellStyle name="Note 6 2" xfId="4083" xr:uid="{00000000-0005-0000-0000-000020100000}"/>
    <cellStyle name="Note 6 3" xfId="4084" xr:uid="{00000000-0005-0000-0000-000021100000}"/>
    <cellStyle name="Note 6 3 2" xfId="4085" xr:uid="{00000000-0005-0000-0000-000022100000}"/>
    <cellStyle name="Note 6 3_ELC_final" xfId="4086" xr:uid="{00000000-0005-0000-0000-000023100000}"/>
    <cellStyle name="Note 6 4" xfId="4087" xr:uid="{00000000-0005-0000-0000-000024100000}"/>
    <cellStyle name="Note 6_ELC_final" xfId="4088" xr:uid="{00000000-0005-0000-0000-000025100000}"/>
    <cellStyle name="Note 7" xfId="4089" xr:uid="{00000000-0005-0000-0000-000026100000}"/>
    <cellStyle name="Note 7 2" xfId="4090" xr:uid="{00000000-0005-0000-0000-000027100000}"/>
    <cellStyle name="Note 7 2 2" xfId="4091" xr:uid="{00000000-0005-0000-0000-000028100000}"/>
    <cellStyle name="Note 7 3" xfId="4092" xr:uid="{00000000-0005-0000-0000-000029100000}"/>
    <cellStyle name="Note 7 3 2" xfId="4093" xr:uid="{00000000-0005-0000-0000-00002A100000}"/>
    <cellStyle name="Note 7 3_ELC_final" xfId="4094" xr:uid="{00000000-0005-0000-0000-00002B100000}"/>
    <cellStyle name="Note 7 4" xfId="4095" xr:uid="{00000000-0005-0000-0000-00002C100000}"/>
    <cellStyle name="Note 7 5" xfId="4096" xr:uid="{00000000-0005-0000-0000-00002D100000}"/>
    <cellStyle name="Note 7_ELC_final" xfId="4097" xr:uid="{00000000-0005-0000-0000-00002E100000}"/>
    <cellStyle name="Note 8" xfId="4098" xr:uid="{00000000-0005-0000-0000-00002F100000}"/>
    <cellStyle name="Note 8 2" xfId="4099" xr:uid="{00000000-0005-0000-0000-000030100000}"/>
    <cellStyle name="Note 8 2 2" xfId="4100" xr:uid="{00000000-0005-0000-0000-000031100000}"/>
    <cellStyle name="Note 8 3" xfId="4101" xr:uid="{00000000-0005-0000-0000-000032100000}"/>
    <cellStyle name="Note 8 3 2" xfId="4102" xr:uid="{00000000-0005-0000-0000-000033100000}"/>
    <cellStyle name="Note 8 3_ELC_final" xfId="4103" xr:uid="{00000000-0005-0000-0000-000034100000}"/>
    <cellStyle name="Note 8 4" xfId="4104" xr:uid="{00000000-0005-0000-0000-000035100000}"/>
    <cellStyle name="Note 8 5" xfId="4105" xr:uid="{00000000-0005-0000-0000-000036100000}"/>
    <cellStyle name="Note 8_ELC_final" xfId="4106" xr:uid="{00000000-0005-0000-0000-000037100000}"/>
    <cellStyle name="Note 9" xfId="4107" xr:uid="{00000000-0005-0000-0000-000038100000}"/>
    <cellStyle name="Note 9 2" xfId="4108" xr:uid="{00000000-0005-0000-0000-000039100000}"/>
    <cellStyle name="Note 9 3" xfId="4109" xr:uid="{00000000-0005-0000-0000-00003A100000}"/>
    <cellStyle name="Note 9 3 2" xfId="4110" xr:uid="{00000000-0005-0000-0000-00003B100000}"/>
    <cellStyle name="Note 9 3_ELC_final" xfId="4111" xr:uid="{00000000-0005-0000-0000-00003C100000}"/>
    <cellStyle name="Note 9 4" xfId="4112" xr:uid="{00000000-0005-0000-0000-00003D100000}"/>
    <cellStyle name="Note 9 5" xfId="4113" xr:uid="{00000000-0005-0000-0000-00003E100000}"/>
    <cellStyle name="Note 9_ELC_final" xfId="4114" xr:uid="{00000000-0005-0000-0000-00003F100000}"/>
    <cellStyle name="Notiz" xfId="4115" xr:uid="{00000000-0005-0000-0000-000040100000}"/>
    <cellStyle name="Notiz 2" xfId="4116" xr:uid="{00000000-0005-0000-0000-000041100000}"/>
    <cellStyle name="Notiz 3" xfId="4117" xr:uid="{00000000-0005-0000-0000-000042100000}"/>
    <cellStyle name="num_note" xfId="4118" xr:uid="{00000000-0005-0000-0000-000043100000}"/>
    <cellStyle name="Nuovo" xfId="4119" xr:uid="{00000000-0005-0000-0000-000044100000}"/>
    <cellStyle name="Nuovo 10" xfId="4120" xr:uid="{00000000-0005-0000-0000-000045100000}"/>
    <cellStyle name="Nuovo 11" xfId="4121" xr:uid="{00000000-0005-0000-0000-000046100000}"/>
    <cellStyle name="Nuovo 12" xfId="4122" xr:uid="{00000000-0005-0000-0000-000047100000}"/>
    <cellStyle name="Nuovo 13" xfId="4123" xr:uid="{00000000-0005-0000-0000-000048100000}"/>
    <cellStyle name="Nuovo 14" xfId="4124" xr:uid="{00000000-0005-0000-0000-000049100000}"/>
    <cellStyle name="Nuovo 15" xfId="4125" xr:uid="{00000000-0005-0000-0000-00004A100000}"/>
    <cellStyle name="Nuovo 16" xfId="4126" xr:uid="{00000000-0005-0000-0000-00004B100000}"/>
    <cellStyle name="Nuovo 17" xfId="4127" xr:uid="{00000000-0005-0000-0000-00004C100000}"/>
    <cellStyle name="Nuovo 18" xfId="4128" xr:uid="{00000000-0005-0000-0000-00004D100000}"/>
    <cellStyle name="Nuovo 19" xfId="4129" xr:uid="{00000000-0005-0000-0000-00004E100000}"/>
    <cellStyle name="Nuovo 2" xfId="4130" xr:uid="{00000000-0005-0000-0000-00004F100000}"/>
    <cellStyle name="Nuovo 2 2" xfId="4131" xr:uid="{00000000-0005-0000-0000-000050100000}"/>
    <cellStyle name="Nuovo 2 3" xfId="4132" xr:uid="{00000000-0005-0000-0000-000051100000}"/>
    <cellStyle name="Nuovo 20" xfId="4133" xr:uid="{00000000-0005-0000-0000-000052100000}"/>
    <cellStyle name="Nuovo 21" xfId="4134" xr:uid="{00000000-0005-0000-0000-000053100000}"/>
    <cellStyle name="Nuovo 22" xfId="4135" xr:uid="{00000000-0005-0000-0000-000054100000}"/>
    <cellStyle name="Nuovo 23" xfId="4136" xr:uid="{00000000-0005-0000-0000-000055100000}"/>
    <cellStyle name="Nuovo 24" xfId="4137" xr:uid="{00000000-0005-0000-0000-000056100000}"/>
    <cellStyle name="Nuovo 25" xfId="4138" xr:uid="{00000000-0005-0000-0000-000057100000}"/>
    <cellStyle name="Nuovo 26" xfId="4139" xr:uid="{00000000-0005-0000-0000-000058100000}"/>
    <cellStyle name="Nuovo 27" xfId="4140" xr:uid="{00000000-0005-0000-0000-000059100000}"/>
    <cellStyle name="Nuovo 28" xfId="4141" xr:uid="{00000000-0005-0000-0000-00005A100000}"/>
    <cellStyle name="Nuovo 29" xfId="4142" xr:uid="{00000000-0005-0000-0000-00005B100000}"/>
    <cellStyle name="Nuovo 3" xfId="4143" xr:uid="{00000000-0005-0000-0000-00005C100000}"/>
    <cellStyle name="Nuovo 30" xfId="4144" xr:uid="{00000000-0005-0000-0000-00005D100000}"/>
    <cellStyle name="Nuovo 31" xfId="4145" xr:uid="{00000000-0005-0000-0000-00005E100000}"/>
    <cellStyle name="Nuovo 32" xfId="4146" xr:uid="{00000000-0005-0000-0000-00005F100000}"/>
    <cellStyle name="Nuovo 33" xfId="4147" xr:uid="{00000000-0005-0000-0000-000060100000}"/>
    <cellStyle name="Nuovo 34" xfId="4148" xr:uid="{00000000-0005-0000-0000-000061100000}"/>
    <cellStyle name="Nuovo 35" xfId="4149" xr:uid="{00000000-0005-0000-0000-000062100000}"/>
    <cellStyle name="Nuovo 36" xfId="4150" xr:uid="{00000000-0005-0000-0000-000063100000}"/>
    <cellStyle name="Nuovo 37" xfId="4151" xr:uid="{00000000-0005-0000-0000-000064100000}"/>
    <cellStyle name="Nuovo 38" xfId="4152" xr:uid="{00000000-0005-0000-0000-000065100000}"/>
    <cellStyle name="Nuovo 4" xfId="4153" xr:uid="{00000000-0005-0000-0000-000066100000}"/>
    <cellStyle name="Nuovo 4 2" xfId="4154" xr:uid="{00000000-0005-0000-0000-000067100000}"/>
    <cellStyle name="Nuovo 5" xfId="4155" xr:uid="{00000000-0005-0000-0000-000068100000}"/>
    <cellStyle name="Nuovo 6" xfId="4156" xr:uid="{00000000-0005-0000-0000-000069100000}"/>
    <cellStyle name="Nuovo 7" xfId="4157" xr:uid="{00000000-0005-0000-0000-00006A100000}"/>
    <cellStyle name="Nuovo 8" xfId="4158" xr:uid="{00000000-0005-0000-0000-00006B100000}"/>
    <cellStyle name="Nuovo 9" xfId="4159" xr:uid="{00000000-0005-0000-0000-00006C100000}"/>
    <cellStyle name="Összesen" xfId="4160" xr:uid="{00000000-0005-0000-0000-00006D100000}"/>
    <cellStyle name="Output 10" xfId="4161" xr:uid="{00000000-0005-0000-0000-00006E100000}"/>
    <cellStyle name="Output 11" xfId="4162" xr:uid="{00000000-0005-0000-0000-00006F100000}"/>
    <cellStyle name="Output 12" xfId="4163" xr:uid="{00000000-0005-0000-0000-000070100000}"/>
    <cellStyle name="Output 13" xfId="4164" xr:uid="{00000000-0005-0000-0000-000071100000}"/>
    <cellStyle name="Output 14" xfId="4165" xr:uid="{00000000-0005-0000-0000-000072100000}"/>
    <cellStyle name="Output 15" xfId="4166" xr:uid="{00000000-0005-0000-0000-000073100000}"/>
    <cellStyle name="Output 16" xfId="4167" xr:uid="{00000000-0005-0000-0000-000074100000}"/>
    <cellStyle name="Output 17" xfId="4168" xr:uid="{00000000-0005-0000-0000-000075100000}"/>
    <cellStyle name="Output 18" xfId="4169" xr:uid="{00000000-0005-0000-0000-000076100000}"/>
    <cellStyle name="Output 19" xfId="4170" xr:uid="{00000000-0005-0000-0000-000077100000}"/>
    <cellStyle name="Output 2" xfId="4171" xr:uid="{00000000-0005-0000-0000-000078100000}"/>
    <cellStyle name="Output 2 10" xfId="4172" xr:uid="{00000000-0005-0000-0000-000079100000}"/>
    <cellStyle name="Output 2 2" xfId="4173" xr:uid="{00000000-0005-0000-0000-00007A100000}"/>
    <cellStyle name="Output 2 3" xfId="4174" xr:uid="{00000000-0005-0000-0000-00007B100000}"/>
    <cellStyle name="Output 2 4" xfId="4175" xr:uid="{00000000-0005-0000-0000-00007C100000}"/>
    <cellStyle name="Output 2 5" xfId="4176" xr:uid="{00000000-0005-0000-0000-00007D100000}"/>
    <cellStyle name="Output 2 6" xfId="4177" xr:uid="{00000000-0005-0000-0000-00007E100000}"/>
    <cellStyle name="Output 2 7" xfId="4178" xr:uid="{00000000-0005-0000-0000-00007F100000}"/>
    <cellStyle name="Output 2 8" xfId="4179" xr:uid="{00000000-0005-0000-0000-000080100000}"/>
    <cellStyle name="Output 2 9" xfId="4180" xr:uid="{00000000-0005-0000-0000-000081100000}"/>
    <cellStyle name="Output 20" xfId="4181" xr:uid="{00000000-0005-0000-0000-000082100000}"/>
    <cellStyle name="Output 21" xfId="4182" xr:uid="{00000000-0005-0000-0000-000083100000}"/>
    <cellStyle name="Output 22" xfId="4183" xr:uid="{00000000-0005-0000-0000-000084100000}"/>
    <cellStyle name="Output 23" xfId="4184" xr:uid="{00000000-0005-0000-0000-000085100000}"/>
    <cellStyle name="Output 24" xfId="4185" xr:uid="{00000000-0005-0000-0000-000086100000}"/>
    <cellStyle name="Output 25" xfId="4186" xr:uid="{00000000-0005-0000-0000-000087100000}"/>
    <cellStyle name="Output 26" xfId="4187" xr:uid="{00000000-0005-0000-0000-000088100000}"/>
    <cellStyle name="Output 27" xfId="4188" xr:uid="{00000000-0005-0000-0000-000089100000}"/>
    <cellStyle name="Output 28" xfId="4189" xr:uid="{00000000-0005-0000-0000-00008A100000}"/>
    <cellStyle name="Output 29" xfId="4190" xr:uid="{00000000-0005-0000-0000-00008B100000}"/>
    <cellStyle name="Output 3" xfId="4191" xr:uid="{00000000-0005-0000-0000-00008C100000}"/>
    <cellStyle name="Output 3 2" xfId="4192" xr:uid="{00000000-0005-0000-0000-00008D100000}"/>
    <cellStyle name="Output 3 3" xfId="4193" xr:uid="{00000000-0005-0000-0000-00008E100000}"/>
    <cellStyle name="Output 3 4" xfId="4194" xr:uid="{00000000-0005-0000-0000-00008F100000}"/>
    <cellStyle name="Output 3 5" xfId="4195" xr:uid="{00000000-0005-0000-0000-000090100000}"/>
    <cellStyle name="Output 30" xfId="4196" xr:uid="{00000000-0005-0000-0000-000091100000}"/>
    <cellStyle name="Output 31" xfId="4197" xr:uid="{00000000-0005-0000-0000-000092100000}"/>
    <cellStyle name="Output 32" xfId="4198" xr:uid="{00000000-0005-0000-0000-000093100000}"/>
    <cellStyle name="Output 33" xfId="4199" xr:uid="{00000000-0005-0000-0000-000094100000}"/>
    <cellStyle name="Output 34" xfId="4200" xr:uid="{00000000-0005-0000-0000-000095100000}"/>
    <cellStyle name="Output 35" xfId="4201" xr:uid="{00000000-0005-0000-0000-000096100000}"/>
    <cellStyle name="Output 36" xfId="4202" xr:uid="{00000000-0005-0000-0000-000097100000}"/>
    <cellStyle name="Output 37" xfId="4203" xr:uid="{00000000-0005-0000-0000-000098100000}"/>
    <cellStyle name="Output 38" xfId="4204" xr:uid="{00000000-0005-0000-0000-000099100000}"/>
    <cellStyle name="Output 39" xfId="4205" xr:uid="{00000000-0005-0000-0000-00009A100000}"/>
    <cellStyle name="Output 4" xfId="4206" xr:uid="{00000000-0005-0000-0000-00009B100000}"/>
    <cellStyle name="Output 40" xfId="4207" xr:uid="{00000000-0005-0000-0000-00009C100000}"/>
    <cellStyle name="Output 41" xfId="4208" xr:uid="{00000000-0005-0000-0000-00009D100000}"/>
    <cellStyle name="Output 42" xfId="4209" xr:uid="{00000000-0005-0000-0000-00009E100000}"/>
    <cellStyle name="Output 43" xfId="4210" xr:uid="{00000000-0005-0000-0000-00009F100000}"/>
    <cellStyle name="Output 5" xfId="4211" xr:uid="{00000000-0005-0000-0000-0000A0100000}"/>
    <cellStyle name="Output 6" xfId="4212" xr:uid="{00000000-0005-0000-0000-0000A1100000}"/>
    <cellStyle name="Output 7" xfId="4213" xr:uid="{00000000-0005-0000-0000-0000A2100000}"/>
    <cellStyle name="Output 8" xfId="4214" xr:uid="{00000000-0005-0000-0000-0000A3100000}"/>
    <cellStyle name="Output 9" xfId="4215" xr:uid="{00000000-0005-0000-0000-0000A4100000}"/>
    <cellStyle name="Pattern" xfId="4216" xr:uid="{00000000-0005-0000-0000-0000A5100000}"/>
    <cellStyle name="Percent 10" xfId="4217" xr:uid="{00000000-0005-0000-0000-0000A6100000}"/>
    <cellStyle name="Percent 10 10" xfId="4218" xr:uid="{00000000-0005-0000-0000-0000A7100000}"/>
    <cellStyle name="Percent 10 11" xfId="4219" xr:uid="{00000000-0005-0000-0000-0000A8100000}"/>
    <cellStyle name="Percent 10 12" xfId="4220" xr:uid="{00000000-0005-0000-0000-0000A9100000}"/>
    <cellStyle name="Percent 10 13" xfId="4221" xr:uid="{00000000-0005-0000-0000-0000AA100000}"/>
    <cellStyle name="Percent 10 14" xfId="4222" xr:uid="{00000000-0005-0000-0000-0000AB100000}"/>
    <cellStyle name="Percent 10 15" xfId="4223" xr:uid="{00000000-0005-0000-0000-0000AC100000}"/>
    <cellStyle name="Percent 10 16" xfId="4224" xr:uid="{00000000-0005-0000-0000-0000AD100000}"/>
    <cellStyle name="Percent 10 17" xfId="4225" xr:uid="{00000000-0005-0000-0000-0000AE100000}"/>
    <cellStyle name="Percent 10 18" xfId="4226" xr:uid="{00000000-0005-0000-0000-0000AF100000}"/>
    <cellStyle name="Percent 10 19" xfId="4227" xr:uid="{00000000-0005-0000-0000-0000B0100000}"/>
    <cellStyle name="Percent 10 2" xfId="4228" xr:uid="{00000000-0005-0000-0000-0000B1100000}"/>
    <cellStyle name="Percent 10 2 2" xfId="4229" xr:uid="{00000000-0005-0000-0000-0000B2100000}"/>
    <cellStyle name="Percent 10 2 3" xfId="4230" xr:uid="{00000000-0005-0000-0000-0000B3100000}"/>
    <cellStyle name="Percent 10 20" xfId="4231" xr:uid="{00000000-0005-0000-0000-0000B4100000}"/>
    <cellStyle name="Percent 10 3" xfId="4232" xr:uid="{00000000-0005-0000-0000-0000B5100000}"/>
    <cellStyle name="Percent 10 3 2" xfId="4233" xr:uid="{00000000-0005-0000-0000-0000B6100000}"/>
    <cellStyle name="Percent 10 3 3" xfId="4234" xr:uid="{00000000-0005-0000-0000-0000B7100000}"/>
    <cellStyle name="Percent 10 4" xfId="4235" xr:uid="{00000000-0005-0000-0000-0000B8100000}"/>
    <cellStyle name="Percent 10 4 2" xfId="4236" xr:uid="{00000000-0005-0000-0000-0000B9100000}"/>
    <cellStyle name="Percent 10 4 3" xfId="4237" xr:uid="{00000000-0005-0000-0000-0000BA100000}"/>
    <cellStyle name="Percent 10 5" xfId="4238" xr:uid="{00000000-0005-0000-0000-0000BB100000}"/>
    <cellStyle name="Percent 10 5 2" xfId="4239" xr:uid="{00000000-0005-0000-0000-0000BC100000}"/>
    <cellStyle name="Percent 10 5 3" xfId="4240" xr:uid="{00000000-0005-0000-0000-0000BD100000}"/>
    <cellStyle name="Percent 10 6" xfId="4241" xr:uid="{00000000-0005-0000-0000-0000BE100000}"/>
    <cellStyle name="Percent 10 6 2" xfId="4242" xr:uid="{00000000-0005-0000-0000-0000BF100000}"/>
    <cellStyle name="Percent 10 6 3" xfId="4243" xr:uid="{00000000-0005-0000-0000-0000C0100000}"/>
    <cellStyle name="Percent 10 7" xfId="4244" xr:uid="{00000000-0005-0000-0000-0000C1100000}"/>
    <cellStyle name="Percent 10 7 2" xfId="4245" xr:uid="{00000000-0005-0000-0000-0000C2100000}"/>
    <cellStyle name="Percent 10 7 3" xfId="4246" xr:uid="{00000000-0005-0000-0000-0000C3100000}"/>
    <cellStyle name="Percent 10 7 4" xfId="4247" xr:uid="{00000000-0005-0000-0000-0000C4100000}"/>
    <cellStyle name="Percent 10 7 5" xfId="4248" xr:uid="{00000000-0005-0000-0000-0000C5100000}"/>
    <cellStyle name="Percent 10 8" xfId="4249" xr:uid="{00000000-0005-0000-0000-0000C6100000}"/>
    <cellStyle name="Percent 10 8 2" xfId="4250" xr:uid="{00000000-0005-0000-0000-0000C7100000}"/>
    <cellStyle name="Percent 10 8 3" xfId="4251" xr:uid="{00000000-0005-0000-0000-0000C8100000}"/>
    <cellStyle name="Percent 10 9" xfId="4252" xr:uid="{00000000-0005-0000-0000-0000C9100000}"/>
    <cellStyle name="Percent 11" xfId="4253" xr:uid="{00000000-0005-0000-0000-0000CA100000}"/>
    <cellStyle name="Percent 11 10" xfId="4254" xr:uid="{00000000-0005-0000-0000-0000CB100000}"/>
    <cellStyle name="Percent 11 2" xfId="4255" xr:uid="{00000000-0005-0000-0000-0000CC100000}"/>
    <cellStyle name="Percent 11 2 2" xfId="4256" xr:uid="{00000000-0005-0000-0000-0000CD100000}"/>
    <cellStyle name="Percent 11 2 3" xfId="4257" xr:uid="{00000000-0005-0000-0000-0000CE100000}"/>
    <cellStyle name="Percent 11 3" xfId="4258" xr:uid="{00000000-0005-0000-0000-0000CF100000}"/>
    <cellStyle name="Percent 11 3 2" xfId="4259" xr:uid="{00000000-0005-0000-0000-0000D0100000}"/>
    <cellStyle name="Percent 11 3 3" xfId="4260" xr:uid="{00000000-0005-0000-0000-0000D1100000}"/>
    <cellStyle name="Percent 11 4" xfId="4261" xr:uid="{00000000-0005-0000-0000-0000D2100000}"/>
    <cellStyle name="Percent 11 4 2" xfId="4262" xr:uid="{00000000-0005-0000-0000-0000D3100000}"/>
    <cellStyle name="Percent 11 4 3" xfId="4263" xr:uid="{00000000-0005-0000-0000-0000D4100000}"/>
    <cellStyle name="Percent 11 5" xfId="4264" xr:uid="{00000000-0005-0000-0000-0000D5100000}"/>
    <cellStyle name="Percent 11 5 2" xfId="4265" xr:uid="{00000000-0005-0000-0000-0000D6100000}"/>
    <cellStyle name="Percent 11 5 3" xfId="4266" xr:uid="{00000000-0005-0000-0000-0000D7100000}"/>
    <cellStyle name="Percent 11 6" xfId="4267" xr:uid="{00000000-0005-0000-0000-0000D8100000}"/>
    <cellStyle name="Percent 11 6 2" xfId="4268" xr:uid="{00000000-0005-0000-0000-0000D9100000}"/>
    <cellStyle name="Percent 11 6 3" xfId="4269" xr:uid="{00000000-0005-0000-0000-0000DA100000}"/>
    <cellStyle name="Percent 11 7" xfId="4270" xr:uid="{00000000-0005-0000-0000-0000DB100000}"/>
    <cellStyle name="Percent 11 7 2" xfId="4271" xr:uid="{00000000-0005-0000-0000-0000DC100000}"/>
    <cellStyle name="Percent 11 7 3" xfId="4272" xr:uid="{00000000-0005-0000-0000-0000DD100000}"/>
    <cellStyle name="Percent 11 7 4" xfId="4273" xr:uid="{00000000-0005-0000-0000-0000DE100000}"/>
    <cellStyle name="Percent 11 7 5" xfId="4274" xr:uid="{00000000-0005-0000-0000-0000DF100000}"/>
    <cellStyle name="Percent 11 8" xfId="4275" xr:uid="{00000000-0005-0000-0000-0000E0100000}"/>
    <cellStyle name="Percent 11 8 2" xfId="4276" xr:uid="{00000000-0005-0000-0000-0000E1100000}"/>
    <cellStyle name="Percent 11 8 3" xfId="4277" xr:uid="{00000000-0005-0000-0000-0000E2100000}"/>
    <cellStyle name="Percent 11 9" xfId="4278" xr:uid="{00000000-0005-0000-0000-0000E3100000}"/>
    <cellStyle name="Percent 12" xfId="4279" xr:uid="{00000000-0005-0000-0000-0000E4100000}"/>
    <cellStyle name="Percent 12 10" xfId="4280" xr:uid="{00000000-0005-0000-0000-0000E5100000}"/>
    <cellStyle name="Percent 12 2" xfId="4281" xr:uid="{00000000-0005-0000-0000-0000E6100000}"/>
    <cellStyle name="Percent 12 2 2" xfId="4282" xr:uid="{00000000-0005-0000-0000-0000E7100000}"/>
    <cellStyle name="Percent 12 2 3" xfId="4283" xr:uid="{00000000-0005-0000-0000-0000E8100000}"/>
    <cellStyle name="Percent 12 3" xfId="4284" xr:uid="{00000000-0005-0000-0000-0000E9100000}"/>
    <cellStyle name="Percent 12 3 2" xfId="4285" xr:uid="{00000000-0005-0000-0000-0000EA100000}"/>
    <cellStyle name="Percent 12 3 3" xfId="4286" xr:uid="{00000000-0005-0000-0000-0000EB100000}"/>
    <cellStyle name="Percent 12 4" xfId="4287" xr:uid="{00000000-0005-0000-0000-0000EC100000}"/>
    <cellStyle name="Percent 12 4 2" xfId="4288" xr:uid="{00000000-0005-0000-0000-0000ED100000}"/>
    <cellStyle name="Percent 12 4 3" xfId="4289" xr:uid="{00000000-0005-0000-0000-0000EE100000}"/>
    <cellStyle name="Percent 12 5" xfId="4290" xr:uid="{00000000-0005-0000-0000-0000EF100000}"/>
    <cellStyle name="Percent 12 5 2" xfId="4291" xr:uid="{00000000-0005-0000-0000-0000F0100000}"/>
    <cellStyle name="Percent 12 5 3" xfId="4292" xr:uid="{00000000-0005-0000-0000-0000F1100000}"/>
    <cellStyle name="Percent 12 6" xfId="4293" xr:uid="{00000000-0005-0000-0000-0000F2100000}"/>
    <cellStyle name="Percent 12 6 2" xfId="4294" xr:uid="{00000000-0005-0000-0000-0000F3100000}"/>
    <cellStyle name="Percent 12 6 3" xfId="4295" xr:uid="{00000000-0005-0000-0000-0000F4100000}"/>
    <cellStyle name="Percent 12 7" xfId="4296" xr:uid="{00000000-0005-0000-0000-0000F5100000}"/>
    <cellStyle name="Percent 12 7 2" xfId="4297" xr:uid="{00000000-0005-0000-0000-0000F6100000}"/>
    <cellStyle name="Percent 12 7 3" xfId="4298" xr:uid="{00000000-0005-0000-0000-0000F7100000}"/>
    <cellStyle name="Percent 12 7 4" xfId="4299" xr:uid="{00000000-0005-0000-0000-0000F8100000}"/>
    <cellStyle name="Percent 12 7 5" xfId="4300" xr:uid="{00000000-0005-0000-0000-0000F9100000}"/>
    <cellStyle name="Percent 12 8" xfId="4301" xr:uid="{00000000-0005-0000-0000-0000FA100000}"/>
    <cellStyle name="Percent 12 8 2" xfId="4302" xr:uid="{00000000-0005-0000-0000-0000FB100000}"/>
    <cellStyle name="Percent 12 8 3" xfId="4303" xr:uid="{00000000-0005-0000-0000-0000FC100000}"/>
    <cellStyle name="Percent 12 9" xfId="4304" xr:uid="{00000000-0005-0000-0000-0000FD100000}"/>
    <cellStyle name="Percent 13" xfId="4305" xr:uid="{00000000-0005-0000-0000-0000FE100000}"/>
    <cellStyle name="Percent 13 10" xfId="4306" xr:uid="{00000000-0005-0000-0000-0000FF100000}"/>
    <cellStyle name="Percent 13 2" xfId="4307" xr:uid="{00000000-0005-0000-0000-000000110000}"/>
    <cellStyle name="Percent 13 2 2" xfId="4308" xr:uid="{00000000-0005-0000-0000-000001110000}"/>
    <cellStyle name="Percent 13 2 3" xfId="4309" xr:uid="{00000000-0005-0000-0000-000002110000}"/>
    <cellStyle name="Percent 13 3" xfId="4310" xr:uid="{00000000-0005-0000-0000-000003110000}"/>
    <cellStyle name="Percent 13 3 2" xfId="4311" xr:uid="{00000000-0005-0000-0000-000004110000}"/>
    <cellStyle name="Percent 13 3 3" xfId="4312" xr:uid="{00000000-0005-0000-0000-000005110000}"/>
    <cellStyle name="Percent 13 4" xfId="4313" xr:uid="{00000000-0005-0000-0000-000006110000}"/>
    <cellStyle name="Percent 13 4 2" xfId="4314" xr:uid="{00000000-0005-0000-0000-000007110000}"/>
    <cellStyle name="Percent 13 4 3" xfId="4315" xr:uid="{00000000-0005-0000-0000-000008110000}"/>
    <cellStyle name="Percent 13 5" xfId="4316" xr:uid="{00000000-0005-0000-0000-000009110000}"/>
    <cellStyle name="Percent 13 5 2" xfId="4317" xr:uid="{00000000-0005-0000-0000-00000A110000}"/>
    <cellStyle name="Percent 13 5 3" xfId="4318" xr:uid="{00000000-0005-0000-0000-00000B110000}"/>
    <cellStyle name="Percent 13 6" xfId="4319" xr:uid="{00000000-0005-0000-0000-00000C110000}"/>
    <cellStyle name="Percent 13 6 2" xfId="4320" xr:uid="{00000000-0005-0000-0000-00000D110000}"/>
    <cellStyle name="Percent 13 6 3" xfId="4321" xr:uid="{00000000-0005-0000-0000-00000E110000}"/>
    <cellStyle name="Percent 13 7" xfId="4322" xr:uid="{00000000-0005-0000-0000-00000F110000}"/>
    <cellStyle name="Percent 13 7 2" xfId="4323" xr:uid="{00000000-0005-0000-0000-000010110000}"/>
    <cellStyle name="Percent 13 7 3" xfId="4324" xr:uid="{00000000-0005-0000-0000-000011110000}"/>
    <cellStyle name="Percent 13 7 4" xfId="4325" xr:uid="{00000000-0005-0000-0000-000012110000}"/>
    <cellStyle name="Percent 13 7 5" xfId="4326" xr:uid="{00000000-0005-0000-0000-000013110000}"/>
    <cellStyle name="Percent 13 8" xfId="4327" xr:uid="{00000000-0005-0000-0000-000014110000}"/>
    <cellStyle name="Percent 13 8 2" xfId="4328" xr:uid="{00000000-0005-0000-0000-000015110000}"/>
    <cellStyle name="Percent 13 8 3" xfId="4329" xr:uid="{00000000-0005-0000-0000-000016110000}"/>
    <cellStyle name="Percent 13 9" xfId="4330" xr:uid="{00000000-0005-0000-0000-000017110000}"/>
    <cellStyle name="Percent 14" xfId="4331" xr:uid="{00000000-0005-0000-0000-000018110000}"/>
    <cellStyle name="Percent 14 10" xfId="4332" xr:uid="{00000000-0005-0000-0000-000019110000}"/>
    <cellStyle name="Percent 14 2" xfId="4333" xr:uid="{00000000-0005-0000-0000-00001A110000}"/>
    <cellStyle name="Percent 14 2 2" xfId="4334" xr:uid="{00000000-0005-0000-0000-00001B110000}"/>
    <cellStyle name="Percent 14 2 3" xfId="4335" xr:uid="{00000000-0005-0000-0000-00001C110000}"/>
    <cellStyle name="Percent 14 3" xfId="4336" xr:uid="{00000000-0005-0000-0000-00001D110000}"/>
    <cellStyle name="Percent 14 3 2" xfId="4337" xr:uid="{00000000-0005-0000-0000-00001E110000}"/>
    <cellStyle name="Percent 14 3 3" xfId="4338" xr:uid="{00000000-0005-0000-0000-00001F110000}"/>
    <cellStyle name="Percent 14 4" xfId="4339" xr:uid="{00000000-0005-0000-0000-000020110000}"/>
    <cellStyle name="Percent 14 4 2" xfId="4340" xr:uid="{00000000-0005-0000-0000-000021110000}"/>
    <cellStyle name="Percent 14 4 3" xfId="4341" xr:uid="{00000000-0005-0000-0000-000022110000}"/>
    <cellStyle name="Percent 14 5" xfId="4342" xr:uid="{00000000-0005-0000-0000-000023110000}"/>
    <cellStyle name="Percent 14 5 2" xfId="4343" xr:uid="{00000000-0005-0000-0000-000024110000}"/>
    <cellStyle name="Percent 14 5 3" xfId="4344" xr:uid="{00000000-0005-0000-0000-000025110000}"/>
    <cellStyle name="Percent 14 6" xfId="4345" xr:uid="{00000000-0005-0000-0000-000026110000}"/>
    <cellStyle name="Percent 14 6 2" xfId="4346" xr:uid="{00000000-0005-0000-0000-000027110000}"/>
    <cellStyle name="Percent 14 6 3" xfId="4347" xr:uid="{00000000-0005-0000-0000-000028110000}"/>
    <cellStyle name="Percent 14 7" xfId="4348" xr:uid="{00000000-0005-0000-0000-000029110000}"/>
    <cellStyle name="Percent 14 7 2" xfId="4349" xr:uid="{00000000-0005-0000-0000-00002A110000}"/>
    <cellStyle name="Percent 14 7 3" xfId="4350" xr:uid="{00000000-0005-0000-0000-00002B110000}"/>
    <cellStyle name="Percent 14 7 4" xfId="4351" xr:uid="{00000000-0005-0000-0000-00002C110000}"/>
    <cellStyle name="Percent 14 7 5" xfId="4352" xr:uid="{00000000-0005-0000-0000-00002D110000}"/>
    <cellStyle name="Percent 14 8" xfId="4353" xr:uid="{00000000-0005-0000-0000-00002E110000}"/>
    <cellStyle name="Percent 14 8 2" xfId="4354" xr:uid="{00000000-0005-0000-0000-00002F110000}"/>
    <cellStyle name="Percent 14 8 3" xfId="4355" xr:uid="{00000000-0005-0000-0000-000030110000}"/>
    <cellStyle name="Percent 14 9" xfId="4356" xr:uid="{00000000-0005-0000-0000-000031110000}"/>
    <cellStyle name="Percent 15" xfId="4357" xr:uid="{00000000-0005-0000-0000-000032110000}"/>
    <cellStyle name="Percent 15 10" xfId="4358" xr:uid="{00000000-0005-0000-0000-000033110000}"/>
    <cellStyle name="Percent 15 11" xfId="4359" xr:uid="{00000000-0005-0000-0000-000034110000}"/>
    <cellStyle name="Percent 15 12" xfId="4360" xr:uid="{00000000-0005-0000-0000-000035110000}"/>
    <cellStyle name="Percent 15 13" xfId="4361" xr:uid="{00000000-0005-0000-0000-000036110000}"/>
    <cellStyle name="Percent 15 14" xfId="4362" xr:uid="{00000000-0005-0000-0000-000037110000}"/>
    <cellStyle name="Percent 15 15" xfId="4363" xr:uid="{00000000-0005-0000-0000-000038110000}"/>
    <cellStyle name="Percent 15 2" xfId="4364" xr:uid="{00000000-0005-0000-0000-000039110000}"/>
    <cellStyle name="Percent 15 2 2" xfId="4365" xr:uid="{00000000-0005-0000-0000-00003A110000}"/>
    <cellStyle name="Percent 15 2 3" xfId="4366" xr:uid="{00000000-0005-0000-0000-00003B110000}"/>
    <cellStyle name="Percent 15 2 4" xfId="4367" xr:uid="{00000000-0005-0000-0000-00003C110000}"/>
    <cellStyle name="Percent 15 2 5" xfId="4368" xr:uid="{00000000-0005-0000-0000-00003D110000}"/>
    <cellStyle name="Percent 15 2 6" xfId="4369" xr:uid="{00000000-0005-0000-0000-00003E110000}"/>
    <cellStyle name="Percent 15 2 7" xfId="4370" xr:uid="{00000000-0005-0000-0000-00003F110000}"/>
    <cellStyle name="Percent 15 2 8" xfId="4371" xr:uid="{00000000-0005-0000-0000-000040110000}"/>
    <cellStyle name="Percent 15 3" xfId="4372" xr:uid="{00000000-0005-0000-0000-000041110000}"/>
    <cellStyle name="Percent 15 4" xfId="4373" xr:uid="{00000000-0005-0000-0000-000042110000}"/>
    <cellStyle name="Percent 15 4 2" xfId="4374" xr:uid="{00000000-0005-0000-0000-000043110000}"/>
    <cellStyle name="Percent 15 4 3" xfId="4375" xr:uid="{00000000-0005-0000-0000-000044110000}"/>
    <cellStyle name="Percent 15 5" xfId="4376" xr:uid="{00000000-0005-0000-0000-000045110000}"/>
    <cellStyle name="Percent 15 6" xfId="4377" xr:uid="{00000000-0005-0000-0000-000046110000}"/>
    <cellStyle name="Percent 15 7" xfId="4378" xr:uid="{00000000-0005-0000-0000-000047110000}"/>
    <cellStyle name="Percent 15 7 2" xfId="4379" xr:uid="{00000000-0005-0000-0000-000048110000}"/>
    <cellStyle name="Percent 15 7 3" xfId="4380" xr:uid="{00000000-0005-0000-0000-000049110000}"/>
    <cellStyle name="Percent 15 8" xfId="4381" xr:uid="{00000000-0005-0000-0000-00004A110000}"/>
    <cellStyle name="Percent 15 9" xfId="4382" xr:uid="{00000000-0005-0000-0000-00004B110000}"/>
    <cellStyle name="Percent 16" xfId="4383" xr:uid="{00000000-0005-0000-0000-00004C110000}"/>
    <cellStyle name="Percent 16 2" xfId="4384" xr:uid="{00000000-0005-0000-0000-00004D110000}"/>
    <cellStyle name="Percent 16 2 2" xfId="4385" xr:uid="{00000000-0005-0000-0000-00004E110000}"/>
    <cellStyle name="Percent 16 2 3" xfId="4386" xr:uid="{00000000-0005-0000-0000-00004F110000}"/>
    <cellStyle name="Percent 16 3" xfId="4387" xr:uid="{00000000-0005-0000-0000-000050110000}"/>
    <cellStyle name="Percent 16 3 10" xfId="4388" xr:uid="{00000000-0005-0000-0000-000051110000}"/>
    <cellStyle name="Percent 16 3 11" xfId="4389" xr:uid="{00000000-0005-0000-0000-000052110000}"/>
    <cellStyle name="Percent 16 3 12" xfId="4390" xr:uid="{00000000-0005-0000-0000-000053110000}"/>
    <cellStyle name="Percent 16 3 13" xfId="4391" xr:uid="{00000000-0005-0000-0000-000054110000}"/>
    <cellStyle name="Percent 16 3 14" xfId="4392" xr:uid="{00000000-0005-0000-0000-000055110000}"/>
    <cellStyle name="Percent 16 3 15" xfId="4393" xr:uid="{00000000-0005-0000-0000-000056110000}"/>
    <cellStyle name="Percent 16 3 16" xfId="4394" xr:uid="{00000000-0005-0000-0000-000057110000}"/>
    <cellStyle name="Percent 16 3 17" xfId="4395" xr:uid="{00000000-0005-0000-0000-000058110000}"/>
    <cellStyle name="Percent 16 3 18" xfId="4396" xr:uid="{00000000-0005-0000-0000-000059110000}"/>
    <cellStyle name="Percent 16 3 19" xfId="4397" xr:uid="{00000000-0005-0000-0000-00005A110000}"/>
    <cellStyle name="Percent 16 3 2" xfId="4398" xr:uid="{00000000-0005-0000-0000-00005B110000}"/>
    <cellStyle name="Percent 16 3 3" xfId="4399" xr:uid="{00000000-0005-0000-0000-00005C110000}"/>
    <cellStyle name="Percent 16 3 4" xfId="4400" xr:uid="{00000000-0005-0000-0000-00005D110000}"/>
    <cellStyle name="Percent 16 3 5" xfId="4401" xr:uid="{00000000-0005-0000-0000-00005E110000}"/>
    <cellStyle name="Percent 16 3 6" xfId="4402" xr:uid="{00000000-0005-0000-0000-00005F110000}"/>
    <cellStyle name="Percent 16 3 7" xfId="4403" xr:uid="{00000000-0005-0000-0000-000060110000}"/>
    <cellStyle name="Percent 16 3 8" xfId="4404" xr:uid="{00000000-0005-0000-0000-000061110000}"/>
    <cellStyle name="Percent 16 3 9" xfId="4405" xr:uid="{00000000-0005-0000-0000-000062110000}"/>
    <cellStyle name="Percent 16 4" xfId="4406" xr:uid="{00000000-0005-0000-0000-000063110000}"/>
    <cellStyle name="Percent 16 4 10" xfId="4407" xr:uid="{00000000-0005-0000-0000-000064110000}"/>
    <cellStyle name="Percent 16 4 11" xfId="4408" xr:uid="{00000000-0005-0000-0000-000065110000}"/>
    <cellStyle name="Percent 16 4 12" xfId="4409" xr:uid="{00000000-0005-0000-0000-000066110000}"/>
    <cellStyle name="Percent 16 4 13" xfId="4410" xr:uid="{00000000-0005-0000-0000-000067110000}"/>
    <cellStyle name="Percent 16 4 14" xfId="4411" xr:uid="{00000000-0005-0000-0000-000068110000}"/>
    <cellStyle name="Percent 16 4 15" xfId="4412" xr:uid="{00000000-0005-0000-0000-000069110000}"/>
    <cellStyle name="Percent 16 4 16" xfId="4413" xr:uid="{00000000-0005-0000-0000-00006A110000}"/>
    <cellStyle name="Percent 16 4 17" xfId="4414" xr:uid="{00000000-0005-0000-0000-00006B110000}"/>
    <cellStyle name="Percent 16 4 18" xfId="4415" xr:uid="{00000000-0005-0000-0000-00006C110000}"/>
    <cellStyle name="Percent 16 4 19" xfId="4416" xr:uid="{00000000-0005-0000-0000-00006D110000}"/>
    <cellStyle name="Percent 16 4 2" xfId="4417" xr:uid="{00000000-0005-0000-0000-00006E110000}"/>
    <cellStyle name="Percent 16 4 3" xfId="4418" xr:uid="{00000000-0005-0000-0000-00006F110000}"/>
    <cellStyle name="Percent 16 4 4" xfId="4419" xr:uid="{00000000-0005-0000-0000-000070110000}"/>
    <cellStyle name="Percent 16 4 5" xfId="4420" xr:uid="{00000000-0005-0000-0000-000071110000}"/>
    <cellStyle name="Percent 16 4 6" xfId="4421" xr:uid="{00000000-0005-0000-0000-000072110000}"/>
    <cellStyle name="Percent 16 4 7" xfId="4422" xr:uid="{00000000-0005-0000-0000-000073110000}"/>
    <cellStyle name="Percent 16 4 8" xfId="4423" xr:uid="{00000000-0005-0000-0000-000074110000}"/>
    <cellStyle name="Percent 16 4 9" xfId="4424" xr:uid="{00000000-0005-0000-0000-000075110000}"/>
    <cellStyle name="Percent 16 5" xfId="4425" xr:uid="{00000000-0005-0000-0000-000076110000}"/>
    <cellStyle name="Percent 16 5 10" xfId="4426" xr:uid="{00000000-0005-0000-0000-000077110000}"/>
    <cellStyle name="Percent 16 5 11" xfId="4427" xr:uid="{00000000-0005-0000-0000-000078110000}"/>
    <cellStyle name="Percent 16 5 12" xfId="4428" xr:uid="{00000000-0005-0000-0000-000079110000}"/>
    <cellStyle name="Percent 16 5 13" xfId="4429" xr:uid="{00000000-0005-0000-0000-00007A110000}"/>
    <cellStyle name="Percent 16 5 14" xfId="4430" xr:uid="{00000000-0005-0000-0000-00007B110000}"/>
    <cellStyle name="Percent 16 5 15" xfId="4431" xr:uid="{00000000-0005-0000-0000-00007C110000}"/>
    <cellStyle name="Percent 16 5 16" xfId="4432" xr:uid="{00000000-0005-0000-0000-00007D110000}"/>
    <cellStyle name="Percent 16 5 17" xfId="4433" xr:uid="{00000000-0005-0000-0000-00007E110000}"/>
    <cellStyle name="Percent 16 5 18" xfId="4434" xr:uid="{00000000-0005-0000-0000-00007F110000}"/>
    <cellStyle name="Percent 16 5 19" xfId="4435" xr:uid="{00000000-0005-0000-0000-000080110000}"/>
    <cellStyle name="Percent 16 5 2" xfId="4436" xr:uid="{00000000-0005-0000-0000-000081110000}"/>
    <cellStyle name="Percent 16 5 3" xfId="4437" xr:uid="{00000000-0005-0000-0000-000082110000}"/>
    <cellStyle name="Percent 16 5 4" xfId="4438" xr:uid="{00000000-0005-0000-0000-000083110000}"/>
    <cellStyle name="Percent 16 5 5" xfId="4439" xr:uid="{00000000-0005-0000-0000-000084110000}"/>
    <cellStyle name="Percent 16 5 6" xfId="4440" xr:uid="{00000000-0005-0000-0000-000085110000}"/>
    <cellStyle name="Percent 16 5 7" xfId="4441" xr:uid="{00000000-0005-0000-0000-000086110000}"/>
    <cellStyle name="Percent 16 5 8" xfId="4442" xr:uid="{00000000-0005-0000-0000-000087110000}"/>
    <cellStyle name="Percent 16 5 9" xfId="4443" xr:uid="{00000000-0005-0000-0000-000088110000}"/>
    <cellStyle name="Percent 16 6" xfId="4444" xr:uid="{00000000-0005-0000-0000-000089110000}"/>
    <cellStyle name="Percent 16 6 10" xfId="4445" xr:uid="{00000000-0005-0000-0000-00008A110000}"/>
    <cellStyle name="Percent 16 6 11" xfId="4446" xr:uid="{00000000-0005-0000-0000-00008B110000}"/>
    <cellStyle name="Percent 16 6 12" xfId="4447" xr:uid="{00000000-0005-0000-0000-00008C110000}"/>
    <cellStyle name="Percent 16 6 13" xfId="4448" xr:uid="{00000000-0005-0000-0000-00008D110000}"/>
    <cellStyle name="Percent 16 6 14" xfId="4449" xr:uid="{00000000-0005-0000-0000-00008E110000}"/>
    <cellStyle name="Percent 16 6 15" xfId="4450" xr:uid="{00000000-0005-0000-0000-00008F110000}"/>
    <cellStyle name="Percent 16 6 16" xfId="4451" xr:uid="{00000000-0005-0000-0000-000090110000}"/>
    <cellStyle name="Percent 16 6 17" xfId="4452" xr:uid="{00000000-0005-0000-0000-000091110000}"/>
    <cellStyle name="Percent 16 6 18" xfId="4453" xr:uid="{00000000-0005-0000-0000-000092110000}"/>
    <cellStyle name="Percent 16 6 19" xfId="4454" xr:uid="{00000000-0005-0000-0000-000093110000}"/>
    <cellStyle name="Percent 16 6 2" xfId="4455" xr:uid="{00000000-0005-0000-0000-000094110000}"/>
    <cellStyle name="Percent 16 6 3" xfId="4456" xr:uid="{00000000-0005-0000-0000-000095110000}"/>
    <cellStyle name="Percent 16 6 4" xfId="4457" xr:uid="{00000000-0005-0000-0000-000096110000}"/>
    <cellStyle name="Percent 16 6 5" xfId="4458" xr:uid="{00000000-0005-0000-0000-000097110000}"/>
    <cellStyle name="Percent 16 6 6" xfId="4459" xr:uid="{00000000-0005-0000-0000-000098110000}"/>
    <cellStyle name="Percent 16 6 7" xfId="4460" xr:uid="{00000000-0005-0000-0000-000099110000}"/>
    <cellStyle name="Percent 16 6 8" xfId="4461" xr:uid="{00000000-0005-0000-0000-00009A110000}"/>
    <cellStyle name="Percent 16 6 9" xfId="4462" xr:uid="{00000000-0005-0000-0000-00009B110000}"/>
    <cellStyle name="Percent 16 7" xfId="4463" xr:uid="{00000000-0005-0000-0000-00009C110000}"/>
    <cellStyle name="Percent 16 7 10" xfId="4464" xr:uid="{00000000-0005-0000-0000-00009D110000}"/>
    <cellStyle name="Percent 16 7 11" xfId="4465" xr:uid="{00000000-0005-0000-0000-00009E110000}"/>
    <cellStyle name="Percent 16 7 12" xfId="4466" xr:uid="{00000000-0005-0000-0000-00009F110000}"/>
    <cellStyle name="Percent 16 7 13" xfId="4467" xr:uid="{00000000-0005-0000-0000-0000A0110000}"/>
    <cellStyle name="Percent 16 7 14" xfId="4468" xr:uid="{00000000-0005-0000-0000-0000A1110000}"/>
    <cellStyle name="Percent 16 7 15" xfId="4469" xr:uid="{00000000-0005-0000-0000-0000A2110000}"/>
    <cellStyle name="Percent 16 7 16" xfId="4470" xr:uid="{00000000-0005-0000-0000-0000A3110000}"/>
    <cellStyle name="Percent 16 7 17" xfId="4471" xr:uid="{00000000-0005-0000-0000-0000A4110000}"/>
    <cellStyle name="Percent 16 7 18" xfId="4472" xr:uid="{00000000-0005-0000-0000-0000A5110000}"/>
    <cellStyle name="Percent 16 7 19" xfId="4473" xr:uid="{00000000-0005-0000-0000-0000A6110000}"/>
    <cellStyle name="Percent 16 7 2" xfId="4474" xr:uid="{00000000-0005-0000-0000-0000A7110000}"/>
    <cellStyle name="Percent 16 7 2 2" xfId="4475" xr:uid="{00000000-0005-0000-0000-0000A8110000}"/>
    <cellStyle name="Percent 16 7 2 3" xfId="4476" xr:uid="{00000000-0005-0000-0000-0000A9110000}"/>
    <cellStyle name="Percent 16 7 3" xfId="4477" xr:uid="{00000000-0005-0000-0000-0000AA110000}"/>
    <cellStyle name="Percent 16 7 3 2" xfId="4478" xr:uid="{00000000-0005-0000-0000-0000AB110000}"/>
    <cellStyle name="Percent 16 7 3 3" xfId="4479" xr:uid="{00000000-0005-0000-0000-0000AC110000}"/>
    <cellStyle name="Percent 16 7 4" xfId="4480" xr:uid="{00000000-0005-0000-0000-0000AD110000}"/>
    <cellStyle name="Percent 16 7 5" xfId="4481" xr:uid="{00000000-0005-0000-0000-0000AE110000}"/>
    <cellStyle name="Percent 16 7 6" xfId="4482" xr:uid="{00000000-0005-0000-0000-0000AF110000}"/>
    <cellStyle name="Percent 16 7 7" xfId="4483" xr:uid="{00000000-0005-0000-0000-0000B0110000}"/>
    <cellStyle name="Percent 16 7 8" xfId="4484" xr:uid="{00000000-0005-0000-0000-0000B1110000}"/>
    <cellStyle name="Percent 16 7 9" xfId="4485" xr:uid="{00000000-0005-0000-0000-0000B2110000}"/>
    <cellStyle name="Percent 16 8" xfId="4486" xr:uid="{00000000-0005-0000-0000-0000B3110000}"/>
    <cellStyle name="Percent 16 8 10" xfId="4487" xr:uid="{00000000-0005-0000-0000-0000B4110000}"/>
    <cellStyle name="Percent 16 8 11" xfId="4488" xr:uid="{00000000-0005-0000-0000-0000B5110000}"/>
    <cellStyle name="Percent 16 8 12" xfId="4489" xr:uid="{00000000-0005-0000-0000-0000B6110000}"/>
    <cellStyle name="Percent 16 8 13" xfId="4490" xr:uid="{00000000-0005-0000-0000-0000B7110000}"/>
    <cellStyle name="Percent 16 8 14" xfId="4491" xr:uid="{00000000-0005-0000-0000-0000B8110000}"/>
    <cellStyle name="Percent 16 8 15" xfId="4492" xr:uid="{00000000-0005-0000-0000-0000B9110000}"/>
    <cellStyle name="Percent 16 8 16" xfId="4493" xr:uid="{00000000-0005-0000-0000-0000BA110000}"/>
    <cellStyle name="Percent 16 8 17" xfId="4494" xr:uid="{00000000-0005-0000-0000-0000BB110000}"/>
    <cellStyle name="Percent 16 8 2" xfId="4495" xr:uid="{00000000-0005-0000-0000-0000BC110000}"/>
    <cellStyle name="Percent 16 8 3" xfId="4496" xr:uid="{00000000-0005-0000-0000-0000BD110000}"/>
    <cellStyle name="Percent 16 8 4" xfId="4497" xr:uid="{00000000-0005-0000-0000-0000BE110000}"/>
    <cellStyle name="Percent 16 8 5" xfId="4498" xr:uid="{00000000-0005-0000-0000-0000BF110000}"/>
    <cellStyle name="Percent 16 8 6" xfId="4499" xr:uid="{00000000-0005-0000-0000-0000C0110000}"/>
    <cellStyle name="Percent 16 8 7" xfId="4500" xr:uid="{00000000-0005-0000-0000-0000C1110000}"/>
    <cellStyle name="Percent 16 8 8" xfId="4501" xr:uid="{00000000-0005-0000-0000-0000C2110000}"/>
    <cellStyle name="Percent 16 8 9" xfId="4502" xr:uid="{00000000-0005-0000-0000-0000C3110000}"/>
    <cellStyle name="Percent 16 9" xfId="4503" xr:uid="{00000000-0005-0000-0000-0000C4110000}"/>
    <cellStyle name="Percent 16 9 10" xfId="4504" xr:uid="{00000000-0005-0000-0000-0000C5110000}"/>
    <cellStyle name="Percent 16 9 11" xfId="4505" xr:uid="{00000000-0005-0000-0000-0000C6110000}"/>
    <cellStyle name="Percent 16 9 12" xfId="4506" xr:uid="{00000000-0005-0000-0000-0000C7110000}"/>
    <cellStyle name="Percent 16 9 13" xfId="4507" xr:uid="{00000000-0005-0000-0000-0000C8110000}"/>
    <cellStyle name="Percent 16 9 14" xfId="4508" xr:uid="{00000000-0005-0000-0000-0000C9110000}"/>
    <cellStyle name="Percent 16 9 15" xfId="4509" xr:uid="{00000000-0005-0000-0000-0000CA110000}"/>
    <cellStyle name="Percent 16 9 16" xfId="4510" xr:uid="{00000000-0005-0000-0000-0000CB110000}"/>
    <cellStyle name="Percent 16 9 17" xfId="4511" xr:uid="{00000000-0005-0000-0000-0000CC110000}"/>
    <cellStyle name="Percent 16 9 2" xfId="4512" xr:uid="{00000000-0005-0000-0000-0000CD110000}"/>
    <cellStyle name="Percent 16 9 3" xfId="4513" xr:uid="{00000000-0005-0000-0000-0000CE110000}"/>
    <cellStyle name="Percent 16 9 4" xfId="4514" xr:uid="{00000000-0005-0000-0000-0000CF110000}"/>
    <cellStyle name="Percent 16 9 5" xfId="4515" xr:uid="{00000000-0005-0000-0000-0000D0110000}"/>
    <cellStyle name="Percent 16 9 6" xfId="4516" xr:uid="{00000000-0005-0000-0000-0000D1110000}"/>
    <cellStyle name="Percent 16 9 7" xfId="4517" xr:uid="{00000000-0005-0000-0000-0000D2110000}"/>
    <cellStyle name="Percent 16 9 8" xfId="4518" xr:uid="{00000000-0005-0000-0000-0000D3110000}"/>
    <cellStyle name="Percent 16 9 9" xfId="4519" xr:uid="{00000000-0005-0000-0000-0000D4110000}"/>
    <cellStyle name="Percent 17" xfId="4520" xr:uid="{00000000-0005-0000-0000-0000D5110000}"/>
    <cellStyle name="Percent 17 2" xfId="4521" xr:uid="{00000000-0005-0000-0000-0000D6110000}"/>
    <cellStyle name="Percent 17 3" xfId="4522" xr:uid="{00000000-0005-0000-0000-0000D7110000}"/>
    <cellStyle name="Percent 17 4" xfId="4523" xr:uid="{00000000-0005-0000-0000-0000D8110000}"/>
    <cellStyle name="Percent 17 5" xfId="4524" xr:uid="{00000000-0005-0000-0000-0000D9110000}"/>
    <cellStyle name="Percent 17 6" xfId="4525" xr:uid="{00000000-0005-0000-0000-0000DA110000}"/>
    <cellStyle name="Percent 17 7" xfId="4526" xr:uid="{00000000-0005-0000-0000-0000DB110000}"/>
    <cellStyle name="Percent 17 7 2" xfId="4527" xr:uid="{00000000-0005-0000-0000-0000DC110000}"/>
    <cellStyle name="Percent 17 7 3" xfId="4528" xr:uid="{00000000-0005-0000-0000-0000DD110000}"/>
    <cellStyle name="Percent 17 8" xfId="4529" xr:uid="{00000000-0005-0000-0000-0000DE110000}"/>
    <cellStyle name="Percent 17 8 2" xfId="4530" xr:uid="{00000000-0005-0000-0000-0000DF110000}"/>
    <cellStyle name="Percent 17 9" xfId="4531" xr:uid="{00000000-0005-0000-0000-0000E0110000}"/>
    <cellStyle name="Percent 18" xfId="4532" xr:uid="{00000000-0005-0000-0000-0000E1110000}"/>
    <cellStyle name="Percent 18 2" xfId="4533" xr:uid="{00000000-0005-0000-0000-0000E2110000}"/>
    <cellStyle name="Percent 19" xfId="4534" xr:uid="{00000000-0005-0000-0000-0000E3110000}"/>
    <cellStyle name="Percent 19 2" xfId="4535" xr:uid="{00000000-0005-0000-0000-0000E4110000}"/>
    <cellStyle name="Percent 2" xfId="4536" xr:uid="{00000000-0005-0000-0000-0000E5110000}"/>
    <cellStyle name="Percent 2 10" xfId="4537" xr:uid="{00000000-0005-0000-0000-0000E6110000}"/>
    <cellStyle name="Percent 2 10 2" xfId="4538" xr:uid="{00000000-0005-0000-0000-0000E7110000}"/>
    <cellStyle name="Percent 2 10 3" xfId="4539" xr:uid="{00000000-0005-0000-0000-0000E8110000}"/>
    <cellStyle name="Percent 2 10 4" xfId="4540" xr:uid="{00000000-0005-0000-0000-0000E9110000}"/>
    <cellStyle name="Percent 2 10 5" xfId="4541" xr:uid="{00000000-0005-0000-0000-0000EA110000}"/>
    <cellStyle name="Percent 2 10 6" xfId="4542" xr:uid="{00000000-0005-0000-0000-0000EB110000}"/>
    <cellStyle name="Percent 2 10 7" xfId="4543" xr:uid="{00000000-0005-0000-0000-0000EC110000}"/>
    <cellStyle name="Percent 2 10 8" xfId="4544" xr:uid="{00000000-0005-0000-0000-0000ED110000}"/>
    <cellStyle name="Percent 2 11" xfId="4545" xr:uid="{00000000-0005-0000-0000-0000EE110000}"/>
    <cellStyle name="Percent 2 11 2" xfId="4546" xr:uid="{00000000-0005-0000-0000-0000EF110000}"/>
    <cellStyle name="Percent 2 11 3" xfId="4547" xr:uid="{00000000-0005-0000-0000-0000F0110000}"/>
    <cellStyle name="Percent 2 11 4" xfId="4548" xr:uid="{00000000-0005-0000-0000-0000F1110000}"/>
    <cellStyle name="Percent 2 11 5" xfId="4549" xr:uid="{00000000-0005-0000-0000-0000F2110000}"/>
    <cellStyle name="Percent 2 11 6" xfId="4550" xr:uid="{00000000-0005-0000-0000-0000F3110000}"/>
    <cellStyle name="Percent 2 11 7" xfId="4551" xr:uid="{00000000-0005-0000-0000-0000F4110000}"/>
    <cellStyle name="Percent 2 11 8" xfId="4552" xr:uid="{00000000-0005-0000-0000-0000F5110000}"/>
    <cellStyle name="Percent 2 12" xfId="4553" xr:uid="{00000000-0005-0000-0000-0000F6110000}"/>
    <cellStyle name="Percent 2 13" xfId="4554" xr:uid="{00000000-0005-0000-0000-0000F7110000}"/>
    <cellStyle name="Percent 2 14" xfId="4555" xr:uid="{00000000-0005-0000-0000-0000F8110000}"/>
    <cellStyle name="Percent 2 15" xfId="4556" xr:uid="{00000000-0005-0000-0000-0000F9110000}"/>
    <cellStyle name="Percent 2 16" xfId="4557" xr:uid="{00000000-0005-0000-0000-0000FA110000}"/>
    <cellStyle name="Percent 2 17" xfId="4558" xr:uid="{00000000-0005-0000-0000-0000FB110000}"/>
    <cellStyle name="Percent 2 18" xfId="4559" xr:uid="{00000000-0005-0000-0000-0000FC110000}"/>
    <cellStyle name="Percent 2 19" xfId="4560" xr:uid="{00000000-0005-0000-0000-0000FD110000}"/>
    <cellStyle name="Percent 2 2" xfId="4561" xr:uid="{00000000-0005-0000-0000-0000FE110000}"/>
    <cellStyle name="Percent 2 2 10" xfId="4562" xr:uid="{00000000-0005-0000-0000-0000FF110000}"/>
    <cellStyle name="Percent 2 2 2" xfId="4563" xr:uid="{00000000-0005-0000-0000-000000120000}"/>
    <cellStyle name="Percent 2 2 2 2" xfId="4564" xr:uid="{00000000-0005-0000-0000-000001120000}"/>
    <cellStyle name="Percent 2 2 3" xfId="4565" xr:uid="{00000000-0005-0000-0000-000002120000}"/>
    <cellStyle name="Percent 2 2 3 2" xfId="4566" xr:uid="{00000000-0005-0000-0000-000003120000}"/>
    <cellStyle name="Percent 2 2 3 2 2" xfId="4567" xr:uid="{00000000-0005-0000-0000-000004120000}"/>
    <cellStyle name="Percent 2 2 3 3" xfId="4568" xr:uid="{00000000-0005-0000-0000-000005120000}"/>
    <cellStyle name="Percent 2 2 3 4" xfId="4569" xr:uid="{00000000-0005-0000-0000-000006120000}"/>
    <cellStyle name="Percent 2 2 3 4 2" xfId="4570" xr:uid="{00000000-0005-0000-0000-000007120000}"/>
    <cellStyle name="Percent 2 2 3 5" xfId="4571" xr:uid="{00000000-0005-0000-0000-000008120000}"/>
    <cellStyle name="Percent 2 2 4" xfId="4572" xr:uid="{00000000-0005-0000-0000-000009120000}"/>
    <cellStyle name="Percent 2 2 4 2" xfId="4573" xr:uid="{00000000-0005-0000-0000-00000A120000}"/>
    <cellStyle name="Percent 2 2 4 3" xfId="4574" xr:uid="{00000000-0005-0000-0000-00000B120000}"/>
    <cellStyle name="Percent 2 2 5" xfId="4575" xr:uid="{00000000-0005-0000-0000-00000C120000}"/>
    <cellStyle name="Percent 2 2 6" xfId="4576" xr:uid="{00000000-0005-0000-0000-00000D120000}"/>
    <cellStyle name="Percent 2 2 6 2" xfId="4577" xr:uid="{00000000-0005-0000-0000-00000E120000}"/>
    <cellStyle name="Percent 2 2 6 3" xfId="4578" xr:uid="{00000000-0005-0000-0000-00000F120000}"/>
    <cellStyle name="Percent 2 2 7" xfId="4579" xr:uid="{00000000-0005-0000-0000-000010120000}"/>
    <cellStyle name="Percent 2 2 7 2" xfId="4580" xr:uid="{00000000-0005-0000-0000-000011120000}"/>
    <cellStyle name="Percent 2 2 7 3" xfId="4581" xr:uid="{00000000-0005-0000-0000-000012120000}"/>
    <cellStyle name="Percent 2 2 8" xfId="4582" xr:uid="{00000000-0005-0000-0000-000013120000}"/>
    <cellStyle name="Percent 2 2 9" xfId="4583" xr:uid="{00000000-0005-0000-0000-000014120000}"/>
    <cellStyle name="Percent 2 20" xfId="4584" xr:uid="{00000000-0005-0000-0000-000015120000}"/>
    <cellStyle name="Percent 2 21" xfId="4585" xr:uid="{00000000-0005-0000-0000-000016120000}"/>
    <cellStyle name="Percent 2 22" xfId="4586" xr:uid="{00000000-0005-0000-0000-000017120000}"/>
    <cellStyle name="Percent 2 23" xfId="4587" xr:uid="{00000000-0005-0000-0000-000018120000}"/>
    <cellStyle name="Percent 2 24" xfId="4588" xr:uid="{00000000-0005-0000-0000-000019120000}"/>
    <cellStyle name="Percent 2 25" xfId="4589" xr:uid="{00000000-0005-0000-0000-00001A120000}"/>
    <cellStyle name="Percent 2 26" xfId="4590" xr:uid="{00000000-0005-0000-0000-00001B120000}"/>
    <cellStyle name="Percent 2 27" xfId="4591" xr:uid="{00000000-0005-0000-0000-00001C120000}"/>
    <cellStyle name="Percent 2 28" xfId="4592" xr:uid="{00000000-0005-0000-0000-00001D120000}"/>
    <cellStyle name="Percent 2 29" xfId="4593" xr:uid="{00000000-0005-0000-0000-00001E120000}"/>
    <cellStyle name="Percent 2 3" xfId="4594" xr:uid="{00000000-0005-0000-0000-00001F120000}"/>
    <cellStyle name="Percent 2 3 10" xfId="4595" xr:uid="{00000000-0005-0000-0000-000020120000}"/>
    <cellStyle name="Percent 2 3 11" xfId="4596" xr:uid="{00000000-0005-0000-0000-000021120000}"/>
    <cellStyle name="Percent 2 3 12" xfId="4597" xr:uid="{00000000-0005-0000-0000-000022120000}"/>
    <cellStyle name="Percent 2 3 13" xfId="4598" xr:uid="{00000000-0005-0000-0000-000023120000}"/>
    <cellStyle name="Percent 2 3 14" xfId="4599" xr:uid="{00000000-0005-0000-0000-000024120000}"/>
    <cellStyle name="Percent 2 3 15" xfId="4600" xr:uid="{00000000-0005-0000-0000-000025120000}"/>
    <cellStyle name="Percent 2 3 16" xfId="4601" xr:uid="{00000000-0005-0000-0000-000026120000}"/>
    <cellStyle name="Percent 2 3 17" xfId="4602" xr:uid="{00000000-0005-0000-0000-000027120000}"/>
    <cellStyle name="Percent 2 3 2" xfId="4603" xr:uid="{00000000-0005-0000-0000-000028120000}"/>
    <cellStyle name="Percent 2 3 2 2" xfId="4604" xr:uid="{00000000-0005-0000-0000-000029120000}"/>
    <cellStyle name="Percent 2 3 3" xfId="4605" xr:uid="{00000000-0005-0000-0000-00002A120000}"/>
    <cellStyle name="Percent 2 3 3 2" xfId="4606" xr:uid="{00000000-0005-0000-0000-00002B120000}"/>
    <cellStyle name="Percent 2 3 3 2 2" xfId="4607" xr:uid="{00000000-0005-0000-0000-00002C120000}"/>
    <cellStyle name="Percent 2 3 3 3" xfId="4608" xr:uid="{00000000-0005-0000-0000-00002D120000}"/>
    <cellStyle name="Percent 2 3 3 3 2" xfId="4609" xr:uid="{00000000-0005-0000-0000-00002E120000}"/>
    <cellStyle name="Percent 2 3 3 3 3" xfId="4610" xr:uid="{00000000-0005-0000-0000-00002F120000}"/>
    <cellStyle name="Percent 2 3 3 3 4" xfId="4611" xr:uid="{00000000-0005-0000-0000-000030120000}"/>
    <cellStyle name="Percent 2 3 3 3 4 2" xfId="4612" xr:uid="{00000000-0005-0000-0000-000031120000}"/>
    <cellStyle name="Percent 2 3 3 4" xfId="4613" xr:uid="{00000000-0005-0000-0000-000032120000}"/>
    <cellStyle name="Percent 2 3 4" xfId="4614" xr:uid="{00000000-0005-0000-0000-000033120000}"/>
    <cellStyle name="Percent 2 3 5" xfId="4615" xr:uid="{00000000-0005-0000-0000-000034120000}"/>
    <cellStyle name="Percent 2 3 5 2" xfId="4616" xr:uid="{00000000-0005-0000-0000-000035120000}"/>
    <cellStyle name="Percent 2 3 6" xfId="4617" xr:uid="{00000000-0005-0000-0000-000036120000}"/>
    <cellStyle name="Percent 2 3 7" xfId="4618" xr:uid="{00000000-0005-0000-0000-000037120000}"/>
    <cellStyle name="Percent 2 3 8" xfId="4619" xr:uid="{00000000-0005-0000-0000-000038120000}"/>
    <cellStyle name="Percent 2 3 9" xfId="4620" xr:uid="{00000000-0005-0000-0000-000039120000}"/>
    <cellStyle name="Percent 2 30" xfId="4621" xr:uid="{00000000-0005-0000-0000-00003A120000}"/>
    <cellStyle name="Percent 2 31" xfId="4622" xr:uid="{00000000-0005-0000-0000-00003B120000}"/>
    <cellStyle name="Percent 2 32" xfId="4623" xr:uid="{00000000-0005-0000-0000-00003C120000}"/>
    <cellStyle name="Percent 2 33" xfId="4624" xr:uid="{00000000-0005-0000-0000-00003D120000}"/>
    <cellStyle name="Percent 2 34" xfId="4625" xr:uid="{00000000-0005-0000-0000-00003E120000}"/>
    <cellStyle name="Percent 2 35" xfId="4626" xr:uid="{00000000-0005-0000-0000-00003F120000}"/>
    <cellStyle name="Percent 2 36" xfId="4627" xr:uid="{00000000-0005-0000-0000-000040120000}"/>
    <cellStyle name="Percent 2 37" xfId="4628" xr:uid="{00000000-0005-0000-0000-000041120000}"/>
    <cellStyle name="Percent 2 38" xfId="4629" xr:uid="{00000000-0005-0000-0000-000042120000}"/>
    <cellStyle name="Percent 2 39" xfId="4630" xr:uid="{00000000-0005-0000-0000-000043120000}"/>
    <cellStyle name="Percent 2 4" xfId="4631" xr:uid="{00000000-0005-0000-0000-000044120000}"/>
    <cellStyle name="Percent 2 4 10" xfId="4632" xr:uid="{00000000-0005-0000-0000-000045120000}"/>
    <cellStyle name="Percent 2 4 11" xfId="4633" xr:uid="{00000000-0005-0000-0000-000046120000}"/>
    <cellStyle name="Percent 2 4 12" xfId="4634" xr:uid="{00000000-0005-0000-0000-000047120000}"/>
    <cellStyle name="Percent 2 4 13" xfId="4635" xr:uid="{00000000-0005-0000-0000-000048120000}"/>
    <cellStyle name="Percent 2 4 14" xfId="4636" xr:uid="{00000000-0005-0000-0000-000049120000}"/>
    <cellStyle name="Percent 2 4 15" xfId="4637" xr:uid="{00000000-0005-0000-0000-00004A120000}"/>
    <cellStyle name="Percent 2 4 16" xfId="4638" xr:uid="{00000000-0005-0000-0000-00004B120000}"/>
    <cellStyle name="Percent 2 4 17" xfId="4639" xr:uid="{00000000-0005-0000-0000-00004C120000}"/>
    <cellStyle name="Percent 2 4 18" xfId="4640" xr:uid="{00000000-0005-0000-0000-00004D120000}"/>
    <cellStyle name="Percent 2 4 2" xfId="4641" xr:uid="{00000000-0005-0000-0000-00004E120000}"/>
    <cellStyle name="Percent 2 4 3" xfId="4642" xr:uid="{00000000-0005-0000-0000-00004F120000}"/>
    <cellStyle name="Percent 2 4 4" xfId="4643" xr:uid="{00000000-0005-0000-0000-000050120000}"/>
    <cellStyle name="Percent 2 4 5" xfId="4644" xr:uid="{00000000-0005-0000-0000-000051120000}"/>
    <cellStyle name="Percent 2 4 6" xfId="4645" xr:uid="{00000000-0005-0000-0000-000052120000}"/>
    <cellStyle name="Percent 2 4 7" xfId="4646" xr:uid="{00000000-0005-0000-0000-000053120000}"/>
    <cellStyle name="Percent 2 4 8" xfId="4647" xr:uid="{00000000-0005-0000-0000-000054120000}"/>
    <cellStyle name="Percent 2 4 9" xfId="4648" xr:uid="{00000000-0005-0000-0000-000055120000}"/>
    <cellStyle name="Percent 2 40" xfId="4649" xr:uid="{00000000-0005-0000-0000-000056120000}"/>
    <cellStyle name="Percent 2 41" xfId="4650" xr:uid="{00000000-0005-0000-0000-000057120000}"/>
    <cellStyle name="Percent 2 42" xfId="4651" xr:uid="{00000000-0005-0000-0000-000058120000}"/>
    <cellStyle name="Percent 2 43" xfId="4652" xr:uid="{00000000-0005-0000-0000-000059120000}"/>
    <cellStyle name="Percent 2 44" xfId="4653" xr:uid="{00000000-0005-0000-0000-00005A120000}"/>
    <cellStyle name="Percent 2 45" xfId="4654" xr:uid="{00000000-0005-0000-0000-00005B120000}"/>
    <cellStyle name="Percent 2 46" xfId="4655" xr:uid="{00000000-0005-0000-0000-00005C120000}"/>
    <cellStyle name="Percent 2 47" xfId="4656" xr:uid="{00000000-0005-0000-0000-00005D120000}"/>
    <cellStyle name="Percent 2 48" xfId="4657" xr:uid="{00000000-0005-0000-0000-00005E120000}"/>
    <cellStyle name="Percent 2 48 2" xfId="4658" xr:uid="{00000000-0005-0000-0000-00005F120000}"/>
    <cellStyle name="Percent 2 49" xfId="4659" xr:uid="{00000000-0005-0000-0000-000060120000}"/>
    <cellStyle name="Percent 2 5" xfId="4660" xr:uid="{00000000-0005-0000-0000-000061120000}"/>
    <cellStyle name="Percent 2 5 10" xfId="4661" xr:uid="{00000000-0005-0000-0000-000062120000}"/>
    <cellStyle name="Percent 2 5 11" xfId="4662" xr:uid="{00000000-0005-0000-0000-000063120000}"/>
    <cellStyle name="Percent 2 5 12" xfId="4663" xr:uid="{00000000-0005-0000-0000-000064120000}"/>
    <cellStyle name="Percent 2 5 13" xfId="4664" xr:uid="{00000000-0005-0000-0000-000065120000}"/>
    <cellStyle name="Percent 2 5 14" xfId="4665" xr:uid="{00000000-0005-0000-0000-000066120000}"/>
    <cellStyle name="Percent 2 5 15" xfId="4666" xr:uid="{00000000-0005-0000-0000-000067120000}"/>
    <cellStyle name="Percent 2 5 16" xfId="4667" xr:uid="{00000000-0005-0000-0000-000068120000}"/>
    <cellStyle name="Percent 2 5 2" xfId="4668" xr:uid="{00000000-0005-0000-0000-000069120000}"/>
    <cellStyle name="Percent 2 5 2 2" xfId="4669" xr:uid="{00000000-0005-0000-0000-00006A120000}"/>
    <cellStyle name="Percent 2 5 3" xfId="4670" xr:uid="{00000000-0005-0000-0000-00006B120000}"/>
    <cellStyle name="Percent 2 5 3 2" xfId="4671" xr:uid="{00000000-0005-0000-0000-00006C120000}"/>
    <cellStyle name="Percent 2 5 4" xfId="4672" xr:uid="{00000000-0005-0000-0000-00006D120000}"/>
    <cellStyle name="Percent 2 5 5" xfId="4673" xr:uid="{00000000-0005-0000-0000-00006E120000}"/>
    <cellStyle name="Percent 2 5 6" xfId="4674" xr:uid="{00000000-0005-0000-0000-00006F120000}"/>
    <cellStyle name="Percent 2 5 7" xfId="4675" xr:uid="{00000000-0005-0000-0000-000070120000}"/>
    <cellStyle name="Percent 2 5 8" xfId="4676" xr:uid="{00000000-0005-0000-0000-000071120000}"/>
    <cellStyle name="Percent 2 5 9" xfId="4677" xr:uid="{00000000-0005-0000-0000-000072120000}"/>
    <cellStyle name="Percent 2 6" xfId="4678" xr:uid="{00000000-0005-0000-0000-000073120000}"/>
    <cellStyle name="Percent 2 6 10" xfId="4679" xr:uid="{00000000-0005-0000-0000-000074120000}"/>
    <cellStyle name="Percent 2 6 11" xfId="4680" xr:uid="{00000000-0005-0000-0000-000075120000}"/>
    <cellStyle name="Percent 2 6 12" xfId="4681" xr:uid="{00000000-0005-0000-0000-000076120000}"/>
    <cellStyle name="Percent 2 6 13" xfId="4682" xr:uid="{00000000-0005-0000-0000-000077120000}"/>
    <cellStyle name="Percent 2 6 14" xfId="4683" xr:uid="{00000000-0005-0000-0000-000078120000}"/>
    <cellStyle name="Percent 2 6 15" xfId="4684" xr:uid="{00000000-0005-0000-0000-000079120000}"/>
    <cellStyle name="Percent 2 6 16" xfId="4685" xr:uid="{00000000-0005-0000-0000-00007A120000}"/>
    <cellStyle name="Percent 2 6 2" xfId="4686" xr:uid="{00000000-0005-0000-0000-00007B120000}"/>
    <cellStyle name="Percent 2 6 3" xfId="4687" xr:uid="{00000000-0005-0000-0000-00007C120000}"/>
    <cellStyle name="Percent 2 6 4" xfId="4688" xr:uid="{00000000-0005-0000-0000-00007D120000}"/>
    <cellStyle name="Percent 2 6 5" xfId="4689" xr:uid="{00000000-0005-0000-0000-00007E120000}"/>
    <cellStyle name="Percent 2 6 6" xfId="4690" xr:uid="{00000000-0005-0000-0000-00007F120000}"/>
    <cellStyle name="Percent 2 6 7" xfId="4691" xr:uid="{00000000-0005-0000-0000-000080120000}"/>
    <cellStyle name="Percent 2 6 8" xfId="4692" xr:uid="{00000000-0005-0000-0000-000081120000}"/>
    <cellStyle name="Percent 2 6 9" xfId="4693" xr:uid="{00000000-0005-0000-0000-000082120000}"/>
    <cellStyle name="Percent 2 7" xfId="4694" xr:uid="{00000000-0005-0000-0000-000083120000}"/>
    <cellStyle name="Percent 2 7 2" xfId="4695" xr:uid="{00000000-0005-0000-0000-000084120000}"/>
    <cellStyle name="Percent 2 7 3" xfId="4696" xr:uid="{00000000-0005-0000-0000-000085120000}"/>
    <cellStyle name="Percent 2 7 4" xfId="4697" xr:uid="{00000000-0005-0000-0000-000086120000}"/>
    <cellStyle name="Percent 2 7 5" xfId="4698" xr:uid="{00000000-0005-0000-0000-000087120000}"/>
    <cellStyle name="Percent 2 7 6" xfId="4699" xr:uid="{00000000-0005-0000-0000-000088120000}"/>
    <cellStyle name="Percent 2 7 7" xfId="4700" xr:uid="{00000000-0005-0000-0000-000089120000}"/>
    <cellStyle name="Percent 2 7 8" xfId="4701" xr:uid="{00000000-0005-0000-0000-00008A120000}"/>
    <cellStyle name="Percent 2 8" xfId="4702" xr:uid="{00000000-0005-0000-0000-00008B120000}"/>
    <cellStyle name="Percent 2 8 2" xfId="4703" xr:uid="{00000000-0005-0000-0000-00008C120000}"/>
    <cellStyle name="Percent 2 8 3" xfId="4704" xr:uid="{00000000-0005-0000-0000-00008D120000}"/>
    <cellStyle name="Percent 2 8 4" xfId="4705" xr:uid="{00000000-0005-0000-0000-00008E120000}"/>
    <cellStyle name="Percent 2 8 5" xfId="4706" xr:uid="{00000000-0005-0000-0000-00008F120000}"/>
    <cellStyle name="Percent 2 8 6" xfId="4707" xr:uid="{00000000-0005-0000-0000-000090120000}"/>
    <cellStyle name="Percent 2 8 7" xfId="4708" xr:uid="{00000000-0005-0000-0000-000091120000}"/>
    <cellStyle name="Percent 2 8 8" xfId="4709" xr:uid="{00000000-0005-0000-0000-000092120000}"/>
    <cellStyle name="Percent 2 9" xfId="4710" xr:uid="{00000000-0005-0000-0000-000093120000}"/>
    <cellStyle name="Percent 2 9 2" xfId="4711" xr:uid="{00000000-0005-0000-0000-000094120000}"/>
    <cellStyle name="Percent 2 9 3" xfId="4712" xr:uid="{00000000-0005-0000-0000-000095120000}"/>
    <cellStyle name="Percent 2 9 4" xfId="4713" xr:uid="{00000000-0005-0000-0000-000096120000}"/>
    <cellStyle name="Percent 2 9 5" xfId="4714" xr:uid="{00000000-0005-0000-0000-000097120000}"/>
    <cellStyle name="Percent 2 9 6" xfId="4715" xr:uid="{00000000-0005-0000-0000-000098120000}"/>
    <cellStyle name="Percent 2 9 7" xfId="4716" xr:uid="{00000000-0005-0000-0000-000099120000}"/>
    <cellStyle name="Percent 2 9 8" xfId="4717" xr:uid="{00000000-0005-0000-0000-00009A120000}"/>
    <cellStyle name="Percent 20" xfId="4718" xr:uid="{00000000-0005-0000-0000-00009B120000}"/>
    <cellStyle name="Percent 20 2" xfId="4719" xr:uid="{00000000-0005-0000-0000-00009C120000}"/>
    <cellStyle name="Percent 20 3" xfId="4720" xr:uid="{00000000-0005-0000-0000-00009D120000}"/>
    <cellStyle name="Percent 20 4" xfId="4721" xr:uid="{00000000-0005-0000-0000-00009E120000}"/>
    <cellStyle name="Percent 20 5" xfId="4722" xr:uid="{00000000-0005-0000-0000-00009F120000}"/>
    <cellStyle name="Percent 20 6" xfId="4723" xr:uid="{00000000-0005-0000-0000-0000A0120000}"/>
    <cellStyle name="Percent 20 7" xfId="4724" xr:uid="{00000000-0005-0000-0000-0000A1120000}"/>
    <cellStyle name="Percent 20 7 2" xfId="4725" xr:uid="{00000000-0005-0000-0000-0000A2120000}"/>
    <cellStyle name="Percent 20 7 3" xfId="4726" xr:uid="{00000000-0005-0000-0000-0000A3120000}"/>
    <cellStyle name="Percent 21" xfId="4727" xr:uid="{00000000-0005-0000-0000-0000A4120000}"/>
    <cellStyle name="Percent 21 2" xfId="4728" xr:uid="{00000000-0005-0000-0000-0000A5120000}"/>
    <cellStyle name="Percent 21 3" xfId="4729" xr:uid="{00000000-0005-0000-0000-0000A6120000}"/>
    <cellStyle name="Percent 21 4" xfId="4730" xr:uid="{00000000-0005-0000-0000-0000A7120000}"/>
    <cellStyle name="Percent 21 5" xfId="4731" xr:uid="{00000000-0005-0000-0000-0000A8120000}"/>
    <cellStyle name="Percent 21 6" xfId="4732" xr:uid="{00000000-0005-0000-0000-0000A9120000}"/>
    <cellStyle name="Percent 21 7" xfId="4733" xr:uid="{00000000-0005-0000-0000-0000AA120000}"/>
    <cellStyle name="Percent 21 7 2" xfId="4734" xr:uid="{00000000-0005-0000-0000-0000AB120000}"/>
    <cellStyle name="Percent 21 7 3" xfId="4735" xr:uid="{00000000-0005-0000-0000-0000AC120000}"/>
    <cellStyle name="Percent 22" xfId="4736" xr:uid="{00000000-0005-0000-0000-0000AD120000}"/>
    <cellStyle name="Percent 22 2" xfId="4737" xr:uid="{00000000-0005-0000-0000-0000AE120000}"/>
    <cellStyle name="Percent 22 3" xfId="4738" xr:uid="{00000000-0005-0000-0000-0000AF120000}"/>
    <cellStyle name="Percent 22 4" xfId="4739" xr:uid="{00000000-0005-0000-0000-0000B0120000}"/>
    <cellStyle name="Percent 22 5" xfId="4740" xr:uid="{00000000-0005-0000-0000-0000B1120000}"/>
    <cellStyle name="Percent 22 6" xfId="4741" xr:uid="{00000000-0005-0000-0000-0000B2120000}"/>
    <cellStyle name="Percent 22 7" xfId="4742" xr:uid="{00000000-0005-0000-0000-0000B3120000}"/>
    <cellStyle name="Percent 22 7 2" xfId="4743" xr:uid="{00000000-0005-0000-0000-0000B4120000}"/>
    <cellStyle name="Percent 22 7 3" xfId="4744" xr:uid="{00000000-0005-0000-0000-0000B5120000}"/>
    <cellStyle name="Percent 23" xfId="4745" xr:uid="{00000000-0005-0000-0000-0000B6120000}"/>
    <cellStyle name="Percent 23 2" xfId="4746" xr:uid="{00000000-0005-0000-0000-0000B7120000}"/>
    <cellStyle name="Percent 23 3" xfId="4747" xr:uid="{00000000-0005-0000-0000-0000B8120000}"/>
    <cellStyle name="Percent 23 4" xfId="4748" xr:uid="{00000000-0005-0000-0000-0000B9120000}"/>
    <cellStyle name="Percent 23 5" xfId="4749" xr:uid="{00000000-0005-0000-0000-0000BA120000}"/>
    <cellStyle name="Percent 23 6" xfId="4750" xr:uid="{00000000-0005-0000-0000-0000BB120000}"/>
    <cellStyle name="Percent 23 7" xfId="4751" xr:uid="{00000000-0005-0000-0000-0000BC120000}"/>
    <cellStyle name="Percent 23 7 2" xfId="4752" xr:uid="{00000000-0005-0000-0000-0000BD120000}"/>
    <cellStyle name="Percent 23 7 3" xfId="4753" xr:uid="{00000000-0005-0000-0000-0000BE120000}"/>
    <cellStyle name="Percent 24" xfId="4754" xr:uid="{00000000-0005-0000-0000-0000BF120000}"/>
    <cellStyle name="Percent 24 2" xfId="4755" xr:uid="{00000000-0005-0000-0000-0000C0120000}"/>
    <cellStyle name="Percent 24 3" xfId="4756" xr:uid="{00000000-0005-0000-0000-0000C1120000}"/>
    <cellStyle name="Percent 24 4" xfId="4757" xr:uid="{00000000-0005-0000-0000-0000C2120000}"/>
    <cellStyle name="Percent 24 5" xfId="4758" xr:uid="{00000000-0005-0000-0000-0000C3120000}"/>
    <cellStyle name="Percent 24 6" xfId="4759" xr:uid="{00000000-0005-0000-0000-0000C4120000}"/>
    <cellStyle name="Percent 24 7" xfId="4760" xr:uid="{00000000-0005-0000-0000-0000C5120000}"/>
    <cellStyle name="Percent 24 7 2" xfId="4761" xr:uid="{00000000-0005-0000-0000-0000C6120000}"/>
    <cellStyle name="Percent 24 7 3" xfId="4762" xr:uid="{00000000-0005-0000-0000-0000C7120000}"/>
    <cellStyle name="Percent 24 8" xfId="4763" xr:uid="{00000000-0005-0000-0000-0000C8120000}"/>
    <cellStyle name="Percent 25" xfId="4764" xr:uid="{00000000-0005-0000-0000-0000C9120000}"/>
    <cellStyle name="Percent 25 2" xfId="4765" xr:uid="{00000000-0005-0000-0000-0000CA120000}"/>
    <cellStyle name="Percent 25 3" xfId="4766" xr:uid="{00000000-0005-0000-0000-0000CB120000}"/>
    <cellStyle name="Percent 25 4" xfId="4767" xr:uid="{00000000-0005-0000-0000-0000CC120000}"/>
    <cellStyle name="Percent 25 5" xfId="4768" xr:uid="{00000000-0005-0000-0000-0000CD120000}"/>
    <cellStyle name="Percent 25 6" xfId="4769" xr:uid="{00000000-0005-0000-0000-0000CE120000}"/>
    <cellStyle name="Percent 25 7" xfId="4770" xr:uid="{00000000-0005-0000-0000-0000CF120000}"/>
    <cellStyle name="Percent 25 7 2" xfId="4771" xr:uid="{00000000-0005-0000-0000-0000D0120000}"/>
    <cellStyle name="Percent 25 7 3" xfId="4772" xr:uid="{00000000-0005-0000-0000-0000D1120000}"/>
    <cellStyle name="Percent 26" xfId="4773" xr:uid="{00000000-0005-0000-0000-0000D2120000}"/>
    <cellStyle name="Percent 26 2" xfId="4774" xr:uid="{00000000-0005-0000-0000-0000D3120000}"/>
    <cellStyle name="Percent 26 3" xfId="4775" xr:uid="{00000000-0005-0000-0000-0000D4120000}"/>
    <cellStyle name="Percent 26 4" xfId="4776" xr:uid="{00000000-0005-0000-0000-0000D5120000}"/>
    <cellStyle name="Percent 26 5" xfId="4777" xr:uid="{00000000-0005-0000-0000-0000D6120000}"/>
    <cellStyle name="Percent 26 6" xfId="4778" xr:uid="{00000000-0005-0000-0000-0000D7120000}"/>
    <cellStyle name="Percent 26 7" xfId="4779" xr:uid="{00000000-0005-0000-0000-0000D8120000}"/>
    <cellStyle name="Percent 26 7 2" xfId="4780" xr:uid="{00000000-0005-0000-0000-0000D9120000}"/>
    <cellStyle name="Percent 26 7 3" xfId="4781" xr:uid="{00000000-0005-0000-0000-0000DA120000}"/>
    <cellStyle name="Percent 27" xfId="4782" xr:uid="{00000000-0005-0000-0000-0000DB120000}"/>
    <cellStyle name="Percent 28" xfId="4783" xr:uid="{00000000-0005-0000-0000-0000DC120000}"/>
    <cellStyle name="Percent 28 2" xfId="4784" xr:uid="{00000000-0005-0000-0000-0000DD120000}"/>
    <cellStyle name="Percent 3" xfId="4785" xr:uid="{00000000-0005-0000-0000-0000DE120000}"/>
    <cellStyle name="Percent 3 10" xfId="4786" xr:uid="{00000000-0005-0000-0000-0000DF120000}"/>
    <cellStyle name="Percent 3 10 10" xfId="4787" xr:uid="{00000000-0005-0000-0000-0000E0120000}"/>
    <cellStyle name="Percent 3 10 11" xfId="4788" xr:uid="{00000000-0005-0000-0000-0000E1120000}"/>
    <cellStyle name="Percent 3 10 12" xfId="4789" xr:uid="{00000000-0005-0000-0000-0000E2120000}"/>
    <cellStyle name="Percent 3 10 13" xfId="4790" xr:uid="{00000000-0005-0000-0000-0000E3120000}"/>
    <cellStyle name="Percent 3 10 14" xfId="4791" xr:uid="{00000000-0005-0000-0000-0000E4120000}"/>
    <cellStyle name="Percent 3 10 15" xfId="4792" xr:uid="{00000000-0005-0000-0000-0000E5120000}"/>
    <cellStyle name="Percent 3 10 2" xfId="4793" xr:uid="{00000000-0005-0000-0000-0000E6120000}"/>
    <cellStyle name="Percent 3 10 3" xfId="4794" xr:uid="{00000000-0005-0000-0000-0000E7120000}"/>
    <cellStyle name="Percent 3 10 4" xfId="4795" xr:uid="{00000000-0005-0000-0000-0000E8120000}"/>
    <cellStyle name="Percent 3 10 5" xfId="4796" xr:uid="{00000000-0005-0000-0000-0000E9120000}"/>
    <cellStyle name="Percent 3 10 6" xfId="4797" xr:uid="{00000000-0005-0000-0000-0000EA120000}"/>
    <cellStyle name="Percent 3 10 7" xfId="4798" xr:uid="{00000000-0005-0000-0000-0000EB120000}"/>
    <cellStyle name="Percent 3 10 8" xfId="4799" xr:uid="{00000000-0005-0000-0000-0000EC120000}"/>
    <cellStyle name="Percent 3 10 9" xfId="4800" xr:uid="{00000000-0005-0000-0000-0000ED120000}"/>
    <cellStyle name="Percent 3 11" xfId="4801" xr:uid="{00000000-0005-0000-0000-0000EE120000}"/>
    <cellStyle name="Percent 3 12" xfId="4802" xr:uid="{00000000-0005-0000-0000-0000EF120000}"/>
    <cellStyle name="Percent 3 13" xfId="4803" xr:uid="{00000000-0005-0000-0000-0000F0120000}"/>
    <cellStyle name="Percent 3 14" xfId="4804" xr:uid="{00000000-0005-0000-0000-0000F1120000}"/>
    <cellStyle name="Percent 3 15" xfId="4805" xr:uid="{00000000-0005-0000-0000-0000F2120000}"/>
    <cellStyle name="Percent 3 16" xfId="4806" xr:uid="{00000000-0005-0000-0000-0000F3120000}"/>
    <cellStyle name="Percent 3 17" xfId="4807" xr:uid="{00000000-0005-0000-0000-0000F4120000}"/>
    <cellStyle name="Percent 3 18" xfId="4808" xr:uid="{00000000-0005-0000-0000-0000F5120000}"/>
    <cellStyle name="Percent 3 19" xfId="4809" xr:uid="{00000000-0005-0000-0000-0000F6120000}"/>
    <cellStyle name="Percent 3 2" xfId="4810" xr:uid="{00000000-0005-0000-0000-0000F7120000}"/>
    <cellStyle name="Percent 3 2 10" xfId="4811" xr:uid="{00000000-0005-0000-0000-0000F8120000}"/>
    <cellStyle name="Percent 3 2 11" xfId="4812" xr:uid="{00000000-0005-0000-0000-0000F9120000}"/>
    <cellStyle name="Percent 3 2 12" xfId="4813" xr:uid="{00000000-0005-0000-0000-0000FA120000}"/>
    <cellStyle name="Percent 3 2 13" xfId="4814" xr:uid="{00000000-0005-0000-0000-0000FB120000}"/>
    <cellStyle name="Percent 3 2 14" xfId="4815" xr:uid="{00000000-0005-0000-0000-0000FC120000}"/>
    <cellStyle name="Percent 3 2 15" xfId="4816" xr:uid="{00000000-0005-0000-0000-0000FD120000}"/>
    <cellStyle name="Percent 3 2 16" xfId="4817" xr:uid="{00000000-0005-0000-0000-0000FE120000}"/>
    <cellStyle name="Percent 3 2 17" xfId="4818" xr:uid="{00000000-0005-0000-0000-0000FF120000}"/>
    <cellStyle name="Percent 3 2 18" xfId="4819" xr:uid="{00000000-0005-0000-0000-000000130000}"/>
    <cellStyle name="Percent 3 2 2" xfId="4820" xr:uid="{00000000-0005-0000-0000-000001130000}"/>
    <cellStyle name="Percent 3 2 2 2" xfId="4821" xr:uid="{00000000-0005-0000-0000-000002130000}"/>
    <cellStyle name="Percent 3 2 2 2 2" xfId="4822" xr:uid="{00000000-0005-0000-0000-000003130000}"/>
    <cellStyle name="Percent 3 2 2 2 3" xfId="4823" xr:uid="{00000000-0005-0000-0000-000004130000}"/>
    <cellStyle name="Percent 3 2 2 3" xfId="4824" xr:uid="{00000000-0005-0000-0000-000005130000}"/>
    <cellStyle name="Percent 3 2 2 4" xfId="4825" xr:uid="{00000000-0005-0000-0000-000006130000}"/>
    <cellStyle name="Percent 3 2 3" xfId="4826" xr:uid="{00000000-0005-0000-0000-000007130000}"/>
    <cellStyle name="Percent 3 2 3 2" xfId="4827" xr:uid="{00000000-0005-0000-0000-000008130000}"/>
    <cellStyle name="Percent 3 2 3 3" xfId="4828" xr:uid="{00000000-0005-0000-0000-000009130000}"/>
    <cellStyle name="Percent 3 2 3 4" xfId="4829" xr:uid="{00000000-0005-0000-0000-00000A130000}"/>
    <cellStyle name="Percent 3 2 4" xfId="4830" xr:uid="{00000000-0005-0000-0000-00000B130000}"/>
    <cellStyle name="Percent 3 2 5" xfId="4831" xr:uid="{00000000-0005-0000-0000-00000C130000}"/>
    <cellStyle name="Percent 3 2 6" xfId="4832" xr:uid="{00000000-0005-0000-0000-00000D130000}"/>
    <cellStyle name="Percent 3 2 7" xfId="4833" xr:uid="{00000000-0005-0000-0000-00000E130000}"/>
    <cellStyle name="Percent 3 2 8" xfId="4834" xr:uid="{00000000-0005-0000-0000-00000F130000}"/>
    <cellStyle name="Percent 3 2 9" xfId="4835" xr:uid="{00000000-0005-0000-0000-000010130000}"/>
    <cellStyle name="Percent 3 20" xfId="4836" xr:uid="{00000000-0005-0000-0000-000011130000}"/>
    <cellStyle name="Percent 3 21" xfId="4837" xr:uid="{00000000-0005-0000-0000-000012130000}"/>
    <cellStyle name="Percent 3 22" xfId="4838" xr:uid="{00000000-0005-0000-0000-000013130000}"/>
    <cellStyle name="Percent 3 23" xfId="4839" xr:uid="{00000000-0005-0000-0000-000014130000}"/>
    <cellStyle name="Percent 3 24" xfId="4840" xr:uid="{00000000-0005-0000-0000-000015130000}"/>
    <cellStyle name="Percent 3 25" xfId="4841" xr:uid="{00000000-0005-0000-0000-000016130000}"/>
    <cellStyle name="Percent 3 26" xfId="4842" xr:uid="{00000000-0005-0000-0000-000017130000}"/>
    <cellStyle name="Percent 3 27" xfId="4843" xr:uid="{00000000-0005-0000-0000-000018130000}"/>
    <cellStyle name="Percent 3 28" xfId="4844" xr:uid="{00000000-0005-0000-0000-000019130000}"/>
    <cellStyle name="Percent 3 29" xfId="4845" xr:uid="{00000000-0005-0000-0000-00001A130000}"/>
    <cellStyle name="Percent 3 3" xfId="4846" xr:uid="{00000000-0005-0000-0000-00001B130000}"/>
    <cellStyle name="Percent 3 3 10" xfId="4847" xr:uid="{00000000-0005-0000-0000-00001C130000}"/>
    <cellStyle name="Percent 3 3 11" xfId="4848" xr:uid="{00000000-0005-0000-0000-00001D130000}"/>
    <cellStyle name="Percent 3 3 12" xfId="4849" xr:uid="{00000000-0005-0000-0000-00001E130000}"/>
    <cellStyle name="Percent 3 3 13" xfId="4850" xr:uid="{00000000-0005-0000-0000-00001F130000}"/>
    <cellStyle name="Percent 3 3 14" xfId="4851" xr:uid="{00000000-0005-0000-0000-000020130000}"/>
    <cellStyle name="Percent 3 3 15" xfId="4852" xr:uid="{00000000-0005-0000-0000-000021130000}"/>
    <cellStyle name="Percent 3 3 16" xfId="4853" xr:uid="{00000000-0005-0000-0000-000022130000}"/>
    <cellStyle name="Percent 3 3 2" xfId="4854" xr:uid="{00000000-0005-0000-0000-000023130000}"/>
    <cellStyle name="Percent 3 3 2 2" xfId="4855" xr:uid="{00000000-0005-0000-0000-000024130000}"/>
    <cellStyle name="Percent 3 3 3" xfId="4856" xr:uid="{00000000-0005-0000-0000-000025130000}"/>
    <cellStyle name="Percent 3 3 3 2" xfId="4857" xr:uid="{00000000-0005-0000-0000-000026130000}"/>
    <cellStyle name="Percent 3 3 3 2 2" xfId="4858" xr:uid="{00000000-0005-0000-0000-000027130000}"/>
    <cellStyle name="Percent 3 3 3 3" xfId="4859" xr:uid="{00000000-0005-0000-0000-000028130000}"/>
    <cellStyle name="Percent 3 3 3 3 2" xfId="4860" xr:uid="{00000000-0005-0000-0000-000029130000}"/>
    <cellStyle name="Percent 3 3 3 3 3" xfId="4861" xr:uid="{00000000-0005-0000-0000-00002A130000}"/>
    <cellStyle name="Percent 3 3 3 3 4" xfId="4862" xr:uid="{00000000-0005-0000-0000-00002B130000}"/>
    <cellStyle name="Percent 3 3 3 3 4 2" xfId="4863" xr:uid="{00000000-0005-0000-0000-00002C130000}"/>
    <cellStyle name="Percent 3 3 3 4" xfId="4864" xr:uid="{00000000-0005-0000-0000-00002D130000}"/>
    <cellStyle name="Percent 3 3 4" xfId="4865" xr:uid="{00000000-0005-0000-0000-00002E130000}"/>
    <cellStyle name="Percent 3 3 4 2" xfId="4866" xr:uid="{00000000-0005-0000-0000-00002F130000}"/>
    <cellStyle name="Percent 3 3 5" xfId="4867" xr:uid="{00000000-0005-0000-0000-000030130000}"/>
    <cellStyle name="Percent 3 3 6" xfId="4868" xr:uid="{00000000-0005-0000-0000-000031130000}"/>
    <cellStyle name="Percent 3 3 6 2" xfId="4869" xr:uid="{00000000-0005-0000-0000-000032130000}"/>
    <cellStyle name="Percent 3 3 7" xfId="4870" xr:uid="{00000000-0005-0000-0000-000033130000}"/>
    <cellStyle name="Percent 3 3 8" xfId="4871" xr:uid="{00000000-0005-0000-0000-000034130000}"/>
    <cellStyle name="Percent 3 3 9" xfId="4872" xr:uid="{00000000-0005-0000-0000-000035130000}"/>
    <cellStyle name="Percent 3 30" xfId="4873" xr:uid="{00000000-0005-0000-0000-000036130000}"/>
    <cellStyle name="Percent 3 4" xfId="4874" xr:uid="{00000000-0005-0000-0000-000037130000}"/>
    <cellStyle name="Percent 3 4 10" xfId="4875" xr:uid="{00000000-0005-0000-0000-000038130000}"/>
    <cellStyle name="Percent 3 4 11" xfId="4876" xr:uid="{00000000-0005-0000-0000-000039130000}"/>
    <cellStyle name="Percent 3 4 12" xfId="4877" xr:uid="{00000000-0005-0000-0000-00003A130000}"/>
    <cellStyle name="Percent 3 4 13" xfId="4878" xr:uid="{00000000-0005-0000-0000-00003B130000}"/>
    <cellStyle name="Percent 3 4 14" xfId="4879" xr:uid="{00000000-0005-0000-0000-00003C130000}"/>
    <cellStyle name="Percent 3 4 15" xfId="4880" xr:uid="{00000000-0005-0000-0000-00003D130000}"/>
    <cellStyle name="Percent 3 4 16" xfId="4881" xr:uid="{00000000-0005-0000-0000-00003E130000}"/>
    <cellStyle name="Percent 3 4 2" xfId="4882" xr:uid="{00000000-0005-0000-0000-00003F130000}"/>
    <cellStyle name="Percent 3 4 2 2" xfId="4883" xr:uid="{00000000-0005-0000-0000-000040130000}"/>
    <cellStyle name="Percent 3 4 3" xfId="4884" xr:uid="{00000000-0005-0000-0000-000041130000}"/>
    <cellStyle name="Percent 3 4 4" xfId="4885" xr:uid="{00000000-0005-0000-0000-000042130000}"/>
    <cellStyle name="Percent 3 4 4 2" xfId="4886" xr:uid="{00000000-0005-0000-0000-000043130000}"/>
    <cellStyle name="Percent 3 4 5" xfId="4887" xr:uid="{00000000-0005-0000-0000-000044130000}"/>
    <cellStyle name="Percent 3 4 6" xfId="4888" xr:uid="{00000000-0005-0000-0000-000045130000}"/>
    <cellStyle name="Percent 3 4 7" xfId="4889" xr:uid="{00000000-0005-0000-0000-000046130000}"/>
    <cellStyle name="Percent 3 4 8" xfId="4890" xr:uid="{00000000-0005-0000-0000-000047130000}"/>
    <cellStyle name="Percent 3 4 9" xfId="4891" xr:uid="{00000000-0005-0000-0000-000048130000}"/>
    <cellStyle name="Percent 3 5" xfId="4892" xr:uid="{00000000-0005-0000-0000-000049130000}"/>
    <cellStyle name="Percent 3 5 10" xfId="4893" xr:uid="{00000000-0005-0000-0000-00004A130000}"/>
    <cellStyle name="Percent 3 5 11" xfId="4894" xr:uid="{00000000-0005-0000-0000-00004B130000}"/>
    <cellStyle name="Percent 3 5 12" xfId="4895" xr:uid="{00000000-0005-0000-0000-00004C130000}"/>
    <cellStyle name="Percent 3 5 13" xfId="4896" xr:uid="{00000000-0005-0000-0000-00004D130000}"/>
    <cellStyle name="Percent 3 5 14" xfId="4897" xr:uid="{00000000-0005-0000-0000-00004E130000}"/>
    <cellStyle name="Percent 3 5 15" xfId="4898" xr:uid="{00000000-0005-0000-0000-00004F130000}"/>
    <cellStyle name="Percent 3 5 16" xfId="4899" xr:uid="{00000000-0005-0000-0000-000050130000}"/>
    <cellStyle name="Percent 3 5 17" xfId="4900" xr:uid="{00000000-0005-0000-0000-000051130000}"/>
    <cellStyle name="Percent 3 5 18" xfId="4901" xr:uid="{00000000-0005-0000-0000-000052130000}"/>
    <cellStyle name="Percent 3 5 2" xfId="4902" xr:uid="{00000000-0005-0000-0000-000053130000}"/>
    <cellStyle name="Percent 3 5 3" xfId="4903" xr:uid="{00000000-0005-0000-0000-000054130000}"/>
    <cellStyle name="Percent 3 5 4" xfId="4904" xr:uid="{00000000-0005-0000-0000-000055130000}"/>
    <cellStyle name="Percent 3 5 5" xfId="4905" xr:uid="{00000000-0005-0000-0000-000056130000}"/>
    <cellStyle name="Percent 3 5 6" xfId="4906" xr:uid="{00000000-0005-0000-0000-000057130000}"/>
    <cellStyle name="Percent 3 5 7" xfId="4907" xr:uid="{00000000-0005-0000-0000-000058130000}"/>
    <cellStyle name="Percent 3 5 8" xfId="4908" xr:uid="{00000000-0005-0000-0000-000059130000}"/>
    <cellStyle name="Percent 3 5 9" xfId="4909" xr:uid="{00000000-0005-0000-0000-00005A130000}"/>
    <cellStyle name="Percent 3 6" xfId="4910" xr:uid="{00000000-0005-0000-0000-00005B130000}"/>
    <cellStyle name="Percent 3 6 10" xfId="4911" xr:uid="{00000000-0005-0000-0000-00005C130000}"/>
    <cellStyle name="Percent 3 6 11" xfId="4912" xr:uid="{00000000-0005-0000-0000-00005D130000}"/>
    <cellStyle name="Percent 3 6 12" xfId="4913" xr:uid="{00000000-0005-0000-0000-00005E130000}"/>
    <cellStyle name="Percent 3 6 13" xfId="4914" xr:uid="{00000000-0005-0000-0000-00005F130000}"/>
    <cellStyle name="Percent 3 6 14" xfId="4915" xr:uid="{00000000-0005-0000-0000-000060130000}"/>
    <cellStyle name="Percent 3 6 15" xfId="4916" xr:uid="{00000000-0005-0000-0000-000061130000}"/>
    <cellStyle name="Percent 3 6 16" xfId="4917" xr:uid="{00000000-0005-0000-0000-000062130000}"/>
    <cellStyle name="Percent 3 6 2" xfId="4918" xr:uid="{00000000-0005-0000-0000-000063130000}"/>
    <cellStyle name="Percent 3 6 2 2" xfId="4919" xr:uid="{00000000-0005-0000-0000-000064130000}"/>
    <cellStyle name="Percent 3 6 3" xfId="4920" xr:uid="{00000000-0005-0000-0000-000065130000}"/>
    <cellStyle name="Percent 3 6 3 2" xfId="4921" xr:uid="{00000000-0005-0000-0000-000066130000}"/>
    <cellStyle name="Percent 3 6 4" xfId="4922" xr:uid="{00000000-0005-0000-0000-000067130000}"/>
    <cellStyle name="Percent 3 6 5" xfId="4923" xr:uid="{00000000-0005-0000-0000-000068130000}"/>
    <cellStyle name="Percent 3 6 6" xfId="4924" xr:uid="{00000000-0005-0000-0000-000069130000}"/>
    <cellStyle name="Percent 3 6 7" xfId="4925" xr:uid="{00000000-0005-0000-0000-00006A130000}"/>
    <cellStyle name="Percent 3 6 8" xfId="4926" xr:uid="{00000000-0005-0000-0000-00006B130000}"/>
    <cellStyle name="Percent 3 6 9" xfId="4927" xr:uid="{00000000-0005-0000-0000-00006C130000}"/>
    <cellStyle name="Percent 3 7" xfId="4928" xr:uid="{00000000-0005-0000-0000-00006D130000}"/>
    <cellStyle name="Percent 3 7 10" xfId="4929" xr:uid="{00000000-0005-0000-0000-00006E130000}"/>
    <cellStyle name="Percent 3 7 11" xfId="4930" xr:uid="{00000000-0005-0000-0000-00006F130000}"/>
    <cellStyle name="Percent 3 7 12" xfId="4931" xr:uid="{00000000-0005-0000-0000-000070130000}"/>
    <cellStyle name="Percent 3 7 13" xfId="4932" xr:uid="{00000000-0005-0000-0000-000071130000}"/>
    <cellStyle name="Percent 3 7 14" xfId="4933" xr:uid="{00000000-0005-0000-0000-000072130000}"/>
    <cellStyle name="Percent 3 7 15" xfId="4934" xr:uid="{00000000-0005-0000-0000-000073130000}"/>
    <cellStyle name="Percent 3 7 16" xfId="4935" xr:uid="{00000000-0005-0000-0000-000074130000}"/>
    <cellStyle name="Percent 3 7 2" xfId="4936" xr:uid="{00000000-0005-0000-0000-000075130000}"/>
    <cellStyle name="Percent 3 7 3" xfId="4937" xr:uid="{00000000-0005-0000-0000-000076130000}"/>
    <cellStyle name="Percent 3 7 4" xfId="4938" xr:uid="{00000000-0005-0000-0000-000077130000}"/>
    <cellStyle name="Percent 3 7 5" xfId="4939" xr:uid="{00000000-0005-0000-0000-000078130000}"/>
    <cellStyle name="Percent 3 7 6" xfId="4940" xr:uid="{00000000-0005-0000-0000-000079130000}"/>
    <cellStyle name="Percent 3 7 7" xfId="4941" xr:uid="{00000000-0005-0000-0000-00007A130000}"/>
    <cellStyle name="Percent 3 7 8" xfId="4942" xr:uid="{00000000-0005-0000-0000-00007B130000}"/>
    <cellStyle name="Percent 3 7 9" xfId="4943" xr:uid="{00000000-0005-0000-0000-00007C130000}"/>
    <cellStyle name="Percent 3 8" xfId="4944" xr:uid="{00000000-0005-0000-0000-00007D130000}"/>
    <cellStyle name="Percent 3 8 10" xfId="4945" xr:uid="{00000000-0005-0000-0000-00007E130000}"/>
    <cellStyle name="Percent 3 8 11" xfId="4946" xr:uid="{00000000-0005-0000-0000-00007F130000}"/>
    <cellStyle name="Percent 3 8 12" xfId="4947" xr:uid="{00000000-0005-0000-0000-000080130000}"/>
    <cellStyle name="Percent 3 8 13" xfId="4948" xr:uid="{00000000-0005-0000-0000-000081130000}"/>
    <cellStyle name="Percent 3 8 14" xfId="4949" xr:uid="{00000000-0005-0000-0000-000082130000}"/>
    <cellStyle name="Percent 3 8 15" xfId="4950" xr:uid="{00000000-0005-0000-0000-000083130000}"/>
    <cellStyle name="Percent 3 8 2" xfId="4951" xr:uid="{00000000-0005-0000-0000-000084130000}"/>
    <cellStyle name="Percent 3 8 3" xfId="4952" xr:uid="{00000000-0005-0000-0000-000085130000}"/>
    <cellStyle name="Percent 3 8 4" xfId="4953" xr:uid="{00000000-0005-0000-0000-000086130000}"/>
    <cellStyle name="Percent 3 8 5" xfId="4954" xr:uid="{00000000-0005-0000-0000-000087130000}"/>
    <cellStyle name="Percent 3 8 6" xfId="4955" xr:uid="{00000000-0005-0000-0000-000088130000}"/>
    <cellStyle name="Percent 3 8 7" xfId="4956" xr:uid="{00000000-0005-0000-0000-000089130000}"/>
    <cellStyle name="Percent 3 8 8" xfId="4957" xr:uid="{00000000-0005-0000-0000-00008A130000}"/>
    <cellStyle name="Percent 3 8 9" xfId="4958" xr:uid="{00000000-0005-0000-0000-00008B130000}"/>
    <cellStyle name="Percent 3 9" xfId="4959" xr:uid="{00000000-0005-0000-0000-00008C130000}"/>
    <cellStyle name="Percent 3 9 10" xfId="4960" xr:uid="{00000000-0005-0000-0000-00008D130000}"/>
    <cellStyle name="Percent 3 9 11" xfId="4961" xr:uid="{00000000-0005-0000-0000-00008E130000}"/>
    <cellStyle name="Percent 3 9 12" xfId="4962" xr:uid="{00000000-0005-0000-0000-00008F130000}"/>
    <cellStyle name="Percent 3 9 13" xfId="4963" xr:uid="{00000000-0005-0000-0000-000090130000}"/>
    <cellStyle name="Percent 3 9 14" xfId="4964" xr:uid="{00000000-0005-0000-0000-000091130000}"/>
    <cellStyle name="Percent 3 9 15" xfId="4965" xr:uid="{00000000-0005-0000-0000-000092130000}"/>
    <cellStyle name="Percent 3 9 2" xfId="4966" xr:uid="{00000000-0005-0000-0000-000093130000}"/>
    <cellStyle name="Percent 3 9 3" xfId="4967" xr:uid="{00000000-0005-0000-0000-000094130000}"/>
    <cellStyle name="Percent 3 9 4" xfId="4968" xr:uid="{00000000-0005-0000-0000-000095130000}"/>
    <cellStyle name="Percent 3 9 5" xfId="4969" xr:uid="{00000000-0005-0000-0000-000096130000}"/>
    <cellStyle name="Percent 3 9 6" xfId="4970" xr:uid="{00000000-0005-0000-0000-000097130000}"/>
    <cellStyle name="Percent 3 9 7" xfId="4971" xr:uid="{00000000-0005-0000-0000-000098130000}"/>
    <cellStyle name="Percent 3 9 8" xfId="4972" xr:uid="{00000000-0005-0000-0000-000099130000}"/>
    <cellStyle name="Percent 3 9 9" xfId="4973" xr:uid="{00000000-0005-0000-0000-00009A130000}"/>
    <cellStyle name="Percent 31" xfId="4974" xr:uid="{00000000-0005-0000-0000-00009B130000}"/>
    <cellStyle name="Percent 4" xfId="4975" xr:uid="{00000000-0005-0000-0000-00009C130000}"/>
    <cellStyle name="Percent 4 10" xfId="4976" xr:uid="{00000000-0005-0000-0000-00009D130000}"/>
    <cellStyle name="Percent 4 11" xfId="4977" xr:uid="{00000000-0005-0000-0000-00009E130000}"/>
    <cellStyle name="Percent 4 12" xfId="4978" xr:uid="{00000000-0005-0000-0000-00009F130000}"/>
    <cellStyle name="Percent 4 13" xfId="4979" xr:uid="{00000000-0005-0000-0000-0000A0130000}"/>
    <cellStyle name="Percent 4 14" xfId="4980" xr:uid="{00000000-0005-0000-0000-0000A1130000}"/>
    <cellStyle name="Percent 4 15" xfId="4981" xr:uid="{00000000-0005-0000-0000-0000A2130000}"/>
    <cellStyle name="Percent 4 16" xfId="4982" xr:uid="{00000000-0005-0000-0000-0000A3130000}"/>
    <cellStyle name="Percent 4 16 2" xfId="4983" xr:uid="{00000000-0005-0000-0000-0000A4130000}"/>
    <cellStyle name="Percent 4 17" xfId="4984" xr:uid="{00000000-0005-0000-0000-0000A5130000}"/>
    <cellStyle name="Percent 4 18" xfId="4985" xr:uid="{00000000-0005-0000-0000-0000A6130000}"/>
    <cellStyle name="Percent 4 18 2" xfId="4986" xr:uid="{00000000-0005-0000-0000-0000A7130000}"/>
    <cellStyle name="Percent 4 19" xfId="4987" xr:uid="{00000000-0005-0000-0000-0000A8130000}"/>
    <cellStyle name="Percent 4 2" xfId="4988" xr:uid="{00000000-0005-0000-0000-0000A9130000}"/>
    <cellStyle name="Percent 4 2 10" xfId="4989" xr:uid="{00000000-0005-0000-0000-0000AA130000}"/>
    <cellStyle name="Percent 4 2 2" xfId="4990" xr:uid="{00000000-0005-0000-0000-0000AB130000}"/>
    <cellStyle name="Percent 4 2 2 2" xfId="4991" xr:uid="{00000000-0005-0000-0000-0000AC130000}"/>
    <cellStyle name="Percent 4 2 3" xfId="4992" xr:uid="{00000000-0005-0000-0000-0000AD130000}"/>
    <cellStyle name="Percent 4 2 4" xfId="4993" xr:uid="{00000000-0005-0000-0000-0000AE130000}"/>
    <cellStyle name="Percent 4 2 4 2" xfId="4994" xr:uid="{00000000-0005-0000-0000-0000AF130000}"/>
    <cellStyle name="Percent 4 2 4 3" xfId="4995" xr:uid="{00000000-0005-0000-0000-0000B0130000}"/>
    <cellStyle name="Percent 4 2 5" xfId="4996" xr:uid="{00000000-0005-0000-0000-0000B1130000}"/>
    <cellStyle name="Percent 4 2 6" xfId="4997" xr:uid="{00000000-0005-0000-0000-0000B2130000}"/>
    <cellStyle name="Percent 4 2 6 2" xfId="4998" xr:uid="{00000000-0005-0000-0000-0000B3130000}"/>
    <cellStyle name="Percent 4 2 6 3" xfId="4999" xr:uid="{00000000-0005-0000-0000-0000B4130000}"/>
    <cellStyle name="Percent 4 2 7" xfId="5000" xr:uid="{00000000-0005-0000-0000-0000B5130000}"/>
    <cellStyle name="Percent 4 2 8" xfId="5001" xr:uid="{00000000-0005-0000-0000-0000B6130000}"/>
    <cellStyle name="Percent 4 2 9" xfId="5002" xr:uid="{00000000-0005-0000-0000-0000B7130000}"/>
    <cellStyle name="Percent 4 20" xfId="5003" xr:uid="{00000000-0005-0000-0000-0000B8130000}"/>
    <cellStyle name="Percent 4 21" xfId="5004" xr:uid="{00000000-0005-0000-0000-0000B9130000}"/>
    <cellStyle name="Percent 4 22" xfId="5005" xr:uid="{00000000-0005-0000-0000-0000BA130000}"/>
    <cellStyle name="Percent 4 23" xfId="5006" xr:uid="{00000000-0005-0000-0000-0000BB130000}"/>
    <cellStyle name="Percent 4 24" xfId="5007" xr:uid="{00000000-0005-0000-0000-0000BC130000}"/>
    <cellStyle name="Percent 4 25" xfId="5008" xr:uid="{00000000-0005-0000-0000-0000BD130000}"/>
    <cellStyle name="Percent 4 26" xfId="5009" xr:uid="{00000000-0005-0000-0000-0000BE130000}"/>
    <cellStyle name="Percent 4 27" xfId="5010" xr:uid="{00000000-0005-0000-0000-0000BF130000}"/>
    <cellStyle name="Percent 4 28" xfId="5011" xr:uid="{00000000-0005-0000-0000-0000C0130000}"/>
    <cellStyle name="Percent 4 29" xfId="5012" xr:uid="{00000000-0005-0000-0000-0000C1130000}"/>
    <cellStyle name="Percent 4 29 2" xfId="5013" xr:uid="{00000000-0005-0000-0000-0000C2130000}"/>
    <cellStyle name="Percent 4 29 3" xfId="5014" xr:uid="{00000000-0005-0000-0000-0000C3130000}"/>
    <cellStyle name="Percent 4 3" xfId="5015" xr:uid="{00000000-0005-0000-0000-0000C4130000}"/>
    <cellStyle name="Percent 4 3 2" xfId="5016" xr:uid="{00000000-0005-0000-0000-0000C5130000}"/>
    <cellStyle name="Percent 4 3 3" xfId="5017" xr:uid="{00000000-0005-0000-0000-0000C6130000}"/>
    <cellStyle name="Percent 4 3 4" xfId="5018" xr:uid="{00000000-0005-0000-0000-0000C7130000}"/>
    <cellStyle name="Percent 4 3 5" xfId="5019" xr:uid="{00000000-0005-0000-0000-0000C8130000}"/>
    <cellStyle name="Percent 4 3 6" xfId="5020" xr:uid="{00000000-0005-0000-0000-0000C9130000}"/>
    <cellStyle name="Percent 4 3 7" xfId="5021" xr:uid="{00000000-0005-0000-0000-0000CA130000}"/>
    <cellStyle name="Percent 4 3 8" xfId="5022" xr:uid="{00000000-0005-0000-0000-0000CB130000}"/>
    <cellStyle name="Percent 4 3 9" xfId="5023" xr:uid="{00000000-0005-0000-0000-0000CC130000}"/>
    <cellStyle name="Percent 4 30" xfId="5024" xr:uid="{00000000-0005-0000-0000-0000CD130000}"/>
    <cellStyle name="Percent 4 31" xfId="5025" xr:uid="{00000000-0005-0000-0000-0000CE130000}"/>
    <cellStyle name="Percent 4 32" xfId="5026" xr:uid="{00000000-0005-0000-0000-0000CF130000}"/>
    <cellStyle name="Percent 4 4" xfId="5027" xr:uid="{00000000-0005-0000-0000-0000D0130000}"/>
    <cellStyle name="Percent 4 4 10" xfId="5028" xr:uid="{00000000-0005-0000-0000-0000D1130000}"/>
    <cellStyle name="Percent 4 4 2" xfId="5029" xr:uid="{00000000-0005-0000-0000-0000D2130000}"/>
    <cellStyle name="Percent 4 4 3" xfId="5030" xr:uid="{00000000-0005-0000-0000-0000D3130000}"/>
    <cellStyle name="Percent 4 4 4" xfId="5031" xr:uid="{00000000-0005-0000-0000-0000D4130000}"/>
    <cellStyle name="Percent 4 4 5" xfId="5032" xr:uid="{00000000-0005-0000-0000-0000D5130000}"/>
    <cellStyle name="Percent 4 4 6" xfId="5033" xr:uid="{00000000-0005-0000-0000-0000D6130000}"/>
    <cellStyle name="Percent 4 4 7" xfId="5034" xr:uid="{00000000-0005-0000-0000-0000D7130000}"/>
    <cellStyle name="Percent 4 4 8" xfId="5035" xr:uid="{00000000-0005-0000-0000-0000D8130000}"/>
    <cellStyle name="Percent 4 4 9" xfId="5036" xr:uid="{00000000-0005-0000-0000-0000D9130000}"/>
    <cellStyle name="Percent 4 5" xfId="5037" xr:uid="{00000000-0005-0000-0000-0000DA130000}"/>
    <cellStyle name="Percent 4 5 10" xfId="5038" xr:uid="{00000000-0005-0000-0000-0000DB130000}"/>
    <cellStyle name="Percent 4 5 2" xfId="5039" xr:uid="{00000000-0005-0000-0000-0000DC130000}"/>
    <cellStyle name="Percent 4 5 2 2" xfId="5040" xr:uid="{00000000-0005-0000-0000-0000DD130000}"/>
    <cellStyle name="Percent 4 5 3" xfId="5041" xr:uid="{00000000-0005-0000-0000-0000DE130000}"/>
    <cellStyle name="Percent 4 5 4" xfId="5042" xr:uid="{00000000-0005-0000-0000-0000DF130000}"/>
    <cellStyle name="Percent 4 5 5" xfId="5043" xr:uid="{00000000-0005-0000-0000-0000E0130000}"/>
    <cellStyle name="Percent 4 5 6" xfId="5044" xr:uid="{00000000-0005-0000-0000-0000E1130000}"/>
    <cellStyle name="Percent 4 5 7" xfId="5045" xr:uid="{00000000-0005-0000-0000-0000E2130000}"/>
    <cellStyle name="Percent 4 5 8" xfId="5046" xr:uid="{00000000-0005-0000-0000-0000E3130000}"/>
    <cellStyle name="Percent 4 5 9" xfId="5047" xr:uid="{00000000-0005-0000-0000-0000E4130000}"/>
    <cellStyle name="Percent 4 6" xfId="5048" xr:uid="{00000000-0005-0000-0000-0000E5130000}"/>
    <cellStyle name="Percent 4 6 2" xfId="5049" xr:uid="{00000000-0005-0000-0000-0000E6130000}"/>
    <cellStyle name="Percent 4 6 3" xfId="5050" xr:uid="{00000000-0005-0000-0000-0000E7130000}"/>
    <cellStyle name="Percent 4 6 4" xfId="5051" xr:uid="{00000000-0005-0000-0000-0000E8130000}"/>
    <cellStyle name="Percent 4 6 5" xfId="5052" xr:uid="{00000000-0005-0000-0000-0000E9130000}"/>
    <cellStyle name="Percent 4 6 6" xfId="5053" xr:uid="{00000000-0005-0000-0000-0000EA130000}"/>
    <cellStyle name="Percent 4 6 7" xfId="5054" xr:uid="{00000000-0005-0000-0000-0000EB130000}"/>
    <cellStyle name="Percent 4 6 8" xfId="5055" xr:uid="{00000000-0005-0000-0000-0000EC130000}"/>
    <cellStyle name="Percent 4 7" xfId="5056" xr:uid="{00000000-0005-0000-0000-0000ED130000}"/>
    <cellStyle name="Percent 4 8" xfId="5057" xr:uid="{00000000-0005-0000-0000-0000EE130000}"/>
    <cellStyle name="Percent 4 9" xfId="5058" xr:uid="{00000000-0005-0000-0000-0000EF130000}"/>
    <cellStyle name="Percent 5" xfId="5059" xr:uid="{00000000-0005-0000-0000-0000F0130000}"/>
    <cellStyle name="Percent 5 10" xfId="5060" xr:uid="{00000000-0005-0000-0000-0000F1130000}"/>
    <cellStyle name="Percent 5 11" xfId="5061" xr:uid="{00000000-0005-0000-0000-0000F2130000}"/>
    <cellStyle name="Percent 5 11 2" xfId="5062" xr:uid="{00000000-0005-0000-0000-0000F3130000}"/>
    <cellStyle name="Percent 5 12" xfId="5063" xr:uid="{00000000-0005-0000-0000-0000F4130000}"/>
    <cellStyle name="Percent 5 2" xfId="5064" xr:uid="{00000000-0005-0000-0000-0000F5130000}"/>
    <cellStyle name="Percent 5 2 2" xfId="5065" xr:uid="{00000000-0005-0000-0000-0000F6130000}"/>
    <cellStyle name="Percent 5 3" xfId="5066" xr:uid="{00000000-0005-0000-0000-0000F7130000}"/>
    <cellStyle name="Percent 5 3 2" xfId="5067" xr:uid="{00000000-0005-0000-0000-0000F8130000}"/>
    <cellStyle name="Percent 5 4" xfId="5068" xr:uid="{00000000-0005-0000-0000-0000F9130000}"/>
    <cellStyle name="Percent 5 4 2" xfId="5069" xr:uid="{00000000-0005-0000-0000-0000FA130000}"/>
    <cellStyle name="Percent 5 5" xfId="5070" xr:uid="{00000000-0005-0000-0000-0000FB130000}"/>
    <cellStyle name="Percent 5 5 2" xfId="5071" xr:uid="{00000000-0005-0000-0000-0000FC130000}"/>
    <cellStyle name="Percent 5 5 3" xfId="5072" xr:uid="{00000000-0005-0000-0000-0000FD130000}"/>
    <cellStyle name="Percent 5 6" xfId="5073" xr:uid="{00000000-0005-0000-0000-0000FE130000}"/>
    <cellStyle name="Percent 5 7" xfId="5074" xr:uid="{00000000-0005-0000-0000-0000FF130000}"/>
    <cellStyle name="Percent 5 8" xfId="5075" xr:uid="{00000000-0005-0000-0000-000000140000}"/>
    <cellStyle name="Percent 5 9" xfId="5076" xr:uid="{00000000-0005-0000-0000-000001140000}"/>
    <cellStyle name="Percent 5 9 2" xfId="5077" xr:uid="{00000000-0005-0000-0000-000002140000}"/>
    <cellStyle name="Percent 5 9 2 2" xfId="5078" xr:uid="{00000000-0005-0000-0000-000003140000}"/>
    <cellStyle name="Percent 6" xfId="5079" xr:uid="{00000000-0005-0000-0000-000004140000}"/>
    <cellStyle name="Percent 6 10" xfId="5080" xr:uid="{00000000-0005-0000-0000-000005140000}"/>
    <cellStyle name="Percent 6 11" xfId="5081" xr:uid="{00000000-0005-0000-0000-000006140000}"/>
    <cellStyle name="Percent 6 2" xfId="5082" xr:uid="{00000000-0005-0000-0000-000007140000}"/>
    <cellStyle name="Percent 6 2 2" xfId="5083" xr:uid="{00000000-0005-0000-0000-000008140000}"/>
    <cellStyle name="Percent 6 3" xfId="5084" xr:uid="{00000000-0005-0000-0000-000009140000}"/>
    <cellStyle name="Percent 6 3 2" xfId="5085" xr:uid="{00000000-0005-0000-0000-00000A140000}"/>
    <cellStyle name="Percent 6 3 3" xfId="5086" xr:uid="{00000000-0005-0000-0000-00000B140000}"/>
    <cellStyle name="Percent 6 4" xfId="5087" xr:uid="{00000000-0005-0000-0000-00000C140000}"/>
    <cellStyle name="Percent 6 5" xfId="5088" xr:uid="{00000000-0005-0000-0000-00000D140000}"/>
    <cellStyle name="Percent 6 6" xfId="5089" xr:uid="{00000000-0005-0000-0000-00000E140000}"/>
    <cellStyle name="Percent 6 7" xfId="5090" xr:uid="{00000000-0005-0000-0000-00000F140000}"/>
    <cellStyle name="Percent 6 8" xfId="5091" xr:uid="{00000000-0005-0000-0000-000010140000}"/>
    <cellStyle name="Percent 6 9" xfId="5092" xr:uid="{00000000-0005-0000-0000-000011140000}"/>
    <cellStyle name="Percent 7" xfId="5093" xr:uid="{00000000-0005-0000-0000-000012140000}"/>
    <cellStyle name="Percent 7 10" xfId="5094" xr:uid="{00000000-0005-0000-0000-000013140000}"/>
    <cellStyle name="Percent 7 11" xfId="5095" xr:uid="{00000000-0005-0000-0000-000014140000}"/>
    <cellStyle name="Percent 7 2" xfId="5096" xr:uid="{00000000-0005-0000-0000-000015140000}"/>
    <cellStyle name="Percent 7 3" xfId="5097" xr:uid="{00000000-0005-0000-0000-000016140000}"/>
    <cellStyle name="Percent 7 4" xfId="5098" xr:uid="{00000000-0005-0000-0000-000017140000}"/>
    <cellStyle name="Percent 7 5" xfId="5099" xr:uid="{00000000-0005-0000-0000-000018140000}"/>
    <cellStyle name="Percent 7 6" xfId="5100" xr:uid="{00000000-0005-0000-0000-000019140000}"/>
    <cellStyle name="Percent 7 7" xfId="5101" xr:uid="{00000000-0005-0000-0000-00001A140000}"/>
    <cellStyle name="Percent 7 8" xfId="5102" xr:uid="{00000000-0005-0000-0000-00001B140000}"/>
    <cellStyle name="Percent 7 9" xfId="5103" xr:uid="{00000000-0005-0000-0000-00001C140000}"/>
    <cellStyle name="Percent 8" xfId="5104" xr:uid="{00000000-0005-0000-0000-00001D140000}"/>
    <cellStyle name="Percent 8 2" xfId="5105" xr:uid="{00000000-0005-0000-0000-00001E140000}"/>
    <cellStyle name="Percent 8 2 2" xfId="5106" xr:uid="{00000000-0005-0000-0000-00001F140000}"/>
    <cellStyle name="Percent 8 3" xfId="5107" xr:uid="{00000000-0005-0000-0000-000020140000}"/>
    <cellStyle name="Percent 8 4" xfId="5108" xr:uid="{00000000-0005-0000-0000-000021140000}"/>
    <cellStyle name="Percent 8 5" xfId="5109" xr:uid="{00000000-0005-0000-0000-000022140000}"/>
    <cellStyle name="Percent 8 6" xfId="5110" xr:uid="{00000000-0005-0000-0000-000023140000}"/>
    <cellStyle name="Percent 8 7" xfId="5111" xr:uid="{00000000-0005-0000-0000-000024140000}"/>
    <cellStyle name="Percent 8 8" xfId="5112" xr:uid="{00000000-0005-0000-0000-000025140000}"/>
    <cellStyle name="Percent 8 9" xfId="5113" xr:uid="{00000000-0005-0000-0000-000026140000}"/>
    <cellStyle name="Percent 9" xfId="5114" xr:uid="{00000000-0005-0000-0000-000027140000}"/>
    <cellStyle name="Percent 9 10" xfId="5115" xr:uid="{00000000-0005-0000-0000-000028140000}"/>
    <cellStyle name="Percent 9 11" xfId="5116" xr:uid="{00000000-0005-0000-0000-000029140000}"/>
    <cellStyle name="Percent 9 12" xfId="5117" xr:uid="{00000000-0005-0000-0000-00002A140000}"/>
    <cellStyle name="Percent 9 13" xfId="5118" xr:uid="{00000000-0005-0000-0000-00002B140000}"/>
    <cellStyle name="Percent 9 14" xfId="5119" xr:uid="{00000000-0005-0000-0000-00002C140000}"/>
    <cellStyle name="Percent 9 15" xfId="5120" xr:uid="{00000000-0005-0000-0000-00002D140000}"/>
    <cellStyle name="Percent 9 16" xfId="5121" xr:uid="{00000000-0005-0000-0000-00002E140000}"/>
    <cellStyle name="Percent 9 17" xfId="5122" xr:uid="{00000000-0005-0000-0000-00002F140000}"/>
    <cellStyle name="Percent 9 18" xfId="5123" xr:uid="{00000000-0005-0000-0000-000030140000}"/>
    <cellStyle name="Percent 9 19" xfId="5124" xr:uid="{00000000-0005-0000-0000-000031140000}"/>
    <cellStyle name="Percent 9 2" xfId="5125" xr:uid="{00000000-0005-0000-0000-000032140000}"/>
    <cellStyle name="Percent 9 2 2" xfId="5126" xr:uid="{00000000-0005-0000-0000-000033140000}"/>
    <cellStyle name="Percent 9 2 3" xfId="5127" xr:uid="{00000000-0005-0000-0000-000034140000}"/>
    <cellStyle name="Percent 9 20" xfId="5128" xr:uid="{00000000-0005-0000-0000-000035140000}"/>
    <cellStyle name="Percent 9 21" xfId="5129" xr:uid="{00000000-0005-0000-0000-000036140000}"/>
    <cellStyle name="Percent 9 22" xfId="5130" xr:uid="{00000000-0005-0000-0000-000037140000}"/>
    <cellStyle name="Percent 9 23" xfId="5131" xr:uid="{00000000-0005-0000-0000-000038140000}"/>
    <cellStyle name="Percent 9 3" xfId="5132" xr:uid="{00000000-0005-0000-0000-000039140000}"/>
    <cellStyle name="Percent 9 3 2" xfId="5133" xr:uid="{00000000-0005-0000-0000-00003A140000}"/>
    <cellStyle name="Percent 9 3 3" xfId="5134" xr:uid="{00000000-0005-0000-0000-00003B140000}"/>
    <cellStyle name="Percent 9 4" xfId="5135" xr:uid="{00000000-0005-0000-0000-00003C140000}"/>
    <cellStyle name="Percent 9 4 2" xfId="5136" xr:uid="{00000000-0005-0000-0000-00003D140000}"/>
    <cellStyle name="Percent 9 4 3" xfId="5137" xr:uid="{00000000-0005-0000-0000-00003E140000}"/>
    <cellStyle name="Percent 9 5" xfId="5138" xr:uid="{00000000-0005-0000-0000-00003F140000}"/>
    <cellStyle name="Percent 9 5 2" xfId="5139" xr:uid="{00000000-0005-0000-0000-000040140000}"/>
    <cellStyle name="Percent 9 5 3" xfId="5140" xr:uid="{00000000-0005-0000-0000-000041140000}"/>
    <cellStyle name="Percent 9 6" xfId="5141" xr:uid="{00000000-0005-0000-0000-000042140000}"/>
    <cellStyle name="Percent 9 6 2" xfId="5142" xr:uid="{00000000-0005-0000-0000-000043140000}"/>
    <cellStyle name="Percent 9 6 3" xfId="5143" xr:uid="{00000000-0005-0000-0000-000044140000}"/>
    <cellStyle name="Percent 9 7" xfId="5144" xr:uid="{00000000-0005-0000-0000-000045140000}"/>
    <cellStyle name="Percent 9 7 2" xfId="5145" xr:uid="{00000000-0005-0000-0000-000046140000}"/>
    <cellStyle name="Percent 9 7 3" xfId="5146" xr:uid="{00000000-0005-0000-0000-000047140000}"/>
    <cellStyle name="Percent 9 7 4" xfId="5147" xr:uid="{00000000-0005-0000-0000-000048140000}"/>
    <cellStyle name="Percent 9 7 5" xfId="5148" xr:uid="{00000000-0005-0000-0000-000049140000}"/>
    <cellStyle name="Percent 9 8" xfId="5149" xr:uid="{00000000-0005-0000-0000-00004A140000}"/>
    <cellStyle name="Percent 9 8 2" xfId="5150" xr:uid="{00000000-0005-0000-0000-00004B140000}"/>
    <cellStyle name="Percent 9 8 3" xfId="5151" xr:uid="{00000000-0005-0000-0000-00004C140000}"/>
    <cellStyle name="Percent 9 9" xfId="5152" xr:uid="{00000000-0005-0000-0000-00004D140000}"/>
    <cellStyle name="Percentagem 2 2" xfId="5153" xr:uid="{00000000-0005-0000-0000-00004E140000}"/>
    <cellStyle name="Percentagem 2 3" xfId="5154" xr:uid="{00000000-0005-0000-0000-00004F140000}"/>
    <cellStyle name="Pilkku_Layo9704" xfId="5155" xr:uid="{00000000-0005-0000-0000-000050140000}"/>
    <cellStyle name="Pyör. luku_Layo9704" xfId="5156" xr:uid="{00000000-0005-0000-0000-000051140000}"/>
    <cellStyle name="Pyör. valuutta_Layo9704" xfId="5157" xr:uid="{00000000-0005-0000-0000-000052140000}"/>
    <cellStyle name="Rossz" xfId="5158" xr:uid="{00000000-0005-0000-0000-000053140000}"/>
    <cellStyle name="Schlecht" xfId="5159" xr:uid="{00000000-0005-0000-0000-000054140000}"/>
    <cellStyle name="Semleges" xfId="5160" xr:uid="{00000000-0005-0000-0000-000055140000}"/>
    <cellStyle name="Shade" xfId="5161" xr:uid="{00000000-0005-0000-0000-000056140000}"/>
    <cellStyle name="source" xfId="5162" xr:uid="{00000000-0005-0000-0000-000057140000}"/>
    <cellStyle name="source 2" xfId="5163" xr:uid="{00000000-0005-0000-0000-000058140000}"/>
    <cellStyle name="source 2 2" xfId="5164" xr:uid="{00000000-0005-0000-0000-000059140000}"/>
    <cellStyle name="source 3" xfId="5165" xr:uid="{00000000-0005-0000-0000-00005A140000}"/>
    <cellStyle name="source 4" xfId="5166" xr:uid="{00000000-0005-0000-0000-00005B140000}"/>
    <cellStyle name="Standaard_Blad1" xfId="5167" xr:uid="{00000000-0005-0000-0000-00005C140000}"/>
    <cellStyle name="Standard 2" xfId="5168" xr:uid="{00000000-0005-0000-0000-00005D140000}"/>
    <cellStyle name="Standard 3" xfId="5169" xr:uid="{00000000-0005-0000-0000-00005E140000}"/>
    <cellStyle name="Standard_Sce_D_Extraction" xfId="5170" xr:uid="{00000000-0005-0000-0000-00005F140000}"/>
    <cellStyle name="Style 1" xfId="5171" xr:uid="{00000000-0005-0000-0000-000060140000}"/>
    <cellStyle name="Style 103" xfId="5172" xr:uid="{00000000-0005-0000-0000-000061140000}"/>
    <cellStyle name="Style 103 2" xfId="5173" xr:uid="{00000000-0005-0000-0000-000062140000}"/>
    <cellStyle name="Style 103 3" xfId="5174" xr:uid="{00000000-0005-0000-0000-000063140000}"/>
    <cellStyle name="Style 104" xfId="5175" xr:uid="{00000000-0005-0000-0000-000064140000}"/>
    <cellStyle name="Style 104 2" xfId="5176" xr:uid="{00000000-0005-0000-0000-000065140000}"/>
    <cellStyle name="Style 104 3" xfId="5177" xr:uid="{00000000-0005-0000-0000-000066140000}"/>
    <cellStyle name="Style 105" xfId="5178" xr:uid="{00000000-0005-0000-0000-000067140000}"/>
    <cellStyle name="Style 105 2" xfId="5179" xr:uid="{00000000-0005-0000-0000-000068140000}"/>
    <cellStyle name="Style 106" xfId="5180" xr:uid="{00000000-0005-0000-0000-000069140000}"/>
    <cellStyle name="Style 106 2" xfId="5181" xr:uid="{00000000-0005-0000-0000-00006A140000}"/>
    <cellStyle name="Style 107" xfId="5182" xr:uid="{00000000-0005-0000-0000-00006B140000}"/>
    <cellStyle name="Style 107 2" xfId="5183" xr:uid="{00000000-0005-0000-0000-00006C140000}"/>
    <cellStyle name="Style 108" xfId="5184" xr:uid="{00000000-0005-0000-0000-00006D140000}"/>
    <cellStyle name="Style 108 2" xfId="5185" xr:uid="{00000000-0005-0000-0000-00006E140000}"/>
    <cellStyle name="Style 108 3" xfId="5186" xr:uid="{00000000-0005-0000-0000-00006F140000}"/>
    <cellStyle name="Style 109" xfId="5187" xr:uid="{00000000-0005-0000-0000-000070140000}"/>
    <cellStyle name="Style 109 2" xfId="5188" xr:uid="{00000000-0005-0000-0000-000071140000}"/>
    <cellStyle name="Style 110" xfId="5189" xr:uid="{00000000-0005-0000-0000-000072140000}"/>
    <cellStyle name="Style 110 2" xfId="5190" xr:uid="{00000000-0005-0000-0000-000073140000}"/>
    <cellStyle name="Style 114" xfId="5191" xr:uid="{00000000-0005-0000-0000-000074140000}"/>
    <cellStyle name="Style 114 2" xfId="5192" xr:uid="{00000000-0005-0000-0000-000075140000}"/>
    <cellStyle name="Style 114 3" xfId="5193" xr:uid="{00000000-0005-0000-0000-000076140000}"/>
    <cellStyle name="Style 115" xfId="5194" xr:uid="{00000000-0005-0000-0000-000077140000}"/>
    <cellStyle name="Style 115 2" xfId="5195" xr:uid="{00000000-0005-0000-0000-000078140000}"/>
    <cellStyle name="Style 115 3" xfId="5196" xr:uid="{00000000-0005-0000-0000-000079140000}"/>
    <cellStyle name="Style 116" xfId="5197" xr:uid="{00000000-0005-0000-0000-00007A140000}"/>
    <cellStyle name="Style 116 2" xfId="5198" xr:uid="{00000000-0005-0000-0000-00007B140000}"/>
    <cellStyle name="Style 117" xfId="5199" xr:uid="{00000000-0005-0000-0000-00007C140000}"/>
    <cellStyle name="Style 117 2" xfId="5200" xr:uid="{00000000-0005-0000-0000-00007D140000}"/>
    <cellStyle name="Style 118" xfId="5201" xr:uid="{00000000-0005-0000-0000-00007E140000}"/>
    <cellStyle name="Style 118 2" xfId="5202" xr:uid="{00000000-0005-0000-0000-00007F140000}"/>
    <cellStyle name="Style 119" xfId="5203" xr:uid="{00000000-0005-0000-0000-000080140000}"/>
    <cellStyle name="Style 119 2" xfId="5204" xr:uid="{00000000-0005-0000-0000-000081140000}"/>
    <cellStyle name="Style 119 3" xfId="5205" xr:uid="{00000000-0005-0000-0000-000082140000}"/>
    <cellStyle name="Style 120" xfId="5206" xr:uid="{00000000-0005-0000-0000-000083140000}"/>
    <cellStyle name="Style 120 2" xfId="5207" xr:uid="{00000000-0005-0000-0000-000084140000}"/>
    <cellStyle name="Style 121" xfId="5208" xr:uid="{00000000-0005-0000-0000-000085140000}"/>
    <cellStyle name="Style 121 2" xfId="5209" xr:uid="{00000000-0005-0000-0000-000086140000}"/>
    <cellStyle name="Style 126" xfId="5210" xr:uid="{00000000-0005-0000-0000-000087140000}"/>
    <cellStyle name="Style 126 2" xfId="5211" xr:uid="{00000000-0005-0000-0000-000088140000}"/>
    <cellStyle name="Style 126 3" xfId="5212" xr:uid="{00000000-0005-0000-0000-000089140000}"/>
    <cellStyle name="Style 127" xfId="5213" xr:uid="{00000000-0005-0000-0000-00008A140000}"/>
    <cellStyle name="Style 127 2" xfId="5214" xr:uid="{00000000-0005-0000-0000-00008B140000}"/>
    <cellStyle name="Style 128" xfId="5215" xr:uid="{00000000-0005-0000-0000-00008C140000}"/>
    <cellStyle name="Style 128 2" xfId="5216" xr:uid="{00000000-0005-0000-0000-00008D140000}"/>
    <cellStyle name="Style 129" xfId="5217" xr:uid="{00000000-0005-0000-0000-00008E140000}"/>
    <cellStyle name="Style 129 2" xfId="5218" xr:uid="{00000000-0005-0000-0000-00008F140000}"/>
    <cellStyle name="Style 130" xfId="5219" xr:uid="{00000000-0005-0000-0000-000090140000}"/>
    <cellStyle name="Style 130 2" xfId="5220" xr:uid="{00000000-0005-0000-0000-000091140000}"/>
    <cellStyle name="Style 130 3" xfId="5221" xr:uid="{00000000-0005-0000-0000-000092140000}"/>
    <cellStyle name="Style 131" xfId="5222" xr:uid="{00000000-0005-0000-0000-000093140000}"/>
    <cellStyle name="Style 131 2" xfId="5223" xr:uid="{00000000-0005-0000-0000-000094140000}"/>
    <cellStyle name="Style 132" xfId="5224" xr:uid="{00000000-0005-0000-0000-000095140000}"/>
    <cellStyle name="Style 132 2" xfId="5225" xr:uid="{00000000-0005-0000-0000-000096140000}"/>
    <cellStyle name="Style 137" xfId="5226" xr:uid="{00000000-0005-0000-0000-000097140000}"/>
    <cellStyle name="Style 137 2" xfId="5227" xr:uid="{00000000-0005-0000-0000-000098140000}"/>
    <cellStyle name="Style 137 3" xfId="5228" xr:uid="{00000000-0005-0000-0000-000099140000}"/>
    <cellStyle name="Style 138" xfId="5229" xr:uid="{00000000-0005-0000-0000-00009A140000}"/>
    <cellStyle name="Style 138 2" xfId="5230" xr:uid="{00000000-0005-0000-0000-00009B140000}"/>
    <cellStyle name="Style 139" xfId="5231" xr:uid="{00000000-0005-0000-0000-00009C140000}"/>
    <cellStyle name="Style 139 2" xfId="5232" xr:uid="{00000000-0005-0000-0000-00009D140000}"/>
    <cellStyle name="Style 140" xfId="5233" xr:uid="{00000000-0005-0000-0000-00009E140000}"/>
    <cellStyle name="Style 140 2" xfId="5234" xr:uid="{00000000-0005-0000-0000-00009F140000}"/>
    <cellStyle name="Style 141" xfId="5235" xr:uid="{00000000-0005-0000-0000-0000A0140000}"/>
    <cellStyle name="Style 141 2" xfId="5236" xr:uid="{00000000-0005-0000-0000-0000A1140000}"/>
    <cellStyle name="Style 141 3" xfId="5237" xr:uid="{00000000-0005-0000-0000-0000A2140000}"/>
    <cellStyle name="Style 142" xfId="5238" xr:uid="{00000000-0005-0000-0000-0000A3140000}"/>
    <cellStyle name="Style 142 2" xfId="5239" xr:uid="{00000000-0005-0000-0000-0000A4140000}"/>
    <cellStyle name="Style 143" xfId="5240" xr:uid="{00000000-0005-0000-0000-0000A5140000}"/>
    <cellStyle name="Style 143 2" xfId="5241" xr:uid="{00000000-0005-0000-0000-0000A6140000}"/>
    <cellStyle name="Style 148" xfId="5242" xr:uid="{00000000-0005-0000-0000-0000A7140000}"/>
    <cellStyle name="Style 148 2" xfId="5243" xr:uid="{00000000-0005-0000-0000-0000A8140000}"/>
    <cellStyle name="Style 148 3" xfId="5244" xr:uid="{00000000-0005-0000-0000-0000A9140000}"/>
    <cellStyle name="Style 149" xfId="5245" xr:uid="{00000000-0005-0000-0000-0000AA140000}"/>
    <cellStyle name="Style 149 2" xfId="5246" xr:uid="{00000000-0005-0000-0000-0000AB140000}"/>
    <cellStyle name="Style 150" xfId="5247" xr:uid="{00000000-0005-0000-0000-0000AC140000}"/>
    <cellStyle name="Style 150 2" xfId="5248" xr:uid="{00000000-0005-0000-0000-0000AD140000}"/>
    <cellStyle name="Style 151" xfId="5249" xr:uid="{00000000-0005-0000-0000-0000AE140000}"/>
    <cellStyle name="Style 151 2" xfId="5250" xr:uid="{00000000-0005-0000-0000-0000AF140000}"/>
    <cellStyle name="Style 152" xfId="5251" xr:uid="{00000000-0005-0000-0000-0000B0140000}"/>
    <cellStyle name="Style 152 2" xfId="5252" xr:uid="{00000000-0005-0000-0000-0000B1140000}"/>
    <cellStyle name="Style 152 3" xfId="5253" xr:uid="{00000000-0005-0000-0000-0000B2140000}"/>
    <cellStyle name="Style 153" xfId="5254" xr:uid="{00000000-0005-0000-0000-0000B3140000}"/>
    <cellStyle name="Style 153 2" xfId="5255" xr:uid="{00000000-0005-0000-0000-0000B4140000}"/>
    <cellStyle name="Style 154" xfId="5256" xr:uid="{00000000-0005-0000-0000-0000B5140000}"/>
    <cellStyle name="Style 154 2" xfId="5257" xr:uid="{00000000-0005-0000-0000-0000B6140000}"/>
    <cellStyle name="Style 159" xfId="5258" xr:uid="{00000000-0005-0000-0000-0000B7140000}"/>
    <cellStyle name="Style 159 2" xfId="5259" xr:uid="{00000000-0005-0000-0000-0000B8140000}"/>
    <cellStyle name="Style 159 3" xfId="5260" xr:uid="{00000000-0005-0000-0000-0000B9140000}"/>
    <cellStyle name="Style 160" xfId="5261" xr:uid="{00000000-0005-0000-0000-0000BA140000}"/>
    <cellStyle name="Style 160 2" xfId="5262" xr:uid="{00000000-0005-0000-0000-0000BB140000}"/>
    <cellStyle name="Style 161" xfId="5263" xr:uid="{00000000-0005-0000-0000-0000BC140000}"/>
    <cellStyle name="Style 161 2" xfId="5264" xr:uid="{00000000-0005-0000-0000-0000BD140000}"/>
    <cellStyle name="Style 162" xfId="5265" xr:uid="{00000000-0005-0000-0000-0000BE140000}"/>
    <cellStyle name="Style 162 2" xfId="5266" xr:uid="{00000000-0005-0000-0000-0000BF140000}"/>
    <cellStyle name="Style 163" xfId="5267" xr:uid="{00000000-0005-0000-0000-0000C0140000}"/>
    <cellStyle name="Style 163 2" xfId="5268" xr:uid="{00000000-0005-0000-0000-0000C1140000}"/>
    <cellStyle name="Style 163 3" xfId="5269" xr:uid="{00000000-0005-0000-0000-0000C2140000}"/>
    <cellStyle name="Style 164" xfId="5270" xr:uid="{00000000-0005-0000-0000-0000C3140000}"/>
    <cellStyle name="Style 164 2" xfId="5271" xr:uid="{00000000-0005-0000-0000-0000C4140000}"/>
    <cellStyle name="Style 165" xfId="5272" xr:uid="{00000000-0005-0000-0000-0000C5140000}"/>
    <cellStyle name="Style 165 2" xfId="5273" xr:uid="{00000000-0005-0000-0000-0000C6140000}"/>
    <cellStyle name="Style 21" xfId="5274" xr:uid="{00000000-0005-0000-0000-0000C7140000}"/>
    <cellStyle name="Style 21 2" xfId="5275" xr:uid="{00000000-0005-0000-0000-0000C8140000}"/>
    <cellStyle name="Style 21 2 2" xfId="5276" xr:uid="{00000000-0005-0000-0000-0000C9140000}"/>
    <cellStyle name="Style 21 2 3" xfId="5277" xr:uid="{00000000-0005-0000-0000-0000CA140000}"/>
    <cellStyle name="Style 21 2 4" xfId="5278" xr:uid="{00000000-0005-0000-0000-0000CB140000}"/>
    <cellStyle name="Style 21 3" xfId="5279" xr:uid="{00000000-0005-0000-0000-0000CC140000}"/>
    <cellStyle name="Style 21 3 2" xfId="5280" xr:uid="{00000000-0005-0000-0000-0000CD140000}"/>
    <cellStyle name="Style 21 3 3" xfId="5281" xr:uid="{00000000-0005-0000-0000-0000CE140000}"/>
    <cellStyle name="Style 21 4" xfId="5282" xr:uid="{00000000-0005-0000-0000-0000CF140000}"/>
    <cellStyle name="Style 21 5" xfId="5283" xr:uid="{00000000-0005-0000-0000-0000D0140000}"/>
    <cellStyle name="Style 21 6" xfId="5284" xr:uid="{00000000-0005-0000-0000-0000D1140000}"/>
    <cellStyle name="Style 22" xfId="5285" xr:uid="{00000000-0005-0000-0000-0000D2140000}"/>
    <cellStyle name="Style 22 2" xfId="5286" xr:uid="{00000000-0005-0000-0000-0000D3140000}"/>
    <cellStyle name="Style 22 3" xfId="5287" xr:uid="{00000000-0005-0000-0000-0000D4140000}"/>
    <cellStyle name="Style 22 4" xfId="5288" xr:uid="{00000000-0005-0000-0000-0000D5140000}"/>
    <cellStyle name="Style 23" xfId="5289" xr:uid="{00000000-0005-0000-0000-0000D6140000}"/>
    <cellStyle name="Style 23 2" xfId="5290" xr:uid="{00000000-0005-0000-0000-0000D7140000}"/>
    <cellStyle name="Style 23 3" xfId="5291" xr:uid="{00000000-0005-0000-0000-0000D8140000}"/>
    <cellStyle name="Style 23 4" xfId="5292" xr:uid="{00000000-0005-0000-0000-0000D9140000}"/>
    <cellStyle name="Style 24" xfId="5293" xr:uid="{00000000-0005-0000-0000-0000DA140000}"/>
    <cellStyle name="Style 24 2" xfId="5294" xr:uid="{00000000-0005-0000-0000-0000DB140000}"/>
    <cellStyle name="Style 24 3" xfId="5295" xr:uid="{00000000-0005-0000-0000-0000DC140000}"/>
    <cellStyle name="Style 24 4" xfId="5296" xr:uid="{00000000-0005-0000-0000-0000DD140000}"/>
    <cellStyle name="Style 25" xfId="5297" xr:uid="{00000000-0005-0000-0000-0000DE140000}"/>
    <cellStyle name="Style 25 2" xfId="5298" xr:uid="{00000000-0005-0000-0000-0000DF140000}"/>
    <cellStyle name="Style 25 2 2" xfId="5299" xr:uid="{00000000-0005-0000-0000-0000E0140000}"/>
    <cellStyle name="Style 25 2 3" xfId="5300" xr:uid="{00000000-0005-0000-0000-0000E1140000}"/>
    <cellStyle name="Style 25 3" xfId="5301" xr:uid="{00000000-0005-0000-0000-0000E2140000}"/>
    <cellStyle name="Style 25 3 2" xfId="5302" xr:uid="{00000000-0005-0000-0000-0000E3140000}"/>
    <cellStyle name="Style 25 3 3" xfId="5303" xr:uid="{00000000-0005-0000-0000-0000E4140000}"/>
    <cellStyle name="Style 25 4" xfId="5304" xr:uid="{00000000-0005-0000-0000-0000E5140000}"/>
    <cellStyle name="Style 25 5" xfId="5305" xr:uid="{00000000-0005-0000-0000-0000E6140000}"/>
    <cellStyle name="Style 26" xfId="5306" xr:uid="{00000000-0005-0000-0000-0000E7140000}"/>
    <cellStyle name="Style 26 2" xfId="5307" xr:uid="{00000000-0005-0000-0000-0000E8140000}"/>
    <cellStyle name="Style 26 3" xfId="5308" xr:uid="{00000000-0005-0000-0000-0000E9140000}"/>
    <cellStyle name="Style 26 4" xfId="5309" xr:uid="{00000000-0005-0000-0000-0000EA140000}"/>
    <cellStyle name="Style 27" xfId="5310" xr:uid="{00000000-0005-0000-0000-0000EB140000}"/>
    <cellStyle name="Style 27 2" xfId="5311" xr:uid="{00000000-0005-0000-0000-0000EC140000}"/>
    <cellStyle name="Style 35" xfId="5312" xr:uid="{00000000-0005-0000-0000-0000ED140000}"/>
    <cellStyle name="Style 35 2" xfId="5313" xr:uid="{00000000-0005-0000-0000-0000EE140000}"/>
    <cellStyle name="Style 35 3" xfId="5314" xr:uid="{00000000-0005-0000-0000-0000EF140000}"/>
    <cellStyle name="Style 36" xfId="5315" xr:uid="{00000000-0005-0000-0000-0000F0140000}"/>
    <cellStyle name="Style 36 2" xfId="5316" xr:uid="{00000000-0005-0000-0000-0000F1140000}"/>
    <cellStyle name="Style 37" xfId="5317" xr:uid="{00000000-0005-0000-0000-0000F2140000}"/>
    <cellStyle name="Style 37 2" xfId="5318" xr:uid="{00000000-0005-0000-0000-0000F3140000}"/>
    <cellStyle name="Style 38" xfId="5319" xr:uid="{00000000-0005-0000-0000-0000F4140000}"/>
    <cellStyle name="Style 38 2" xfId="5320" xr:uid="{00000000-0005-0000-0000-0000F5140000}"/>
    <cellStyle name="Style 39" xfId="5321" xr:uid="{00000000-0005-0000-0000-0000F6140000}"/>
    <cellStyle name="Style 39 2" xfId="5322" xr:uid="{00000000-0005-0000-0000-0000F7140000}"/>
    <cellStyle name="Style 39 3" xfId="5323" xr:uid="{00000000-0005-0000-0000-0000F8140000}"/>
    <cellStyle name="Style 40" xfId="5324" xr:uid="{00000000-0005-0000-0000-0000F9140000}"/>
    <cellStyle name="Style 40 2" xfId="5325" xr:uid="{00000000-0005-0000-0000-0000FA140000}"/>
    <cellStyle name="Style 41" xfId="5326" xr:uid="{00000000-0005-0000-0000-0000FB140000}"/>
    <cellStyle name="Style 41 2" xfId="5327" xr:uid="{00000000-0005-0000-0000-0000FC140000}"/>
    <cellStyle name="Style 46" xfId="5328" xr:uid="{00000000-0005-0000-0000-0000FD140000}"/>
    <cellStyle name="Style 46 2" xfId="5329" xr:uid="{00000000-0005-0000-0000-0000FE140000}"/>
    <cellStyle name="Style 46 3" xfId="5330" xr:uid="{00000000-0005-0000-0000-0000FF140000}"/>
    <cellStyle name="Style 47" xfId="5331" xr:uid="{00000000-0005-0000-0000-000000150000}"/>
    <cellStyle name="Style 47 2" xfId="5332" xr:uid="{00000000-0005-0000-0000-000001150000}"/>
    <cellStyle name="Style 48" xfId="5333" xr:uid="{00000000-0005-0000-0000-000002150000}"/>
    <cellStyle name="Style 48 2" xfId="5334" xr:uid="{00000000-0005-0000-0000-000003150000}"/>
    <cellStyle name="Style 49" xfId="5335" xr:uid="{00000000-0005-0000-0000-000004150000}"/>
    <cellStyle name="Style 49 2" xfId="5336" xr:uid="{00000000-0005-0000-0000-000005150000}"/>
    <cellStyle name="Style 50" xfId="5337" xr:uid="{00000000-0005-0000-0000-000006150000}"/>
    <cellStyle name="Style 50 2" xfId="5338" xr:uid="{00000000-0005-0000-0000-000007150000}"/>
    <cellStyle name="Style 50 3" xfId="5339" xr:uid="{00000000-0005-0000-0000-000008150000}"/>
    <cellStyle name="Style 51" xfId="5340" xr:uid="{00000000-0005-0000-0000-000009150000}"/>
    <cellStyle name="Style 51 2" xfId="5341" xr:uid="{00000000-0005-0000-0000-00000A150000}"/>
    <cellStyle name="Style 52" xfId="5342" xr:uid="{00000000-0005-0000-0000-00000B150000}"/>
    <cellStyle name="Style 52 2" xfId="5343" xr:uid="{00000000-0005-0000-0000-00000C150000}"/>
    <cellStyle name="Style 58" xfId="5344" xr:uid="{00000000-0005-0000-0000-00000D150000}"/>
    <cellStyle name="Style 58 2" xfId="5345" xr:uid="{00000000-0005-0000-0000-00000E150000}"/>
    <cellStyle name="Style 58 3" xfId="5346" xr:uid="{00000000-0005-0000-0000-00000F150000}"/>
    <cellStyle name="Style 59" xfId="5347" xr:uid="{00000000-0005-0000-0000-000010150000}"/>
    <cellStyle name="Style 59 2" xfId="5348" xr:uid="{00000000-0005-0000-0000-000011150000}"/>
    <cellStyle name="Style 60" xfId="5349" xr:uid="{00000000-0005-0000-0000-000012150000}"/>
    <cellStyle name="Style 60 2" xfId="5350" xr:uid="{00000000-0005-0000-0000-000013150000}"/>
    <cellStyle name="Style 61" xfId="5351" xr:uid="{00000000-0005-0000-0000-000014150000}"/>
    <cellStyle name="Style 61 2" xfId="5352" xr:uid="{00000000-0005-0000-0000-000015150000}"/>
    <cellStyle name="Style 62" xfId="5353" xr:uid="{00000000-0005-0000-0000-000016150000}"/>
    <cellStyle name="Style 62 2" xfId="5354" xr:uid="{00000000-0005-0000-0000-000017150000}"/>
    <cellStyle name="Style 62 3" xfId="5355" xr:uid="{00000000-0005-0000-0000-000018150000}"/>
    <cellStyle name="Style 63" xfId="5356" xr:uid="{00000000-0005-0000-0000-000019150000}"/>
    <cellStyle name="Style 63 2" xfId="5357" xr:uid="{00000000-0005-0000-0000-00001A150000}"/>
    <cellStyle name="Style 64" xfId="5358" xr:uid="{00000000-0005-0000-0000-00001B150000}"/>
    <cellStyle name="Style 64 2" xfId="5359" xr:uid="{00000000-0005-0000-0000-00001C150000}"/>
    <cellStyle name="Style 69" xfId="5360" xr:uid="{00000000-0005-0000-0000-00001D150000}"/>
    <cellStyle name="Style 69 2" xfId="5361" xr:uid="{00000000-0005-0000-0000-00001E150000}"/>
    <cellStyle name="Style 69 3" xfId="5362" xr:uid="{00000000-0005-0000-0000-00001F150000}"/>
    <cellStyle name="Style 70" xfId="5363" xr:uid="{00000000-0005-0000-0000-000020150000}"/>
    <cellStyle name="Style 70 2" xfId="5364" xr:uid="{00000000-0005-0000-0000-000021150000}"/>
    <cellStyle name="Style 71" xfId="5365" xr:uid="{00000000-0005-0000-0000-000022150000}"/>
    <cellStyle name="Style 71 2" xfId="5366" xr:uid="{00000000-0005-0000-0000-000023150000}"/>
    <cellStyle name="Style 72" xfId="5367" xr:uid="{00000000-0005-0000-0000-000024150000}"/>
    <cellStyle name="Style 72 2" xfId="5368" xr:uid="{00000000-0005-0000-0000-000025150000}"/>
    <cellStyle name="Style 73" xfId="5369" xr:uid="{00000000-0005-0000-0000-000026150000}"/>
    <cellStyle name="Style 73 2" xfId="5370" xr:uid="{00000000-0005-0000-0000-000027150000}"/>
    <cellStyle name="Style 73 3" xfId="5371" xr:uid="{00000000-0005-0000-0000-000028150000}"/>
    <cellStyle name="Style 74" xfId="5372" xr:uid="{00000000-0005-0000-0000-000029150000}"/>
    <cellStyle name="Style 74 2" xfId="5373" xr:uid="{00000000-0005-0000-0000-00002A150000}"/>
    <cellStyle name="Style 75" xfId="5374" xr:uid="{00000000-0005-0000-0000-00002B150000}"/>
    <cellStyle name="Style 75 2" xfId="5375" xr:uid="{00000000-0005-0000-0000-00002C150000}"/>
    <cellStyle name="Style 80" xfId="5376" xr:uid="{00000000-0005-0000-0000-00002D150000}"/>
    <cellStyle name="Style 80 2" xfId="5377" xr:uid="{00000000-0005-0000-0000-00002E150000}"/>
    <cellStyle name="Style 80 3" xfId="5378" xr:uid="{00000000-0005-0000-0000-00002F150000}"/>
    <cellStyle name="Style 81" xfId="5379" xr:uid="{00000000-0005-0000-0000-000030150000}"/>
    <cellStyle name="Style 81 2" xfId="5380" xr:uid="{00000000-0005-0000-0000-000031150000}"/>
    <cellStyle name="Style 81 3" xfId="5381" xr:uid="{00000000-0005-0000-0000-000032150000}"/>
    <cellStyle name="Style 82" xfId="5382" xr:uid="{00000000-0005-0000-0000-000033150000}"/>
    <cellStyle name="Style 82 2" xfId="5383" xr:uid="{00000000-0005-0000-0000-000034150000}"/>
    <cellStyle name="Style 83" xfId="5384" xr:uid="{00000000-0005-0000-0000-000035150000}"/>
    <cellStyle name="Style 83 2" xfId="5385" xr:uid="{00000000-0005-0000-0000-000036150000}"/>
    <cellStyle name="Style 84" xfId="5386" xr:uid="{00000000-0005-0000-0000-000037150000}"/>
    <cellStyle name="Style 84 2" xfId="5387" xr:uid="{00000000-0005-0000-0000-000038150000}"/>
    <cellStyle name="Style 85" xfId="5388" xr:uid="{00000000-0005-0000-0000-000039150000}"/>
    <cellStyle name="Style 85 2" xfId="5389" xr:uid="{00000000-0005-0000-0000-00003A150000}"/>
    <cellStyle name="Style 85 3" xfId="5390" xr:uid="{00000000-0005-0000-0000-00003B150000}"/>
    <cellStyle name="Style 86" xfId="5391" xr:uid="{00000000-0005-0000-0000-00003C150000}"/>
    <cellStyle name="Style 86 2" xfId="5392" xr:uid="{00000000-0005-0000-0000-00003D150000}"/>
    <cellStyle name="Style 87" xfId="5393" xr:uid="{00000000-0005-0000-0000-00003E150000}"/>
    <cellStyle name="Style 87 2" xfId="5394" xr:uid="{00000000-0005-0000-0000-00003F150000}"/>
    <cellStyle name="Style 93" xfId="5395" xr:uid="{00000000-0005-0000-0000-000040150000}"/>
    <cellStyle name="Style 93 2" xfId="5396" xr:uid="{00000000-0005-0000-0000-000041150000}"/>
    <cellStyle name="Style 93 3" xfId="5397" xr:uid="{00000000-0005-0000-0000-000042150000}"/>
    <cellStyle name="Style 94" xfId="5398" xr:uid="{00000000-0005-0000-0000-000043150000}"/>
    <cellStyle name="Style 94 2" xfId="5399" xr:uid="{00000000-0005-0000-0000-000044150000}"/>
    <cellStyle name="Style 95" xfId="5400" xr:uid="{00000000-0005-0000-0000-000045150000}"/>
    <cellStyle name="Style 95 2" xfId="5401" xr:uid="{00000000-0005-0000-0000-000046150000}"/>
    <cellStyle name="Style 96" xfId="5402" xr:uid="{00000000-0005-0000-0000-000047150000}"/>
    <cellStyle name="Style 96 2" xfId="5403" xr:uid="{00000000-0005-0000-0000-000048150000}"/>
    <cellStyle name="Style 97" xfId="5404" xr:uid="{00000000-0005-0000-0000-000049150000}"/>
    <cellStyle name="Style 97 2" xfId="5405" xr:uid="{00000000-0005-0000-0000-00004A150000}"/>
    <cellStyle name="Style 97 3" xfId="5406" xr:uid="{00000000-0005-0000-0000-00004B150000}"/>
    <cellStyle name="Style 98" xfId="5407" xr:uid="{00000000-0005-0000-0000-00004C150000}"/>
    <cellStyle name="Style 98 2" xfId="5408" xr:uid="{00000000-0005-0000-0000-00004D150000}"/>
    <cellStyle name="Style 99" xfId="5409" xr:uid="{00000000-0005-0000-0000-00004E150000}"/>
    <cellStyle name="Style 99 2" xfId="5410" xr:uid="{00000000-0005-0000-0000-00004F150000}"/>
    <cellStyle name="Számítás" xfId="5411" xr:uid="{00000000-0005-0000-0000-000050150000}"/>
    <cellStyle name="tableau | cellule | normal | decimal 1" xfId="5412" xr:uid="{00000000-0005-0000-0000-000051150000}"/>
    <cellStyle name="tableau | cellule | normal | decimal 1 2" xfId="5413" xr:uid="{00000000-0005-0000-0000-000052150000}"/>
    <cellStyle name="tableau | cellule | normal | pourcentage | decimal 1" xfId="5414" xr:uid="{00000000-0005-0000-0000-000053150000}"/>
    <cellStyle name="tableau | cellule | normal | pourcentage | decimal 1 2" xfId="5415" xr:uid="{00000000-0005-0000-0000-000054150000}"/>
    <cellStyle name="tableau | cellule | total | decimal 1" xfId="5416" xr:uid="{00000000-0005-0000-0000-000055150000}"/>
    <cellStyle name="tableau | cellule | total | decimal 1 2" xfId="5417" xr:uid="{00000000-0005-0000-0000-000056150000}"/>
    <cellStyle name="tableau | coin superieur gauche" xfId="5418" xr:uid="{00000000-0005-0000-0000-000057150000}"/>
    <cellStyle name="tableau | coin superieur gauche 2" xfId="5419" xr:uid="{00000000-0005-0000-0000-000058150000}"/>
    <cellStyle name="tableau | entete-colonne | series" xfId="5420" xr:uid="{00000000-0005-0000-0000-000059150000}"/>
    <cellStyle name="tableau | entete-colonne | series 2" xfId="5421" xr:uid="{00000000-0005-0000-0000-00005A150000}"/>
    <cellStyle name="tableau | entete-ligne | normal" xfId="5422" xr:uid="{00000000-0005-0000-0000-00005B150000}"/>
    <cellStyle name="tableau | entete-ligne | normal 2" xfId="5423" xr:uid="{00000000-0005-0000-0000-00005C150000}"/>
    <cellStyle name="tableau | entete-ligne | total" xfId="5424" xr:uid="{00000000-0005-0000-0000-00005D150000}"/>
    <cellStyle name="tableau | entete-ligne | total 2" xfId="5425" xr:uid="{00000000-0005-0000-0000-00005E150000}"/>
    <cellStyle name="tableau | ligne-titre | niveau1" xfId="5426" xr:uid="{00000000-0005-0000-0000-00005F150000}"/>
    <cellStyle name="tableau | ligne-titre | niveau1 2" xfId="5427" xr:uid="{00000000-0005-0000-0000-000060150000}"/>
    <cellStyle name="tableau | ligne-titre | niveau2" xfId="5428" xr:uid="{00000000-0005-0000-0000-000061150000}"/>
    <cellStyle name="tableau | ligne-titre | niveau2 2" xfId="5429" xr:uid="{00000000-0005-0000-0000-000062150000}"/>
    <cellStyle name="Title 10" xfId="5430" xr:uid="{00000000-0005-0000-0000-000063150000}"/>
    <cellStyle name="Title 11" xfId="5431" xr:uid="{00000000-0005-0000-0000-000064150000}"/>
    <cellStyle name="Title 12" xfId="5432" xr:uid="{00000000-0005-0000-0000-000065150000}"/>
    <cellStyle name="Title 13" xfId="5433" xr:uid="{00000000-0005-0000-0000-000066150000}"/>
    <cellStyle name="Title 14" xfId="5434" xr:uid="{00000000-0005-0000-0000-000067150000}"/>
    <cellStyle name="Title 15" xfId="5435" xr:uid="{00000000-0005-0000-0000-000068150000}"/>
    <cellStyle name="Title 16" xfId="5436" xr:uid="{00000000-0005-0000-0000-000069150000}"/>
    <cellStyle name="Title 17" xfId="5437" xr:uid="{00000000-0005-0000-0000-00006A150000}"/>
    <cellStyle name="Title 18" xfId="5438" xr:uid="{00000000-0005-0000-0000-00006B150000}"/>
    <cellStyle name="Title 19" xfId="5439" xr:uid="{00000000-0005-0000-0000-00006C150000}"/>
    <cellStyle name="Title 2" xfId="5440" xr:uid="{00000000-0005-0000-0000-00006D150000}"/>
    <cellStyle name="Title 2 10" xfId="5441" xr:uid="{00000000-0005-0000-0000-00006E150000}"/>
    <cellStyle name="Title 2 11" xfId="5442" xr:uid="{00000000-0005-0000-0000-00006F150000}"/>
    <cellStyle name="Title 2 2" xfId="5443" xr:uid="{00000000-0005-0000-0000-000070150000}"/>
    <cellStyle name="Title 2 2 2" xfId="5444" xr:uid="{00000000-0005-0000-0000-000071150000}"/>
    <cellStyle name="Title 2 3" xfId="5445" xr:uid="{00000000-0005-0000-0000-000072150000}"/>
    <cellStyle name="Title 2 4" xfId="5446" xr:uid="{00000000-0005-0000-0000-000073150000}"/>
    <cellStyle name="Title 2 5" xfId="5447" xr:uid="{00000000-0005-0000-0000-000074150000}"/>
    <cellStyle name="Title 2 6" xfId="5448" xr:uid="{00000000-0005-0000-0000-000075150000}"/>
    <cellStyle name="Title 2 7" xfId="5449" xr:uid="{00000000-0005-0000-0000-000076150000}"/>
    <cellStyle name="Title 2 8" xfId="5450" xr:uid="{00000000-0005-0000-0000-000077150000}"/>
    <cellStyle name="Title 2 9" xfId="5451" xr:uid="{00000000-0005-0000-0000-000078150000}"/>
    <cellStyle name="Title 20" xfId="5452" xr:uid="{00000000-0005-0000-0000-000079150000}"/>
    <cellStyle name="Title 21" xfId="5453" xr:uid="{00000000-0005-0000-0000-00007A150000}"/>
    <cellStyle name="Title 22" xfId="5454" xr:uid="{00000000-0005-0000-0000-00007B150000}"/>
    <cellStyle name="Title 23" xfId="5455" xr:uid="{00000000-0005-0000-0000-00007C150000}"/>
    <cellStyle name="Title 24" xfId="5456" xr:uid="{00000000-0005-0000-0000-00007D150000}"/>
    <cellStyle name="Title 25" xfId="5457" xr:uid="{00000000-0005-0000-0000-00007E150000}"/>
    <cellStyle name="Title 26" xfId="5458" xr:uid="{00000000-0005-0000-0000-00007F150000}"/>
    <cellStyle name="Title 27" xfId="5459" xr:uid="{00000000-0005-0000-0000-000080150000}"/>
    <cellStyle name="Title 28" xfId="5460" xr:uid="{00000000-0005-0000-0000-000081150000}"/>
    <cellStyle name="Title 29" xfId="5461" xr:uid="{00000000-0005-0000-0000-000082150000}"/>
    <cellStyle name="Title 3" xfId="5462" xr:uid="{00000000-0005-0000-0000-000083150000}"/>
    <cellStyle name="Title 3 2" xfId="5463" xr:uid="{00000000-0005-0000-0000-000084150000}"/>
    <cellStyle name="Title 3 3" xfId="5464" xr:uid="{00000000-0005-0000-0000-000085150000}"/>
    <cellStyle name="Title 3 4" xfId="5465" xr:uid="{00000000-0005-0000-0000-000086150000}"/>
    <cellStyle name="Title 3 5" xfId="5466" xr:uid="{00000000-0005-0000-0000-000087150000}"/>
    <cellStyle name="Title 30" xfId="5467" xr:uid="{00000000-0005-0000-0000-000088150000}"/>
    <cellStyle name="Title 31" xfId="5468" xr:uid="{00000000-0005-0000-0000-000089150000}"/>
    <cellStyle name="Title 32" xfId="5469" xr:uid="{00000000-0005-0000-0000-00008A150000}"/>
    <cellStyle name="Title 33" xfId="5470" xr:uid="{00000000-0005-0000-0000-00008B150000}"/>
    <cellStyle name="Title 34" xfId="5471" xr:uid="{00000000-0005-0000-0000-00008C150000}"/>
    <cellStyle name="Title 35" xfId="5472" xr:uid="{00000000-0005-0000-0000-00008D150000}"/>
    <cellStyle name="Title 36" xfId="5473" xr:uid="{00000000-0005-0000-0000-00008E150000}"/>
    <cellStyle name="Title 37" xfId="5474" xr:uid="{00000000-0005-0000-0000-00008F150000}"/>
    <cellStyle name="Title 38" xfId="5475" xr:uid="{00000000-0005-0000-0000-000090150000}"/>
    <cellStyle name="Title 39" xfId="5476" xr:uid="{00000000-0005-0000-0000-000091150000}"/>
    <cellStyle name="Title 4" xfId="5477" xr:uid="{00000000-0005-0000-0000-000092150000}"/>
    <cellStyle name="Title 4 2" xfId="5478" xr:uid="{00000000-0005-0000-0000-000093150000}"/>
    <cellStyle name="Title 40" xfId="5479" xr:uid="{00000000-0005-0000-0000-000094150000}"/>
    <cellStyle name="Title 41" xfId="5480" xr:uid="{00000000-0005-0000-0000-000095150000}"/>
    <cellStyle name="Title 42" xfId="5481" xr:uid="{00000000-0005-0000-0000-000096150000}"/>
    <cellStyle name="Title 43" xfId="5482" xr:uid="{00000000-0005-0000-0000-000097150000}"/>
    <cellStyle name="Title 5" xfId="5483" xr:uid="{00000000-0005-0000-0000-000098150000}"/>
    <cellStyle name="Title 5 2" xfId="5484" xr:uid="{00000000-0005-0000-0000-000099150000}"/>
    <cellStyle name="Title 6" xfId="5485" xr:uid="{00000000-0005-0000-0000-00009A150000}"/>
    <cellStyle name="Title 6 2" xfId="5486" xr:uid="{00000000-0005-0000-0000-00009B150000}"/>
    <cellStyle name="Title 7" xfId="5487" xr:uid="{00000000-0005-0000-0000-00009C150000}"/>
    <cellStyle name="Title 8" xfId="5488" xr:uid="{00000000-0005-0000-0000-00009D150000}"/>
    <cellStyle name="Title 9" xfId="5489" xr:uid="{00000000-0005-0000-0000-00009E150000}"/>
    <cellStyle name="Total 10" xfId="5490" xr:uid="{00000000-0005-0000-0000-00009F150000}"/>
    <cellStyle name="Total 11" xfId="5491" xr:uid="{00000000-0005-0000-0000-0000A0150000}"/>
    <cellStyle name="Total 12" xfId="5492" xr:uid="{00000000-0005-0000-0000-0000A1150000}"/>
    <cellStyle name="Total 13" xfId="5493" xr:uid="{00000000-0005-0000-0000-0000A2150000}"/>
    <cellStyle name="Total 14" xfId="5494" xr:uid="{00000000-0005-0000-0000-0000A3150000}"/>
    <cellStyle name="Total 15" xfId="5495" xr:uid="{00000000-0005-0000-0000-0000A4150000}"/>
    <cellStyle name="Total 16" xfId="5496" xr:uid="{00000000-0005-0000-0000-0000A5150000}"/>
    <cellStyle name="Total 17" xfId="5497" xr:uid="{00000000-0005-0000-0000-0000A6150000}"/>
    <cellStyle name="Total 18" xfId="5498" xr:uid="{00000000-0005-0000-0000-0000A7150000}"/>
    <cellStyle name="Total 19" xfId="5499" xr:uid="{00000000-0005-0000-0000-0000A8150000}"/>
    <cellStyle name="Total 2" xfId="5500" xr:uid="{00000000-0005-0000-0000-0000A9150000}"/>
    <cellStyle name="Total 2 10" xfId="5501" xr:uid="{00000000-0005-0000-0000-0000AA150000}"/>
    <cellStyle name="Total 2 11" xfId="5502" xr:uid="{00000000-0005-0000-0000-0000AB150000}"/>
    <cellStyle name="Total 2 2" xfId="5503" xr:uid="{00000000-0005-0000-0000-0000AC150000}"/>
    <cellStyle name="Total 2 3" xfId="5504" xr:uid="{00000000-0005-0000-0000-0000AD150000}"/>
    <cellStyle name="Total 2 4" xfId="5505" xr:uid="{00000000-0005-0000-0000-0000AE150000}"/>
    <cellStyle name="Total 2 5" xfId="5506" xr:uid="{00000000-0005-0000-0000-0000AF150000}"/>
    <cellStyle name="Total 2 6" xfId="5507" xr:uid="{00000000-0005-0000-0000-0000B0150000}"/>
    <cellStyle name="Total 2 7" xfId="5508" xr:uid="{00000000-0005-0000-0000-0000B1150000}"/>
    <cellStyle name="Total 2 8" xfId="5509" xr:uid="{00000000-0005-0000-0000-0000B2150000}"/>
    <cellStyle name="Total 2 9" xfId="5510" xr:uid="{00000000-0005-0000-0000-0000B3150000}"/>
    <cellStyle name="Total 20" xfId="5511" xr:uid="{00000000-0005-0000-0000-0000B4150000}"/>
    <cellStyle name="Total 21" xfId="5512" xr:uid="{00000000-0005-0000-0000-0000B5150000}"/>
    <cellStyle name="Total 22" xfId="5513" xr:uid="{00000000-0005-0000-0000-0000B6150000}"/>
    <cellStyle name="Total 23" xfId="5514" xr:uid="{00000000-0005-0000-0000-0000B7150000}"/>
    <cellStyle name="Total 24" xfId="5515" xr:uid="{00000000-0005-0000-0000-0000B8150000}"/>
    <cellStyle name="Total 25" xfId="5516" xr:uid="{00000000-0005-0000-0000-0000B9150000}"/>
    <cellStyle name="Total 26" xfId="5517" xr:uid="{00000000-0005-0000-0000-0000BA150000}"/>
    <cellStyle name="Total 27" xfId="5518" xr:uid="{00000000-0005-0000-0000-0000BB150000}"/>
    <cellStyle name="Total 28" xfId="5519" xr:uid="{00000000-0005-0000-0000-0000BC150000}"/>
    <cellStyle name="Total 29" xfId="5520" xr:uid="{00000000-0005-0000-0000-0000BD150000}"/>
    <cellStyle name="Total 3" xfId="5521" xr:uid="{00000000-0005-0000-0000-0000BE150000}"/>
    <cellStyle name="Total 3 2" xfId="5522" xr:uid="{00000000-0005-0000-0000-0000BF150000}"/>
    <cellStyle name="Total 3 3" xfId="5523" xr:uid="{00000000-0005-0000-0000-0000C0150000}"/>
    <cellStyle name="Total 3 4" xfId="5524" xr:uid="{00000000-0005-0000-0000-0000C1150000}"/>
    <cellStyle name="Total 3 5" xfId="5525" xr:uid="{00000000-0005-0000-0000-0000C2150000}"/>
    <cellStyle name="Total 30" xfId="5526" xr:uid="{00000000-0005-0000-0000-0000C3150000}"/>
    <cellStyle name="Total 31" xfId="5527" xr:uid="{00000000-0005-0000-0000-0000C4150000}"/>
    <cellStyle name="Total 32" xfId="5528" xr:uid="{00000000-0005-0000-0000-0000C5150000}"/>
    <cellStyle name="Total 33" xfId="5529" xr:uid="{00000000-0005-0000-0000-0000C6150000}"/>
    <cellStyle name="Total 34" xfId="5530" xr:uid="{00000000-0005-0000-0000-0000C7150000}"/>
    <cellStyle name="Total 35" xfId="5531" xr:uid="{00000000-0005-0000-0000-0000C8150000}"/>
    <cellStyle name="Total 36" xfId="5532" xr:uid="{00000000-0005-0000-0000-0000C9150000}"/>
    <cellStyle name="Total 37" xfId="5533" xr:uid="{00000000-0005-0000-0000-0000CA150000}"/>
    <cellStyle name="Total 38" xfId="5534" xr:uid="{00000000-0005-0000-0000-0000CB150000}"/>
    <cellStyle name="Total 39" xfId="5535" xr:uid="{00000000-0005-0000-0000-0000CC150000}"/>
    <cellStyle name="Total 4" xfId="5536" xr:uid="{00000000-0005-0000-0000-0000CD150000}"/>
    <cellStyle name="Total 4 2" xfId="5537" xr:uid="{00000000-0005-0000-0000-0000CE150000}"/>
    <cellStyle name="Total 40" xfId="5538" xr:uid="{00000000-0005-0000-0000-0000CF150000}"/>
    <cellStyle name="Total 41" xfId="5539" xr:uid="{00000000-0005-0000-0000-0000D0150000}"/>
    <cellStyle name="Total 42" xfId="5540" xr:uid="{00000000-0005-0000-0000-0000D1150000}"/>
    <cellStyle name="Total 5" xfId="5541" xr:uid="{00000000-0005-0000-0000-0000D2150000}"/>
    <cellStyle name="Total 5 2" xfId="5542" xr:uid="{00000000-0005-0000-0000-0000D3150000}"/>
    <cellStyle name="Total 6" xfId="5543" xr:uid="{00000000-0005-0000-0000-0000D4150000}"/>
    <cellStyle name="Total 7" xfId="5544" xr:uid="{00000000-0005-0000-0000-0000D5150000}"/>
    <cellStyle name="Total 8" xfId="5545" xr:uid="{00000000-0005-0000-0000-0000D6150000}"/>
    <cellStyle name="Total 9" xfId="5546" xr:uid="{00000000-0005-0000-0000-0000D7150000}"/>
    <cellStyle name="Überschrift" xfId="5547" xr:uid="{00000000-0005-0000-0000-0000D8150000}"/>
    <cellStyle name="Überschrift 1" xfId="5548" xr:uid="{00000000-0005-0000-0000-0000D9150000}"/>
    <cellStyle name="Überschrift 2" xfId="5549" xr:uid="{00000000-0005-0000-0000-0000DA150000}"/>
    <cellStyle name="Überschrift 3" xfId="5550" xr:uid="{00000000-0005-0000-0000-0000DB150000}"/>
    <cellStyle name="Überschrift 4" xfId="5551" xr:uid="{00000000-0005-0000-0000-0000DC150000}"/>
    <cellStyle name="Valuutta_Layo9704" xfId="5552" xr:uid="{00000000-0005-0000-0000-0000DD150000}"/>
    <cellStyle name="Verknüpfte Zelle" xfId="5553" xr:uid="{00000000-0005-0000-0000-0000DE150000}"/>
    <cellStyle name="Warnender Text" xfId="5554" xr:uid="{00000000-0005-0000-0000-0000DF150000}"/>
    <cellStyle name="Warning Text 10" xfId="5555" xr:uid="{00000000-0005-0000-0000-0000E0150000}"/>
    <cellStyle name="Warning Text 11" xfId="5556" xr:uid="{00000000-0005-0000-0000-0000E1150000}"/>
    <cellStyle name="Warning Text 12" xfId="5557" xr:uid="{00000000-0005-0000-0000-0000E2150000}"/>
    <cellStyle name="Warning Text 13" xfId="5558" xr:uid="{00000000-0005-0000-0000-0000E3150000}"/>
    <cellStyle name="Warning Text 14" xfId="5559" xr:uid="{00000000-0005-0000-0000-0000E4150000}"/>
    <cellStyle name="Warning Text 15" xfId="5560" xr:uid="{00000000-0005-0000-0000-0000E5150000}"/>
    <cellStyle name="Warning Text 16" xfId="5561" xr:uid="{00000000-0005-0000-0000-0000E6150000}"/>
    <cellStyle name="Warning Text 17" xfId="5562" xr:uid="{00000000-0005-0000-0000-0000E7150000}"/>
    <cellStyle name="Warning Text 18" xfId="5563" xr:uid="{00000000-0005-0000-0000-0000E8150000}"/>
    <cellStyle name="Warning Text 19" xfId="5564" xr:uid="{00000000-0005-0000-0000-0000E9150000}"/>
    <cellStyle name="Warning Text 2" xfId="5565" xr:uid="{00000000-0005-0000-0000-0000EA150000}"/>
    <cellStyle name="Warning Text 2 10" xfId="5566" xr:uid="{00000000-0005-0000-0000-0000EB150000}"/>
    <cellStyle name="Warning Text 2 11" xfId="5567" xr:uid="{00000000-0005-0000-0000-0000EC150000}"/>
    <cellStyle name="Warning Text 2 2" xfId="5568" xr:uid="{00000000-0005-0000-0000-0000ED150000}"/>
    <cellStyle name="Warning Text 2 3" xfId="5569" xr:uid="{00000000-0005-0000-0000-0000EE150000}"/>
    <cellStyle name="Warning Text 2 4" xfId="5570" xr:uid="{00000000-0005-0000-0000-0000EF150000}"/>
    <cellStyle name="Warning Text 2 5" xfId="5571" xr:uid="{00000000-0005-0000-0000-0000F0150000}"/>
    <cellStyle name="Warning Text 2 6" xfId="5572" xr:uid="{00000000-0005-0000-0000-0000F1150000}"/>
    <cellStyle name="Warning Text 2 7" xfId="5573" xr:uid="{00000000-0005-0000-0000-0000F2150000}"/>
    <cellStyle name="Warning Text 2 8" xfId="5574" xr:uid="{00000000-0005-0000-0000-0000F3150000}"/>
    <cellStyle name="Warning Text 2 9" xfId="5575" xr:uid="{00000000-0005-0000-0000-0000F4150000}"/>
    <cellStyle name="Warning Text 20" xfId="5576" xr:uid="{00000000-0005-0000-0000-0000F5150000}"/>
    <cellStyle name="Warning Text 21" xfId="5577" xr:uid="{00000000-0005-0000-0000-0000F6150000}"/>
    <cellStyle name="Warning Text 22" xfId="5578" xr:uid="{00000000-0005-0000-0000-0000F7150000}"/>
    <cellStyle name="Warning Text 23" xfId="5579" xr:uid="{00000000-0005-0000-0000-0000F8150000}"/>
    <cellStyle name="Warning Text 24" xfId="5580" xr:uid="{00000000-0005-0000-0000-0000F9150000}"/>
    <cellStyle name="Warning Text 25" xfId="5581" xr:uid="{00000000-0005-0000-0000-0000FA150000}"/>
    <cellStyle name="Warning Text 26" xfId="5582" xr:uid="{00000000-0005-0000-0000-0000FB150000}"/>
    <cellStyle name="Warning Text 27" xfId="5583" xr:uid="{00000000-0005-0000-0000-0000FC150000}"/>
    <cellStyle name="Warning Text 28" xfId="5584" xr:uid="{00000000-0005-0000-0000-0000FD150000}"/>
    <cellStyle name="Warning Text 29" xfId="5585" xr:uid="{00000000-0005-0000-0000-0000FE150000}"/>
    <cellStyle name="Warning Text 3" xfId="5586" xr:uid="{00000000-0005-0000-0000-0000FF150000}"/>
    <cellStyle name="Warning Text 3 2" xfId="5587" xr:uid="{00000000-0005-0000-0000-000000160000}"/>
    <cellStyle name="Warning Text 3 3" xfId="5588" xr:uid="{00000000-0005-0000-0000-000001160000}"/>
    <cellStyle name="Warning Text 30" xfId="5589" xr:uid="{00000000-0005-0000-0000-000002160000}"/>
    <cellStyle name="Warning Text 31" xfId="5590" xr:uid="{00000000-0005-0000-0000-000003160000}"/>
    <cellStyle name="Warning Text 32" xfId="5591" xr:uid="{00000000-0005-0000-0000-000004160000}"/>
    <cellStyle name="Warning Text 33" xfId="5592" xr:uid="{00000000-0005-0000-0000-000005160000}"/>
    <cellStyle name="Warning Text 34" xfId="5593" xr:uid="{00000000-0005-0000-0000-000006160000}"/>
    <cellStyle name="Warning Text 35" xfId="5594" xr:uid="{00000000-0005-0000-0000-000007160000}"/>
    <cellStyle name="Warning Text 36" xfId="5595" xr:uid="{00000000-0005-0000-0000-000008160000}"/>
    <cellStyle name="Warning Text 37" xfId="5596" xr:uid="{00000000-0005-0000-0000-000009160000}"/>
    <cellStyle name="Warning Text 38" xfId="5597" xr:uid="{00000000-0005-0000-0000-00000A160000}"/>
    <cellStyle name="Warning Text 39" xfId="5598" xr:uid="{00000000-0005-0000-0000-00000B160000}"/>
    <cellStyle name="Warning Text 4" xfId="5599" xr:uid="{00000000-0005-0000-0000-00000C160000}"/>
    <cellStyle name="Warning Text 4 2" xfId="5600" xr:uid="{00000000-0005-0000-0000-00000D160000}"/>
    <cellStyle name="Warning Text 40" xfId="5601" xr:uid="{00000000-0005-0000-0000-00000E160000}"/>
    <cellStyle name="Warning Text 41" xfId="5602" xr:uid="{00000000-0005-0000-0000-00000F160000}"/>
    <cellStyle name="Warning Text 5" xfId="5603" xr:uid="{00000000-0005-0000-0000-000010160000}"/>
    <cellStyle name="Warning Text 5 2" xfId="5604" xr:uid="{00000000-0005-0000-0000-000011160000}"/>
    <cellStyle name="Warning Text 6" xfId="5605" xr:uid="{00000000-0005-0000-0000-000012160000}"/>
    <cellStyle name="Warning Text 7" xfId="5606" xr:uid="{00000000-0005-0000-0000-000013160000}"/>
    <cellStyle name="Warning Text 8" xfId="5607" xr:uid="{00000000-0005-0000-0000-000014160000}"/>
    <cellStyle name="Warning Text 9" xfId="5608" xr:uid="{00000000-0005-0000-0000-000015160000}"/>
    <cellStyle name="Zelle überprüfen" xfId="5609" xr:uid="{00000000-0005-0000-0000-000016160000}"/>
    <cellStyle name="Гиперссылка" xfId="5610" xr:uid="{00000000-0005-0000-0000-000017160000}"/>
    <cellStyle name="Обычный_2++" xfId="5611" xr:uid="{00000000-0005-0000-0000-000018160000}"/>
    <cellStyle name="已访问的超链接" xfId="5612" xr:uid="{00000000-0005-0000-0000-000019160000}"/>
    <cellStyle name="已访问的超链接 2" xfId="5613" xr:uid="{00000000-0005-0000-0000-00001A16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20</xdr:col>
      <xdr:colOff>23092</xdr:colOff>
      <xdr:row>10</xdr:row>
      <xdr:rowOff>120330</xdr:rowOff>
    </xdr:from>
    <xdr:to>
      <xdr:col>28</xdr:col>
      <xdr:colOff>29441</xdr:colOff>
      <xdr:row>28</xdr:row>
      <xdr:rowOff>9692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5916910" y="1891665"/>
          <a:ext cx="5422900" cy="32137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0</xdr:colOff>
      <xdr:row>43</xdr:row>
      <xdr:rowOff>0</xdr:rowOff>
    </xdr:from>
    <xdr:to>
      <xdr:col>30</xdr:col>
      <xdr:colOff>9940</xdr:colOff>
      <xdr:row>78</xdr:row>
      <xdr:rowOff>109454</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17780000" y="8197850"/>
          <a:ext cx="12138025" cy="622744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transportpolicy.net/standard/canada-vehicle-definitions/"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BG102"/>
  <sheetViews>
    <sheetView topLeftCell="D1" zoomScale="53" zoomScaleNormal="53" workbookViewId="0">
      <selection activeCell="P17" sqref="P17"/>
    </sheetView>
  </sheetViews>
  <sheetFormatPr defaultColWidth="9" defaultRowHeight="12.75"/>
  <cols>
    <col min="3" max="3" width="19.7109375" customWidth="1"/>
    <col min="5" max="5" width="16.85546875" customWidth="1"/>
    <col min="11" max="11" width="35.85546875" customWidth="1"/>
    <col min="15" max="15" width="9.5703125" customWidth="1"/>
    <col min="17" max="17" width="10.5703125" customWidth="1"/>
    <col min="26" max="26" width="14.5703125" customWidth="1"/>
    <col min="51" max="51" width="16.42578125" customWidth="1"/>
    <col min="53" max="53" width="16.42578125" customWidth="1"/>
  </cols>
  <sheetData>
    <row r="1" spans="3:56" ht="15">
      <c r="K1" s="270" t="s">
        <v>0</v>
      </c>
    </row>
    <row r="2" spans="3:56">
      <c r="Q2" s="118" t="s">
        <v>1</v>
      </c>
    </row>
    <row r="3" spans="3:56">
      <c r="Q3" s="118" t="s">
        <v>2</v>
      </c>
    </row>
    <row r="4" spans="3:56">
      <c r="E4" s="118" t="s">
        <v>3</v>
      </c>
      <c r="Q4" s="16" t="s">
        <v>4</v>
      </c>
    </row>
    <row r="6" spans="3:56" ht="15">
      <c r="C6" s="60"/>
      <c r="D6" s="60"/>
      <c r="E6" s="59" t="s">
        <v>5</v>
      </c>
      <c r="F6" s="60"/>
      <c r="G6" s="60"/>
      <c r="H6" s="60"/>
      <c r="I6" s="60"/>
      <c r="J6" s="60"/>
      <c r="K6" s="60"/>
      <c r="L6" s="60"/>
      <c r="N6" s="271">
        <v>2017</v>
      </c>
      <c r="O6" s="271"/>
      <c r="P6" s="271"/>
      <c r="Q6" s="271"/>
      <c r="R6" s="271"/>
      <c r="S6" s="271"/>
      <c r="T6" s="271"/>
      <c r="U6" s="271"/>
      <c r="W6" s="276" t="s">
        <v>6</v>
      </c>
      <c r="X6" s="68"/>
      <c r="Y6" s="68"/>
      <c r="Z6" s="68"/>
      <c r="AA6" s="68"/>
      <c r="AB6" s="68"/>
      <c r="AC6" s="68"/>
      <c r="AD6" s="68"/>
      <c r="AG6" s="279" t="s">
        <v>7</v>
      </c>
      <c r="AH6" s="279"/>
      <c r="AI6" s="279"/>
      <c r="AJ6" s="279"/>
      <c r="AK6" s="279"/>
      <c r="AL6" s="279"/>
      <c r="AM6" s="279"/>
      <c r="AN6" s="279"/>
    </row>
    <row r="7" spans="3:56" ht="15">
      <c r="C7" s="61" t="s">
        <v>8</v>
      </c>
      <c r="D7" s="145" t="s">
        <v>9</v>
      </c>
      <c r="E7" s="145" t="s">
        <v>10</v>
      </c>
      <c r="F7" s="145" t="s">
        <v>11</v>
      </c>
      <c r="G7" s="145" t="s">
        <v>12</v>
      </c>
      <c r="H7" s="145" t="s">
        <v>13</v>
      </c>
      <c r="I7" s="145" t="s">
        <v>14</v>
      </c>
      <c r="J7" s="145" t="s">
        <v>15</v>
      </c>
      <c r="L7" s="271"/>
      <c r="M7" s="272" t="s">
        <v>9</v>
      </c>
      <c r="N7" s="272" t="s">
        <v>10</v>
      </c>
      <c r="O7" s="272" t="s">
        <v>11</v>
      </c>
      <c r="P7" s="272" t="s">
        <v>12</v>
      </c>
      <c r="Q7" s="272" t="s">
        <v>13</v>
      </c>
      <c r="R7" s="272" t="s">
        <v>14</v>
      </c>
      <c r="S7" s="272" t="s">
        <v>15</v>
      </c>
      <c r="U7" s="68"/>
      <c r="V7" s="71" t="s">
        <v>9</v>
      </c>
      <c r="W7" s="71" t="s">
        <v>10</v>
      </c>
      <c r="X7" s="71" t="s">
        <v>11</v>
      </c>
      <c r="Y7" s="71" t="s">
        <v>12</v>
      </c>
      <c r="Z7" s="71" t="s">
        <v>13</v>
      </c>
      <c r="AA7" s="71" t="s">
        <v>14</v>
      </c>
      <c r="AB7" s="71" t="s">
        <v>15</v>
      </c>
      <c r="AE7" s="279"/>
      <c r="AF7" s="280" t="s">
        <v>9</v>
      </c>
      <c r="AG7" s="280" t="s">
        <v>10</v>
      </c>
      <c r="AH7" s="280" t="s">
        <v>11</v>
      </c>
      <c r="AI7" s="280" t="s">
        <v>12</v>
      </c>
      <c r="AJ7" s="280" t="s">
        <v>13</v>
      </c>
      <c r="AK7" s="280" t="s">
        <v>14</v>
      </c>
      <c r="AL7" s="280" t="s">
        <v>15</v>
      </c>
      <c r="AX7" s="59" t="s">
        <v>16</v>
      </c>
      <c r="AY7" s="86"/>
      <c r="AZ7" s="234"/>
      <c r="BA7" s="234"/>
      <c r="BB7" s="234"/>
      <c r="BC7" s="234"/>
      <c r="BD7" s="234"/>
    </row>
    <row r="8" spans="3:56" ht="15">
      <c r="C8" s="187" t="s">
        <v>17</v>
      </c>
      <c r="D8">
        <f>AF8*0.6205/1000</f>
        <v>1.296845</v>
      </c>
      <c r="E8">
        <f t="shared" ref="E8:J8" si="0">AG8*0.6205/1000</f>
        <v>52.950367499999999</v>
      </c>
      <c r="F8">
        <f t="shared" si="0"/>
        <v>25.310195</v>
      </c>
      <c r="G8">
        <f t="shared" si="0"/>
        <v>0.65462750000000003</v>
      </c>
      <c r="H8">
        <f t="shared" si="0"/>
        <v>1.296845</v>
      </c>
      <c r="I8">
        <f t="shared" si="0"/>
        <v>1.296845</v>
      </c>
      <c r="J8">
        <f t="shared" si="0"/>
        <v>37.499917500000002</v>
      </c>
      <c r="L8" s="271" t="s">
        <v>18</v>
      </c>
      <c r="M8" s="271">
        <v>6</v>
      </c>
      <c r="N8" s="271">
        <v>3347</v>
      </c>
      <c r="O8" s="271">
        <v>3563</v>
      </c>
      <c r="P8" s="271">
        <v>21</v>
      </c>
      <c r="Q8" s="274">
        <f>216/2</f>
        <v>108</v>
      </c>
      <c r="R8" s="274">
        <f>216/2</f>
        <v>108</v>
      </c>
      <c r="S8" s="271">
        <v>1913</v>
      </c>
      <c r="U8" s="68" t="s">
        <v>18</v>
      </c>
      <c r="V8" s="277">
        <f>1254/3</f>
        <v>418</v>
      </c>
      <c r="W8" s="68">
        <v>17067</v>
      </c>
      <c r="X8" s="68">
        <v>8158</v>
      </c>
      <c r="Y8" s="68">
        <v>211</v>
      </c>
      <c r="Z8" s="277">
        <f>1254/3</f>
        <v>418</v>
      </c>
      <c r="AA8" s="277">
        <f>1254/3</f>
        <v>418</v>
      </c>
      <c r="AB8" s="68">
        <v>12087</v>
      </c>
      <c r="AE8" s="279" t="s">
        <v>18</v>
      </c>
      <c r="AF8" s="281">
        <f>V8*5</f>
        <v>2090</v>
      </c>
      <c r="AG8" s="281">
        <f t="shared" ref="AG8:AL8" si="1">W8*5</f>
        <v>85335</v>
      </c>
      <c r="AH8" s="281">
        <f t="shared" si="1"/>
        <v>40790</v>
      </c>
      <c r="AI8" s="281">
        <f t="shared" si="1"/>
        <v>1055</v>
      </c>
      <c r="AJ8" s="281">
        <f t="shared" si="1"/>
        <v>2090</v>
      </c>
      <c r="AK8" s="281">
        <f t="shared" si="1"/>
        <v>2090</v>
      </c>
      <c r="AL8" s="281">
        <f t="shared" si="1"/>
        <v>60435</v>
      </c>
      <c r="AX8" s="199" t="s">
        <v>19</v>
      </c>
      <c r="AY8" s="199" t="s">
        <v>8</v>
      </c>
      <c r="AZ8" s="199" t="s">
        <v>20</v>
      </c>
      <c r="BA8" s="199" t="s">
        <v>21</v>
      </c>
      <c r="BB8" s="199" t="s">
        <v>22</v>
      </c>
      <c r="BC8" s="199" t="s">
        <v>23</v>
      </c>
      <c r="BD8" s="199" t="s">
        <v>24</v>
      </c>
    </row>
    <row r="9" spans="3:56" ht="15">
      <c r="C9" s="187" t="s">
        <v>25</v>
      </c>
      <c r="D9">
        <f>AF9*0.6205/1000</f>
        <v>0.130305</v>
      </c>
      <c r="E9">
        <f t="shared" ref="E9" si="2">AG9*0.6205/1000</f>
        <v>56.062175000000003</v>
      </c>
      <c r="F9">
        <f t="shared" ref="F9" si="3">AH9*0.6205/1000</f>
        <v>14.625185</v>
      </c>
      <c r="G9">
        <f t="shared" ref="G9" si="4">AI9*0.6205/1000</f>
        <v>0.62050000000000005</v>
      </c>
      <c r="H9">
        <f t="shared" ref="H9" si="5">AJ9*0.6205/1000</f>
        <v>1.6629400000000001</v>
      </c>
      <c r="I9">
        <f t="shared" ref="I9" si="6">AK9*0.6205/1000</f>
        <v>1.6629400000000001</v>
      </c>
      <c r="J9">
        <f t="shared" ref="J9" si="7">AL9*0.6205/1000</f>
        <v>19.384419999999999</v>
      </c>
      <c r="L9" s="273" t="s">
        <v>26</v>
      </c>
      <c r="M9" s="271">
        <v>20</v>
      </c>
      <c r="N9" s="271">
        <v>4448</v>
      </c>
      <c r="O9" s="271">
        <v>4617</v>
      </c>
      <c r="P9" s="274">
        <f>249/3</f>
        <v>83</v>
      </c>
      <c r="Q9" s="274">
        <f t="shared" ref="Q9:R9" si="8">249/3</f>
        <v>83</v>
      </c>
      <c r="R9" s="274">
        <f t="shared" si="8"/>
        <v>83</v>
      </c>
      <c r="S9" s="271">
        <v>1229</v>
      </c>
      <c r="U9" s="276" t="s">
        <v>26</v>
      </c>
      <c r="V9" s="68">
        <v>21</v>
      </c>
      <c r="W9" s="68">
        <v>9035</v>
      </c>
      <c r="X9" s="68">
        <v>2357</v>
      </c>
      <c r="Y9" s="282">
        <v>100</v>
      </c>
      <c r="Z9" s="277">
        <f>536/2</f>
        <v>268</v>
      </c>
      <c r="AA9" s="277">
        <f>536/2</f>
        <v>268</v>
      </c>
      <c r="AB9" s="68">
        <v>3124</v>
      </c>
      <c r="AE9" s="279" t="s">
        <v>26</v>
      </c>
      <c r="AF9" s="279">
        <f>V9*10</f>
        <v>210</v>
      </c>
      <c r="AG9" s="279">
        <f t="shared" ref="AG9:AL10" si="9">W9*10</f>
        <v>90350</v>
      </c>
      <c r="AH9" s="279">
        <f t="shared" si="9"/>
        <v>23570</v>
      </c>
      <c r="AI9" s="279">
        <f t="shared" si="9"/>
        <v>1000</v>
      </c>
      <c r="AJ9" s="279">
        <f t="shared" si="9"/>
        <v>2680</v>
      </c>
      <c r="AK9" s="279">
        <f t="shared" si="9"/>
        <v>2680</v>
      </c>
      <c r="AL9" s="279">
        <f t="shared" si="9"/>
        <v>31240</v>
      </c>
      <c r="AX9" s="234" t="s">
        <v>27</v>
      </c>
      <c r="AY9" s="187" t="s">
        <v>17</v>
      </c>
      <c r="AZ9" s="234"/>
      <c r="BA9" s="236" t="s">
        <v>28</v>
      </c>
      <c r="BB9" s="234" t="s">
        <v>29</v>
      </c>
      <c r="BC9" s="234"/>
      <c r="BD9" s="234"/>
    </row>
    <row r="10" spans="3:56" ht="15">
      <c r="C10" s="195" t="s">
        <v>30</v>
      </c>
      <c r="U10" s="16" t="s">
        <v>31</v>
      </c>
      <c r="V10">
        <f>94+679</f>
        <v>773</v>
      </c>
      <c r="W10">
        <v>8526</v>
      </c>
      <c r="X10">
        <v>16807</v>
      </c>
      <c r="Y10">
        <v>883</v>
      </c>
      <c r="Z10">
        <v>603</v>
      </c>
      <c r="AA10" s="118">
        <v>5146</v>
      </c>
      <c r="AB10">
        <v>8715</v>
      </c>
      <c r="AE10" s="278" t="s">
        <v>31</v>
      </c>
      <c r="AF10" s="278">
        <f>V10*10</f>
        <v>7730</v>
      </c>
      <c r="AG10" s="278">
        <f t="shared" si="9"/>
        <v>85260</v>
      </c>
      <c r="AH10" s="278">
        <f t="shared" si="9"/>
        <v>168070</v>
      </c>
      <c r="AI10" s="278">
        <f t="shared" si="9"/>
        <v>8830</v>
      </c>
      <c r="AJ10" s="278">
        <f t="shared" si="9"/>
        <v>6030</v>
      </c>
      <c r="AK10" s="278">
        <f t="shared" si="9"/>
        <v>51460</v>
      </c>
      <c r="AL10" s="278">
        <f t="shared" si="9"/>
        <v>87150</v>
      </c>
      <c r="AX10" s="234"/>
      <c r="AY10" s="187" t="s">
        <v>25</v>
      </c>
      <c r="AZ10" s="234"/>
      <c r="BA10" s="234" t="s">
        <v>28</v>
      </c>
      <c r="BB10" s="234" t="s">
        <v>29</v>
      </c>
      <c r="BC10" s="234"/>
      <c r="BD10" s="234"/>
    </row>
    <row r="11" spans="3:56" ht="15">
      <c r="C11" s="187" t="s">
        <v>32</v>
      </c>
      <c r="D11">
        <f t="shared" ref="D11:J11" si="10">AF10*0.6205/1000</f>
        <v>4.7964650000000004</v>
      </c>
      <c r="E11">
        <f t="shared" si="10"/>
        <v>52.903829999999999</v>
      </c>
      <c r="F11">
        <f t="shared" si="10"/>
        <v>104.287435</v>
      </c>
      <c r="G11">
        <f t="shared" si="10"/>
        <v>5.4790150000000004</v>
      </c>
      <c r="H11">
        <f t="shared" si="10"/>
        <v>3.7416149999999999</v>
      </c>
      <c r="I11">
        <f t="shared" si="10"/>
        <v>31.93093</v>
      </c>
      <c r="J11">
        <f t="shared" si="10"/>
        <v>54.076574999999998</v>
      </c>
      <c r="AX11" s="234"/>
      <c r="AY11" s="16" t="s">
        <v>30</v>
      </c>
      <c r="AZ11" s="234"/>
      <c r="BA11" s="234"/>
      <c r="BB11" s="234"/>
      <c r="BC11" s="234"/>
      <c r="BD11" s="234"/>
    </row>
    <row r="12" spans="3:56" ht="15">
      <c r="C12" s="195" t="s">
        <v>30</v>
      </c>
      <c r="AX12" s="234"/>
      <c r="AY12" s="187" t="s">
        <v>32</v>
      </c>
      <c r="AZ12" s="234"/>
      <c r="BA12" s="234" t="s">
        <v>28</v>
      </c>
      <c r="BB12" s="234" t="s">
        <v>29</v>
      </c>
      <c r="BC12" s="234"/>
      <c r="BD12" s="234"/>
    </row>
    <row r="13" spans="3:56" ht="15">
      <c r="C13" s="187" t="s">
        <v>33</v>
      </c>
      <c r="D13">
        <f>D8*0.3795/0.6205</f>
        <v>0.79315500000000005</v>
      </c>
      <c r="E13">
        <f t="shared" ref="E13:J13" si="11">E8*0.3795/0.6205</f>
        <v>32.384632500000002</v>
      </c>
      <c r="F13">
        <f t="shared" si="11"/>
        <v>15.479805000000001</v>
      </c>
      <c r="G13">
        <f t="shared" si="11"/>
        <v>0.40037250000000002</v>
      </c>
      <c r="H13">
        <f t="shared" si="11"/>
        <v>0.79315500000000005</v>
      </c>
      <c r="I13">
        <f t="shared" si="11"/>
        <v>0.79315500000000005</v>
      </c>
      <c r="J13">
        <f t="shared" si="11"/>
        <v>22.9350825</v>
      </c>
      <c r="AX13" s="234"/>
      <c r="AY13" s="195" t="s">
        <v>30</v>
      </c>
      <c r="AZ13" s="234"/>
      <c r="BA13" s="234"/>
      <c r="BB13" s="234"/>
      <c r="BC13" s="234"/>
      <c r="BD13" s="234"/>
    </row>
    <row r="14" spans="3:56" ht="15">
      <c r="C14" s="187" t="s">
        <v>34</v>
      </c>
      <c r="D14">
        <f t="shared" ref="D14:J14" si="12">D9*0.3795/0.6205</f>
        <v>7.9695000000000002E-2</v>
      </c>
      <c r="E14">
        <f t="shared" si="12"/>
        <v>34.287824999999998</v>
      </c>
      <c r="F14">
        <f t="shared" si="12"/>
        <v>8.9448150000000002</v>
      </c>
      <c r="G14">
        <f t="shared" si="12"/>
        <v>0.3795</v>
      </c>
      <c r="H14">
        <f t="shared" si="12"/>
        <v>1.0170600000000001</v>
      </c>
      <c r="I14">
        <f t="shared" si="12"/>
        <v>1.0170600000000001</v>
      </c>
      <c r="J14">
        <f t="shared" si="12"/>
        <v>11.85558</v>
      </c>
      <c r="AX14" s="234"/>
      <c r="AY14" s="187" t="s">
        <v>33</v>
      </c>
      <c r="AZ14" s="234"/>
      <c r="BA14" s="234" t="s">
        <v>28</v>
      </c>
      <c r="BB14" s="234" t="s">
        <v>29</v>
      </c>
      <c r="BC14" s="234"/>
      <c r="BD14" s="234"/>
    </row>
    <row r="15" spans="3:56" ht="15">
      <c r="C15" s="195" t="s">
        <v>30</v>
      </c>
      <c r="AX15" s="234"/>
      <c r="AY15" s="187" t="s">
        <v>34</v>
      </c>
      <c r="AZ15" s="234"/>
      <c r="BA15" s="234" t="s">
        <v>28</v>
      </c>
      <c r="BB15" s="234" t="s">
        <v>29</v>
      </c>
      <c r="BC15" s="234"/>
      <c r="BD15" s="234"/>
    </row>
    <row r="16" spans="3:56" ht="15">
      <c r="C16" s="187" t="s">
        <v>35</v>
      </c>
      <c r="D16">
        <f t="shared" ref="D16:J16" si="13">D11*0.3795/0.6205</f>
        <v>2.933535</v>
      </c>
      <c r="E16">
        <f t="shared" si="13"/>
        <v>32.356169999999999</v>
      </c>
      <c r="F16">
        <f t="shared" si="13"/>
        <v>63.782564999999998</v>
      </c>
      <c r="G16">
        <f t="shared" si="13"/>
        <v>3.3509850000000001</v>
      </c>
      <c r="H16">
        <f t="shared" si="13"/>
        <v>2.2883849999999999</v>
      </c>
      <c r="I16">
        <f t="shared" si="13"/>
        <v>19.529070000000001</v>
      </c>
      <c r="J16">
        <f t="shared" si="13"/>
        <v>33.073425</v>
      </c>
      <c r="AX16" s="234"/>
      <c r="AY16" s="195" t="s">
        <v>30</v>
      </c>
      <c r="AZ16" s="234"/>
      <c r="BA16" s="234"/>
      <c r="BB16" s="234"/>
      <c r="BC16" s="234"/>
      <c r="BD16" s="234"/>
    </row>
    <row r="17" spans="3:59" ht="15">
      <c r="AX17" s="234"/>
      <c r="AY17" s="187" t="s">
        <v>35</v>
      </c>
      <c r="AZ17" s="234"/>
      <c r="BA17" s="234" t="s">
        <v>28</v>
      </c>
      <c r="BB17" s="234" t="s">
        <v>29</v>
      </c>
      <c r="BC17" s="234"/>
      <c r="BD17" s="234"/>
      <c r="BE17" s="180"/>
    </row>
    <row r="18" spans="3:59" ht="15">
      <c r="AZ18" s="234"/>
      <c r="BA18" s="234"/>
      <c r="BB18" s="234"/>
      <c r="BC18" s="234"/>
      <c r="BD18" s="234"/>
      <c r="BE18" s="234"/>
      <c r="BF18" s="234"/>
      <c r="BG18" s="180"/>
    </row>
    <row r="19" spans="3:59" ht="15">
      <c r="AZ19" s="234"/>
      <c r="BA19" s="234"/>
      <c r="BB19" s="234"/>
      <c r="BC19" s="234"/>
      <c r="BD19" s="234"/>
      <c r="BE19" s="234"/>
      <c r="BF19" s="234"/>
      <c r="BG19" s="180"/>
    </row>
    <row r="20" spans="3:59" ht="15">
      <c r="AZ20" s="234"/>
      <c r="BA20" s="234"/>
      <c r="BB20" s="234"/>
      <c r="BC20" s="234"/>
      <c r="BD20" s="234"/>
      <c r="BE20" s="234"/>
      <c r="BF20" s="234"/>
      <c r="BG20" s="180"/>
    </row>
    <row r="21" spans="3:59" ht="15">
      <c r="AZ21" s="234"/>
      <c r="BA21" s="234"/>
      <c r="BB21" s="234"/>
      <c r="BC21" s="234"/>
      <c r="BD21" s="234"/>
      <c r="BE21" s="234"/>
      <c r="BF21" s="234"/>
      <c r="BG21" s="180"/>
    </row>
    <row r="22" spans="3:59" ht="15">
      <c r="E22" s="16" t="s">
        <v>36</v>
      </c>
      <c r="AZ22" s="234"/>
      <c r="BA22" s="234"/>
      <c r="BB22" s="234"/>
      <c r="BC22" s="234"/>
      <c r="BD22" s="234"/>
      <c r="BE22" s="234"/>
      <c r="BF22" s="234"/>
      <c r="BG22" s="180"/>
    </row>
    <row r="23" spans="3:59" ht="15">
      <c r="AZ23" s="234"/>
      <c r="BA23" s="234"/>
      <c r="BB23" s="234"/>
      <c r="BC23" s="234"/>
      <c r="BD23" s="234"/>
      <c r="BE23" s="234"/>
      <c r="BF23" s="234"/>
      <c r="BG23" s="180"/>
    </row>
    <row r="24" spans="3:59" ht="15">
      <c r="C24" s="99"/>
      <c r="D24" s="99"/>
      <c r="E24" s="98" t="s">
        <v>37</v>
      </c>
      <c r="F24" s="99"/>
      <c r="G24" s="99"/>
      <c r="H24" s="99"/>
      <c r="I24" s="99"/>
      <c r="J24" s="99"/>
      <c r="K24" s="99"/>
      <c r="L24" s="99"/>
      <c r="AZ24" s="234"/>
      <c r="BA24" s="234"/>
      <c r="BB24" s="234"/>
      <c r="BC24" s="234"/>
      <c r="BD24" s="234"/>
      <c r="BE24" s="234"/>
      <c r="BF24" s="234"/>
      <c r="BG24" s="180"/>
    </row>
    <row r="25" spans="3:59" ht="15">
      <c r="C25" s="101"/>
      <c r="D25" s="101"/>
      <c r="E25" s="267" t="s">
        <v>38</v>
      </c>
      <c r="F25" s="191" t="s">
        <v>9</v>
      </c>
      <c r="G25" s="191" t="s">
        <v>10</v>
      </c>
      <c r="H25" s="191" t="s">
        <v>11</v>
      </c>
      <c r="I25" s="191" t="s">
        <v>12</v>
      </c>
      <c r="J25" s="191" t="s">
        <v>13</v>
      </c>
      <c r="K25" s="191" t="s">
        <v>14</v>
      </c>
      <c r="L25" s="191" t="s">
        <v>15</v>
      </c>
      <c r="O25" s="182" t="s">
        <v>39</v>
      </c>
      <c r="AZ25" s="234"/>
      <c r="BA25" s="234"/>
      <c r="BB25" s="234"/>
      <c r="BC25" s="234"/>
      <c r="BD25" s="234"/>
      <c r="BE25" s="234"/>
      <c r="BF25" s="234"/>
      <c r="BG25" s="180"/>
    </row>
    <row r="26" spans="3:59" ht="15">
      <c r="C26" s="268"/>
      <c r="D26" s="193"/>
      <c r="E26" s="193" t="s">
        <v>40</v>
      </c>
      <c r="F26" s="193">
        <f t="shared" ref="F26:L27" si="14">D8*D49*1.58*0.001</f>
        <v>4.0980302000000003E-2</v>
      </c>
      <c r="G26" s="193">
        <f t="shared" si="14"/>
        <v>1.673231613</v>
      </c>
      <c r="H26" s="193">
        <f t="shared" si="14"/>
        <v>0.79980216199999998</v>
      </c>
      <c r="I26" s="193">
        <f t="shared" si="14"/>
        <v>2.0686229E-2</v>
      </c>
      <c r="J26" s="193">
        <f t="shared" si="14"/>
        <v>4.0980302000000003E-2</v>
      </c>
      <c r="K26" s="193">
        <f t="shared" si="14"/>
        <v>4.0980302000000003E-2</v>
      </c>
      <c r="L26" s="193">
        <f t="shared" si="14"/>
        <v>1.184997393</v>
      </c>
      <c r="N26" s="16"/>
      <c r="AZ26" s="234"/>
      <c r="BA26" s="234"/>
      <c r="BB26" s="234"/>
      <c r="BC26" s="234"/>
      <c r="BD26" s="234"/>
      <c r="BE26" s="234"/>
      <c r="BF26" s="234"/>
      <c r="BG26" s="180"/>
    </row>
    <row r="27" spans="3:59" ht="15">
      <c r="C27" s="268"/>
      <c r="D27" s="193"/>
      <c r="E27" s="193" t="s">
        <v>41</v>
      </c>
      <c r="F27" s="193">
        <f t="shared" si="14"/>
        <v>4.1176379999999999E-3</v>
      </c>
      <c r="G27" s="193">
        <f t="shared" si="14"/>
        <v>1.7715647299999999</v>
      </c>
      <c r="H27" s="193">
        <f t="shared" si="14"/>
        <v>0.46215584599999998</v>
      </c>
      <c r="I27" s="193">
        <f t="shared" si="14"/>
        <v>1.9607800000000002E-2</v>
      </c>
      <c r="J27" s="193">
        <f t="shared" si="14"/>
        <v>5.2548904E-2</v>
      </c>
      <c r="K27" s="193">
        <f t="shared" si="14"/>
        <v>5.2548904E-2</v>
      </c>
      <c r="L27" s="193">
        <f t="shared" si="14"/>
        <v>0.61254767200000004</v>
      </c>
      <c r="AZ27" s="180"/>
      <c r="BA27" s="180"/>
      <c r="BB27" s="180"/>
      <c r="BC27" s="180"/>
      <c r="BD27" s="180"/>
      <c r="BE27" s="180"/>
      <c r="BF27" s="180"/>
      <c r="BG27" s="180"/>
    </row>
    <row r="28" spans="3:59" ht="15">
      <c r="C28" s="193"/>
      <c r="D28" s="193"/>
      <c r="E28" s="269" t="s">
        <v>30</v>
      </c>
      <c r="F28" s="193"/>
      <c r="G28" s="193"/>
      <c r="H28" s="193"/>
      <c r="I28" s="193"/>
      <c r="J28" s="193"/>
      <c r="K28" s="193"/>
      <c r="L28" s="193"/>
      <c r="AZ28" s="86" t="s">
        <v>42</v>
      </c>
      <c r="BA28" s="86"/>
      <c r="BB28" s="234"/>
      <c r="BC28" s="234"/>
      <c r="BD28" s="234"/>
      <c r="BE28" s="234"/>
      <c r="BF28" s="234"/>
      <c r="BG28" s="234"/>
    </row>
    <row r="29" spans="3:59" ht="15">
      <c r="C29" s="268"/>
      <c r="D29" s="193"/>
      <c r="E29" s="193" t="s">
        <v>43</v>
      </c>
      <c r="F29" s="193">
        <f t="shared" ref="F29:L29" si="15">D11*D52*1.58*0.001</f>
        <v>0.15156829399999999</v>
      </c>
      <c r="G29" s="193">
        <f t="shared" si="15"/>
        <v>1.6717610279999999</v>
      </c>
      <c r="H29" s="193">
        <f t="shared" si="15"/>
        <v>3.2954829459999999</v>
      </c>
      <c r="I29" s="193">
        <f t="shared" si="15"/>
        <v>0.173136874</v>
      </c>
      <c r="J29" s="193">
        <f t="shared" si="15"/>
        <v>0.118235034</v>
      </c>
      <c r="K29" s="193">
        <f t="shared" si="15"/>
        <v>1.009017388</v>
      </c>
      <c r="L29" s="193">
        <f t="shared" si="15"/>
        <v>1.7088197700000001</v>
      </c>
      <c r="AZ29" s="199" t="s">
        <v>44</v>
      </c>
      <c r="BA29" s="199" t="s">
        <v>38</v>
      </c>
      <c r="BB29" s="199" t="s">
        <v>45</v>
      </c>
      <c r="BC29" s="199" t="s">
        <v>46</v>
      </c>
      <c r="BD29" s="199" t="s">
        <v>47</v>
      </c>
      <c r="BE29" s="199" t="s">
        <v>48</v>
      </c>
      <c r="BF29" s="199" t="s">
        <v>49</v>
      </c>
      <c r="BG29" s="199" t="s">
        <v>50</v>
      </c>
    </row>
    <row r="30" spans="3:59">
      <c r="C30" s="193"/>
      <c r="D30" s="193"/>
      <c r="E30" s="269" t="s">
        <v>30</v>
      </c>
      <c r="F30" s="193"/>
      <c r="G30" s="193"/>
      <c r="H30" s="193"/>
      <c r="I30" s="193"/>
      <c r="J30" s="193"/>
      <c r="K30" s="193"/>
      <c r="L30" s="193"/>
      <c r="AZ30" s="16" t="s">
        <v>51</v>
      </c>
      <c r="BA30" t="s">
        <v>52</v>
      </c>
    </row>
    <row r="31" spans="3:59" ht="15">
      <c r="C31" s="268"/>
      <c r="D31" s="193"/>
      <c r="E31" s="193" t="s">
        <v>53</v>
      </c>
      <c r="F31" s="193">
        <f t="shared" ref="F31:L32" si="16">D13*D54*1.91*0.001</f>
        <v>3.3328373100000003E-2</v>
      </c>
      <c r="G31" s="193">
        <f t="shared" si="16"/>
        <v>1.3608022576500001</v>
      </c>
      <c r="H31" s="193">
        <f t="shared" si="16"/>
        <v>0.65046140610000003</v>
      </c>
      <c r="I31" s="193">
        <f t="shared" si="16"/>
        <v>1.6823652450000001E-2</v>
      </c>
      <c r="J31" s="193">
        <f t="shared" si="16"/>
        <v>3.3328373100000003E-2</v>
      </c>
      <c r="K31" s="193">
        <f t="shared" si="16"/>
        <v>3.3328373100000003E-2</v>
      </c>
      <c r="L31" s="193">
        <f t="shared" si="16"/>
        <v>0.96373216665000005</v>
      </c>
    </row>
    <row r="32" spans="3:59" ht="15">
      <c r="C32" s="268"/>
      <c r="D32" s="193"/>
      <c r="E32" s="193" t="s">
        <v>54</v>
      </c>
      <c r="F32" s="193">
        <f t="shared" si="16"/>
        <v>3.3487839E-3</v>
      </c>
      <c r="G32" s="193">
        <f t="shared" si="16"/>
        <v>1.4407744065000001</v>
      </c>
      <c r="H32" s="193">
        <f t="shared" si="16"/>
        <v>0.37586112630000001</v>
      </c>
      <c r="I32" s="193">
        <f t="shared" si="16"/>
        <v>1.594659E-2</v>
      </c>
      <c r="J32" s="193">
        <f t="shared" si="16"/>
        <v>4.2736861199999997E-2</v>
      </c>
      <c r="K32" s="193">
        <f t="shared" si="16"/>
        <v>4.2736861199999997E-2</v>
      </c>
      <c r="L32" s="193">
        <f t="shared" si="16"/>
        <v>0.49817147160000003</v>
      </c>
    </row>
    <row r="33" spans="3:30">
      <c r="C33" s="193"/>
      <c r="D33" s="193"/>
      <c r="E33" s="269" t="s">
        <v>30</v>
      </c>
      <c r="F33" s="193"/>
      <c r="G33" s="193"/>
      <c r="H33" s="193"/>
      <c r="I33" s="193"/>
      <c r="J33" s="193"/>
      <c r="K33" s="193"/>
      <c r="L33" s="193"/>
    </row>
    <row r="34" spans="3:30" ht="15">
      <c r="C34" s="268"/>
      <c r="D34" s="193"/>
      <c r="E34" s="193" t="s">
        <v>55</v>
      </c>
      <c r="F34" s="193">
        <f t="shared" ref="F34:L34" si="17">D16*D57*1.91*0.001</f>
        <v>0.1232671407</v>
      </c>
      <c r="G34" s="193">
        <f t="shared" si="17"/>
        <v>1.3596062633999999</v>
      </c>
      <c r="H34" s="193">
        <f t="shared" si="17"/>
        <v>2.6801433813000002</v>
      </c>
      <c r="I34" s="193">
        <f t="shared" si="17"/>
        <v>0.14080838970000001</v>
      </c>
      <c r="J34" s="193">
        <f t="shared" si="17"/>
        <v>9.6157937700000001E-2</v>
      </c>
      <c r="K34" s="193">
        <f t="shared" si="17"/>
        <v>0.82061152140000004</v>
      </c>
      <c r="L34" s="193">
        <f t="shared" si="17"/>
        <v>1.3897453184999999</v>
      </c>
    </row>
    <row r="37" spans="3:30">
      <c r="W37" s="278"/>
      <c r="X37">
        <v>2017</v>
      </c>
      <c r="Y37">
        <v>2018</v>
      </c>
      <c r="Z37">
        <v>2019</v>
      </c>
      <c r="AA37">
        <v>2020</v>
      </c>
      <c r="AB37">
        <v>2021</v>
      </c>
      <c r="AD37" s="278" t="s">
        <v>56</v>
      </c>
    </row>
    <row r="38" spans="3:30">
      <c r="W38" s="278" t="s">
        <v>57</v>
      </c>
      <c r="X38">
        <v>15382</v>
      </c>
      <c r="Y38">
        <v>33713</v>
      </c>
      <c r="Z38">
        <v>41522</v>
      </c>
      <c r="AA38">
        <v>34045</v>
      </c>
      <c r="AB38">
        <v>36241</v>
      </c>
      <c r="AD38" s="278">
        <f>SUM(X38:AB38)/SUM(X38:AB39)</f>
        <v>0.62046613143302298</v>
      </c>
    </row>
    <row r="39" spans="3:30">
      <c r="W39" s="278" t="s">
        <v>58</v>
      </c>
      <c r="X39">
        <v>4314</v>
      </c>
      <c r="Y39">
        <v>9367</v>
      </c>
      <c r="Z39">
        <v>14643</v>
      </c>
      <c r="AA39">
        <v>20308</v>
      </c>
      <c r="AB39">
        <v>49791</v>
      </c>
      <c r="AD39" s="278">
        <f>1-AD38</f>
        <v>0.37953386856697702</v>
      </c>
    </row>
    <row r="44" spans="3:30" ht="409.5">
      <c r="Z44" s="225" t="s">
        <v>59</v>
      </c>
    </row>
    <row r="45" spans="3:30">
      <c r="C45" s="16" t="s">
        <v>60</v>
      </c>
    </row>
    <row r="47" spans="3:30" ht="15">
      <c r="C47" s="59" t="s">
        <v>61</v>
      </c>
      <c r="D47" s="180"/>
      <c r="E47" s="180"/>
      <c r="F47" s="180"/>
      <c r="G47" s="180"/>
      <c r="H47" s="180"/>
      <c r="I47" s="180"/>
      <c r="J47" s="180"/>
    </row>
    <row r="48" spans="3:30" ht="15">
      <c r="C48" s="199" t="s">
        <v>8</v>
      </c>
      <c r="D48" s="200" t="s">
        <v>9</v>
      </c>
      <c r="E48" s="200" t="s">
        <v>10</v>
      </c>
      <c r="F48" s="200" t="s">
        <v>11</v>
      </c>
      <c r="G48" s="200" t="s">
        <v>12</v>
      </c>
      <c r="H48" s="200" t="s">
        <v>13</v>
      </c>
      <c r="I48" s="200" t="s">
        <v>14</v>
      </c>
      <c r="J48" s="200" t="s">
        <v>15</v>
      </c>
    </row>
    <row r="49" spans="3:20" ht="15">
      <c r="C49" s="187" t="s">
        <v>17</v>
      </c>
      <c r="D49" s="73">
        <v>20</v>
      </c>
      <c r="E49" s="73">
        <v>20</v>
      </c>
      <c r="F49" s="73">
        <v>20</v>
      </c>
      <c r="G49" s="73">
        <v>20</v>
      </c>
      <c r="H49" s="73">
        <v>20</v>
      </c>
      <c r="I49" s="73">
        <v>20</v>
      </c>
      <c r="J49" s="73">
        <v>20</v>
      </c>
    </row>
    <row r="50" spans="3:20" ht="15">
      <c r="C50" s="187" t="s">
        <v>25</v>
      </c>
      <c r="D50" s="73">
        <v>20</v>
      </c>
      <c r="E50" s="73">
        <v>20</v>
      </c>
      <c r="F50" s="73">
        <v>20</v>
      </c>
      <c r="G50" s="73">
        <v>20</v>
      </c>
      <c r="H50" s="73">
        <v>20</v>
      </c>
      <c r="I50" s="73">
        <v>20</v>
      </c>
      <c r="J50" s="73">
        <v>20</v>
      </c>
    </row>
    <row r="51" spans="3:20" ht="15">
      <c r="C51" s="16" t="s">
        <v>30</v>
      </c>
      <c r="D51" s="73"/>
      <c r="E51" s="73"/>
      <c r="F51" s="73"/>
      <c r="G51" s="73"/>
      <c r="H51" s="73"/>
      <c r="I51" s="73"/>
      <c r="J51" s="73"/>
    </row>
    <row r="52" spans="3:20" ht="15">
      <c r="C52" s="187" t="s">
        <v>32</v>
      </c>
      <c r="D52" s="73">
        <v>20</v>
      </c>
      <c r="E52" s="73">
        <v>20</v>
      </c>
      <c r="F52" s="73">
        <v>20</v>
      </c>
      <c r="G52" s="73">
        <v>20</v>
      </c>
      <c r="H52" s="73">
        <v>20</v>
      </c>
      <c r="I52" s="73">
        <v>20</v>
      </c>
      <c r="J52" s="73">
        <v>20</v>
      </c>
    </row>
    <row r="53" spans="3:20" ht="15">
      <c r="C53" s="195" t="s">
        <v>30</v>
      </c>
      <c r="D53" s="73"/>
      <c r="E53" s="73"/>
      <c r="F53" s="73"/>
      <c r="G53" s="73"/>
      <c r="H53" s="73"/>
      <c r="I53" s="73"/>
      <c r="J53" s="73"/>
    </row>
    <row r="54" spans="3:20" ht="15">
      <c r="C54" s="187" t="s">
        <v>33</v>
      </c>
      <c r="D54" s="73">
        <v>22</v>
      </c>
      <c r="E54" s="73">
        <f t="shared" ref="E54:J57" si="18">D54</f>
        <v>22</v>
      </c>
      <c r="F54" s="73">
        <f t="shared" si="18"/>
        <v>22</v>
      </c>
      <c r="G54" s="73">
        <f t="shared" si="18"/>
        <v>22</v>
      </c>
      <c r="H54" s="73">
        <f t="shared" si="18"/>
        <v>22</v>
      </c>
      <c r="I54" s="73">
        <f t="shared" si="18"/>
        <v>22</v>
      </c>
      <c r="J54" s="73">
        <f t="shared" si="18"/>
        <v>22</v>
      </c>
    </row>
    <row r="55" spans="3:20" ht="15">
      <c r="C55" s="187" t="s">
        <v>34</v>
      </c>
      <c r="D55" s="73">
        <v>22</v>
      </c>
      <c r="E55" s="73">
        <f t="shared" ref="E55" si="19">D55</f>
        <v>22</v>
      </c>
      <c r="F55" s="73">
        <f t="shared" ref="F55" si="20">E55</f>
        <v>22</v>
      </c>
      <c r="G55" s="73">
        <f t="shared" ref="G55" si="21">F55</f>
        <v>22</v>
      </c>
      <c r="H55" s="73">
        <f t="shared" ref="H55" si="22">G55</f>
        <v>22</v>
      </c>
      <c r="I55" s="73">
        <f t="shared" ref="I55" si="23">H55</f>
        <v>22</v>
      </c>
      <c r="J55" s="73">
        <f t="shared" ref="J55" si="24">I55</f>
        <v>22</v>
      </c>
    </row>
    <row r="56" spans="3:20" ht="15">
      <c r="C56" s="195" t="s">
        <v>30</v>
      </c>
      <c r="D56" s="73"/>
      <c r="E56" s="73"/>
      <c r="F56" s="73"/>
      <c r="G56" s="73"/>
      <c r="H56" s="73"/>
      <c r="I56" s="73"/>
      <c r="J56" s="73"/>
    </row>
    <row r="57" spans="3:20" ht="15">
      <c r="C57" s="187" t="s">
        <v>35</v>
      </c>
      <c r="D57" s="73">
        <v>22</v>
      </c>
      <c r="E57" s="73">
        <f t="shared" si="18"/>
        <v>22</v>
      </c>
      <c r="F57" s="73">
        <f t="shared" si="18"/>
        <v>22</v>
      </c>
      <c r="G57" s="73">
        <f t="shared" si="18"/>
        <v>22</v>
      </c>
      <c r="H57" s="73">
        <f t="shared" si="18"/>
        <v>22</v>
      </c>
      <c r="I57" s="73">
        <f t="shared" si="18"/>
        <v>22</v>
      </c>
      <c r="J57" s="73">
        <f t="shared" si="18"/>
        <v>22</v>
      </c>
    </row>
    <row r="58" spans="3:20" ht="15">
      <c r="D58" s="73"/>
      <c r="E58" s="73"/>
      <c r="F58" s="73"/>
      <c r="G58" s="73"/>
      <c r="H58" s="73"/>
      <c r="I58" s="73"/>
      <c r="J58" s="73"/>
    </row>
    <row r="59" spans="3:20" ht="15">
      <c r="C59" s="180"/>
      <c r="D59" s="73"/>
      <c r="E59" s="73"/>
      <c r="F59" s="73"/>
      <c r="G59" s="73"/>
      <c r="H59" s="73"/>
      <c r="I59" s="73"/>
      <c r="J59" s="73"/>
    </row>
    <row r="60" spans="3:20" ht="15">
      <c r="C60" s="187"/>
      <c r="D60" s="73"/>
      <c r="E60" s="73"/>
      <c r="F60" s="73"/>
      <c r="G60" s="73"/>
      <c r="H60" s="73"/>
      <c r="I60" s="73"/>
      <c r="J60" s="73"/>
    </row>
    <row r="61" spans="3:20" ht="15">
      <c r="C61" s="187"/>
      <c r="D61" s="73"/>
      <c r="E61" s="73"/>
      <c r="F61" s="73"/>
      <c r="G61" s="73"/>
      <c r="H61" s="73"/>
      <c r="I61" s="73"/>
      <c r="J61" s="73"/>
    </row>
    <row r="62" spans="3:20" ht="15">
      <c r="C62" s="180"/>
      <c r="D62" s="73"/>
      <c r="E62" s="73"/>
      <c r="F62" s="73"/>
      <c r="G62" s="73"/>
      <c r="H62" s="73"/>
      <c r="I62" s="73"/>
      <c r="J62" s="73"/>
      <c r="T62">
        <f>6.065/1.08</f>
        <v>5.6157407407407396</v>
      </c>
    </row>
    <row r="64" spans="3:20">
      <c r="O64" s="275" t="s">
        <v>62</v>
      </c>
      <c r="P64" s="275"/>
      <c r="Q64" s="275"/>
    </row>
    <row r="65" spans="3:17">
      <c r="O65" s="275" t="s">
        <v>63</v>
      </c>
      <c r="P65" s="275"/>
      <c r="Q65" s="275" t="s">
        <v>64</v>
      </c>
    </row>
    <row r="66" spans="3:17">
      <c r="O66" s="275">
        <f>30/277777777.77778</f>
        <v>1.07999999999999E-7</v>
      </c>
      <c r="P66" s="275"/>
      <c r="Q66" s="275">
        <f>5/8244023</f>
        <v>6.0650000612564999E-7</v>
      </c>
    </row>
    <row r="67" spans="3:17">
      <c r="F67" s="16" t="s">
        <v>65</v>
      </c>
    </row>
    <row r="70" spans="3:17" ht="15">
      <c r="C70" s="60"/>
      <c r="D70" s="60"/>
      <c r="E70" s="59" t="s">
        <v>66</v>
      </c>
      <c r="F70" s="60"/>
      <c r="G70" s="60"/>
      <c r="H70" s="60"/>
      <c r="I70" s="60"/>
      <c r="J70" s="60"/>
      <c r="K70" s="60"/>
      <c r="L70" s="60"/>
      <c r="N70" s="117"/>
    </row>
    <row r="71" spans="3:17" ht="15">
      <c r="C71" s="61"/>
      <c r="D71" s="61"/>
      <c r="E71" s="199" t="s">
        <v>8</v>
      </c>
      <c r="F71" s="145" t="s">
        <v>9</v>
      </c>
      <c r="G71" s="145" t="s">
        <v>10</v>
      </c>
      <c r="H71" s="145" t="s">
        <v>11</v>
      </c>
      <c r="I71" s="145" t="s">
        <v>12</v>
      </c>
      <c r="J71" s="145" t="s">
        <v>13</v>
      </c>
      <c r="K71" s="145" t="s">
        <v>14</v>
      </c>
      <c r="L71" s="145" t="s">
        <v>15</v>
      </c>
    </row>
    <row r="72" spans="3:17" ht="15">
      <c r="C72" s="187"/>
      <c r="E72" s="187" t="s">
        <v>17</v>
      </c>
      <c r="F72">
        <f>0.59*5.6</f>
        <v>3.3039999999999998</v>
      </c>
      <c r="G72">
        <f t="shared" ref="G72:L73" si="25">0.59*5.6</f>
        <v>3.3039999999999998</v>
      </c>
      <c r="H72">
        <f t="shared" si="25"/>
        <v>3.3039999999999998</v>
      </c>
      <c r="I72">
        <f t="shared" si="25"/>
        <v>3.3039999999999998</v>
      </c>
      <c r="J72">
        <f t="shared" si="25"/>
        <v>3.3039999999999998</v>
      </c>
      <c r="K72">
        <f t="shared" si="25"/>
        <v>3.3039999999999998</v>
      </c>
      <c r="L72">
        <f t="shared" si="25"/>
        <v>3.3039999999999998</v>
      </c>
    </row>
    <row r="73" spans="3:17" ht="15">
      <c r="C73" s="187"/>
      <c r="E73" s="187" t="s">
        <v>25</v>
      </c>
      <c r="F73">
        <f>0.59*5.6</f>
        <v>3.3039999999999998</v>
      </c>
      <c r="G73">
        <f t="shared" si="25"/>
        <v>3.3039999999999998</v>
      </c>
      <c r="H73">
        <f t="shared" si="25"/>
        <v>3.3039999999999998</v>
      </c>
      <c r="I73">
        <f t="shared" si="25"/>
        <v>3.3039999999999998</v>
      </c>
      <c r="J73">
        <f t="shared" si="25"/>
        <v>3.3039999999999998</v>
      </c>
      <c r="K73">
        <f t="shared" si="25"/>
        <v>3.3039999999999998</v>
      </c>
      <c r="L73">
        <f t="shared" si="25"/>
        <v>3.3039999999999998</v>
      </c>
      <c r="O73" s="118" t="s">
        <v>67</v>
      </c>
    </row>
    <row r="74" spans="3:17">
      <c r="E74" s="16" t="s">
        <v>30</v>
      </c>
    </row>
    <row r="75" spans="3:17" ht="15">
      <c r="C75" s="187"/>
      <c r="E75" s="187" t="s">
        <v>32</v>
      </c>
      <c r="F75">
        <f>0.59*3.3</f>
        <v>1.9470000000000001</v>
      </c>
      <c r="G75">
        <f t="shared" ref="G75:L75" si="26">0.59*3.3</f>
        <v>1.9470000000000001</v>
      </c>
      <c r="H75">
        <f t="shared" si="26"/>
        <v>1.9470000000000001</v>
      </c>
      <c r="I75">
        <f t="shared" si="26"/>
        <v>1.9470000000000001</v>
      </c>
      <c r="J75">
        <f t="shared" si="26"/>
        <v>1.9470000000000001</v>
      </c>
      <c r="K75">
        <f t="shared" si="26"/>
        <v>1.9470000000000001</v>
      </c>
      <c r="L75">
        <f t="shared" si="26"/>
        <v>1.9470000000000001</v>
      </c>
    </row>
    <row r="76" spans="3:17" ht="15">
      <c r="E76" s="195" t="s">
        <v>30</v>
      </c>
    </row>
    <row r="77" spans="3:17" ht="15">
      <c r="C77" s="187"/>
      <c r="E77" s="187" t="s">
        <v>33</v>
      </c>
      <c r="F77">
        <f t="shared" ref="F77:L78" si="27">0.23*5.6</f>
        <v>1.288</v>
      </c>
      <c r="G77">
        <f t="shared" si="27"/>
        <v>1.288</v>
      </c>
      <c r="H77">
        <f t="shared" si="27"/>
        <v>1.288</v>
      </c>
      <c r="I77">
        <f t="shared" si="27"/>
        <v>1.288</v>
      </c>
      <c r="J77">
        <f t="shared" si="27"/>
        <v>1.288</v>
      </c>
      <c r="K77">
        <f t="shared" si="27"/>
        <v>1.288</v>
      </c>
      <c r="L77">
        <f t="shared" si="27"/>
        <v>1.288</v>
      </c>
    </row>
    <row r="78" spans="3:17" ht="15">
      <c r="C78" s="187"/>
      <c r="E78" s="187" t="s">
        <v>34</v>
      </c>
      <c r="F78">
        <f t="shared" si="27"/>
        <v>1.288</v>
      </c>
      <c r="G78">
        <f t="shared" si="27"/>
        <v>1.288</v>
      </c>
      <c r="H78">
        <f t="shared" si="27"/>
        <v>1.288</v>
      </c>
      <c r="I78">
        <f t="shared" si="27"/>
        <v>1.288</v>
      </c>
      <c r="J78">
        <f t="shared" si="27"/>
        <v>1.288</v>
      </c>
      <c r="K78">
        <f t="shared" si="27"/>
        <v>1.288</v>
      </c>
      <c r="L78">
        <f t="shared" si="27"/>
        <v>1.288</v>
      </c>
    </row>
    <row r="79" spans="3:17" ht="15">
      <c r="E79" s="195" t="s">
        <v>30</v>
      </c>
    </row>
    <row r="80" spans="3:17" ht="15">
      <c r="C80" s="187"/>
      <c r="E80" s="187" t="s">
        <v>35</v>
      </c>
      <c r="F80">
        <f t="shared" ref="F80:L80" si="28">0.23*3.3</f>
        <v>0.75900000000000001</v>
      </c>
      <c r="G80">
        <f t="shared" si="28"/>
        <v>0.75900000000000001</v>
      </c>
      <c r="H80">
        <f t="shared" si="28"/>
        <v>0.75900000000000001</v>
      </c>
      <c r="I80">
        <f t="shared" si="28"/>
        <v>0.75900000000000001</v>
      </c>
      <c r="J80">
        <f t="shared" si="28"/>
        <v>0.75900000000000001</v>
      </c>
      <c r="K80">
        <f t="shared" si="28"/>
        <v>0.75900000000000001</v>
      </c>
      <c r="L80">
        <f t="shared" si="28"/>
        <v>0.75900000000000001</v>
      </c>
    </row>
    <row r="91" spans="3:15" ht="15">
      <c r="C91" s="60"/>
      <c r="D91" s="60"/>
      <c r="E91" s="59" t="s">
        <v>68</v>
      </c>
      <c r="F91" s="60"/>
      <c r="G91" s="60"/>
      <c r="H91" s="60"/>
      <c r="I91" s="60"/>
      <c r="J91" s="60"/>
      <c r="K91" s="60"/>
      <c r="L91" s="60"/>
    </row>
    <row r="92" spans="3:15" ht="15">
      <c r="C92" s="61" t="s">
        <v>8</v>
      </c>
      <c r="D92" s="61" t="s">
        <v>69</v>
      </c>
      <c r="E92" s="61" t="s">
        <v>70</v>
      </c>
      <c r="F92" s="145" t="s">
        <v>9</v>
      </c>
      <c r="G92" s="145" t="s">
        <v>10</v>
      </c>
      <c r="H92" s="145" t="s">
        <v>11</v>
      </c>
      <c r="I92" s="145" t="s">
        <v>12</v>
      </c>
      <c r="J92" s="145" t="s">
        <v>13</v>
      </c>
      <c r="K92" s="145" t="s">
        <v>14</v>
      </c>
      <c r="L92" s="145" t="s">
        <v>15</v>
      </c>
    </row>
    <row r="93" spans="3:15" ht="15">
      <c r="C93" s="187" t="s">
        <v>17</v>
      </c>
      <c r="D93" t="s">
        <v>52</v>
      </c>
      <c r="E93" t="s">
        <v>71</v>
      </c>
      <c r="O93" s="16" t="s">
        <v>72</v>
      </c>
    </row>
    <row r="94" spans="3:15" ht="15">
      <c r="C94" s="187" t="s">
        <v>25</v>
      </c>
      <c r="D94" t="s">
        <v>52</v>
      </c>
      <c r="E94" t="s">
        <v>71</v>
      </c>
      <c r="F94" s="135">
        <v>0.9</v>
      </c>
      <c r="G94" s="135">
        <v>0.9</v>
      </c>
      <c r="H94" s="135">
        <v>0.9</v>
      </c>
      <c r="I94" s="135">
        <v>0.9</v>
      </c>
      <c r="J94" s="135">
        <v>0.9</v>
      </c>
      <c r="K94" s="135">
        <v>0.9</v>
      </c>
      <c r="L94" s="135">
        <v>0.9</v>
      </c>
    </row>
    <row r="95" spans="3:15">
      <c r="D95" t="s">
        <v>73</v>
      </c>
      <c r="F95" s="135"/>
      <c r="G95" s="135"/>
      <c r="H95" s="135"/>
      <c r="I95" s="135"/>
      <c r="J95" s="135"/>
      <c r="K95" s="135"/>
      <c r="L95" s="135"/>
    </row>
    <row r="96" spans="3:15" ht="15">
      <c r="C96" s="187" t="s">
        <v>32</v>
      </c>
      <c r="D96" t="s">
        <v>52</v>
      </c>
      <c r="E96" t="s">
        <v>71</v>
      </c>
      <c r="F96" s="135">
        <v>0.5</v>
      </c>
      <c r="G96" s="135">
        <v>0.5</v>
      </c>
      <c r="H96" s="135">
        <v>0.5</v>
      </c>
      <c r="I96" s="135">
        <v>0.5</v>
      </c>
      <c r="J96" s="135">
        <v>0.5</v>
      </c>
      <c r="K96" s="135">
        <v>0.5</v>
      </c>
      <c r="L96" s="135">
        <v>0.5</v>
      </c>
    </row>
    <row r="97" spans="3:12">
      <c r="D97" t="s">
        <v>73</v>
      </c>
    </row>
    <row r="98" spans="3:12" ht="15">
      <c r="C98" s="187" t="s">
        <v>33</v>
      </c>
      <c r="D98" t="s">
        <v>52</v>
      </c>
      <c r="E98" t="s">
        <v>74</v>
      </c>
    </row>
    <row r="99" spans="3:12" ht="15">
      <c r="C99" s="187" t="s">
        <v>34</v>
      </c>
      <c r="D99" t="s">
        <v>52</v>
      </c>
      <c r="E99" t="s">
        <v>74</v>
      </c>
      <c r="F99" s="135">
        <v>0.9</v>
      </c>
      <c r="G99" s="135">
        <v>0.9</v>
      </c>
      <c r="H99" s="135">
        <v>0.9</v>
      </c>
      <c r="I99" s="135">
        <v>0.9</v>
      </c>
      <c r="J99" s="135">
        <v>0.9</v>
      </c>
      <c r="K99" s="135">
        <v>0.9</v>
      </c>
      <c r="L99" s="135">
        <v>0.9</v>
      </c>
    </row>
    <row r="100" spans="3:12">
      <c r="D100" t="s">
        <v>73</v>
      </c>
    </row>
    <row r="101" spans="3:12" ht="15">
      <c r="C101" s="187" t="s">
        <v>35</v>
      </c>
      <c r="D101" t="s">
        <v>52</v>
      </c>
      <c r="E101" t="s">
        <v>74</v>
      </c>
      <c r="F101" s="135">
        <v>0.5</v>
      </c>
      <c r="G101" s="135">
        <v>0.5</v>
      </c>
      <c r="H101" s="135">
        <v>0.5</v>
      </c>
      <c r="I101" s="135">
        <v>0.5</v>
      </c>
      <c r="J101" s="135">
        <v>0.5</v>
      </c>
      <c r="K101" s="135">
        <v>0.5</v>
      </c>
      <c r="L101" s="135">
        <v>0.5</v>
      </c>
    </row>
    <row r="102" spans="3:12">
      <c r="D102" t="s">
        <v>73</v>
      </c>
      <c r="F102" s="135"/>
      <c r="G102" s="135"/>
      <c r="H102" s="135"/>
      <c r="I102" s="135"/>
      <c r="J102" s="135"/>
      <c r="K102" s="135"/>
      <c r="L102" s="135"/>
    </row>
  </sheetData>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18"/>
  <sheetViews>
    <sheetView topLeftCell="E1" zoomScale="53" zoomScaleNormal="53" workbookViewId="0">
      <selection activeCell="D25" sqref="D25"/>
    </sheetView>
  </sheetViews>
  <sheetFormatPr defaultColWidth="9" defaultRowHeight="12.75"/>
  <cols>
    <col min="2" max="2" width="21.42578125" customWidth="1"/>
    <col min="5" max="5" width="18" customWidth="1"/>
    <col min="6" max="6" width="100" customWidth="1"/>
    <col min="7" max="7" width="53.7109375" customWidth="1"/>
    <col min="14" max="14" width="26.85546875" style="193" customWidth="1"/>
    <col min="15" max="15" width="19.140625" style="193" customWidth="1"/>
    <col min="17" max="17" width="19.5703125" customWidth="1"/>
    <col min="18" max="18" width="39.5703125" customWidth="1"/>
  </cols>
  <sheetData>
    <row r="1" spans="1:43" ht="15">
      <c r="A1" s="122" t="s">
        <v>75</v>
      </c>
      <c r="B1" s="198"/>
      <c r="C1" s="198"/>
      <c r="D1" s="60"/>
      <c r="E1" s="60"/>
      <c r="F1" s="60"/>
      <c r="H1" s="60"/>
      <c r="I1" s="60"/>
      <c r="J1" s="60"/>
      <c r="K1" s="60"/>
      <c r="L1" s="60"/>
      <c r="M1" s="60"/>
      <c r="N1" s="99"/>
      <c r="O1" s="99"/>
      <c r="P1" s="60"/>
      <c r="Q1" s="60"/>
      <c r="R1" s="60"/>
      <c r="S1" s="60"/>
      <c r="T1" s="60"/>
      <c r="U1" s="60"/>
      <c r="V1" s="60"/>
      <c r="W1" s="60"/>
      <c r="X1" s="60"/>
      <c r="Y1" s="60"/>
      <c r="Z1" s="60"/>
      <c r="AA1" s="60"/>
      <c r="AB1" s="60"/>
      <c r="AC1" s="60"/>
      <c r="AD1" s="60"/>
      <c r="AE1" s="60"/>
      <c r="AF1" s="60"/>
      <c r="AG1" s="60"/>
      <c r="AH1" s="60"/>
      <c r="AI1" s="60"/>
      <c r="AJ1" s="60"/>
      <c r="AK1" s="60"/>
      <c r="AL1" s="60"/>
      <c r="AM1" s="60"/>
      <c r="AN1" s="60"/>
      <c r="AO1" s="60"/>
      <c r="AP1" s="60"/>
      <c r="AQ1" s="60"/>
    </row>
    <row r="2" spans="1:43" ht="15">
      <c r="G2" s="238" t="s">
        <v>76</v>
      </c>
      <c r="H2" s="239" t="s">
        <v>77</v>
      </c>
      <c r="N2" s="285" t="s">
        <v>78</v>
      </c>
      <c r="O2" s="286"/>
      <c r="R2" s="261" t="s">
        <v>79</v>
      </c>
    </row>
    <row r="3" spans="1:43" s="68" customFormat="1" ht="15">
      <c r="A3" s="65"/>
      <c r="B3" s="65"/>
      <c r="C3" s="65"/>
      <c r="D3" s="287"/>
      <c r="E3" s="288"/>
      <c r="F3" s="240" t="s">
        <v>80</v>
      </c>
      <c r="G3" s="293" t="s">
        <v>9</v>
      </c>
      <c r="H3" s="293" t="s">
        <v>10</v>
      </c>
      <c r="I3" s="293" t="s">
        <v>11</v>
      </c>
      <c r="J3" s="293" t="s">
        <v>12</v>
      </c>
      <c r="K3" s="293" t="s">
        <v>13</v>
      </c>
      <c r="L3" s="293" t="s">
        <v>14</v>
      </c>
      <c r="M3" s="293" t="s">
        <v>15</v>
      </c>
      <c r="N3" s="296" t="s">
        <v>81</v>
      </c>
      <c r="O3" s="296" t="s">
        <v>82</v>
      </c>
      <c r="P3" s="298"/>
      <c r="Q3" s="298"/>
      <c r="R3" s="299" t="s">
        <v>83</v>
      </c>
      <c r="S3" s="299" t="s">
        <v>84</v>
      </c>
      <c r="T3" s="299" t="s">
        <v>85</v>
      </c>
      <c r="U3" s="299" t="s">
        <v>86</v>
      </c>
      <c r="V3" s="298"/>
      <c r="W3" s="298"/>
      <c r="X3" s="298"/>
      <c r="Y3" s="298"/>
      <c r="Z3" s="298"/>
      <c r="AA3" s="298"/>
      <c r="AB3" s="298"/>
      <c r="AC3" s="298"/>
      <c r="AD3" s="298"/>
      <c r="AE3" s="298"/>
      <c r="AF3" s="298"/>
      <c r="AG3" s="298"/>
      <c r="AH3" s="298"/>
      <c r="AI3" s="298"/>
      <c r="AJ3" s="298"/>
      <c r="AK3" s="298"/>
      <c r="AL3" s="298"/>
      <c r="AM3" s="298"/>
      <c r="AN3" s="298"/>
      <c r="AO3" s="69"/>
      <c r="AP3" s="69"/>
    </row>
    <row r="4" spans="1:43" s="68" customFormat="1" ht="15">
      <c r="A4" s="65"/>
      <c r="B4" s="65"/>
      <c r="C4" s="65"/>
      <c r="D4" s="241" t="s">
        <v>87</v>
      </c>
      <c r="E4" s="241" t="s">
        <v>88</v>
      </c>
      <c r="F4" s="240"/>
      <c r="G4" s="293"/>
      <c r="H4" s="293"/>
      <c r="I4" s="293"/>
      <c r="J4" s="293"/>
      <c r="K4" s="293"/>
      <c r="L4" s="293"/>
      <c r="M4" s="293"/>
      <c r="N4" s="296"/>
      <c r="O4" s="296"/>
      <c r="P4" s="298"/>
      <c r="Q4" s="298"/>
      <c r="R4" s="299"/>
      <c r="S4" s="299"/>
      <c r="T4" s="299"/>
      <c r="U4" s="299"/>
      <c r="V4" s="298"/>
      <c r="W4" s="298"/>
      <c r="X4" s="298"/>
      <c r="Y4" s="298"/>
      <c r="Z4" s="298"/>
      <c r="AA4" s="298"/>
      <c r="AB4" s="298"/>
      <c r="AC4" s="298"/>
      <c r="AD4" s="298"/>
      <c r="AE4" s="298"/>
      <c r="AF4" s="298"/>
      <c r="AG4" s="298"/>
      <c r="AH4" s="298"/>
      <c r="AI4" s="298"/>
      <c r="AJ4" s="298"/>
      <c r="AK4" s="298"/>
      <c r="AL4" s="298"/>
      <c r="AM4" s="298"/>
      <c r="AN4" s="298"/>
      <c r="AO4" s="69"/>
      <c r="AP4" s="69"/>
    </row>
    <row r="5" spans="1:43" s="68" customFormat="1" ht="14.45" customHeight="1">
      <c r="A5" s="65" t="s">
        <v>89</v>
      </c>
      <c r="B5" s="65" t="s">
        <v>90</v>
      </c>
      <c r="C5" s="65"/>
      <c r="D5" s="289" t="s">
        <v>89</v>
      </c>
      <c r="E5" s="65" t="s">
        <v>90</v>
      </c>
      <c r="F5" s="65" t="s">
        <v>91</v>
      </c>
      <c r="G5" s="243">
        <f t="shared" ref="G5:G10" si="0">AVERAGE(R5:U5)/19.78</f>
        <v>0.14869446261821201</v>
      </c>
      <c r="H5" s="244">
        <f>1/19.78/attached_School_bus!CQ33</f>
        <v>0.14869446261821201</v>
      </c>
      <c r="I5" s="244">
        <f>1/19.78/attached_School_bus!DO33</f>
        <v>0.14869446261821201</v>
      </c>
      <c r="J5" s="244">
        <f>1/19.78/attached_School_bus!EM33</f>
        <v>0.14869446261821201</v>
      </c>
      <c r="K5" s="244">
        <f>1/19.78/attached_School_bus!FK33</f>
        <v>0.14869446261821201</v>
      </c>
      <c r="L5" s="244">
        <f>1/19.78/attached_School_bus!GI33</f>
        <v>0.14869446261821201</v>
      </c>
      <c r="M5" s="244">
        <f>1/19.78/attached_School_bus!HG33</f>
        <v>0.14869446261821201</v>
      </c>
      <c r="N5" s="253">
        <v>0.02</v>
      </c>
      <c r="O5" s="297" t="s">
        <v>92</v>
      </c>
      <c r="P5" s="247"/>
      <c r="Q5" s="247"/>
      <c r="R5" s="247">
        <f>1/0.34</f>
        <v>2.9411764705882302</v>
      </c>
      <c r="S5" s="247">
        <f>1/attached_School_bus!W33</f>
        <v>2.9411764705882302</v>
      </c>
      <c r="T5" s="247">
        <f>1/attached_School_bus!AU33</f>
        <v>2.9411764705882302</v>
      </c>
      <c r="U5" s="247">
        <f>1/attached_School_bus!BS33</f>
        <v>2.9411764705882302</v>
      </c>
      <c r="V5" s="247"/>
      <c r="W5" s="247"/>
      <c r="X5" s="247"/>
      <c r="Y5" s="247"/>
      <c r="Z5" s="247"/>
      <c r="AA5" s="247"/>
      <c r="AB5" s="247"/>
      <c r="AC5" s="247"/>
      <c r="AD5" s="247"/>
      <c r="AE5" s="247"/>
      <c r="AF5" s="247"/>
      <c r="AG5" s="247"/>
      <c r="AH5" s="247"/>
      <c r="AI5" s="247"/>
      <c r="AJ5" s="263"/>
      <c r="AK5" s="263"/>
      <c r="AL5" s="263"/>
      <c r="AM5" s="263"/>
      <c r="AN5" s="263"/>
      <c r="AO5" s="69"/>
      <c r="AP5" s="69"/>
    </row>
    <row r="6" spans="1:43" s="68" customFormat="1" ht="14.45" customHeight="1">
      <c r="A6" s="65"/>
      <c r="B6" s="65"/>
      <c r="C6" s="65"/>
      <c r="D6" s="290"/>
      <c r="E6" s="65"/>
      <c r="F6" s="65" t="s">
        <v>93</v>
      </c>
      <c r="G6" s="243">
        <f t="shared" si="0"/>
        <v>0.14869446261821201</v>
      </c>
      <c r="H6" s="244">
        <f t="shared" ref="H6:M6" si="1">H5</f>
        <v>0.14869446261821201</v>
      </c>
      <c r="I6" s="244">
        <f t="shared" si="1"/>
        <v>0.14869446261821201</v>
      </c>
      <c r="J6" s="244">
        <f t="shared" si="1"/>
        <v>0.14869446261821201</v>
      </c>
      <c r="K6" s="244">
        <f t="shared" si="1"/>
        <v>0.14869446261821201</v>
      </c>
      <c r="L6" s="244">
        <f t="shared" si="1"/>
        <v>0.14869446261821201</v>
      </c>
      <c r="M6" s="244">
        <f t="shared" si="1"/>
        <v>0.14869446261821201</v>
      </c>
      <c r="N6" s="253">
        <v>0.18</v>
      </c>
      <c r="O6" s="297"/>
      <c r="P6" s="247"/>
      <c r="Q6" s="247"/>
      <c r="R6" s="247">
        <f>R5</f>
        <v>2.9411764705882302</v>
      </c>
      <c r="S6" s="247">
        <f>S5</f>
        <v>2.9411764705882302</v>
      </c>
      <c r="T6" s="247">
        <f>T5</f>
        <v>2.9411764705882302</v>
      </c>
      <c r="U6" s="247">
        <f>U5</f>
        <v>2.9411764705882302</v>
      </c>
      <c r="V6" s="247"/>
      <c r="W6" s="247"/>
      <c r="X6" s="247"/>
      <c r="Y6" s="247"/>
      <c r="Z6" s="247"/>
      <c r="AA6" s="247"/>
      <c r="AB6" s="247"/>
      <c r="AC6" s="247"/>
      <c r="AD6" s="247"/>
      <c r="AE6" s="247"/>
      <c r="AF6" s="247"/>
      <c r="AG6" s="247"/>
      <c r="AH6" s="247"/>
      <c r="AI6" s="247"/>
      <c r="AJ6" s="263"/>
      <c r="AK6" s="263"/>
      <c r="AL6" s="263"/>
      <c r="AM6" s="263"/>
      <c r="AN6" s="263"/>
      <c r="AO6" s="69"/>
      <c r="AP6" s="69"/>
    </row>
    <row r="7" spans="1:43" s="68" customFormat="1" ht="15">
      <c r="A7" s="65" t="s">
        <v>89</v>
      </c>
      <c r="B7" s="65" t="s">
        <v>94</v>
      </c>
      <c r="C7" s="65"/>
      <c r="D7" s="290"/>
      <c r="E7" s="65" t="s">
        <v>94</v>
      </c>
      <c r="F7" s="65" t="s">
        <v>91</v>
      </c>
      <c r="G7" s="243">
        <f t="shared" si="0"/>
        <v>3.7728445738949297E-2</v>
      </c>
      <c r="H7" s="244">
        <f>1/19.78/attached_Urban_bus!CQ35</f>
        <v>3.7728445738949297E-2</v>
      </c>
      <c r="I7" s="244">
        <f>1/19.78/attached_Urban_bus!DO35</f>
        <v>3.7728445738949297E-2</v>
      </c>
      <c r="J7" s="244">
        <f>1/19.78/attached_Urban_bus!EM35</f>
        <v>3.7728445738949297E-2</v>
      </c>
      <c r="K7" s="244">
        <f>1/19.78/attached_Urban_bus!FK35</f>
        <v>3.7728445738949297E-2</v>
      </c>
      <c r="L7" s="244">
        <f>1/19.78/attached_Urban_bus!GI35</f>
        <v>3.7728445738949297E-2</v>
      </c>
      <c r="M7" s="244">
        <f>1/19.78/attached_Urban_bus!HG35</f>
        <v>3.7728445738949297E-2</v>
      </c>
      <c r="N7" s="253">
        <v>1.4E-2</v>
      </c>
      <c r="O7" s="297" t="s">
        <v>95</v>
      </c>
      <c r="P7" s="247"/>
      <c r="Q7" s="247"/>
      <c r="R7" s="247">
        <f>1/1.34</f>
        <v>0.74626865671641796</v>
      </c>
      <c r="S7" s="247">
        <f>1/attached_Urban_bus!W35</f>
        <v>0.74626865671641796</v>
      </c>
      <c r="T7" s="247">
        <f>1/attached_Urban_bus!AU35</f>
        <v>0.74626865671641796</v>
      </c>
      <c r="U7" s="247">
        <f>1/attached_Urban_bus!BS35</f>
        <v>0.74626865671641796</v>
      </c>
      <c r="V7" s="247"/>
      <c r="W7" s="247"/>
      <c r="X7" s="247"/>
      <c r="Y7" s="247"/>
      <c r="Z7" s="247"/>
      <c r="AA7" s="247"/>
      <c r="AB7" s="247"/>
      <c r="AC7" s="247"/>
      <c r="AD7" s="247"/>
      <c r="AE7" s="247"/>
      <c r="AF7" s="247"/>
      <c r="AG7" s="247"/>
      <c r="AH7" s="247"/>
      <c r="AI7" s="247"/>
      <c r="AJ7" s="263"/>
      <c r="AK7" s="263"/>
      <c r="AL7" s="263"/>
      <c r="AM7" s="263"/>
      <c r="AN7" s="263"/>
      <c r="AO7" s="69"/>
      <c r="AP7" s="69"/>
    </row>
    <row r="8" spans="1:43" s="68" customFormat="1" ht="15">
      <c r="A8" s="65"/>
      <c r="B8" s="65"/>
      <c r="C8" s="65"/>
      <c r="D8" s="290"/>
      <c r="E8" s="65"/>
      <c r="F8" s="65" t="s">
        <v>93</v>
      </c>
      <c r="G8" s="243">
        <f t="shared" si="0"/>
        <v>3.7728445738949297E-2</v>
      </c>
      <c r="H8" s="244">
        <f t="shared" ref="H8:M8" si="2">H7</f>
        <v>3.7728445738949297E-2</v>
      </c>
      <c r="I8" s="244">
        <f t="shared" si="2"/>
        <v>3.7728445738949297E-2</v>
      </c>
      <c r="J8" s="244">
        <f t="shared" si="2"/>
        <v>3.7728445738949297E-2</v>
      </c>
      <c r="K8" s="244">
        <f t="shared" si="2"/>
        <v>3.7728445738949297E-2</v>
      </c>
      <c r="L8" s="244">
        <f t="shared" si="2"/>
        <v>3.7728445738949297E-2</v>
      </c>
      <c r="M8" s="244">
        <f t="shared" si="2"/>
        <v>3.7728445738949297E-2</v>
      </c>
      <c r="N8" s="253">
        <v>0.68600000000000005</v>
      </c>
      <c r="O8" s="297"/>
      <c r="P8" s="247"/>
      <c r="Q8" s="247"/>
      <c r="R8" s="247">
        <f>1/1.34</f>
        <v>0.74626865671641796</v>
      </c>
      <c r="S8" s="247">
        <f>S7</f>
        <v>0.74626865671641796</v>
      </c>
      <c r="T8" s="247">
        <f>T7</f>
        <v>0.74626865671641796</v>
      </c>
      <c r="U8" s="247">
        <f>U7</f>
        <v>0.74626865671641796</v>
      </c>
      <c r="V8" s="247"/>
      <c r="W8" s="247"/>
      <c r="X8" s="247"/>
      <c r="Y8" s="247"/>
      <c r="Z8" s="247"/>
      <c r="AA8" s="247"/>
      <c r="AB8" s="247"/>
      <c r="AC8" s="247"/>
      <c r="AD8" s="247"/>
      <c r="AE8" s="247"/>
      <c r="AF8" s="247"/>
      <c r="AG8" s="247"/>
      <c r="AH8" s="247"/>
      <c r="AI8" s="247"/>
      <c r="AJ8" s="263"/>
      <c r="AK8" s="263"/>
      <c r="AL8" s="263"/>
      <c r="AM8" s="263"/>
      <c r="AN8" s="263"/>
      <c r="AO8" s="69"/>
      <c r="AP8" s="69"/>
    </row>
    <row r="9" spans="1:43" s="68" customFormat="1" ht="15">
      <c r="A9" s="65" t="s">
        <v>89</v>
      </c>
      <c r="B9" s="65" t="s">
        <v>96</v>
      </c>
      <c r="C9" s="65"/>
      <c r="D9" s="290"/>
      <c r="E9" s="65" t="s">
        <v>96</v>
      </c>
      <c r="F9" s="65" t="s">
        <v>91</v>
      </c>
      <c r="G9" s="243">
        <f t="shared" si="0"/>
        <v>0.114900266568618</v>
      </c>
      <c r="H9" s="244">
        <f>1/19.78/'attached_Inter-city_bus'!CQ29</f>
        <v>0.114900266568618</v>
      </c>
      <c r="I9" s="244">
        <f>1/19.78/'attached_Inter-city_bus'!DO29</f>
        <v>0.114900266568618</v>
      </c>
      <c r="J9" s="244">
        <f>1/19.78/'attached_Inter-city_bus'!EM29</f>
        <v>0.114900266568618</v>
      </c>
      <c r="K9" s="244">
        <f>1/19.78/'attached_Inter-city_bus'!FK29</f>
        <v>0.114900266568618</v>
      </c>
      <c r="L9" s="244">
        <f>1/19.78/'attached_Inter-city_bus'!GI29</f>
        <v>0.114900266568618</v>
      </c>
      <c r="M9" s="244">
        <f>1/19.78/'attached_Inter-city_bus'!HG29</f>
        <v>0.114900266568618</v>
      </c>
      <c r="N9" s="254">
        <f>0.1*0.144</f>
        <v>1.44E-2</v>
      </c>
      <c r="O9" s="297" t="s">
        <v>97</v>
      </c>
      <c r="P9" s="247"/>
      <c r="Q9" s="247"/>
      <c r="R9" s="247">
        <f>1/0.44</f>
        <v>2.2727272727272698</v>
      </c>
      <c r="S9" s="247">
        <f>1/'attached_Inter-city_bus'!W29</f>
        <v>2.2727272727272698</v>
      </c>
      <c r="T9" s="247">
        <f>1/'attached_Inter-city_bus'!AU29</f>
        <v>2.2727272727272698</v>
      </c>
      <c r="U9" s="247">
        <f>1/'attached_Inter-city_bus'!BS29</f>
        <v>2.2727272727272698</v>
      </c>
      <c r="V9" s="247"/>
      <c r="W9" s="247"/>
      <c r="X9" s="247"/>
      <c r="Y9" s="247"/>
      <c r="Z9" s="247"/>
      <c r="AA9" s="247"/>
      <c r="AB9" s="247"/>
      <c r="AC9" s="247"/>
      <c r="AD9" s="247"/>
      <c r="AE9" s="247"/>
      <c r="AF9" s="247"/>
      <c r="AG9" s="247"/>
      <c r="AH9" s="247"/>
      <c r="AI9" s="247"/>
      <c r="AJ9" s="263"/>
      <c r="AK9" s="263"/>
      <c r="AL9" s="263"/>
      <c r="AM9" s="263"/>
      <c r="AN9" s="263"/>
      <c r="AO9" s="69"/>
      <c r="AP9" s="69"/>
    </row>
    <row r="10" spans="1:43" s="68" customFormat="1" ht="15">
      <c r="A10" s="65"/>
      <c r="B10" s="65"/>
      <c r="C10" s="65"/>
      <c r="D10" s="245"/>
      <c r="E10" s="65"/>
      <c r="F10" s="65" t="s">
        <v>93</v>
      </c>
      <c r="G10" s="243">
        <f t="shared" si="0"/>
        <v>0.114900266568618</v>
      </c>
      <c r="H10" s="244">
        <f t="shared" ref="H10:M10" si="3">H9</f>
        <v>0.114900266568618</v>
      </c>
      <c r="I10" s="244">
        <f t="shared" si="3"/>
        <v>0.114900266568618</v>
      </c>
      <c r="J10" s="244">
        <f t="shared" si="3"/>
        <v>0.114900266568618</v>
      </c>
      <c r="K10" s="244">
        <f t="shared" si="3"/>
        <v>0.114900266568618</v>
      </c>
      <c r="L10" s="244">
        <f t="shared" si="3"/>
        <v>0.114900266568618</v>
      </c>
      <c r="M10" s="244">
        <f t="shared" si="3"/>
        <v>0.114900266568618</v>
      </c>
      <c r="N10" s="254">
        <f>0.0856</f>
        <v>8.5599999999999996E-2</v>
      </c>
      <c r="O10" s="297"/>
      <c r="P10" s="247"/>
      <c r="Q10" s="247"/>
      <c r="R10" s="247">
        <f>1/0.44</f>
        <v>2.2727272727272698</v>
      </c>
      <c r="S10" s="247">
        <f>S9</f>
        <v>2.2727272727272698</v>
      </c>
      <c r="T10" s="247">
        <f>T9</f>
        <v>2.2727272727272698</v>
      </c>
      <c r="U10" s="247">
        <f>U9</f>
        <v>2.2727272727272698</v>
      </c>
      <c r="V10" s="247"/>
      <c r="W10" s="247"/>
      <c r="X10" s="247"/>
      <c r="Y10" s="247"/>
      <c r="Z10" s="247"/>
      <c r="AA10" s="247"/>
      <c r="AB10" s="247"/>
      <c r="AC10" s="247"/>
      <c r="AD10" s="247"/>
      <c r="AE10" s="247"/>
      <c r="AF10" s="247"/>
      <c r="AG10" s="247"/>
      <c r="AH10" s="247"/>
      <c r="AI10" s="247"/>
      <c r="AJ10" s="263"/>
      <c r="AK10" s="263"/>
      <c r="AL10" s="263"/>
      <c r="AM10" s="263"/>
      <c r="AN10" s="263"/>
      <c r="AO10" s="69"/>
      <c r="AP10" s="69"/>
    </row>
    <row r="11" spans="1:43" s="68" customFormat="1" ht="15">
      <c r="A11" s="65" t="s">
        <v>98</v>
      </c>
      <c r="B11" s="65" t="s">
        <v>99</v>
      </c>
      <c r="C11" s="65" t="s">
        <v>91</v>
      </c>
      <c r="D11" s="289" t="s">
        <v>100</v>
      </c>
      <c r="E11" s="65" t="s">
        <v>99</v>
      </c>
      <c r="F11" s="65" t="s">
        <v>91</v>
      </c>
      <c r="G11" s="243">
        <f>AVERAGE(R11:U11)/1.91</f>
        <v>0.239602627444123</v>
      </c>
      <c r="H11" s="244">
        <f>1/1.91/attached_Pas_light_truck!CQ33</f>
        <v>0.25050727723640398</v>
      </c>
      <c r="I11" s="244">
        <f>1/1.91/attached_Pas_light_truck!DO33</f>
        <v>0.26987639661035201</v>
      </c>
      <c r="J11" s="244">
        <f>1/1.91/attached_Pas_light_truck!EM33</f>
        <v>0.20694079423876799</v>
      </c>
      <c r="K11" s="244">
        <f>1/1.91/attached_Pas_light_truck!FK33</f>
        <v>0.22470395254252501</v>
      </c>
      <c r="L11" s="244">
        <f>1/1.91/attached_Pas_light_truck!GI33</f>
        <v>0.21111298767100201</v>
      </c>
      <c r="M11" s="244">
        <f>1/1.91/attached_Pas_light_truck!HG33</f>
        <v>0.24127198590971599</v>
      </c>
      <c r="N11" s="253" t="s">
        <v>101</v>
      </c>
      <c r="O11" s="297" t="s">
        <v>102</v>
      </c>
      <c r="P11" s="247"/>
      <c r="Q11" s="247"/>
      <c r="R11" s="247">
        <f>1/2.27</f>
        <v>0.44052863436123302</v>
      </c>
      <c r="S11" s="247">
        <f>1/attached_Pas_light_truck!W33</f>
        <v>0.43290043290043301</v>
      </c>
      <c r="T11" s="247">
        <f>1/attached_Pas_light_truck!AU33</f>
        <v>0.485436893203884</v>
      </c>
      <c r="U11" s="247">
        <f>1/attached_Pas_light_truck!BS33</f>
        <v>0.47169811320754701</v>
      </c>
      <c r="V11" s="247"/>
      <c r="W11" s="247"/>
      <c r="X11" s="247"/>
      <c r="Y11" s="247"/>
      <c r="Z11" s="247"/>
      <c r="AA11" s="247"/>
      <c r="AB11" s="247"/>
      <c r="AC11" s="247"/>
      <c r="AD11" s="247"/>
      <c r="AE11" s="247"/>
      <c r="AF11" s="247"/>
      <c r="AG11" s="247"/>
      <c r="AH11" s="247"/>
      <c r="AI11" s="247"/>
      <c r="AJ11" s="263"/>
      <c r="AK11" s="263"/>
      <c r="AL11" s="263"/>
      <c r="AM11" s="263"/>
      <c r="AN11" s="263"/>
      <c r="AO11" s="69"/>
      <c r="AP11" s="69"/>
    </row>
    <row r="12" spans="1:43" s="68" customFormat="1" ht="15">
      <c r="A12" s="65"/>
      <c r="B12" s="65"/>
      <c r="C12" s="65"/>
      <c r="D12" s="290"/>
      <c r="E12" s="65"/>
      <c r="F12" s="65" t="s">
        <v>93</v>
      </c>
      <c r="G12" s="243">
        <f>AVERAGE(R12:U12)/1.91</f>
        <v>0.239602627444123</v>
      </c>
      <c r="H12" s="244">
        <f t="shared" ref="H12:M12" si="4">H11</f>
        <v>0.25050727723640398</v>
      </c>
      <c r="I12" s="244">
        <f t="shared" si="4"/>
        <v>0.26987639661035201</v>
      </c>
      <c r="J12" s="244">
        <f t="shared" si="4"/>
        <v>0.20694079423876799</v>
      </c>
      <c r="K12" s="244">
        <f t="shared" si="4"/>
        <v>0.22470395254252501</v>
      </c>
      <c r="L12" s="244">
        <f t="shared" si="4"/>
        <v>0.21111298767100201</v>
      </c>
      <c r="M12" s="244">
        <f t="shared" si="4"/>
        <v>0.24127198590971599</v>
      </c>
      <c r="N12" s="253" t="s">
        <v>103</v>
      </c>
      <c r="O12" s="297"/>
      <c r="P12" s="247"/>
      <c r="Q12" s="247"/>
      <c r="R12" s="247">
        <f>R11</f>
        <v>0.44052863436123302</v>
      </c>
      <c r="S12" s="247">
        <f>S11</f>
        <v>0.43290043290043301</v>
      </c>
      <c r="T12" s="247">
        <f>T11</f>
        <v>0.485436893203884</v>
      </c>
      <c r="U12" s="247">
        <f>U11</f>
        <v>0.47169811320754701</v>
      </c>
      <c r="V12" s="247"/>
      <c r="W12" s="247"/>
      <c r="X12" s="247"/>
      <c r="Y12" s="247"/>
      <c r="Z12" s="247"/>
      <c r="AA12" s="247"/>
      <c r="AB12" s="247"/>
      <c r="AC12" s="247"/>
      <c r="AD12" s="247"/>
      <c r="AE12" s="247"/>
      <c r="AF12" s="247"/>
      <c r="AG12" s="247"/>
      <c r="AH12" s="247"/>
      <c r="AI12" s="247"/>
      <c r="AJ12" s="263"/>
      <c r="AK12" s="263"/>
      <c r="AL12" s="263"/>
      <c r="AM12" s="263"/>
      <c r="AN12" s="263"/>
      <c r="AO12" s="69"/>
      <c r="AP12" s="69"/>
    </row>
    <row r="13" spans="1:43" s="68" customFormat="1" ht="15">
      <c r="A13" s="65" t="s">
        <v>98</v>
      </c>
      <c r="B13" s="65" t="s">
        <v>104</v>
      </c>
      <c r="C13" s="65"/>
      <c r="D13" s="290"/>
      <c r="E13" s="65" t="s">
        <v>104</v>
      </c>
      <c r="F13" s="65" t="s">
        <v>91</v>
      </c>
      <c r="G13" s="243">
        <f>AVERAGE(R13:U13)/0.5</f>
        <v>0.29442130616346501</v>
      </c>
      <c r="H13" s="244">
        <f>1/0.5/attached_Fre_light_truck!CQ33</f>
        <v>0.30721966205837198</v>
      </c>
      <c r="I13" s="244">
        <f>1/0.5/attached_Fre_light_truck!DO33</f>
        <v>0.33003300330032997</v>
      </c>
      <c r="J13" s="244">
        <f>1/0.5/attached_Fre_light_truck!EM33</f>
        <v>0.25412960609911101</v>
      </c>
      <c r="K13" s="244">
        <f>1/0.5/attached_Fre_light_truck!FK33</f>
        <v>0.27586206896551702</v>
      </c>
      <c r="L13" s="244">
        <f>1/0.5/attached_Fre_light_truck!GI33</f>
        <v>0.25906735751295301</v>
      </c>
      <c r="M13" s="244">
        <f>1/0.5/attached_Fre_light_truck!HG33</f>
        <v>0.29411764705882398</v>
      </c>
      <c r="N13" s="253" t="s">
        <v>105</v>
      </c>
      <c r="O13" s="253" t="s">
        <v>106</v>
      </c>
      <c r="P13" s="247"/>
      <c r="Q13" s="247"/>
      <c r="R13" s="247">
        <f>1/7.04</f>
        <v>0.142045454545455</v>
      </c>
      <c r="S13" s="247">
        <f>1/attached_Fre_light_truck!W33</f>
        <v>0.13927576601671299</v>
      </c>
      <c r="T13" s="247">
        <f>1/attached_Fre_light_truck!AU33</f>
        <v>0.15600624024960999</v>
      </c>
      <c r="U13" s="247">
        <f>1/attached_Fre_light_truck!BS33</f>
        <v>0.15151515151515199</v>
      </c>
      <c r="V13" s="247"/>
      <c r="W13" s="247"/>
      <c r="X13" s="247"/>
      <c r="Y13" s="247"/>
      <c r="Z13" s="247"/>
      <c r="AA13" s="247"/>
      <c r="AB13" s="247"/>
      <c r="AC13" s="247"/>
      <c r="AD13" s="247"/>
      <c r="AE13" s="247"/>
      <c r="AF13" s="247"/>
      <c r="AG13" s="247"/>
      <c r="AH13" s="247"/>
      <c r="AI13" s="247"/>
      <c r="AJ13" s="263"/>
      <c r="AK13" s="263"/>
      <c r="AL13" s="263"/>
      <c r="AM13" s="263"/>
      <c r="AN13" s="263"/>
      <c r="AO13" s="69"/>
      <c r="AP13" s="69"/>
    </row>
    <row r="14" spans="1:43" s="68" customFormat="1" ht="15">
      <c r="A14" s="65" t="s">
        <v>98</v>
      </c>
      <c r="B14" s="65" t="s">
        <v>107</v>
      </c>
      <c r="C14" s="65"/>
      <c r="D14" s="290"/>
      <c r="E14" s="65" t="s">
        <v>107</v>
      </c>
      <c r="F14" s="65" t="s">
        <v>91</v>
      </c>
      <c r="G14" s="243">
        <f>AVERAGE(R14:U14)/1.91</f>
        <v>9.1292449736391099E-2</v>
      </c>
      <c r="H14" s="244">
        <f>1/1.91/attached_Med_Hev_truck!CQ29</f>
        <v>9.1852668320014694E-2</v>
      </c>
      <c r="I14" s="244">
        <f>1/1.91/attached_Med_Hev_truck!DO29</f>
        <v>9.1852668320014694E-2</v>
      </c>
      <c r="J14" s="244">
        <f>1/1.91/attached_Med_Hev_truck!EM29</f>
        <v>9.3326240539052405E-2</v>
      </c>
      <c r="K14" s="244">
        <f>1/1.91/attached_Med_Hev_truck!FK29</f>
        <v>9.2176093208465495E-2</v>
      </c>
      <c r="L14" s="244">
        <f>1/1.91/attached_Med_Hev_truck!GI29</f>
        <v>9.1371764297396796E-2</v>
      </c>
      <c r="M14" s="244">
        <f>1/1.91/attached_Med_Hev_truck!HG29</f>
        <v>9.05813511114332E-2</v>
      </c>
      <c r="N14" s="255">
        <v>1.4</v>
      </c>
      <c r="O14" s="297" t="s">
        <v>108</v>
      </c>
      <c r="P14" s="247"/>
      <c r="Q14" s="247"/>
      <c r="R14" s="247">
        <f>1/5.75</f>
        <v>0.173913043478261</v>
      </c>
      <c r="S14" s="247">
        <f>1/attached_Med_Hev_truck!W29</f>
        <v>0.174216027874564</v>
      </c>
      <c r="T14" s="247">
        <f>1/attached_Med_Hev_truck!AU29</f>
        <v>0.17452006980802801</v>
      </c>
      <c r="U14" s="247">
        <f>1/attached_Med_Hev_truck!BS29</f>
        <v>0.17482517482517501</v>
      </c>
      <c r="V14" s="247"/>
      <c r="W14" s="247"/>
      <c r="X14" s="247"/>
      <c r="Y14" s="247"/>
      <c r="Z14" s="247"/>
      <c r="AA14" s="247"/>
      <c r="AB14" s="247"/>
      <c r="AC14" s="247"/>
      <c r="AD14" s="247"/>
      <c r="AE14" s="247"/>
      <c r="AF14" s="247"/>
      <c r="AG14" s="247"/>
      <c r="AH14" s="247"/>
      <c r="AI14" s="247"/>
      <c r="AJ14" s="263"/>
      <c r="AK14" s="263"/>
      <c r="AL14" s="263"/>
      <c r="AM14" s="263"/>
      <c r="AN14" s="263"/>
      <c r="AO14" s="69"/>
      <c r="AP14" s="69"/>
    </row>
    <row r="15" spans="1:43" s="68" customFormat="1" ht="15">
      <c r="A15" s="65"/>
      <c r="B15" s="65"/>
      <c r="C15" s="65"/>
      <c r="D15" s="290"/>
      <c r="E15" s="65"/>
      <c r="F15" s="65" t="s">
        <v>93</v>
      </c>
      <c r="G15" s="243">
        <f>AVERAGE(R15:U15)/1.91</f>
        <v>9.1292449736391099E-2</v>
      </c>
      <c r="H15" s="244">
        <f t="shared" ref="H15:M15" si="5">H14</f>
        <v>9.1852668320014694E-2</v>
      </c>
      <c r="I15" s="244">
        <f t="shared" si="5"/>
        <v>9.1852668320014694E-2</v>
      </c>
      <c r="J15" s="244">
        <f t="shared" si="5"/>
        <v>9.3326240539052405E-2</v>
      </c>
      <c r="K15" s="244">
        <f t="shared" si="5"/>
        <v>9.2176093208465495E-2</v>
      </c>
      <c r="L15" s="244">
        <f t="shared" si="5"/>
        <v>9.1371764297396796E-2</v>
      </c>
      <c r="M15" s="244">
        <f t="shared" si="5"/>
        <v>9.05813511114332E-2</v>
      </c>
      <c r="N15" s="255">
        <v>2</v>
      </c>
      <c r="O15" s="297"/>
      <c r="P15" s="247"/>
      <c r="Q15" s="247"/>
      <c r="R15" s="247">
        <f>1/5.75</f>
        <v>0.173913043478261</v>
      </c>
      <c r="S15" s="247">
        <f>S14</f>
        <v>0.174216027874564</v>
      </c>
      <c r="T15" s="247">
        <f>T14</f>
        <v>0.17452006980802801</v>
      </c>
      <c r="U15" s="247">
        <f>U14</f>
        <v>0.17482517482517501</v>
      </c>
      <c r="V15" s="247"/>
      <c r="W15" s="247"/>
      <c r="X15" s="247"/>
      <c r="Y15" s="247"/>
      <c r="Z15" s="247"/>
      <c r="AA15" s="247"/>
      <c r="AB15" s="247"/>
      <c r="AC15" s="247"/>
      <c r="AD15" s="247"/>
      <c r="AE15" s="247"/>
      <c r="AF15" s="247"/>
      <c r="AG15" s="247"/>
      <c r="AH15" s="247"/>
      <c r="AI15" s="247"/>
      <c r="AJ15" s="263"/>
      <c r="AK15" s="263"/>
      <c r="AL15" s="263"/>
      <c r="AM15" s="263"/>
      <c r="AN15" s="263"/>
      <c r="AO15" s="69"/>
      <c r="AP15" s="69"/>
    </row>
    <row r="16" spans="1:43" s="68" customFormat="1" ht="15">
      <c r="A16" s="65" t="s">
        <v>98</v>
      </c>
      <c r="B16" s="65" t="s">
        <v>109</v>
      </c>
      <c r="C16" s="65"/>
      <c r="D16" s="291"/>
      <c r="E16" s="65" t="s">
        <v>109</v>
      </c>
      <c r="F16" s="65" t="s">
        <v>93</v>
      </c>
      <c r="G16" s="243">
        <f>AVERAGE(R16:U16)/1.91</f>
        <v>0.26721470865874802</v>
      </c>
      <c r="H16" s="244">
        <f>1/1.91/attached_Med_Hev_truck!CQ54</f>
        <v>0.32120258246876299</v>
      </c>
      <c r="I16" s="244">
        <f>1/1.91/attached_Med_Hev_truck!DO54</f>
        <v>0.30439547059539801</v>
      </c>
      <c r="J16" s="244">
        <f>1/1.91/attached_Med_Hev_truck!EM54</f>
        <v>0.34904013961605601</v>
      </c>
      <c r="K16" s="244">
        <f>1/1.91/attached_Med_Hev_truck!FK54</f>
        <v>0.29249173710842702</v>
      </c>
      <c r="L16" s="244">
        <f>1/1.91/attached_Med_Hev_truck!GI54</f>
        <v>0.31924403013663599</v>
      </c>
      <c r="M16" s="244">
        <f>1/1.91/attached_Med_Hev_truck!HG54</f>
        <v>0.240165233680772</v>
      </c>
      <c r="N16" s="255">
        <v>0.7</v>
      </c>
      <c r="O16" s="253" t="s">
        <v>110</v>
      </c>
      <c r="P16" s="247"/>
      <c r="Q16" s="247"/>
      <c r="R16" s="247">
        <f>1/1.64</f>
        <v>0.60975609756097604</v>
      </c>
      <c r="S16" s="247">
        <f>1/attached_Med_Hev_truck!W54</f>
        <v>0.476190476190476</v>
      </c>
      <c r="T16" s="247">
        <f>1/attached_Med_Hev_truck!AU54</f>
        <v>0.49261083743842399</v>
      </c>
      <c r="U16" s="247">
        <f>1/attached_Med_Hev_truck!BS54</f>
        <v>0.46296296296296302</v>
      </c>
      <c r="V16" s="247"/>
      <c r="W16" s="247"/>
      <c r="X16" s="247"/>
      <c r="Y16" s="247"/>
      <c r="Z16" s="247"/>
      <c r="AA16" s="247"/>
      <c r="AB16" s="247"/>
      <c r="AC16" s="247"/>
      <c r="AD16" s="247"/>
      <c r="AE16" s="247"/>
      <c r="AF16" s="247"/>
      <c r="AG16" s="247"/>
      <c r="AH16" s="247"/>
      <c r="AI16" s="247"/>
      <c r="AJ16" s="263"/>
      <c r="AK16" s="263"/>
      <c r="AL16" s="263"/>
      <c r="AM16" s="263"/>
      <c r="AN16" s="263"/>
      <c r="AO16" s="69"/>
      <c r="AP16" s="69"/>
    </row>
    <row r="17" spans="1:45" s="68" customFormat="1" ht="30">
      <c r="A17" s="65" t="s">
        <v>111</v>
      </c>
      <c r="B17" s="65" t="s">
        <v>91</v>
      </c>
      <c r="C17" s="65"/>
      <c r="D17" s="242" t="s">
        <v>111</v>
      </c>
      <c r="E17" s="65"/>
      <c r="F17" s="65" t="s">
        <v>91</v>
      </c>
      <c r="G17" s="243">
        <f>AVERAGE(R17:U17)/1.1</f>
        <v>0.59031877213695405</v>
      </c>
      <c r="H17" s="244">
        <f>1/1.1/attached_motorcycle!CQ18</f>
        <v>0.59031877213695405</v>
      </c>
      <c r="I17" s="244">
        <f>1/1.1/attached_motorcycle!DO18</f>
        <v>0.59031877213695405</v>
      </c>
      <c r="J17" s="244">
        <f>1/1.1/attached_motorcycle!EM18</f>
        <v>0.59031877213695405</v>
      </c>
      <c r="K17" s="244">
        <f>1/1.1/attached_motorcycle!FK18</f>
        <v>0.59031877213695405</v>
      </c>
      <c r="L17" s="244">
        <f>1/1.1/attached_motorcycle!GI18</f>
        <v>0.59031877213695405</v>
      </c>
      <c r="M17" s="244">
        <f>1/1.1/attached_motorcycle!HG18</f>
        <v>0.59031877213695405</v>
      </c>
      <c r="N17" s="253">
        <v>0.1</v>
      </c>
      <c r="O17" s="253" t="s">
        <v>112</v>
      </c>
      <c r="P17" s="247"/>
      <c r="Q17" s="247"/>
      <c r="R17" s="247">
        <f>1/1.54</f>
        <v>0.64935064935064901</v>
      </c>
      <c r="S17" s="247">
        <f>1/attached_motorcycle!W18</f>
        <v>0.64935064935064901</v>
      </c>
      <c r="T17" s="247">
        <f>1/attached_motorcycle!AU18</f>
        <v>0.64935064935064901</v>
      </c>
      <c r="U17" s="247">
        <f>1/attached_motorcycle!BS18</f>
        <v>0.64935064935064901</v>
      </c>
      <c r="V17" s="247"/>
      <c r="W17" s="247"/>
      <c r="X17" s="247"/>
      <c r="Y17" s="247"/>
      <c r="Z17" s="247"/>
      <c r="AA17" s="247"/>
      <c r="AB17" s="247"/>
      <c r="AC17" s="247"/>
      <c r="AD17" s="247"/>
      <c r="AE17" s="247"/>
      <c r="AF17" s="247"/>
      <c r="AG17" s="247"/>
      <c r="AH17" s="247"/>
      <c r="AI17" s="247"/>
      <c r="AJ17" s="263"/>
      <c r="AK17" s="263"/>
      <c r="AL17" s="263"/>
      <c r="AM17" s="263"/>
      <c r="AN17" s="263"/>
      <c r="AO17" s="69"/>
      <c r="AP17" s="69"/>
    </row>
    <row r="18" spans="1:45" s="68" customFormat="1" ht="29.1" customHeight="1">
      <c r="A18" s="65" t="s">
        <v>113</v>
      </c>
      <c r="B18" s="65" t="s">
        <v>114</v>
      </c>
      <c r="C18" s="65"/>
      <c r="D18" s="292" t="s">
        <v>113</v>
      </c>
      <c r="F18" s="65" t="s">
        <v>91</v>
      </c>
      <c r="G18" s="243">
        <f>AVERAGE(R18:U18)/1.58</f>
        <v>0.40574156697629699</v>
      </c>
      <c r="H18" s="244">
        <f>1/1.58/attached_Car!CQ33</f>
        <v>0.349674802433737</v>
      </c>
      <c r="I18" s="244">
        <f>1/1.58/attached_Car!DO33</f>
        <v>0.376732971669681</v>
      </c>
      <c r="J18" s="244">
        <f>1/1.58/attached_Car!EM33</f>
        <v>0.35161744022503499</v>
      </c>
      <c r="K18" s="244">
        <f>1/1.58/attached_Car!FK33</f>
        <v>0.33665499596013998</v>
      </c>
      <c r="L18" s="244">
        <f>1/1.58/attached_Car!GI33</f>
        <v>0.35757705785596799</v>
      </c>
      <c r="M18" s="244">
        <f>1/1.58/attached_Car!HG33</f>
        <v>0.35960874568469497</v>
      </c>
      <c r="N18" s="253">
        <f>6.965</f>
        <v>6.9649999999999999</v>
      </c>
      <c r="O18" s="297" t="s">
        <v>115</v>
      </c>
      <c r="P18" s="247"/>
      <c r="Q18" s="247"/>
      <c r="R18" s="247">
        <f>1/1.64</f>
        <v>0.60975609756097604</v>
      </c>
      <c r="S18" s="247">
        <f>1/attached_Car!W33</f>
        <v>0.59171597633136097</v>
      </c>
      <c r="T18" s="247">
        <f>1/attached_Car!AU33</f>
        <v>0.70921985815602795</v>
      </c>
      <c r="U18" s="247">
        <f>1/attached_Car!BS33</f>
        <v>0.65359477124182996</v>
      </c>
      <c r="V18" s="247"/>
      <c r="W18" s="247"/>
      <c r="X18" s="247"/>
      <c r="Y18" s="247"/>
      <c r="Z18" s="247"/>
      <c r="AA18" s="247"/>
      <c r="AB18" s="247"/>
      <c r="AC18" s="247"/>
      <c r="AD18" s="247"/>
      <c r="AE18" s="247"/>
      <c r="AF18" s="247"/>
      <c r="AG18" s="247"/>
      <c r="AH18" s="247"/>
      <c r="AI18" s="247"/>
      <c r="AJ18" s="263"/>
      <c r="AK18" s="263"/>
      <c r="AL18" s="263"/>
      <c r="AM18" s="263"/>
      <c r="AN18" s="263"/>
      <c r="AO18" s="81"/>
      <c r="AP18" s="69"/>
    </row>
    <row r="19" spans="1:45" s="68" customFormat="1" ht="15">
      <c r="A19" s="65"/>
      <c r="B19" s="65"/>
      <c r="C19" s="65"/>
      <c r="D19" s="292"/>
      <c r="E19" s="65"/>
      <c r="F19" s="65" t="s">
        <v>93</v>
      </c>
      <c r="G19" s="243">
        <f>AVERAGE(R19:U19)/1.58</f>
        <v>0.40574156697629699</v>
      </c>
      <c r="H19" s="244">
        <f t="shared" ref="H19:M19" si="6">H18</f>
        <v>0.349674802433737</v>
      </c>
      <c r="I19" s="244">
        <f t="shared" si="6"/>
        <v>0.376732971669681</v>
      </c>
      <c r="J19" s="244">
        <f t="shared" si="6"/>
        <v>0.35161744022503499</v>
      </c>
      <c r="K19" s="244">
        <f t="shared" si="6"/>
        <v>0.33665499596013998</v>
      </c>
      <c r="L19" s="244">
        <f t="shared" si="6"/>
        <v>0.35757705785596799</v>
      </c>
      <c r="M19" s="244">
        <f t="shared" si="6"/>
        <v>0.35960874568469497</v>
      </c>
      <c r="N19" s="253">
        <f>7/200</f>
        <v>3.5000000000000003E-2</v>
      </c>
      <c r="O19" s="297"/>
      <c r="P19" s="247"/>
      <c r="Q19" s="247"/>
      <c r="R19" s="247">
        <f>1/1.64</f>
        <v>0.60975609756097604</v>
      </c>
      <c r="S19" s="247">
        <f>S18</f>
        <v>0.59171597633136097</v>
      </c>
      <c r="T19" s="247">
        <f>T18</f>
        <v>0.70921985815602795</v>
      </c>
      <c r="U19" s="247">
        <f>U18</f>
        <v>0.65359477124182996</v>
      </c>
      <c r="V19" s="247"/>
      <c r="W19" s="247"/>
      <c r="X19" s="247"/>
      <c r="Y19" s="247"/>
      <c r="Z19" s="247"/>
      <c r="AA19" s="247"/>
      <c r="AB19" s="247"/>
      <c r="AC19" s="247"/>
      <c r="AD19" s="247"/>
      <c r="AE19" s="247"/>
      <c r="AF19" s="247"/>
      <c r="AG19" s="247"/>
      <c r="AH19" s="247"/>
      <c r="AI19" s="247"/>
      <c r="AJ19" s="263"/>
      <c r="AK19" s="263"/>
      <c r="AL19" s="263"/>
      <c r="AM19" s="263"/>
      <c r="AN19" s="263"/>
      <c r="AO19" s="81"/>
      <c r="AP19" s="69"/>
    </row>
    <row r="20" spans="1:45" s="68" customFormat="1" ht="15">
      <c r="A20" s="65"/>
      <c r="B20" s="65"/>
      <c r="C20" s="65"/>
      <c r="D20" s="246"/>
      <c r="E20" s="65"/>
      <c r="F20" s="65"/>
      <c r="G20" s="247"/>
      <c r="H20" s="247"/>
      <c r="I20" s="247"/>
      <c r="J20" s="247"/>
      <c r="K20" s="247"/>
      <c r="L20" s="247"/>
      <c r="M20" s="247"/>
      <c r="N20" s="221"/>
      <c r="O20" s="221"/>
      <c r="P20" s="247"/>
      <c r="Q20" s="247"/>
      <c r="R20" s="262"/>
      <c r="S20" s="247"/>
      <c r="T20" s="247"/>
      <c r="U20" s="247"/>
      <c r="V20" s="247"/>
      <c r="W20" s="247"/>
      <c r="X20" s="247"/>
      <c r="Y20" s="247"/>
      <c r="Z20" s="247"/>
      <c r="AA20" s="247"/>
      <c r="AB20" s="247"/>
      <c r="AC20" s="247"/>
      <c r="AD20" s="247"/>
      <c r="AE20" s="247"/>
      <c r="AF20" s="247"/>
      <c r="AG20" s="247"/>
      <c r="AH20" s="247"/>
      <c r="AI20" s="247"/>
      <c r="AJ20" s="247"/>
      <c r="AK20" s="247"/>
      <c r="AL20" s="247"/>
      <c r="AM20" s="263"/>
      <c r="AN20" s="263"/>
      <c r="AO20" s="263"/>
      <c r="AP20" s="263"/>
      <c r="AQ20" s="263"/>
      <c r="AR20" s="81"/>
      <c r="AS20" s="69"/>
    </row>
    <row r="21" spans="1:45" s="68" customFormat="1" ht="15">
      <c r="A21" s="65"/>
      <c r="B21" s="65"/>
      <c r="C21" s="65"/>
      <c r="D21" s="246"/>
      <c r="E21" s="65"/>
      <c r="F21" s="65"/>
      <c r="G21" s="247"/>
      <c r="H21" s="247"/>
      <c r="I21" s="247"/>
      <c r="J21" s="247"/>
      <c r="K21" s="247"/>
      <c r="L21" s="247"/>
      <c r="M21" s="247"/>
      <c r="N21" s="221"/>
      <c r="O21" s="221"/>
      <c r="P21" s="247"/>
      <c r="Q21" s="247"/>
      <c r="R21" s="247"/>
      <c r="S21" s="247"/>
      <c r="T21" s="247"/>
      <c r="U21" s="247"/>
      <c r="V21" s="247"/>
      <c r="W21" s="247"/>
      <c r="X21" s="247"/>
      <c r="Y21" s="247"/>
      <c r="Z21" s="247"/>
      <c r="AA21" s="247"/>
      <c r="AB21" s="247"/>
      <c r="AC21" s="247"/>
      <c r="AD21" s="247"/>
      <c r="AE21" s="247"/>
      <c r="AF21" s="247"/>
      <c r="AG21" s="247"/>
      <c r="AH21" s="247"/>
      <c r="AI21" s="247"/>
      <c r="AJ21" s="247"/>
      <c r="AK21" s="247"/>
      <c r="AL21" s="247"/>
      <c r="AM21" s="263"/>
      <c r="AN21" s="263"/>
      <c r="AO21" s="263"/>
      <c r="AP21" s="263"/>
      <c r="AQ21" s="263"/>
      <c r="AR21" s="81"/>
      <c r="AS21" s="69"/>
    </row>
    <row r="22" spans="1:45" s="68" customFormat="1" ht="15">
      <c r="A22" s="65"/>
      <c r="B22" s="65"/>
      <c r="C22" s="65"/>
      <c r="D22" s="246"/>
      <c r="E22" s="65"/>
      <c r="F22" s="67"/>
      <c r="H22" s="247"/>
      <c r="I22" s="247"/>
      <c r="J22" s="247"/>
      <c r="K22" s="247"/>
      <c r="L22" s="247"/>
      <c r="M22" s="247"/>
      <c r="N22" s="221"/>
      <c r="O22" s="221"/>
      <c r="P22" s="247"/>
      <c r="Q22" s="247"/>
      <c r="R22" s="247"/>
      <c r="S22" s="247"/>
      <c r="T22" s="247"/>
      <c r="U22" s="247"/>
      <c r="V22" s="247"/>
      <c r="W22" s="247"/>
      <c r="X22" s="247"/>
      <c r="Y22" s="247"/>
      <c r="Z22" s="247"/>
      <c r="AA22" s="247"/>
      <c r="AB22" s="247"/>
      <c r="AC22" s="247"/>
      <c r="AD22" s="247"/>
      <c r="AE22" s="247"/>
      <c r="AF22" s="247"/>
      <c r="AG22" s="247"/>
      <c r="AH22" s="247"/>
      <c r="AI22" s="247"/>
      <c r="AJ22" s="247"/>
      <c r="AK22" s="247"/>
      <c r="AL22" s="247"/>
      <c r="AM22" s="263"/>
      <c r="AN22" s="263"/>
      <c r="AO22" s="263"/>
      <c r="AP22" s="263"/>
      <c r="AQ22" s="263"/>
      <c r="AR22" s="81"/>
      <c r="AS22" s="69"/>
    </row>
    <row r="23" spans="1:45" s="69" customFormat="1" ht="15">
      <c r="A23" s="81"/>
      <c r="B23" s="59" t="s">
        <v>66</v>
      </c>
      <c r="C23" s="180"/>
      <c r="D23" s="212"/>
      <c r="E23" s="212"/>
      <c r="F23" s="212"/>
      <c r="G23" s="212"/>
      <c r="H23" s="212"/>
      <c r="I23" s="212"/>
      <c r="J23" s="212"/>
      <c r="K23" s="83"/>
      <c r="L23" s="83"/>
      <c r="M23" s="83"/>
      <c r="N23" s="256"/>
      <c r="O23" s="256"/>
      <c r="P23" s="257"/>
      <c r="Q23" s="257"/>
      <c r="R23" s="83"/>
      <c r="S23" s="83"/>
      <c r="T23" s="83"/>
      <c r="U23" s="83"/>
      <c r="V23" s="257"/>
      <c r="W23" s="257"/>
      <c r="X23" s="257"/>
      <c r="Y23" s="257"/>
      <c r="Z23" s="257"/>
      <c r="AA23" s="257"/>
      <c r="AB23" s="257"/>
      <c r="AC23" s="257"/>
      <c r="AD23" s="257"/>
      <c r="AE23" s="257"/>
      <c r="AF23" s="257"/>
      <c r="AG23" s="257"/>
      <c r="AH23" s="257"/>
      <c r="AI23" s="257"/>
      <c r="AJ23" s="257"/>
      <c r="AK23" s="257"/>
      <c r="AL23" s="257"/>
      <c r="AM23" s="257"/>
      <c r="AN23" s="257"/>
    </row>
    <row r="24" spans="1:45" s="69" customFormat="1" ht="15">
      <c r="A24" s="81"/>
      <c r="B24" s="199" t="s">
        <v>8</v>
      </c>
      <c r="C24" s="200">
        <v>2020</v>
      </c>
      <c r="D24" s="200" t="s">
        <v>9</v>
      </c>
      <c r="E24" s="200" t="s">
        <v>10</v>
      </c>
      <c r="F24" s="200" t="s">
        <v>11</v>
      </c>
      <c r="G24" s="200" t="s">
        <v>12</v>
      </c>
      <c r="H24" s="200" t="s">
        <v>13</v>
      </c>
      <c r="I24" s="200" t="s">
        <v>14</v>
      </c>
      <c r="J24" s="200" t="s">
        <v>15</v>
      </c>
      <c r="K24" s="83"/>
      <c r="L24" s="83"/>
      <c r="M24" s="83"/>
      <c r="N24" s="256"/>
      <c r="O24" s="256"/>
      <c r="P24" s="257"/>
      <c r="Q24" s="257"/>
      <c r="R24" s="83"/>
      <c r="S24" s="83"/>
      <c r="T24" s="83"/>
      <c r="U24" s="83"/>
      <c r="V24" s="257"/>
      <c r="W24" s="257"/>
      <c r="X24" s="257"/>
      <c r="Y24" s="257"/>
      <c r="Z24" s="257"/>
      <c r="AA24" s="257"/>
      <c r="AB24" s="257"/>
      <c r="AC24" s="257"/>
      <c r="AD24" s="257"/>
      <c r="AE24" s="257"/>
      <c r="AF24" s="257"/>
      <c r="AG24" s="257"/>
      <c r="AH24" s="257"/>
      <c r="AI24" s="257"/>
      <c r="AJ24" s="257"/>
      <c r="AK24" s="257"/>
      <c r="AL24" s="257"/>
      <c r="AM24" s="257"/>
      <c r="AN24" s="257"/>
    </row>
    <row r="25" spans="1:45" s="184" customFormat="1" ht="14.45" customHeight="1">
      <c r="A25" s="214"/>
      <c r="B25" s="180" t="s">
        <v>116</v>
      </c>
      <c r="C25" s="248">
        <f>AVERAGE(D25:J25)</f>
        <v>0.14869446261821201</v>
      </c>
      <c r="D25" s="181">
        <f>G5</f>
        <v>0.14869446261821201</v>
      </c>
      <c r="E25" s="181">
        <f t="shared" ref="E25:J25" si="7">H5</f>
        <v>0.14869446261821201</v>
      </c>
      <c r="F25" s="181">
        <f t="shared" si="7"/>
        <v>0.14869446261821201</v>
      </c>
      <c r="G25" s="181">
        <f t="shared" si="7"/>
        <v>0.14869446261821201</v>
      </c>
      <c r="H25" s="181">
        <f t="shared" si="7"/>
        <v>0.14869446261821201</v>
      </c>
      <c r="I25" s="181">
        <f t="shared" si="7"/>
        <v>0.14869446261821201</v>
      </c>
      <c r="J25" s="181">
        <f t="shared" si="7"/>
        <v>0.14869446261821201</v>
      </c>
      <c r="K25" s="216"/>
      <c r="L25" s="216"/>
      <c r="M25" s="216"/>
      <c r="N25" s="221"/>
      <c r="O25" s="221"/>
      <c r="P25" s="216"/>
      <c r="Q25" s="216"/>
      <c r="R25" s="216"/>
      <c r="S25" s="216"/>
      <c r="T25" s="216"/>
      <c r="U25" s="216"/>
      <c r="V25" s="216"/>
      <c r="W25" s="216"/>
      <c r="X25" s="216"/>
      <c r="Y25" s="216"/>
      <c r="Z25" s="216"/>
      <c r="AA25" s="216"/>
      <c r="AB25" s="216"/>
      <c r="AC25" s="216"/>
      <c r="AD25" s="216"/>
      <c r="AE25" s="216"/>
      <c r="AF25" s="216"/>
      <c r="AG25" s="216"/>
      <c r="AH25" s="216"/>
      <c r="AI25" s="216"/>
      <c r="AJ25" s="264"/>
      <c r="AK25" s="264"/>
      <c r="AL25" s="264"/>
      <c r="AM25" s="264"/>
      <c r="AN25" s="264"/>
    </row>
    <row r="26" spans="1:45" s="184" customFormat="1" ht="14.45" customHeight="1">
      <c r="A26" s="214"/>
      <c r="B26" s="180" t="s">
        <v>117</v>
      </c>
      <c r="C26" s="248">
        <f t="shared" ref="C26:C38" si="8">AVERAGE(D26:J26)</f>
        <v>0.14869446261821201</v>
      </c>
      <c r="D26" s="181">
        <f t="shared" ref="D26:D38" si="9">G6</f>
        <v>0.14869446261821201</v>
      </c>
      <c r="E26" s="181">
        <f t="shared" ref="E26:E38" si="10">H6</f>
        <v>0.14869446261821201</v>
      </c>
      <c r="F26" s="181">
        <f t="shared" ref="F26:F38" si="11">I6</f>
        <v>0.14869446261821201</v>
      </c>
      <c r="G26" s="181">
        <f t="shared" ref="G26:G38" si="12">J6</f>
        <v>0.14869446261821201</v>
      </c>
      <c r="H26" s="181">
        <f t="shared" ref="H26:H38" si="13">K6</f>
        <v>0.14869446261821201</v>
      </c>
      <c r="I26" s="181">
        <f t="shared" ref="I26:I38" si="14">L6</f>
        <v>0.14869446261821201</v>
      </c>
      <c r="J26" s="181">
        <f t="shared" ref="J26:J38" si="15">M6</f>
        <v>0.14869446261821201</v>
      </c>
      <c r="K26" s="216"/>
      <c r="L26" s="216"/>
      <c r="M26" s="216"/>
      <c r="N26" s="221"/>
      <c r="O26" s="221"/>
      <c r="P26" s="216"/>
      <c r="Q26" s="216"/>
      <c r="R26" s="216"/>
      <c r="S26" s="216"/>
      <c r="T26" s="216"/>
      <c r="U26" s="216"/>
      <c r="V26" s="216"/>
      <c r="W26" s="216"/>
      <c r="X26" s="216"/>
      <c r="Y26" s="216"/>
      <c r="Z26" s="216"/>
      <c r="AA26" s="216"/>
      <c r="AB26" s="216"/>
      <c r="AC26" s="216"/>
      <c r="AD26" s="216"/>
      <c r="AE26" s="216"/>
      <c r="AF26" s="216"/>
      <c r="AG26" s="216"/>
      <c r="AH26" s="216"/>
      <c r="AI26" s="216"/>
      <c r="AJ26" s="264"/>
      <c r="AK26" s="264"/>
      <c r="AL26" s="264"/>
      <c r="AM26" s="264"/>
      <c r="AN26" s="264"/>
    </row>
    <row r="27" spans="1:45" s="184" customFormat="1" ht="15">
      <c r="A27" s="214"/>
      <c r="B27" s="180" t="s">
        <v>118</v>
      </c>
      <c r="C27" s="248">
        <f t="shared" si="8"/>
        <v>3.7728445738949297E-2</v>
      </c>
      <c r="D27" s="181">
        <f t="shared" si="9"/>
        <v>3.7728445738949297E-2</v>
      </c>
      <c r="E27" s="181">
        <f t="shared" si="10"/>
        <v>3.7728445738949297E-2</v>
      </c>
      <c r="F27" s="181">
        <f t="shared" si="11"/>
        <v>3.7728445738949297E-2</v>
      </c>
      <c r="G27" s="181">
        <f t="shared" si="12"/>
        <v>3.7728445738949297E-2</v>
      </c>
      <c r="H27" s="181">
        <f t="shared" si="13"/>
        <v>3.7728445738949297E-2</v>
      </c>
      <c r="I27" s="181">
        <f t="shared" si="14"/>
        <v>3.7728445738949297E-2</v>
      </c>
      <c r="J27" s="181">
        <f t="shared" si="15"/>
        <v>3.7728445738949297E-2</v>
      </c>
      <c r="K27" s="216"/>
      <c r="L27" s="216"/>
      <c r="M27" s="216"/>
      <c r="N27" s="221"/>
      <c r="O27" s="221"/>
      <c r="P27" s="216"/>
      <c r="Q27" s="216"/>
      <c r="R27" s="216"/>
      <c r="S27" s="216"/>
      <c r="T27" s="216"/>
      <c r="U27" s="216"/>
      <c r="V27" s="216"/>
      <c r="W27" s="216"/>
      <c r="X27" s="216"/>
      <c r="Y27" s="216"/>
      <c r="Z27" s="216"/>
      <c r="AA27" s="216"/>
      <c r="AB27" s="216"/>
      <c r="AC27" s="216"/>
      <c r="AD27" s="216"/>
      <c r="AE27" s="216"/>
      <c r="AF27" s="216"/>
      <c r="AG27" s="216"/>
      <c r="AH27" s="216"/>
      <c r="AI27" s="216"/>
      <c r="AJ27" s="264"/>
      <c r="AK27" s="264"/>
      <c r="AL27" s="264"/>
      <c r="AM27" s="264"/>
      <c r="AN27" s="264"/>
    </row>
    <row r="28" spans="1:45" s="184" customFormat="1" ht="15">
      <c r="A28" s="214"/>
      <c r="B28" s="180" t="s">
        <v>119</v>
      </c>
      <c r="C28" s="248">
        <f t="shared" si="8"/>
        <v>3.7728445738949297E-2</v>
      </c>
      <c r="D28" s="181">
        <f t="shared" si="9"/>
        <v>3.7728445738949297E-2</v>
      </c>
      <c r="E28" s="181">
        <f t="shared" si="10"/>
        <v>3.7728445738949297E-2</v>
      </c>
      <c r="F28" s="181">
        <f t="shared" si="11"/>
        <v>3.7728445738949297E-2</v>
      </c>
      <c r="G28" s="181">
        <f t="shared" si="12"/>
        <v>3.7728445738949297E-2</v>
      </c>
      <c r="H28" s="181">
        <f t="shared" si="13"/>
        <v>3.7728445738949297E-2</v>
      </c>
      <c r="I28" s="181">
        <f t="shared" si="14"/>
        <v>3.7728445738949297E-2</v>
      </c>
      <c r="J28" s="181">
        <f t="shared" si="15"/>
        <v>3.7728445738949297E-2</v>
      </c>
      <c r="K28" s="216"/>
      <c r="L28" s="216"/>
      <c r="M28" s="216"/>
      <c r="N28" s="221"/>
      <c r="O28" s="221"/>
      <c r="P28" s="216"/>
      <c r="Q28" s="216"/>
      <c r="R28" s="216"/>
      <c r="S28" s="216"/>
      <c r="T28" s="216"/>
      <c r="U28" s="216"/>
      <c r="V28" s="216"/>
      <c r="W28" s="216"/>
      <c r="X28" s="216"/>
      <c r="Y28" s="216"/>
      <c r="Z28" s="216"/>
      <c r="AA28" s="216"/>
      <c r="AB28" s="216"/>
      <c r="AC28" s="216"/>
      <c r="AD28" s="216"/>
      <c r="AE28" s="216"/>
      <c r="AF28" s="216"/>
      <c r="AG28" s="216"/>
      <c r="AH28" s="216"/>
      <c r="AI28" s="216"/>
      <c r="AJ28" s="264"/>
      <c r="AK28" s="264"/>
      <c r="AL28" s="264"/>
      <c r="AM28" s="264"/>
      <c r="AN28" s="264"/>
    </row>
    <row r="29" spans="1:45" s="184" customFormat="1" ht="15">
      <c r="A29" s="214"/>
      <c r="B29" s="180" t="s">
        <v>120</v>
      </c>
      <c r="C29" s="248">
        <f t="shared" si="8"/>
        <v>0.114900266568618</v>
      </c>
      <c r="D29" s="181">
        <f t="shared" si="9"/>
        <v>0.114900266568618</v>
      </c>
      <c r="E29" s="181">
        <f t="shared" si="10"/>
        <v>0.114900266568618</v>
      </c>
      <c r="F29" s="181">
        <f t="shared" si="11"/>
        <v>0.114900266568618</v>
      </c>
      <c r="G29" s="181">
        <f t="shared" si="12"/>
        <v>0.114900266568618</v>
      </c>
      <c r="H29" s="181">
        <f t="shared" si="13"/>
        <v>0.114900266568618</v>
      </c>
      <c r="I29" s="181">
        <f t="shared" si="14"/>
        <v>0.114900266568618</v>
      </c>
      <c r="J29" s="181">
        <f t="shared" si="15"/>
        <v>0.114900266568618</v>
      </c>
      <c r="K29" s="216"/>
      <c r="L29" s="216"/>
      <c r="M29" s="216"/>
      <c r="N29" s="222"/>
      <c r="O29" s="221"/>
      <c r="P29" s="216"/>
      <c r="Q29" s="216"/>
      <c r="R29" s="216"/>
      <c r="S29" s="216"/>
      <c r="T29" s="216"/>
      <c r="U29" s="216"/>
      <c r="V29" s="216"/>
      <c r="W29" s="216"/>
      <c r="X29" s="216"/>
      <c r="Y29" s="216"/>
      <c r="Z29" s="216"/>
      <c r="AA29" s="216"/>
      <c r="AB29" s="216"/>
      <c r="AC29" s="216"/>
      <c r="AD29" s="216"/>
      <c r="AE29" s="216"/>
      <c r="AF29" s="216"/>
      <c r="AG29" s="216"/>
      <c r="AH29" s="216"/>
      <c r="AI29" s="216"/>
      <c r="AJ29" s="264"/>
      <c r="AK29" s="264"/>
      <c r="AL29" s="264"/>
      <c r="AM29" s="264"/>
      <c r="AN29" s="264"/>
    </row>
    <row r="30" spans="1:45" s="184" customFormat="1" ht="15">
      <c r="A30" s="214"/>
      <c r="B30" s="180" t="s">
        <v>121</v>
      </c>
      <c r="C30" s="248">
        <f t="shared" si="8"/>
        <v>0.114900266568618</v>
      </c>
      <c r="D30" s="181">
        <f t="shared" si="9"/>
        <v>0.114900266568618</v>
      </c>
      <c r="E30" s="181">
        <f t="shared" si="10"/>
        <v>0.114900266568618</v>
      </c>
      <c r="F30" s="181">
        <f t="shared" si="11"/>
        <v>0.114900266568618</v>
      </c>
      <c r="G30" s="181">
        <f t="shared" si="12"/>
        <v>0.114900266568618</v>
      </c>
      <c r="H30" s="181">
        <f t="shared" si="13"/>
        <v>0.114900266568618</v>
      </c>
      <c r="I30" s="181">
        <f t="shared" si="14"/>
        <v>0.114900266568618</v>
      </c>
      <c r="J30" s="181">
        <f t="shared" si="15"/>
        <v>0.114900266568618</v>
      </c>
      <c r="K30" s="216"/>
      <c r="L30" s="216"/>
      <c r="M30" s="216"/>
      <c r="N30" s="222"/>
      <c r="O30" s="221"/>
      <c r="P30" s="216"/>
      <c r="Q30" s="216"/>
      <c r="R30" s="216"/>
      <c r="S30" s="216"/>
      <c r="T30" s="216"/>
      <c r="U30" s="216"/>
      <c r="V30" s="216"/>
      <c r="W30" s="216"/>
      <c r="X30" s="216"/>
      <c r="Y30" s="216"/>
      <c r="Z30" s="216"/>
      <c r="AA30" s="216"/>
      <c r="AB30" s="216"/>
      <c r="AC30" s="216"/>
      <c r="AD30" s="216"/>
      <c r="AE30" s="216"/>
      <c r="AF30" s="216"/>
      <c r="AG30" s="216"/>
      <c r="AH30" s="216"/>
      <c r="AI30" s="216"/>
      <c r="AJ30" s="264"/>
      <c r="AK30" s="264"/>
      <c r="AL30" s="264"/>
      <c r="AM30" s="264"/>
      <c r="AN30" s="264"/>
    </row>
    <row r="31" spans="1:45" s="184" customFormat="1" ht="15">
      <c r="A31" s="214"/>
      <c r="B31" s="190" t="s">
        <v>122</v>
      </c>
      <c r="C31" s="248">
        <f t="shared" si="8"/>
        <v>0.234859431664699</v>
      </c>
      <c r="D31" s="181">
        <f t="shared" si="9"/>
        <v>0.239602627444123</v>
      </c>
      <c r="E31" s="181">
        <f t="shared" si="10"/>
        <v>0.25050727723640398</v>
      </c>
      <c r="F31" s="181">
        <f t="shared" si="11"/>
        <v>0.26987639661035201</v>
      </c>
      <c r="G31" s="181">
        <f t="shared" si="12"/>
        <v>0.20694079423876799</v>
      </c>
      <c r="H31" s="181">
        <f t="shared" si="13"/>
        <v>0.22470395254252501</v>
      </c>
      <c r="I31" s="181">
        <f t="shared" si="14"/>
        <v>0.21111298767100201</v>
      </c>
      <c r="J31" s="181">
        <f t="shared" si="15"/>
        <v>0.24127198590971599</v>
      </c>
      <c r="K31" s="216"/>
      <c r="L31" s="294" t="s">
        <v>123</v>
      </c>
      <c r="M31" s="216"/>
      <c r="N31" s="221"/>
      <c r="O31" s="221"/>
      <c r="P31" s="216"/>
      <c r="Q31" s="216"/>
      <c r="R31" s="216"/>
      <c r="S31" s="216"/>
      <c r="T31" s="216"/>
      <c r="U31" s="216"/>
      <c r="V31" s="216"/>
      <c r="W31" s="216"/>
      <c r="X31" s="216"/>
      <c r="Y31" s="216"/>
      <c r="Z31" s="216"/>
      <c r="AA31" s="216"/>
      <c r="AB31" s="216"/>
      <c r="AC31" s="216"/>
      <c r="AD31" s="216"/>
      <c r="AE31" s="216"/>
      <c r="AF31" s="216"/>
      <c r="AG31" s="216"/>
      <c r="AH31" s="216"/>
      <c r="AI31" s="216"/>
      <c r="AJ31" s="264"/>
      <c r="AK31" s="264"/>
      <c r="AL31" s="264"/>
      <c r="AM31" s="264"/>
      <c r="AN31" s="264"/>
    </row>
    <row r="32" spans="1:45" s="184" customFormat="1" ht="15">
      <c r="A32" s="214"/>
      <c r="B32" s="190" t="s">
        <v>124</v>
      </c>
      <c r="C32" s="248">
        <f t="shared" si="8"/>
        <v>0.234859431664699</v>
      </c>
      <c r="D32" s="181">
        <f t="shared" si="9"/>
        <v>0.239602627444123</v>
      </c>
      <c r="E32" s="181">
        <f t="shared" si="10"/>
        <v>0.25050727723640398</v>
      </c>
      <c r="F32" s="181">
        <f t="shared" si="11"/>
        <v>0.26987639661035201</v>
      </c>
      <c r="G32" s="181">
        <f t="shared" si="12"/>
        <v>0.20694079423876799</v>
      </c>
      <c r="H32" s="181">
        <f t="shared" si="13"/>
        <v>0.22470395254252501</v>
      </c>
      <c r="I32" s="181">
        <f t="shared" si="14"/>
        <v>0.21111298767100201</v>
      </c>
      <c r="J32" s="181">
        <f t="shared" si="15"/>
        <v>0.24127198590971599</v>
      </c>
      <c r="K32" s="216"/>
      <c r="L32" s="295"/>
      <c r="M32" s="216"/>
      <c r="N32" s="221"/>
      <c r="O32" s="221"/>
      <c r="P32" s="216"/>
      <c r="Q32" s="216"/>
      <c r="R32" s="216"/>
      <c r="S32" s="216"/>
      <c r="T32" s="216"/>
      <c r="U32" s="216"/>
      <c r="V32" s="216"/>
      <c r="W32" s="216"/>
      <c r="X32" s="216"/>
      <c r="Y32" s="216"/>
      <c r="Z32" s="216"/>
      <c r="AA32" s="216"/>
      <c r="AB32" s="216"/>
      <c r="AC32" s="216"/>
      <c r="AD32" s="216"/>
      <c r="AE32" s="216"/>
      <c r="AF32" s="216"/>
      <c r="AG32" s="216"/>
      <c r="AH32" s="216"/>
      <c r="AI32" s="216"/>
      <c r="AJ32" s="264"/>
      <c r="AK32" s="264"/>
      <c r="AL32" s="264"/>
      <c r="AM32" s="264"/>
      <c r="AN32" s="264"/>
    </row>
    <row r="33" spans="1:44" s="184" customFormat="1" ht="15">
      <c r="A33" s="214"/>
      <c r="B33" s="190" t="s">
        <v>125</v>
      </c>
      <c r="C33" s="249">
        <v>0.13300000000000001</v>
      </c>
      <c r="D33" s="249">
        <v>0.13300000000000001</v>
      </c>
      <c r="E33" s="249">
        <v>0.13300000000000001</v>
      </c>
      <c r="F33" s="249">
        <v>0.13300000000000001</v>
      </c>
      <c r="G33" s="249">
        <v>0.13300000000000001</v>
      </c>
      <c r="H33" s="249">
        <v>0.13300000000000001</v>
      </c>
      <c r="I33" s="249">
        <v>0.13300000000000001</v>
      </c>
      <c r="J33" s="249">
        <v>0.13300000000000001</v>
      </c>
      <c r="K33" s="216"/>
      <c r="L33" s="294" t="s">
        <v>126</v>
      </c>
      <c r="M33" s="216"/>
      <c r="N33" s="221"/>
      <c r="O33" s="221"/>
      <c r="P33" s="216"/>
      <c r="Q33" s="216"/>
      <c r="R33" s="216"/>
      <c r="S33" s="216"/>
      <c r="T33" s="216"/>
      <c r="U33" s="216"/>
      <c r="V33" s="216"/>
      <c r="W33" s="216"/>
      <c r="X33" s="216"/>
      <c r="Y33" s="216"/>
      <c r="Z33" s="216"/>
      <c r="AA33" s="216"/>
      <c r="AB33" s="216"/>
      <c r="AC33" s="216"/>
      <c r="AD33" s="216"/>
      <c r="AE33" s="216"/>
      <c r="AF33" s="216"/>
      <c r="AG33" s="216"/>
      <c r="AH33" s="216"/>
      <c r="AI33" s="216"/>
      <c r="AJ33" s="264"/>
      <c r="AK33" s="264"/>
      <c r="AL33" s="264"/>
      <c r="AM33" s="264"/>
      <c r="AN33" s="264"/>
    </row>
    <row r="34" spans="1:44" s="184" customFormat="1" ht="15">
      <c r="A34" s="214"/>
      <c r="B34" s="190" t="s">
        <v>127</v>
      </c>
      <c r="C34" s="249">
        <v>0.13300000000000001</v>
      </c>
      <c r="D34" s="249">
        <v>0.13300000000000001</v>
      </c>
      <c r="E34" s="249">
        <v>0.13300000000000001</v>
      </c>
      <c r="F34" s="249">
        <v>0.13300000000000001</v>
      </c>
      <c r="G34" s="249">
        <v>0.13300000000000001</v>
      </c>
      <c r="H34" s="249">
        <v>0.13300000000000001</v>
      </c>
      <c r="I34" s="249">
        <v>0.13300000000000001</v>
      </c>
      <c r="J34" s="249">
        <v>0.13300000000000001</v>
      </c>
      <c r="K34" s="216"/>
      <c r="L34" s="295"/>
      <c r="M34" s="216"/>
      <c r="N34" s="223"/>
      <c r="O34" s="221"/>
      <c r="P34" s="216"/>
      <c r="Q34" s="216"/>
      <c r="R34" s="216"/>
      <c r="S34" s="216"/>
      <c r="T34" s="216"/>
      <c r="U34" s="216"/>
      <c r="V34" s="216"/>
      <c r="W34" s="216"/>
      <c r="X34" s="216"/>
      <c r="Y34" s="216"/>
      <c r="Z34" s="216"/>
      <c r="AA34" s="216"/>
      <c r="AB34" s="216"/>
      <c r="AC34" s="216"/>
      <c r="AD34" s="216"/>
      <c r="AE34" s="216"/>
      <c r="AF34" s="216"/>
      <c r="AG34" s="216"/>
      <c r="AH34" s="216"/>
      <c r="AI34" s="216"/>
      <c r="AJ34" s="264"/>
      <c r="AK34" s="264"/>
      <c r="AL34" s="264"/>
      <c r="AM34" s="264"/>
      <c r="AN34" s="264"/>
    </row>
    <row r="35" spans="1:44" s="184" customFormat="1" ht="15">
      <c r="A35" s="214"/>
      <c r="B35" s="190" t="s">
        <v>128</v>
      </c>
      <c r="C35" s="249">
        <v>0.12</v>
      </c>
      <c r="D35" s="249">
        <v>0.12</v>
      </c>
      <c r="E35" s="249">
        <v>0.12</v>
      </c>
      <c r="F35" s="249">
        <v>0.12</v>
      </c>
      <c r="G35" s="249">
        <v>0.12</v>
      </c>
      <c r="H35" s="249">
        <v>0.12</v>
      </c>
      <c r="I35" s="249">
        <v>0.12</v>
      </c>
      <c r="J35" s="249">
        <v>0.12</v>
      </c>
      <c r="K35" s="216"/>
      <c r="L35" s="295"/>
      <c r="M35" s="216"/>
      <c r="N35" s="223"/>
      <c r="O35" s="221"/>
      <c r="P35" s="216"/>
      <c r="Q35" s="216"/>
      <c r="R35" s="216"/>
      <c r="S35" s="216"/>
      <c r="T35" s="216"/>
      <c r="U35" s="216"/>
      <c r="V35" s="216"/>
      <c r="W35" s="216"/>
      <c r="X35" s="216"/>
      <c r="Y35" s="216"/>
      <c r="Z35" s="216"/>
      <c r="AA35" s="216"/>
      <c r="AB35" s="216"/>
      <c r="AC35" s="216"/>
      <c r="AD35" s="216"/>
      <c r="AE35" s="216"/>
      <c r="AF35" s="216"/>
      <c r="AG35" s="216"/>
      <c r="AH35" s="216"/>
      <c r="AI35" s="216"/>
      <c r="AJ35" s="264"/>
      <c r="AK35" s="264"/>
      <c r="AL35" s="264"/>
      <c r="AM35" s="264"/>
      <c r="AN35" s="264"/>
    </row>
    <row r="36" spans="1:44" s="184" customFormat="1" ht="15">
      <c r="A36" s="214"/>
      <c r="B36" s="180" t="s">
        <v>129</v>
      </c>
      <c r="C36" s="248">
        <f t="shared" si="8"/>
        <v>0.299107700323543</v>
      </c>
      <c r="D36" s="181">
        <f t="shared" si="9"/>
        <v>0.26721470865874802</v>
      </c>
      <c r="E36" s="181">
        <f t="shared" si="10"/>
        <v>0.32120258246876299</v>
      </c>
      <c r="F36" s="181">
        <f t="shared" si="11"/>
        <v>0.30439547059539801</v>
      </c>
      <c r="G36" s="181">
        <f t="shared" si="12"/>
        <v>0.34904013961605601</v>
      </c>
      <c r="H36" s="181">
        <f t="shared" si="13"/>
        <v>0.29249173710842702</v>
      </c>
      <c r="I36" s="181">
        <f t="shared" si="14"/>
        <v>0.31924403013663599</v>
      </c>
      <c r="J36" s="181">
        <f t="shared" si="15"/>
        <v>0.240165233680772</v>
      </c>
      <c r="K36" s="216"/>
      <c r="L36" s="216"/>
      <c r="M36" s="216"/>
      <c r="N36" s="223"/>
      <c r="O36" s="221"/>
      <c r="P36" s="216"/>
      <c r="Q36" s="216"/>
      <c r="R36" s="216"/>
      <c r="S36" s="216"/>
      <c r="T36" s="216"/>
      <c r="U36" s="216"/>
      <c r="V36" s="216"/>
      <c r="W36" s="216"/>
      <c r="X36" s="216"/>
      <c r="Y36" s="216"/>
      <c r="Z36" s="216"/>
      <c r="AA36" s="216"/>
      <c r="AB36" s="216"/>
      <c r="AC36" s="216"/>
      <c r="AD36" s="216"/>
      <c r="AE36" s="216"/>
      <c r="AF36" s="216"/>
      <c r="AG36" s="216"/>
      <c r="AH36" s="216"/>
      <c r="AI36" s="216"/>
      <c r="AJ36" s="264"/>
      <c r="AK36" s="264"/>
      <c r="AL36" s="264"/>
      <c r="AM36" s="264"/>
      <c r="AN36" s="264"/>
    </row>
    <row r="37" spans="1:44" s="184" customFormat="1" ht="15">
      <c r="A37" s="214"/>
      <c r="B37" s="180" t="s">
        <v>130</v>
      </c>
      <c r="C37" s="248">
        <f t="shared" si="8"/>
        <v>0.59031877213695405</v>
      </c>
      <c r="D37" s="181">
        <f t="shared" si="9"/>
        <v>0.59031877213695405</v>
      </c>
      <c r="E37" s="181">
        <f t="shared" si="10"/>
        <v>0.59031877213695405</v>
      </c>
      <c r="F37" s="181">
        <f t="shared" si="11"/>
        <v>0.59031877213695405</v>
      </c>
      <c r="G37" s="181">
        <f t="shared" si="12"/>
        <v>0.59031877213695405</v>
      </c>
      <c r="H37" s="181">
        <f t="shared" si="13"/>
        <v>0.59031877213695405</v>
      </c>
      <c r="I37" s="181">
        <f t="shared" si="14"/>
        <v>0.59031877213695405</v>
      </c>
      <c r="J37" s="181">
        <f t="shared" si="15"/>
        <v>0.59031877213695405</v>
      </c>
      <c r="K37" s="216"/>
      <c r="L37" s="216"/>
      <c r="M37" s="216"/>
      <c r="N37" s="221"/>
      <c r="O37" s="221"/>
      <c r="P37" s="216"/>
      <c r="Q37" s="216"/>
      <c r="R37" s="216"/>
      <c r="S37" s="216"/>
      <c r="T37" s="216"/>
      <c r="U37" s="216"/>
      <c r="V37" s="216"/>
      <c r="W37" s="216"/>
      <c r="X37" s="216"/>
      <c r="Y37" s="216"/>
      <c r="Z37" s="216"/>
      <c r="AA37" s="216"/>
      <c r="AB37" s="216"/>
      <c r="AC37" s="216"/>
      <c r="AD37" s="216"/>
      <c r="AE37" s="216"/>
      <c r="AF37" s="216"/>
      <c r="AG37" s="216"/>
      <c r="AH37" s="216"/>
      <c r="AI37" s="216"/>
      <c r="AJ37" s="264"/>
      <c r="AK37" s="264"/>
      <c r="AL37" s="264"/>
      <c r="AM37" s="264"/>
      <c r="AN37" s="264"/>
    </row>
    <row r="38" spans="1:44" s="184" customFormat="1" ht="29.1" customHeight="1">
      <c r="A38" s="214"/>
      <c r="B38" s="180" t="s">
        <v>131</v>
      </c>
      <c r="C38" s="248">
        <f t="shared" si="8"/>
        <v>0.36251536868650702</v>
      </c>
      <c r="D38" s="181">
        <f t="shared" si="9"/>
        <v>0.40574156697629699</v>
      </c>
      <c r="E38" s="181">
        <f t="shared" si="10"/>
        <v>0.349674802433737</v>
      </c>
      <c r="F38" s="181">
        <f t="shared" si="11"/>
        <v>0.376732971669681</v>
      </c>
      <c r="G38" s="181">
        <f t="shared" si="12"/>
        <v>0.35161744022503499</v>
      </c>
      <c r="H38" s="181">
        <f t="shared" si="13"/>
        <v>0.33665499596013998</v>
      </c>
      <c r="I38" s="181">
        <f t="shared" si="14"/>
        <v>0.35757705785596799</v>
      </c>
      <c r="J38" s="181">
        <f t="shared" si="15"/>
        <v>0.35960874568469497</v>
      </c>
      <c r="K38" s="216"/>
      <c r="L38" s="216"/>
      <c r="M38" s="216"/>
      <c r="N38" s="221"/>
      <c r="O38" s="221"/>
      <c r="P38" s="216"/>
      <c r="Q38" s="216"/>
      <c r="R38" s="216"/>
      <c r="S38" s="216"/>
      <c r="T38" s="216"/>
      <c r="U38" s="216"/>
      <c r="V38" s="216"/>
      <c r="W38" s="216"/>
      <c r="X38" s="216"/>
      <c r="Y38" s="216"/>
      <c r="Z38" s="216"/>
      <c r="AA38" s="216"/>
      <c r="AB38" s="216"/>
      <c r="AC38" s="216"/>
      <c r="AD38" s="216"/>
      <c r="AE38" s="216"/>
      <c r="AF38" s="216"/>
      <c r="AG38" s="216"/>
      <c r="AH38" s="216"/>
      <c r="AI38" s="216"/>
      <c r="AJ38" s="264"/>
      <c r="AK38" s="264"/>
      <c r="AL38" s="264"/>
      <c r="AM38" s="264"/>
      <c r="AN38" s="264"/>
      <c r="AO38" s="214"/>
    </row>
    <row r="39" spans="1:44" s="184" customFormat="1" ht="15">
      <c r="A39" s="214"/>
      <c r="B39" s="65"/>
      <c r="C39" s="214"/>
      <c r="D39" s="250"/>
      <c r="E39" s="214"/>
      <c r="F39" s="214"/>
      <c r="G39" s="251"/>
      <c r="H39" s="216"/>
      <c r="I39" s="216"/>
      <c r="J39" s="216"/>
      <c r="K39" s="216"/>
      <c r="L39" s="216"/>
      <c r="M39" s="216"/>
      <c r="N39" s="221"/>
      <c r="O39" s="221"/>
      <c r="P39" s="216"/>
      <c r="Q39" s="216"/>
      <c r="R39" s="216"/>
      <c r="S39" s="216"/>
      <c r="T39" s="216"/>
      <c r="U39" s="216"/>
      <c r="V39" s="216"/>
      <c r="W39" s="216"/>
      <c r="X39" s="216"/>
      <c r="Y39" s="216"/>
      <c r="Z39" s="216"/>
      <c r="AA39" s="216"/>
      <c r="AB39" s="216"/>
      <c r="AC39" s="216"/>
      <c r="AD39" s="216"/>
      <c r="AE39" s="216"/>
      <c r="AF39" s="216"/>
      <c r="AG39" s="216"/>
      <c r="AH39" s="216"/>
      <c r="AI39" s="216"/>
      <c r="AJ39" s="264"/>
      <c r="AK39" s="264"/>
      <c r="AL39" s="264"/>
      <c r="AM39" s="264"/>
      <c r="AN39" s="264"/>
      <c r="AO39" s="214"/>
    </row>
    <row r="40" spans="1:44" ht="15">
      <c r="A40" s="60"/>
      <c r="B40" s="65"/>
      <c r="C40" s="60"/>
      <c r="D40" s="60"/>
      <c r="E40" s="60"/>
      <c r="F40" s="60"/>
      <c r="G40" s="252"/>
      <c r="H40" s="138"/>
      <c r="I40" s="138"/>
      <c r="J40" s="138"/>
      <c r="K40" s="138"/>
      <c r="L40" s="138"/>
      <c r="M40" s="138"/>
      <c r="N40" s="258"/>
      <c r="O40" s="258"/>
      <c r="P40" s="138"/>
      <c r="Q40" s="138"/>
      <c r="R40" s="138"/>
      <c r="S40" s="138"/>
      <c r="T40" s="138"/>
      <c r="U40" s="138"/>
      <c r="V40" s="138"/>
      <c r="W40" s="138"/>
      <c r="X40" s="138"/>
      <c r="Y40" s="138"/>
      <c r="Z40" s="138"/>
      <c r="AA40" s="138"/>
      <c r="AB40" s="138"/>
      <c r="AC40" s="138"/>
      <c r="AD40" s="138"/>
      <c r="AE40" s="138"/>
      <c r="AF40" s="138"/>
      <c r="AG40" s="138"/>
      <c r="AH40" s="138"/>
      <c r="AI40" s="138"/>
      <c r="AJ40" s="138"/>
      <c r="AK40" s="138"/>
      <c r="AL40" s="138"/>
      <c r="AM40" s="138"/>
      <c r="AN40" s="138"/>
      <c r="AO40" s="138"/>
      <c r="AP40" s="138"/>
      <c r="AQ40" s="138"/>
      <c r="AR40" s="138"/>
    </row>
    <row r="41" spans="1:44" ht="15">
      <c r="A41" s="60"/>
      <c r="B41" s="65"/>
      <c r="C41" s="60"/>
      <c r="D41" s="60"/>
      <c r="E41" s="60"/>
      <c r="F41" s="60"/>
      <c r="G41" s="252"/>
      <c r="H41" s="138"/>
      <c r="I41" s="138"/>
      <c r="J41" s="138"/>
      <c r="K41" s="138"/>
      <c r="L41" s="138"/>
      <c r="M41" s="138"/>
      <c r="N41" s="258"/>
      <c r="O41" s="258"/>
      <c r="P41" s="138"/>
      <c r="Q41" s="138"/>
      <c r="R41" s="138"/>
      <c r="S41" s="138"/>
      <c r="T41" s="138"/>
      <c r="U41" s="138"/>
      <c r="V41" s="138"/>
      <c r="W41" s="138"/>
      <c r="X41" s="138"/>
      <c r="Y41" s="138"/>
      <c r="Z41" s="138"/>
      <c r="AA41" s="138"/>
      <c r="AB41" s="138"/>
      <c r="AC41" s="138"/>
      <c r="AD41" s="138"/>
      <c r="AE41" s="138"/>
      <c r="AF41" s="138"/>
      <c r="AG41" s="138"/>
      <c r="AH41" s="138"/>
      <c r="AI41" s="138"/>
      <c r="AJ41" s="138"/>
      <c r="AK41" s="138"/>
      <c r="AL41" s="138"/>
      <c r="AM41" s="138"/>
      <c r="AN41" s="138"/>
      <c r="AO41" s="138"/>
      <c r="AP41" s="138"/>
      <c r="AQ41" s="138"/>
      <c r="AR41" s="138"/>
    </row>
    <row r="42" spans="1:44" ht="15">
      <c r="A42" s="60"/>
      <c r="B42" s="65"/>
      <c r="C42" s="60"/>
      <c r="D42" s="60"/>
      <c r="E42" s="60"/>
      <c r="G42" s="252"/>
      <c r="H42" s="138"/>
      <c r="I42" s="138"/>
      <c r="J42" s="138"/>
      <c r="K42" s="138"/>
      <c r="L42" s="138"/>
      <c r="M42" s="138"/>
      <c r="N42" s="258"/>
      <c r="O42" s="258"/>
      <c r="P42" s="138"/>
      <c r="Q42" s="138"/>
      <c r="R42" s="138"/>
      <c r="S42" s="138"/>
      <c r="T42" s="138"/>
      <c r="U42" s="138"/>
      <c r="V42" s="138"/>
      <c r="W42" s="138"/>
      <c r="X42" s="138"/>
      <c r="Y42" s="138"/>
      <c r="Z42" s="138"/>
      <c r="AA42" s="138"/>
      <c r="AB42" s="138"/>
      <c r="AC42" s="138"/>
      <c r="AD42" s="138"/>
      <c r="AE42" s="138"/>
      <c r="AF42" s="138"/>
      <c r="AG42" s="138"/>
      <c r="AH42" s="138"/>
      <c r="AI42" s="138"/>
      <c r="AJ42" s="138"/>
      <c r="AK42" s="138"/>
      <c r="AL42" s="138"/>
      <c r="AM42" s="138"/>
      <c r="AN42" s="138"/>
      <c r="AO42" s="138"/>
      <c r="AP42" s="138"/>
      <c r="AQ42" s="138"/>
      <c r="AR42" s="138"/>
    </row>
    <row r="43" spans="1:44" ht="15">
      <c r="A43" s="60"/>
      <c r="B43" s="65"/>
      <c r="C43" s="60"/>
      <c r="D43" s="60"/>
      <c r="E43" s="60"/>
      <c r="G43" s="252"/>
      <c r="H43" s="138"/>
      <c r="I43" s="138"/>
      <c r="J43" s="138"/>
      <c r="K43" s="138"/>
      <c r="L43" s="138"/>
      <c r="M43" s="138"/>
      <c r="N43" s="258"/>
      <c r="O43" s="258"/>
      <c r="P43" s="138"/>
      <c r="Q43" s="138"/>
      <c r="R43" s="138"/>
      <c r="S43" s="138"/>
      <c r="T43" s="138"/>
      <c r="U43" s="138"/>
      <c r="V43" s="138"/>
      <c r="W43" s="138"/>
      <c r="X43" s="138"/>
      <c r="Y43" s="138"/>
      <c r="Z43" s="138"/>
      <c r="AA43" s="138"/>
      <c r="AB43" s="138"/>
      <c r="AC43" s="138"/>
      <c r="AD43" s="138"/>
      <c r="AE43" s="138"/>
      <c r="AF43" s="138"/>
      <c r="AG43" s="138"/>
      <c r="AH43" s="138"/>
      <c r="AI43" s="138"/>
      <c r="AJ43" s="138"/>
      <c r="AK43" s="138"/>
      <c r="AL43" s="138"/>
      <c r="AM43" s="138"/>
      <c r="AN43" s="138"/>
      <c r="AO43" s="138"/>
      <c r="AP43" s="138"/>
      <c r="AQ43" s="138"/>
      <c r="AR43" s="138"/>
    </row>
    <row r="44" spans="1:44" ht="15">
      <c r="A44" s="60"/>
      <c r="B44" s="65"/>
      <c r="C44" s="60"/>
      <c r="D44" s="60"/>
      <c r="E44" s="60"/>
      <c r="G44" s="252"/>
      <c r="H44" s="138"/>
      <c r="I44" s="138"/>
      <c r="J44" s="138"/>
      <c r="K44" s="138"/>
      <c r="L44" s="138"/>
      <c r="M44" s="258"/>
      <c r="N44" s="258"/>
      <c r="O44" s="258"/>
      <c r="P44" s="138"/>
      <c r="Q44" s="138"/>
      <c r="R44" s="138"/>
      <c r="S44" s="138"/>
      <c r="T44" s="138"/>
      <c r="U44" s="138"/>
      <c r="V44" s="138"/>
      <c r="W44" s="138"/>
      <c r="X44" s="138"/>
      <c r="Y44" s="138"/>
      <c r="Z44" s="138"/>
      <c r="AA44" s="138"/>
      <c r="AB44" s="138"/>
      <c r="AC44" s="138"/>
      <c r="AD44" s="138"/>
      <c r="AE44" s="138"/>
      <c r="AF44" s="138"/>
      <c r="AG44" s="138"/>
      <c r="AH44" s="138"/>
      <c r="AI44" s="138"/>
      <c r="AJ44" s="138"/>
      <c r="AK44" s="138"/>
      <c r="AL44" s="138"/>
      <c r="AM44" s="138"/>
      <c r="AN44" s="138"/>
      <c r="AO44" s="138"/>
      <c r="AP44" s="138"/>
      <c r="AQ44" s="138"/>
      <c r="AR44" s="138"/>
    </row>
    <row r="45" spans="1:44" ht="15">
      <c r="A45" s="60"/>
      <c r="B45" s="65"/>
      <c r="C45" s="60"/>
      <c r="D45" s="60"/>
      <c r="E45" s="60"/>
      <c r="G45" s="252"/>
      <c r="H45" s="138"/>
      <c r="I45" s="138"/>
      <c r="J45" s="138"/>
      <c r="K45" s="138"/>
      <c r="L45" s="138"/>
      <c r="M45" s="259" t="s">
        <v>132</v>
      </c>
      <c r="N45" s="258"/>
      <c r="O45" s="258"/>
      <c r="P45" s="138"/>
      <c r="Q45" s="138"/>
      <c r="R45" s="138"/>
      <c r="S45" s="138"/>
      <c r="T45" s="138"/>
      <c r="U45" s="138"/>
      <c r="V45" s="138"/>
      <c r="W45" s="138"/>
      <c r="X45" s="138"/>
      <c r="Y45" s="138"/>
      <c r="Z45" s="138"/>
      <c r="AA45" s="138"/>
      <c r="AB45" s="138"/>
      <c r="AC45" s="138"/>
      <c r="AD45" s="138"/>
      <c r="AE45" s="138"/>
      <c r="AF45" s="138"/>
      <c r="AG45" s="138"/>
      <c r="AH45" s="138"/>
      <c r="AI45" s="138"/>
      <c r="AJ45" s="138"/>
      <c r="AK45" s="138"/>
      <c r="AL45" s="138"/>
      <c r="AM45" s="138"/>
      <c r="AN45" s="138"/>
      <c r="AO45" s="138"/>
      <c r="AP45" s="138"/>
      <c r="AQ45" s="138"/>
      <c r="AR45" s="138"/>
    </row>
    <row r="46" spans="1:44" ht="15">
      <c r="A46" s="60"/>
      <c r="B46" s="60"/>
      <c r="C46" s="60"/>
      <c r="D46" s="60"/>
      <c r="E46" s="60"/>
      <c r="G46" s="252"/>
      <c r="H46" s="138"/>
      <c r="I46" s="138"/>
      <c r="J46" s="138"/>
      <c r="K46" s="138"/>
      <c r="L46" s="138"/>
      <c r="M46" s="103" t="s">
        <v>133</v>
      </c>
      <c r="N46" s="258"/>
      <c r="O46" s="258"/>
      <c r="P46" s="138"/>
      <c r="Q46" s="138"/>
      <c r="R46" s="138"/>
      <c r="S46" s="138"/>
      <c r="T46" s="138"/>
      <c r="U46" s="138"/>
      <c r="V46" s="138"/>
      <c r="W46" s="138"/>
      <c r="X46" s="138"/>
      <c r="Y46" s="138"/>
      <c r="Z46" s="138"/>
      <c r="AA46" s="138"/>
      <c r="AB46" s="138"/>
      <c r="AC46" s="138"/>
      <c r="AD46" s="138"/>
      <c r="AE46" s="138"/>
      <c r="AF46" s="138"/>
      <c r="AG46" s="138"/>
      <c r="AH46" s="138"/>
      <c r="AI46" s="138"/>
      <c r="AJ46" s="138"/>
      <c r="AK46" s="138"/>
      <c r="AL46" s="138"/>
      <c r="AM46" s="138"/>
      <c r="AN46" s="138"/>
      <c r="AO46" s="138"/>
      <c r="AP46" s="138"/>
      <c r="AQ46" s="138"/>
      <c r="AR46" s="138"/>
    </row>
    <row r="47" spans="1:44" ht="15">
      <c r="A47" s="60"/>
      <c r="B47" s="60"/>
      <c r="C47" s="60"/>
      <c r="D47" s="60"/>
      <c r="E47" s="60"/>
      <c r="G47" s="252"/>
      <c r="H47" s="138"/>
      <c r="I47" s="138"/>
      <c r="J47" s="138"/>
      <c r="K47" s="138"/>
      <c r="L47" s="138"/>
      <c r="M47" s="99" t="s">
        <v>134</v>
      </c>
      <c r="N47" s="258"/>
      <c r="O47" s="258"/>
      <c r="P47" s="138"/>
      <c r="Q47" s="138"/>
      <c r="R47" s="138"/>
      <c r="S47" s="138"/>
      <c r="T47" s="138"/>
      <c r="U47" s="138"/>
      <c r="V47" s="138"/>
      <c r="W47" s="138"/>
      <c r="X47" s="138"/>
      <c r="Y47" s="138"/>
      <c r="Z47" s="138"/>
      <c r="AA47" s="138"/>
      <c r="AB47" s="138"/>
      <c r="AC47" s="138"/>
      <c r="AD47" s="138"/>
      <c r="AE47" s="138"/>
      <c r="AF47" s="138"/>
      <c r="AG47" s="138"/>
      <c r="AH47" s="138"/>
      <c r="AI47" s="138"/>
      <c r="AJ47" s="138"/>
      <c r="AK47" s="138"/>
      <c r="AL47" s="138"/>
      <c r="AM47" s="138"/>
      <c r="AN47" s="138"/>
      <c r="AO47" s="138"/>
      <c r="AP47" s="138"/>
      <c r="AQ47" s="138"/>
      <c r="AR47" s="138"/>
    </row>
    <row r="48" spans="1:44" ht="15">
      <c r="A48" s="60"/>
      <c r="B48" s="60"/>
      <c r="C48" s="60"/>
      <c r="D48" s="60"/>
      <c r="E48" s="60"/>
      <c r="F48" s="60"/>
      <c r="G48" s="252"/>
      <c r="H48" s="138"/>
      <c r="I48" s="138"/>
      <c r="J48" s="138"/>
      <c r="K48" s="138"/>
      <c r="L48" s="138"/>
      <c r="M48" s="99" t="s">
        <v>135</v>
      </c>
      <c r="N48" s="258"/>
      <c r="O48" s="258"/>
      <c r="P48" s="138"/>
      <c r="Q48" s="138"/>
      <c r="R48" s="138"/>
      <c r="S48" s="138"/>
      <c r="T48" s="138"/>
      <c r="U48" s="138"/>
      <c r="V48" s="138"/>
      <c r="W48" s="138"/>
      <c r="X48" s="138"/>
      <c r="Y48" s="138"/>
      <c r="Z48" s="138"/>
      <c r="AA48" s="138"/>
      <c r="AB48" s="138"/>
      <c r="AC48" s="138"/>
      <c r="AD48" s="138"/>
      <c r="AE48" s="138"/>
      <c r="AF48" s="138"/>
      <c r="AG48" s="138"/>
      <c r="AH48" s="138"/>
      <c r="AI48" s="138"/>
      <c r="AJ48" s="138"/>
      <c r="AK48" s="138"/>
      <c r="AL48" s="138"/>
      <c r="AM48" s="138"/>
      <c r="AN48" s="138"/>
      <c r="AO48" s="138"/>
      <c r="AP48" s="138"/>
      <c r="AQ48" s="138"/>
      <c r="AR48" s="138"/>
    </row>
    <row r="49" spans="1:44" ht="15">
      <c r="A49" s="60"/>
      <c r="B49" s="60"/>
      <c r="C49" s="60"/>
      <c r="D49" s="60"/>
      <c r="E49" s="60"/>
      <c r="F49" s="60"/>
      <c r="G49" s="252"/>
      <c r="H49" s="138"/>
      <c r="I49" s="138"/>
      <c r="J49" s="138"/>
      <c r="K49" s="138"/>
      <c r="L49" s="138"/>
      <c r="M49" s="99" t="s">
        <v>136</v>
      </c>
      <c r="N49" s="258"/>
      <c r="O49" s="258"/>
      <c r="P49" s="138"/>
      <c r="Q49" s="138"/>
      <c r="R49" s="138"/>
      <c r="S49" s="138"/>
      <c r="T49" s="138"/>
      <c r="U49" s="138"/>
      <c r="V49" s="138"/>
      <c r="W49" s="138"/>
      <c r="X49" s="138"/>
      <c r="Y49" s="138"/>
      <c r="Z49" s="138"/>
      <c r="AA49" s="138"/>
      <c r="AB49" s="138"/>
      <c r="AC49" s="138"/>
      <c r="AD49" s="138"/>
      <c r="AE49" s="138"/>
      <c r="AF49" s="138"/>
      <c r="AG49" s="138"/>
      <c r="AH49" s="138"/>
      <c r="AI49" s="138"/>
      <c r="AJ49" s="138"/>
      <c r="AK49" s="138"/>
      <c r="AL49" s="138"/>
      <c r="AM49" s="138"/>
      <c r="AN49" s="138"/>
      <c r="AO49" s="138"/>
      <c r="AP49" s="138"/>
      <c r="AQ49" s="138"/>
      <c r="AR49" s="138"/>
    </row>
    <row r="50" spans="1:44" ht="15">
      <c r="A50" s="60"/>
      <c r="B50" s="60"/>
      <c r="C50" s="60"/>
      <c r="D50" s="60"/>
      <c r="E50" s="60"/>
      <c r="F50" s="60"/>
      <c r="G50" s="252"/>
      <c r="H50" s="138"/>
      <c r="I50" s="138"/>
      <c r="J50" s="138"/>
      <c r="K50" s="138"/>
      <c r="L50" s="138"/>
      <c r="M50" s="99" t="s">
        <v>137</v>
      </c>
      <c r="N50" s="258"/>
      <c r="O50" s="258"/>
      <c r="P50" s="138"/>
      <c r="Q50" s="138"/>
      <c r="R50" s="138"/>
      <c r="S50" s="138"/>
      <c r="T50" s="138"/>
      <c r="U50" s="138"/>
      <c r="V50" s="138"/>
      <c r="W50" s="138"/>
      <c r="X50" s="138"/>
      <c r="Y50" s="138"/>
      <c r="Z50" s="138"/>
      <c r="AA50" s="138"/>
      <c r="AB50" s="138"/>
      <c r="AC50" s="138"/>
      <c r="AD50" s="138"/>
      <c r="AE50" s="138"/>
      <c r="AF50" s="138"/>
      <c r="AG50" s="138"/>
      <c r="AH50" s="138"/>
      <c r="AI50" s="138"/>
      <c r="AJ50" s="138"/>
      <c r="AK50" s="138"/>
      <c r="AL50" s="138"/>
      <c r="AM50" s="138"/>
      <c r="AN50" s="138"/>
      <c r="AO50" s="138"/>
      <c r="AP50" s="138"/>
      <c r="AQ50" s="138"/>
      <c r="AR50" s="138"/>
    </row>
    <row r="51" spans="1:44" ht="15">
      <c r="A51" s="60"/>
      <c r="B51" s="60"/>
      <c r="C51" s="60"/>
      <c r="D51" s="60"/>
      <c r="E51" s="60"/>
      <c r="F51" s="60"/>
      <c r="G51" s="252"/>
      <c r="H51" s="138"/>
      <c r="I51" s="138"/>
      <c r="J51" s="138"/>
      <c r="K51" s="138"/>
      <c r="L51" s="138"/>
      <c r="M51" s="103" t="s">
        <v>138</v>
      </c>
      <c r="N51" s="258"/>
      <c r="O51" s="258"/>
      <c r="P51" s="138"/>
      <c r="Q51" s="138"/>
      <c r="R51" s="138"/>
      <c r="S51" s="138"/>
      <c r="T51" s="138"/>
      <c r="U51" s="138"/>
      <c r="V51" s="138"/>
      <c r="W51" s="138"/>
      <c r="X51" s="138"/>
      <c r="Y51" s="138"/>
      <c r="Z51" s="138"/>
      <c r="AA51" s="138"/>
      <c r="AB51" s="138"/>
      <c r="AC51" s="138"/>
      <c r="AD51" s="138"/>
      <c r="AE51" s="138"/>
      <c r="AF51" s="138"/>
      <c r="AG51" s="138"/>
      <c r="AH51" s="138"/>
      <c r="AI51" s="138"/>
      <c r="AJ51" s="138"/>
      <c r="AK51" s="138"/>
      <c r="AL51" s="138"/>
      <c r="AM51" s="138"/>
      <c r="AN51" s="138"/>
      <c r="AO51" s="138"/>
      <c r="AP51" s="138"/>
      <c r="AQ51" s="138"/>
      <c r="AR51" s="138"/>
    </row>
    <row r="52" spans="1:44" ht="15">
      <c r="A52" s="60"/>
      <c r="B52" s="60"/>
      <c r="C52" s="60"/>
      <c r="D52" s="60"/>
      <c r="E52" s="60"/>
      <c r="F52" s="60"/>
      <c r="G52" s="252"/>
      <c r="H52" s="138"/>
      <c r="I52" s="138"/>
      <c r="J52" s="138"/>
      <c r="K52" s="138"/>
      <c r="L52" s="138"/>
      <c r="M52" s="138"/>
      <c r="N52" s="258"/>
      <c r="O52" s="258"/>
      <c r="P52" s="138"/>
      <c r="Q52" s="138"/>
      <c r="R52" s="138"/>
      <c r="S52" s="138"/>
      <c r="T52" s="138"/>
      <c r="U52" s="138"/>
      <c r="V52" s="138"/>
      <c r="W52" s="138"/>
      <c r="X52" s="138"/>
      <c r="Y52" s="138"/>
      <c r="Z52" s="138"/>
      <c r="AA52" s="138"/>
      <c r="AB52" s="138"/>
      <c r="AC52" s="138"/>
      <c r="AD52" s="138"/>
      <c r="AE52" s="138"/>
      <c r="AF52" s="138"/>
      <c r="AG52" s="138"/>
      <c r="AH52" s="138"/>
      <c r="AI52" s="138"/>
      <c r="AJ52" s="138"/>
      <c r="AK52" s="138"/>
      <c r="AL52" s="138"/>
      <c r="AM52" s="138"/>
      <c r="AN52" s="138"/>
      <c r="AO52" s="138"/>
      <c r="AP52" s="138"/>
      <c r="AQ52" s="138"/>
      <c r="AR52" s="138"/>
    </row>
    <row r="53" spans="1:44" ht="15">
      <c r="A53" s="60"/>
      <c r="B53" s="60"/>
      <c r="C53" s="60"/>
      <c r="D53" s="60"/>
      <c r="E53" s="60"/>
      <c r="F53" s="60"/>
      <c r="G53" s="252"/>
      <c r="H53" s="138"/>
      <c r="I53" s="138"/>
      <c r="J53" s="138"/>
      <c r="K53" s="138"/>
      <c r="L53" s="138"/>
      <c r="M53" s="138"/>
      <c r="N53" s="258"/>
      <c r="O53" s="258"/>
      <c r="P53" s="138"/>
      <c r="Q53" s="138"/>
      <c r="R53" s="138"/>
      <c r="S53" s="138"/>
      <c r="T53" s="138"/>
      <c r="U53" s="138"/>
      <c r="V53" s="138"/>
      <c r="W53" s="138"/>
      <c r="X53" s="138"/>
      <c r="Y53" s="138"/>
      <c r="Z53" s="138"/>
      <c r="AA53" s="138"/>
      <c r="AB53" s="138"/>
      <c r="AC53" s="138"/>
      <c r="AD53" s="138"/>
      <c r="AE53" s="138"/>
      <c r="AF53" s="138"/>
      <c r="AG53" s="138"/>
      <c r="AH53" s="138"/>
      <c r="AI53" s="138"/>
      <c r="AJ53" s="138"/>
      <c r="AK53" s="138"/>
      <c r="AL53" s="138"/>
      <c r="AM53" s="138"/>
      <c r="AN53" s="138"/>
      <c r="AO53" s="138"/>
      <c r="AP53" s="138"/>
      <c r="AQ53" s="138"/>
      <c r="AR53" s="138"/>
    </row>
    <row r="55" spans="1:44" s="68" customFormat="1" ht="15">
      <c r="A55" s="65"/>
      <c r="B55" s="65"/>
      <c r="C55" s="65"/>
      <c r="D55" s="65"/>
      <c r="E55" s="65"/>
      <c r="F55" s="65"/>
      <c r="G55" s="94"/>
      <c r="H55" s="94"/>
      <c r="I55" s="94"/>
      <c r="J55" s="94"/>
      <c r="K55" s="94"/>
      <c r="L55" s="94"/>
      <c r="M55" s="94"/>
      <c r="N55" s="260"/>
      <c r="O55" s="260"/>
      <c r="P55" s="94"/>
      <c r="Q55" s="94"/>
      <c r="R55" s="94"/>
      <c r="S55" s="94"/>
      <c r="T55" s="94"/>
      <c r="U55" s="94"/>
      <c r="V55" s="94"/>
      <c r="W55" s="94"/>
      <c r="X55" s="94"/>
      <c r="Y55" s="94"/>
      <c r="Z55" s="94"/>
      <c r="AA55" s="94"/>
      <c r="AB55" s="94"/>
      <c r="AC55" s="94"/>
      <c r="AD55" s="94"/>
      <c r="AE55" s="94"/>
      <c r="AF55" s="94"/>
      <c r="AG55" s="94"/>
      <c r="AH55" s="94"/>
      <c r="AI55" s="94"/>
      <c r="AJ55" s="94"/>
      <c r="AK55" s="94"/>
      <c r="AL55" s="94"/>
      <c r="AM55" s="94"/>
      <c r="AN55" s="94"/>
      <c r="AO55" s="94"/>
      <c r="AP55" s="94"/>
      <c r="AQ55" s="94"/>
      <c r="AR55" s="65"/>
    </row>
    <row r="56" spans="1:44" ht="15">
      <c r="A56" s="60"/>
      <c r="B56" s="60"/>
      <c r="C56" s="60"/>
      <c r="D56" s="60"/>
      <c r="E56" s="60"/>
      <c r="F56" s="60"/>
      <c r="G56" s="60"/>
      <c r="H56" s="60"/>
      <c r="I56" s="60"/>
      <c r="J56" s="60"/>
      <c r="K56" s="60"/>
      <c r="L56" s="60"/>
      <c r="M56" s="60"/>
      <c r="N56" s="99"/>
      <c r="O56" s="99"/>
      <c r="P56" s="60"/>
      <c r="Q56" s="60"/>
      <c r="R56" s="60"/>
      <c r="S56" s="60"/>
      <c r="T56" s="60"/>
      <c r="U56" s="60"/>
      <c r="V56" s="60"/>
      <c r="W56" s="60"/>
      <c r="X56" s="60"/>
      <c r="Y56" s="60"/>
      <c r="Z56" s="60"/>
      <c r="AA56" s="60"/>
      <c r="AB56" s="60"/>
      <c r="AC56" s="60"/>
      <c r="AD56" s="60"/>
      <c r="AE56" s="60"/>
      <c r="AF56" s="60"/>
      <c r="AG56" s="60"/>
      <c r="AH56" s="60"/>
      <c r="AI56" s="60"/>
      <c r="AJ56" s="60"/>
      <c r="AK56" s="60"/>
      <c r="AL56" s="60"/>
      <c r="AM56" s="64"/>
      <c r="AN56" s="64"/>
      <c r="AO56" s="64"/>
      <c r="AP56" s="64"/>
      <c r="AQ56" s="64"/>
      <c r="AR56" s="60"/>
    </row>
    <row r="57" spans="1:44" ht="15">
      <c r="A57" s="60"/>
      <c r="B57" s="60"/>
      <c r="C57" s="60"/>
      <c r="D57" s="60"/>
      <c r="E57" s="60"/>
      <c r="F57" s="60"/>
      <c r="G57" s="60"/>
      <c r="H57" s="60"/>
      <c r="I57" s="60"/>
      <c r="J57" s="60"/>
      <c r="K57" s="60"/>
      <c r="L57" s="60"/>
      <c r="M57" s="60"/>
      <c r="N57" s="99"/>
      <c r="O57" s="99"/>
      <c r="P57" s="60"/>
      <c r="Q57" s="60"/>
      <c r="R57" s="60"/>
      <c r="S57" s="60"/>
      <c r="T57" s="60"/>
      <c r="U57" s="60"/>
      <c r="V57" s="60"/>
      <c r="W57" s="60"/>
      <c r="X57" s="60"/>
      <c r="Y57" s="60"/>
      <c r="Z57" s="60"/>
      <c r="AA57" s="60"/>
      <c r="AB57" s="60"/>
      <c r="AC57" s="60"/>
      <c r="AD57" s="60"/>
      <c r="AE57" s="60"/>
      <c r="AF57" s="60"/>
      <c r="AG57" s="60"/>
      <c r="AH57" s="60"/>
      <c r="AI57" s="60"/>
      <c r="AJ57" s="60"/>
      <c r="AK57" s="60"/>
      <c r="AL57" s="60"/>
      <c r="AM57" s="64"/>
      <c r="AN57" s="64"/>
      <c r="AO57" s="64"/>
      <c r="AP57" s="64"/>
      <c r="AQ57" s="64"/>
      <c r="AR57" s="60"/>
    </row>
    <row r="58" spans="1:44" ht="15">
      <c r="A58" s="60"/>
      <c r="B58" s="60"/>
      <c r="C58" s="60"/>
      <c r="D58" s="60"/>
      <c r="E58" s="60"/>
      <c r="F58" s="60"/>
      <c r="G58" s="60"/>
      <c r="H58" s="60"/>
      <c r="I58" s="60"/>
      <c r="J58" s="60"/>
      <c r="K58" s="60"/>
      <c r="L58" s="60"/>
      <c r="M58" s="60"/>
      <c r="N58" s="99"/>
      <c r="O58" s="99"/>
      <c r="P58" s="60"/>
      <c r="Q58" s="60"/>
      <c r="R58" s="60"/>
      <c r="S58" s="60"/>
      <c r="T58" s="60"/>
      <c r="U58" s="60"/>
      <c r="V58" s="60"/>
      <c r="W58" s="60"/>
      <c r="X58" s="60"/>
      <c r="Y58" s="60"/>
      <c r="Z58" s="60"/>
      <c r="AA58" s="60"/>
      <c r="AB58" s="60"/>
      <c r="AC58" s="60"/>
      <c r="AD58" s="60"/>
      <c r="AE58" s="60"/>
      <c r="AF58" s="60"/>
      <c r="AG58" s="60"/>
      <c r="AH58" s="60"/>
      <c r="AI58" s="60"/>
      <c r="AJ58" s="60"/>
      <c r="AK58" s="60"/>
      <c r="AL58" s="60"/>
      <c r="AM58" s="64"/>
      <c r="AN58" s="64"/>
      <c r="AO58" s="64"/>
      <c r="AP58" s="64"/>
      <c r="AQ58" s="64"/>
      <c r="AR58" s="60"/>
    </row>
    <row r="59" spans="1:44" ht="15">
      <c r="A59" s="60"/>
      <c r="B59" s="60"/>
      <c r="C59" s="60"/>
      <c r="D59" s="60"/>
      <c r="E59" s="60"/>
      <c r="F59" s="60"/>
      <c r="G59" s="60"/>
      <c r="H59" s="60"/>
      <c r="I59" s="60"/>
      <c r="J59" s="60"/>
      <c r="K59" s="60"/>
      <c r="L59" s="60"/>
      <c r="M59" s="60"/>
      <c r="N59" s="99"/>
      <c r="O59" s="99"/>
      <c r="P59" s="60"/>
      <c r="Q59" s="60"/>
      <c r="R59" s="60"/>
      <c r="S59" s="60"/>
      <c r="T59" s="60"/>
      <c r="U59" s="60"/>
      <c r="V59" s="60"/>
      <c r="W59" s="60"/>
      <c r="X59" s="60"/>
      <c r="Y59" s="60"/>
      <c r="Z59" s="60"/>
      <c r="AA59" s="60"/>
      <c r="AB59" s="60"/>
      <c r="AC59" s="60"/>
      <c r="AD59" s="60"/>
      <c r="AE59" s="60"/>
      <c r="AF59" s="60"/>
      <c r="AG59" s="60"/>
      <c r="AH59" s="60"/>
      <c r="AI59" s="60"/>
      <c r="AJ59" s="60"/>
      <c r="AK59" s="60"/>
      <c r="AL59" s="60"/>
      <c r="AM59" s="64"/>
      <c r="AN59" s="64"/>
      <c r="AO59" s="64"/>
      <c r="AP59" s="64"/>
      <c r="AQ59" s="64"/>
      <c r="AR59" s="60"/>
    </row>
    <row r="60" spans="1:44" ht="15">
      <c r="A60" s="60"/>
      <c r="B60" s="60"/>
      <c r="C60" s="60"/>
      <c r="D60" s="60"/>
      <c r="E60" s="60"/>
      <c r="F60" s="60"/>
      <c r="G60" s="60"/>
      <c r="H60" s="60"/>
      <c r="I60" s="60"/>
      <c r="J60" s="60"/>
      <c r="K60" s="60"/>
      <c r="L60" s="60"/>
      <c r="M60" s="60"/>
      <c r="N60" s="99"/>
      <c r="O60" s="99"/>
      <c r="P60" s="60"/>
      <c r="Q60" s="60"/>
      <c r="R60" s="60"/>
      <c r="S60" s="60"/>
      <c r="T60" s="60"/>
      <c r="U60" s="60"/>
      <c r="V60" s="60"/>
      <c r="W60" s="60"/>
      <c r="X60" s="60"/>
      <c r="Y60" s="60"/>
      <c r="Z60" s="60"/>
      <c r="AA60" s="60"/>
      <c r="AB60" s="60"/>
      <c r="AC60" s="60"/>
      <c r="AD60" s="60"/>
      <c r="AE60" s="60"/>
      <c r="AF60" s="60"/>
      <c r="AG60" s="60"/>
      <c r="AH60" s="60"/>
      <c r="AI60" s="60"/>
      <c r="AJ60" s="60"/>
      <c r="AK60" s="60"/>
      <c r="AL60" s="60"/>
      <c r="AM60" s="64"/>
      <c r="AN60" s="64"/>
      <c r="AO60" s="64"/>
      <c r="AP60" s="64"/>
      <c r="AQ60" s="64"/>
      <c r="AR60" s="60"/>
    </row>
    <row r="61" spans="1:44" ht="15">
      <c r="A61" s="60"/>
      <c r="B61" s="60"/>
      <c r="C61" s="60"/>
      <c r="D61" s="60"/>
      <c r="E61" s="60"/>
      <c r="F61" s="60"/>
      <c r="G61" s="60"/>
      <c r="H61" s="60"/>
      <c r="I61" s="60"/>
      <c r="J61" s="60"/>
      <c r="K61" s="60"/>
      <c r="L61" s="60"/>
      <c r="M61" s="60"/>
      <c r="N61" s="99"/>
      <c r="O61" s="99"/>
      <c r="P61" s="60"/>
      <c r="Q61" s="60"/>
      <c r="R61" s="60"/>
      <c r="S61" s="60"/>
      <c r="T61" s="60"/>
      <c r="U61" s="60"/>
      <c r="V61" s="60"/>
      <c r="W61" s="60"/>
      <c r="X61" s="60"/>
      <c r="Y61" s="60"/>
      <c r="Z61" s="60"/>
      <c r="AA61" s="60"/>
      <c r="AB61" s="60"/>
      <c r="AC61" s="60"/>
      <c r="AD61" s="60"/>
      <c r="AE61" s="60"/>
      <c r="AF61" s="60"/>
      <c r="AG61" s="60"/>
      <c r="AH61" s="60"/>
      <c r="AI61" s="60"/>
      <c r="AJ61" s="60"/>
      <c r="AK61" s="60"/>
      <c r="AL61" s="60"/>
      <c r="AM61" s="64"/>
      <c r="AN61" s="64"/>
      <c r="AO61" s="64"/>
      <c r="AP61" s="64"/>
      <c r="AQ61" s="64"/>
    </row>
    <row r="62" spans="1:44" ht="15">
      <c r="A62" s="60"/>
      <c r="B62" s="60"/>
      <c r="C62" s="60"/>
      <c r="D62" s="60"/>
      <c r="E62" s="60"/>
      <c r="F62" s="60"/>
      <c r="G62" s="60"/>
      <c r="H62" s="60"/>
      <c r="I62" s="60"/>
      <c r="J62" s="60"/>
      <c r="K62" s="60"/>
      <c r="L62" s="60"/>
      <c r="M62" s="60"/>
      <c r="N62" s="99"/>
      <c r="O62" s="99"/>
      <c r="P62" s="60"/>
      <c r="Q62" s="60"/>
      <c r="R62" s="60"/>
      <c r="S62" s="60"/>
      <c r="T62" s="60"/>
      <c r="U62" s="60"/>
      <c r="V62" s="60"/>
      <c r="W62" s="60"/>
      <c r="X62" s="60"/>
      <c r="Y62" s="60"/>
      <c r="Z62" s="60"/>
      <c r="AA62" s="60"/>
      <c r="AB62" s="60"/>
      <c r="AC62" s="60"/>
      <c r="AD62" s="60"/>
      <c r="AE62" s="60"/>
      <c r="AF62" s="60"/>
      <c r="AG62" s="60"/>
      <c r="AH62" s="60"/>
      <c r="AI62" s="60"/>
      <c r="AJ62" s="60"/>
      <c r="AK62" s="60"/>
      <c r="AL62" s="60"/>
      <c r="AM62" s="64"/>
      <c r="AN62" s="64"/>
      <c r="AO62" s="64"/>
      <c r="AP62" s="64"/>
      <c r="AQ62" s="64"/>
    </row>
    <row r="63" spans="1:44" ht="15">
      <c r="A63" s="60"/>
      <c r="B63" s="60"/>
      <c r="C63" s="60"/>
      <c r="D63" s="60"/>
      <c r="E63" s="60"/>
      <c r="F63" s="60"/>
      <c r="G63" s="60"/>
      <c r="H63" s="60"/>
      <c r="I63" s="60"/>
      <c r="J63" s="60"/>
      <c r="K63" s="60"/>
      <c r="L63" s="60"/>
      <c r="M63" s="60"/>
      <c r="N63" s="99"/>
      <c r="O63" s="99"/>
      <c r="P63" s="60"/>
      <c r="Q63" s="60"/>
      <c r="R63" s="60"/>
      <c r="S63" s="60"/>
      <c r="T63" s="60"/>
      <c r="U63" s="60"/>
      <c r="V63" s="60"/>
      <c r="W63" s="60"/>
      <c r="X63" s="60"/>
      <c r="Y63" s="60"/>
      <c r="Z63" s="60"/>
      <c r="AA63" s="60"/>
      <c r="AB63" s="60"/>
      <c r="AC63" s="60"/>
      <c r="AD63" s="60"/>
      <c r="AE63" s="60"/>
      <c r="AF63" s="60"/>
      <c r="AG63" s="60"/>
      <c r="AH63" s="60"/>
      <c r="AI63" s="60"/>
      <c r="AJ63" s="60"/>
      <c r="AK63" s="60"/>
      <c r="AL63" s="60"/>
      <c r="AM63" s="64"/>
      <c r="AN63" s="64"/>
      <c r="AO63" s="64"/>
      <c r="AP63" s="64"/>
      <c r="AQ63" s="64"/>
    </row>
    <row r="64" spans="1:44" ht="15">
      <c r="A64" s="60"/>
      <c r="B64" s="60"/>
      <c r="C64" s="60"/>
      <c r="D64" s="60"/>
      <c r="E64" s="60"/>
      <c r="F64" s="60"/>
      <c r="G64" s="60"/>
      <c r="H64" s="60"/>
      <c r="I64" s="60"/>
      <c r="J64" s="60"/>
      <c r="K64" s="60"/>
      <c r="L64" s="60"/>
      <c r="M64" s="60"/>
      <c r="N64" s="99"/>
      <c r="O64" s="99"/>
      <c r="P64" s="60"/>
      <c r="Q64" s="60"/>
      <c r="R64" s="60"/>
      <c r="S64" s="60"/>
      <c r="T64" s="60"/>
      <c r="U64" s="60"/>
      <c r="V64" s="60"/>
      <c r="W64" s="60"/>
      <c r="X64" s="60"/>
      <c r="Y64" s="60"/>
      <c r="Z64" s="60"/>
      <c r="AA64" s="60"/>
      <c r="AB64" s="60"/>
      <c r="AC64" s="60"/>
      <c r="AD64" s="60"/>
      <c r="AE64" s="60"/>
      <c r="AF64" s="60"/>
      <c r="AG64" s="60"/>
      <c r="AH64" s="60"/>
      <c r="AI64" s="60"/>
      <c r="AJ64" s="60"/>
      <c r="AK64" s="60"/>
      <c r="AL64" s="60"/>
      <c r="AM64" s="64"/>
      <c r="AN64" s="64"/>
      <c r="AO64" s="64"/>
      <c r="AP64" s="64"/>
      <c r="AQ64" s="64"/>
    </row>
    <row r="65" spans="1:44" ht="15">
      <c r="A65" s="60"/>
      <c r="B65" s="60"/>
      <c r="C65" s="60"/>
      <c r="D65" s="60"/>
      <c r="E65" s="60"/>
      <c r="F65" s="60"/>
      <c r="G65" s="60"/>
      <c r="H65" s="60"/>
      <c r="I65" s="60"/>
      <c r="J65" s="60"/>
      <c r="K65" s="60"/>
      <c r="L65" s="60"/>
      <c r="M65" s="60"/>
      <c r="N65" s="99"/>
      <c r="O65" s="99"/>
      <c r="P65" s="60"/>
      <c r="Q65" s="60"/>
      <c r="R65" s="60"/>
      <c r="S65" s="60"/>
      <c r="T65" s="60"/>
      <c r="U65" s="60"/>
      <c r="V65" s="60"/>
      <c r="W65" s="60"/>
      <c r="X65" s="60"/>
      <c r="Y65" s="60"/>
      <c r="Z65" s="60"/>
      <c r="AA65" s="60"/>
      <c r="AB65" s="60"/>
      <c r="AC65" s="60"/>
      <c r="AD65" s="60"/>
      <c r="AE65" s="60"/>
      <c r="AF65" s="60"/>
      <c r="AG65" s="60"/>
      <c r="AH65" s="60"/>
      <c r="AI65" s="60"/>
      <c r="AJ65" s="60"/>
      <c r="AK65" s="60"/>
      <c r="AL65" s="60"/>
      <c r="AM65" s="64"/>
      <c r="AN65" s="64"/>
      <c r="AO65" s="64"/>
      <c r="AP65" s="64"/>
      <c r="AQ65" s="64"/>
    </row>
    <row r="66" spans="1:44" ht="15">
      <c r="A66" s="60"/>
      <c r="B66" s="60"/>
      <c r="C66" s="60"/>
      <c r="D66" s="60"/>
      <c r="E66" s="60"/>
      <c r="F66" s="60"/>
      <c r="G66" s="60"/>
      <c r="H66" s="60"/>
      <c r="I66" s="60"/>
      <c r="J66" s="60"/>
      <c r="K66" s="60"/>
      <c r="L66" s="60"/>
      <c r="M66" s="60"/>
      <c r="N66" s="99"/>
      <c r="O66" s="99"/>
      <c r="P66" s="60"/>
      <c r="Q66" s="60"/>
      <c r="R66" s="60"/>
      <c r="S66" s="60"/>
      <c r="T66" s="60"/>
      <c r="U66" s="60"/>
      <c r="V66" s="60"/>
      <c r="W66" s="60"/>
      <c r="X66" s="60"/>
      <c r="Y66" s="60"/>
      <c r="Z66" s="60"/>
      <c r="AA66" s="60"/>
      <c r="AB66" s="60"/>
      <c r="AC66" s="60"/>
      <c r="AD66" s="60"/>
      <c r="AE66" s="60"/>
      <c r="AF66" s="60"/>
      <c r="AG66" s="60"/>
      <c r="AH66" s="60"/>
      <c r="AI66" s="60"/>
      <c r="AJ66" s="60"/>
      <c r="AK66" s="60"/>
      <c r="AL66" s="60"/>
      <c r="AM66" s="64"/>
      <c r="AN66" s="64"/>
      <c r="AO66" s="64"/>
      <c r="AP66" s="64"/>
      <c r="AQ66" s="64"/>
    </row>
    <row r="67" spans="1:44" ht="15">
      <c r="A67" s="60"/>
      <c r="B67" s="60"/>
      <c r="C67" s="60"/>
      <c r="D67" s="60"/>
      <c r="E67" s="60"/>
      <c r="F67" s="60"/>
      <c r="G67" s="60"/>
      <c r="H67" s="60"/>
      <c r="I67" s="60"/>
      <c r="J67" s="60"/>
      <c r="K67" s="60"/>
      <c r="L67" s="60"/>
      <c r="M67" s="60"/>
      <c r="N67" s="99"/>
      <c r="O67" s="99"/>
      <c r="P67" s="60"/>
      <c r="Q67" s="60"/>
      <c r="R67" s="60"/>
      <c r="S67" s="60"/>
      <c r="T67" s="60"/>
      <c r="U67" s="60"/>
      <c r="V67" s="60"/>
      <c r="W67" s="60"/>
      <c r="X67" s="60"/>
      <c r="Y67" s="60"/>
      <c r="Z67" s="60"/>
      <c r="AA67" s="60"/>
      <c r="AB67" s="60"/>
      <c r="AC67" s="60"/>
      <c r="AD67" s="60"/>
      <c r="AE67" s="60"/>
      <c r="AF67" s="60"/>
      <c r="AG67" s="60"/>
      <c r="AH67" s="60"/>
      <c r="AI67" s="60"/>
      <c r="AJ67" s="60"/>
      <c r="AK67" s="60"/>
      <c r="AL67" s="60"/>
      <c r="AM67" s="64"/>
      <c r="AN67" s="64"/>
      <c r="AO67" s="64"/>
      <c r="AP67" s="64"/>
      <c r="AQ67" s="64"/>
    </row>
    <row r="68" spans="1:44" ht="15">
      <c r="A68" s="60"/>
      <c r="B68" s="60"/>
      <c r="C68" s="60"/>
      <c r="D68" s="60"/>
      <c r="E68" s="60"/>
      <c r="F68" s="60"/>
      <c r="G68" s="60"/>
      <c r="H68" s="60"/>
      <c r="I68" s="60"/>
      <c r="J68" s="60"/>
      <c r="K68" s="60"/>
      <c r="L68" s="60"/>
      <c r="M68" s="60"/>
      <c r="N68" s="99"/>
      <c r="O68" s="99"/>
      <c r="P68" s="60"/>
      <c r="Q68" s="60"/>
      <c r="R68" s="60"/>
      <c r="S68" s="60"/>
      <c r="T68" s="60"/>
      <c r="U68" s="60"/>
      <c r="V68" s="60"/>
      <c r="W68" s="60"/>
      <c r="X68" s="60"/>
      <c r="Y68" s="60"/>
      <c r="Z68" s="60"/>
      <c r="AA68" s="60"/>
      <c r="AB68" s="60"/>
      <c r="AC68" s="60"/>
      <c r="AD68" s="60"/>
      <c r="AE68" s="60"/>
      <c r="AF68" s="60"/>
      <c r="AG68" s="60"/>
      <c r="AH68" s="60"/>
      <c r="AI68" s="60"/>
      <c r="AJ68" s="60"/>
      <c r="AK68" s="60"/>
      <c r="AL68" s="60"/>
      <c r="AM68" s="64"/>
      <c r="AN68" s="64"/>
      <c r="AO68" s="64"/>
      <c r="AP68" s="64"/>
      <c r="AQ68" s="64"/>
    </row>
    <row r="69" spans="1:44" ht="15">
      <c r="A69" s="60"/>
      <c r="B69" s="60"/>
      <c r="C69" s="60"/>
      <c r="D69" s="60"/>
      <c r="E69" s="60"/>
      <c r="F69" s="60"/>
      <c r="G69" s="60"/>
      <c r="H69" s="60"/>
      <c r="I69" s="60"/>
      <c r="J69" s="60"/>
      <c r="K69" s="60"/>
      <c r="L69" s="60"/>
      <c r="M69" s="60"/>
      <c r="N69" s="99"/>
      <c r="O69" s="99"/>
      <c r="P69" s="60"/>
      <c r="Q69" s="60"/>
      <c r="R69" s="60"/>
      <c r="S69" s="60"/>
      <c r="T69" s="60"/>
      <c r="U69" s="60"/>
      <c r="V69" s="60"/>
      <c r="W69" s="60"/>
      <c r="X69" s="60"/>
      <c r="Y69" s="60"/>
      <c r="Z69" s="60"/>
      <c r="AA69" s="60"/>
      <c r="AB69" s="60"/>
      <c r="AC69" s="60"/>
      <c r="AD69" s="60"/>
      <c r="AE69" s="60"/>
      <c r="AF69" s="60"/>
      <c r="AG69" s="60"/>
      <c r="AH69" s="60"/>
      <c r="AI69" s="60"/>
      <c r="AJ69" s="60"/>
      <c r="AK69" s="60"/>
      <c r="AL69" s="60"/>
      <c r="AM69" s="64"/>
      <c r="AN69" s="64"/>
      <c r="AO69" s="64"/>
      <c r="AP69" s="64"/>
      <c r="AQ69" s="64"/>
    </row>
    <row r="70" spans="1:44" ht="15">
      <c r="A70" s="60"/>
      <c r="B70" s="60"/>
      <c r="C70" s="60"/>
      <c r="D70" s="60"/>
      <c r="E70" s="60"/>
      <c r="F70" s="60"/>
      <c r="G70" s="60"/>
      <c r="H70" s="60"/>
      <c r="I70" s="60"/>
      <c r="J70" s="60"/>
      <c r="K70" s="60"/>
      <c r="L70" s="60"/>
      <c r="M70" s="60"/>
      <c r="N70" s="99"/>
      <c r="O70" s="99"/>
      <c r="P70" s="60"/>
      <c r="Q70" s="60"/>
      <c r="R70" s="60"/>
      <c r="S70" s="60"/>
      <c r="T70" s="60"/>
      <c r="U70" s="60"/>
      <c r="V70" s="60"/>
      <c r="W70" s="60"/>
      <c r="X70" s="60"/>
      <c r="Y70" s="60"/>
      <c r="Z70" s="60"/>
      <c r="AA70" s="60"/>
      <c r="AB70" s="60"/>
      <c r="AC70" s="60"/>
      <c r="AD70" s="60"/>
      <c r="AE70" s="60"/>
      <c r="AF70" s="60"/>
      <c r="AG70" s="60"/>
      <c r="AH70" s="60"/>
      <c r="AI70" s="60"/>
      <c r="AJ70" s="60"/>
      <c r="AK70" s="60"/>
      <c r="AL70" s="60"/>
      <c r="AM70" s="64"/>
      <c r="AN70" s="64"/>
      <c r="AO70" s="64"/>
      <c r="AP70" s="64"/>
      <c r="AQ70" s="64"/>
    </row>
    <row r="71" spans="1:44" ht="15">
      <c r="A71" s="60"/>
      <c r="B71" s="60"/>
      <c r="C71" s="60"/>
      <c r="D71" s="60"/>
      <c r="E71" s="60"/>
      <c r="F71" s="60"/>
      <c r="G71" s="60"/>
      <c r="H71" s="60"/>
      <c r="I71" s="60"/>
      <c r="J71" s="60"/>
      <c r="K71" s="60"/>
      <c r="L71" s="60"/>
      <c r="M71" s="60"/>
      <c r="N71" s="99"/>
      <c r="O71" s="99"/>
      <c r="P71" s="60"/>
      <c r="Q71" s="60"/>
      <c r="R71" s="60"/>
      <c r="S71" s="60"/>
      <c r="T71" s="60"/>
      <c r="U71" s="60"/>
      <c r="V71" s="60"/>
      <c r="W71" s="60"/>
      <c r="X71" s="60"/>
      <c r="Y71" s="60"/>
      <c r="Z71" s="60"/>
      <c r="AA71" s="60"/>
      <c r="AB71" s="60"/>
      <c r="AC71" s="60"/>
      <c r="AD71" s="60"/>
      <c r="AE71" s="60"/>
      <c r="AF71" s="60"/>
      <c r="AG71" s="60"/>
      <c r="AH71" s="60"/>
      <c r="AI71" s="60"/>
      <c r="AJ71" s="60"/>
      <c r="AK71" s="60"/>
      <c r="AL71" s="60"/>
      <c r="AM71" s="64"/>
      <c r="AN71" s="64"/>
      <c r="AO71" s="64"/>
      <c r="AP71" s="64"/>
      <c r="AQ71" s="64"/>
    </row>
    <row r="72" spans="1:44" ht="15">
      <c r="A72" s="60"/>
      <c r="B72" s="60"/>
      <c r="C72" s="60"/>
      <c r="D72" s="60"/>
      <c r="E72" s="60"/>
      <c r="F72" s="60"/>
      <c r="G72" s="60"/>
      <c r="H72" s="60"/>
      <c r="I72" s="60"/>
      <c r="J72" s="60"/>
      <c r="K72" s="60"/>
      <c r="L72" s="60"/>
      <c r="M72" s="60"/>
      <c r="N72" s="99"/>
      <c r="O72" s="99"/>
      <c r="P72" s="60"/>
      <c r="Q72" s="60"/>
      <c r="R72" s="60"/>
      <c r="S72" s="60"/>
      <c r="T72" s="60"/>
      <c r="U72" s="60"/>
      <c r="V72" s="60"/>
      <c r="W72" s="60"/>
      <c r="X72" s="60"/>
      <c r="Y72" s="60"/>
      <c r="Z72" s="60"/>
      <c r="AA72" s="60"/>
      <c r="AB72" s="60"/>
      <c r="AC72" s="60"/>
      <c r="AD72" s="60"/>
      <c r="AE72" s="60"/>
      <c r="AF72" s="60"/>
      <c r="AG72" s="60"/>
      <c r="AH72" s="60"/>
      <c r="AI72" s="60"/>
      <c r="AJ72" s="60"/>
      <c r="AK72" s="60"/>
      <c r="AL72" s="60"/>
      <c r="AM72" s="64"/>
      <c r="AN72" s="64"/>
      <c r="AO72" s="64"/>
      <c r="AP72" s="64"/>
      <c r="AQ72" s="64"/>
    </row>
    <row r="73" spans="1:44" ht="15">
      <c r="A73" s="60"/>
      <c r="B73" s="60"/>
      <c r="C73" s="60"/>
      <c r="D73" s="60"/>
      <c r="E73" s="60"/>
      <c r="F73" s="60"/>
      <c r="G73" s="60"/>
      <c r="H73" s="60"/>
      <c r="I73" s="60"/>
      <c r="J73" s="60"/>
      <c r="K73" s="60"/>
      <c r="L73" s="60"/>
      <c r="M73" s="60"/>
      <c r="N73" s="99"/>
      <c r="O73" s="99"/>
      <c r="P73" s="60"/>
      <c r="Q73" s="60"/>
      <c r="R73" s="60"/>
      <c r="S73" s="60"/>
      <c r="T73" s="60"/>
      <c r="U73" s="60"/>
      <c r="V73" s="60"/>
      <c r="W73" s="60"/>
      <c r="X73" s="60"/>
      <c r="Y73" s="60"/>
      <c r="Z73" s="60"/>
      <c r="AA73" s="60"/>
      <c r="AB73" s="60"/>
      <c r="AC73" s="60"/>
      <c r="AD73" s="60"/>
      <c r="AE73" s="60"/>
      <c r="AF73" s="60"/>
      <c r="AG73" s="60"/>
      <c r="AH73" s="60"/>
      <c r="AI73" s="60"/>
      <c r="AJ73" s="60"/>
      <c r="AK73" s="60"/>
      <c r="AL73" s="60"/>
      <c r="AM73" s="64"/>
      <c r="AN73" s="64"/>
      <c r="AO73" s="64"/>
      <c r="AP73" s="64"/>
      <c r="AQ73" s="64"/>
    </row>
    <row r="74" spans="1:44" ht="15">
      <c r="A74" s="60"/>
      <c r="B74" s="60"/>
      <c r="C74" s="60"/>
      <c r="D74" s="60"/>
      <c r="E74" s="60"/>
      <c r="F74" s="60"/>
      <c r="G74" s="60"/>
      <c r="H74" s="60"/>
      <c r="I74" s="60"/>
      <c r="J74" s="60"/>
      <c r="K74" s="60"/>
      <c r="L74" s="60"/>
      <c r="M74" s="60"/>
      <c r="N74" s="99"/>
      <c r="O74" s="99"/>
      <c r="P74" s="60"/>
      <c r="Q74" s="60"/>
      <c r="R74" s="60"/>
      <c r="S74" s="60"/>
      <c r="T74" s="60"/>
      <c r="U74" s="60"/>
      <c r="V74" s="60"/>
      <c r="W74" s="60"/>
      <c r="X74" s="60"/>
      <c r="Y74" s="60"/>
      <c r="Z74" s="60"/>
      <c r="AA74" s="60"/>
      <c r="AB74" s="60"/>
      <c r="AC74" s="60"/>
      <c r="AD74" s="60"/>
      <c r="AE74" s="60"/>
      <c r="AF74" s="60"/>
      <c r="AG74" s="60"/>
      <c r="AH74" s="60"/>
      <c r="AI74" s="60"/>
      <c r="AJ74" s="60"/>
      <c r="AK74" s="60"/>
      <c r="AL74" s="60"/>
      <c r="AM74" s="64"/>
      <c r="AN74" s="64"/>
      <c r="AO74" s="64"/>
      <c r="AP74" s="64"/>
      <c r="AQ74" s="64"/>
    </row>
    <row r="75" spans="1:44" ht="15">
      <c r="A75" s="60"/>
      <c r="B75" s="60"/>
      <c r="C75" s="60"/>
      <c r="D75" s="60"/>
      <c r="E75" s="60"/>
      <c r="F75" s="60"/>
      <c r="G75" s="60"/>
      <c r="H75" s="60"/>
      <c r="I75" s="60"/>
      <c r="J75" s="60"/>
      <c r="K75" s="60"/>
      <c r="L75" s="60"/>
      <c r="M75" s="60"/>
      <c r="N75" s="99"/>
      <c r="O75" s="99"/>
      <c r="P75" s="60"/>
      <c r="Q75" s="60"/>
      <c r="R75" s="60"/>
      <c r="S75" s="60"/>
      <c r="T75" s="60"/>
      <c r="U75" s="60"/>
      <c r="V75" s="60"/>
      <c r="W75" s="60"/>
      <c r="X75" s="60"/>
      <c r="Y75" s="60"/>
      <c r="Z75" s="60"/>
      <c r="AA75" s="60"/>
      <c r="AB75" s="60"/>
      <c r="AC75" s="60"/>
      <c r="AD75" s="60"/>
      <c r="AE75" s="60"/>
      <c r="AF75" s="60"/>
      <c r="AG75" s="60"/>
      <c r="AH75" s="60"/>
      <c r="AI75" s="60"/>
      <c r="AJ75" s="60"/>
      <c r="AK75" s="60"/>
      <c r="AL75" s="60"/>
      <c r="AM75" s="64"/>
      <c r="AN75" s="64"/>
      <c r="AO75" s="64"/>
      <c r="AP75" s="64"/>
      <c r="AQ75" s="64"/>
    </row>
    <row r="76" spans="1:44" ht="15">
      <c r="A76" s="60"/>
      <c r="B76" s="60"/>
      <c r="C76" s="60"/>
      <c r="D76" s="60"/>
      <c r="E76" s="60"/>
      <c r="F76" s="60"/>
      <c r="G76" s="60"/>
      <c r="H76" s="60"/>
      <c r="I76" s="60"/>
      <c r="J76" s="60"/>
      <c r="K76" s="60"/>
      <c r="L76" s="60"/>
      <c r="M76" s="60"/>
      <c r="N76" s="99"/>
      <c r="O76" s="99"/>
      <c r="P76" s="60"/>
      <c r="Q76" s="60"/>
      <c r="R76" s="60"/>
      <c r="S76" s="60"/>
      <c r="T76" s="60"/>
      <c r="U76" s="60"/>
      <c r="V76" s="60"/>
      <c r="W76" s="60"/>
      <c r="X76" s="60"/>
      <c r="Y76" s="60"/>
      <c r="Z76" s="60"/>
      <c r="AA76" s="60"/>
      <c r="AB76" s="60"/>
      <c r="AC76" s="60"/>
      <c r="AD76" s="60"/>
      <c r="AE76" s="60"/>
      <c r="AF76" s="60"/>
      <c r="AG76" s="60"/>
      <c r="AH76" s="60"/>
      <c r="AI76" s="60"/>
      <c r="AJ76" s="60"/>
      <c r="AK76" s="60"/>
      <c r="AL76" s="60"/>
      <c r="AM76" s="64"/>
      <c r="AN76" s="64"/>
      <c r="AO76" s="64"/>
      <c r="AP76" s="64"/>
      <c r="AQ76" s="64"/>
    </row>
    <row r="77" spans="1:44" ht="15">
      <c r="A77" s="60"/>
      <c r="B77" s="60"/>
      <c r="C77" s="60"/>
      <c r="D77" s="60"/>
      <c r="E77" s="60"/>
      <c r="F77" s="60"/>
      <c r="G77" s="60"/>
      <c r="H77" s="60"/>
      <c r="I77" s="60"/>
      <c r="J77" s="60"/>
      <c r="K77" s="60"/>
      <c r="L77" s="60"/>
      <c r="M77" s="60"/>
      <c r="N77" s="99"/>
      <c r="O77" s="99"/>
      <c r="P77" s="60"/>
      <c r="Q77" s="60"/>
      <c r="R77" s="60"/>
      <c r="S77" s="60"/>
      <c r="T77" s="60"/>
      <c r="U77" s="60"/>
      <c r="V77" s="60"/>
      <c r="W77" s="60"/>
      <c r="X77" s="60"/>
      <c r="Y77" s="60"/>
      <c r="Z77" s="60"/>
      <c r="AA77" s="60"/>
      <c r="AB77" s="60"/>
      <c r="AC77" s="60"/>
      <c r="AD77" s="60"/>
      <c r="AE77" s="60"/>
      <c r="AF77" s="60"/>
      <c r="AG77" s="60"/>
      <c r="AH77" s="60"/>
      <c r="AI77" s="60"/>
      <c r="AJ77" s="60"/>
      <c r="AK77" s="60"/>
      <c r="AL77" s="60"/>
      <c r="AM77" s="64"/>
      <c r="AN77" s="64"/>
      <c r="AO77" s="64"/>
      <c r="AP77" s="64"/>
      <c r="AQ77" s="64"/>
      <c r="AR77" s="60"/>
    </row>
    <row r="78" spans="1:44" ht="15">
      <c r="A78" s="60"/>
      <c r="B78" s="60"/>
      <c r="C78" s="60"/>
      <c r="D78" s="60"/>
      <c r="E78" s="60"/>
      <c r="F78" s="60"/>
      <c r="G78" s="60"/>
      <c r="H78" s="60"/>
      <c r="I78" s="60"/>
      <c r="J78" s="60"/>
      <c r="K78" s="60"/>
      <c r="L78" s="60"/>
      <c r="M78" s="60"/>
      <c r="N78" s="99"/>
      <c r="O78" s="99"/>
      <c r="P78" s="60"/>
      <c r="Q78" s="60"/>
      <c r="R78" s="60"/>
      <c r="S78" s="60"/>
      <c r="T78" s="60"/>
      <c r="U78" s="60"/>
      <c r="V78" s="60"/>
      <c r="W78" s="60"/>
      <c r="X78" s="60"/>
      <c r="Y78" s="60"/>
      <c r="Z78" s="60"/>
      <c r="AA78" s="60"/>
      <c r="AB78" s="60"/>
      <c r="AC78" s="60"/>
      <c r="AD78" s="60"/>
      <c r="AE78" s="60"/>
      <c r="AF78" s="60"/>
      <c r="AG78" s="60"/>
      <c r="AH78" s="60"/>
      <c r="AI78" s="60"/>
      <c r="AJ78" s="60"/>
      <c r="AK78" s="60"/>
      <c r="AL78" s="60"/>
      <c r="AM78" s="64"/>
      <c r="AN78" s="64"/>
      <c r="AO78" s="64"/>
      <c r="AP78" s="64"/>
      <c r="AQ78" s="64"/>
      <c r="AR78" s="60"/>
    </row>
    <row r="79" spans="1:44" ht="15">
      <c r="A79" s="60"/>
      <c r="B79" s="60"/>
      <c r="C79" s="60"/>
      <c r="D79" s="60"/>
      <c r="E79" s="60"/>
      <c r="F79" s="60"/>
      <c r="G79" s="60"/>
      <c r="H79" s="60"/>
      <c r="I79" s="60"/>
      <c r="J79" s="60"/>
      <c r="K79" s="60"/>
      <c r="L79" s="60"/>
      <c r="M79" s="60"/>
      <c r="N79" s="99"/>
      <c r="O79" s="99"/>
      <c r="P79" s="60"/>
      <c r="Q79" s="60"/>
      <c r="R79" s="60"/>
      <c r="S79" s="60"/>
      <c r="T79" s="60"/>
      <c r="U79" s="60"/>
      <c r="V79" s="60"/>
      <c r="W79" s="60"/>
      <c r="X79" s="60"/>
      <c r="Y79" s="60"/>
      <c r="Z79" s="60"/>
      <c r="AA79" s="60"/>
      <c r="AB79" s="60"/>
      <c r="AC79" s="60"/>
      <c r="AD79" s="60"/>
      <c r="AE79" s="60"/>
      <c r="AF79" s="60"/>
      <c r="AG79" s="60"/>
      <c r="AH79" s="60"/>
      <c r="AI79" s="60"/>
      <c r="AJ79" s="60"/>
      <c r="AK79" s="60"/>
      <c r="AL79" s="60"/>
      <c r="AM79" s="64"/>
      <c r="AN79" s="64"/>
      <c r="AO79" s="64"/>
      <c r="AP79" s="64"/>
      <c r="AQ79" s="64"/>
      <c r="AR79" s="60"/>
    </row>
    <row r="80" spans="1:44" ht="15">
      <c r="A80" s="60"/>
      <c r="B80" s="60"/>
      <c r="C80" s="60"/>
      <c r="D80" s="60"/>
      <c r="E80" s="60"/>
      <c r="F80" s="60"/>
      <c r="G80" s="60"/>
      <c r="H80" s="60"/>
      <c r="I80" s="60"/>
      <c r="J80" s="60"/>
      <c r="K80" s="60"/>
      <c r="L80" s="60"/>
      <c r="M80" s="60"/>
      <c r="N80" s="99"/>
      <c r="O80" s="99"/>
      <c r="P80" s="60"/>
      <c r="Q80" s="60"/>
      <c r="R80" s="60"/>
      <c r="S80" s="60"/>
      <c r="T80" s="60"/>
      <c r="U80" s="60"/>
      <c r="V80" s="60"/>
      <c r="W80" s="60"/>
      <c r="X80" s="60"/>
      <c r="Y80" s="60"/>
      <c r="Z80" s="60"/>
      <c r="AA80" s="60"/>
      <c r="AB80" s="60"/>
      <c r="AC80" s="60"/>
      <c r="AD80" s="60"/>
      <c r="AE80" s="60"/>
      <c r="AF80" s="60"/>
      <c r="AG80" s="60"/>
      <c r="AH80" s="60"/>
      <c r="AI80" s="60"/>
      <c r="AJ80" s="60"/>
      <c r="AK80" s="60"/>
      <c r="AL80" s="60"/>
      <c r="AM80" s="64"/>
      <c r="AN80" s="64"/>
      <c r="AO80" s="64"/>
      <c r="AP80" s="64"/>
      <c r="AQ80" s="64"/>
      <c r="AR80" s="60"/>
    </row>
    <row r="81" spans="1:44" ht="15">
      <c r="A81" s="60"/>
      <c r="B81" s="60"/>
      <c r="C81" s="60"/>
      <c r="D81" s="60"/>
      <c r="E81" s="60"/>
      <c r="F81" s="60"/>
      <c r="G81" s="60"/>
      <c r="H81" s="60"/>
      <c r="I81" s="60"/>
      <c r="J81" s="60"/>
      <c r="K81" s="60"/>
      <c r="L81" s="60"/>
      <c r="M81" s="60"/>
      <c r="N81" s="99"/>
      <c r="O81" s="99"/>
      <c r="P81" s="60"/>
      <c r="Q81" s="60"/>
      <c r="R81" s="60"/>
      <c r="S81" s="60"/>
      <c r="T81" s="60"/>
      <c r="U81" s="60"/>
      <c r="V81" s="60"/>
      <c r="W81" s="60"/>
      <c r="X81" s="60"/>
      <c r="Y81" s="60"/>
      <c r="Z81" s="60"/>
      <c r="AA81" s="60"/>
      <c r="AB81" s="60"/>
      <c r="AC81" s="60"/>
      <c r="AD81" s="60"/>
      <c r="AE81" s="60"/>
      <c r="AF81" s="60"/>
      <c r="AG81" s="60"/>
      <c r="AH81" s="60"/>
      <c r="AI81" s="60"/>
      <c r="AJ81" s="60"/>
      <c r="AK81" s="60"/>
      <c r="AL81" s="60"/>
      <c r="AM81" s="64"/>
      <c r="AN81" s="64"/>
      <c r="AO81" s="64"/>
      <c r="AP81" s="64"/>
      <c r="AQ81" s="64"/>
      <c r="AR81" s="60"/>
    </row>
    <row r="82" spans="1:44" ht="15">
      <c r="A82" s="60"/>
      <c r="B82" s="60"/>
      <c r="C82" s="60"/>
      <c r="D82" s="60"/>
      <c r="E82" s="60"/>
      <c r="F82" s="60"/>
      <c r="G82" s="60"/>
      <c r="H82" s="60"/>
      <c r="I82" s="60"/>
      <c r="J82" s="60"/>
      <c r="K82" s="60"/>
      <c r="L82" s="60"/>
      <c r="M82" s="60"/>
      <c r="N82" s="99"/>
      <c r="O82" s="99"/>
      <c r="P82" s="60"/>
      <c r="Q82" s="60"/>
      <c r="R82" s="60"/>
      <c r="S82" s="60"/>
      <c r="T82" s="60"/>
      <c r="U82" s="60"/>
      <c r="V82" s="60"/>
      <c r="W82" s="60"/>
      <c r="X82" s="60"/>
      <c r="Y82" s="60"/>
      <c r="Z82" s="60"/>
      <c r="AA82" s="60"/>
      <c r="AB82" s="60"/>
      <c r="AC82" s="60"/>
      <c r="AD82" s="60"/>
      <c r="AE82" s="60"/>
      <c r="AF82" s="60"/>
      <c r="AG82" s="60"/>
      <c r="AH82" s="60"/>
      <c r="AI82" s="60"/>
      <c r="AJ82" s="60"/>
      <c r="AK82" s="60"/>
      <c r="AL82" s="60"/>
      <c r="AM82" s="64"/>
      <c r="AN82" s="64"/>
      <c r="AO82" s="64"/>
      <c r="AP82" s="64"/>
      <c r="AQ82" s="64"/>
      <c r="AR82" s="60"/>
    </row>
    <row r="83" spans="1:44" ht="15">
      <c r="A83" s="60"/>
      <c r="B83" s="60"/>
      <c r="C83" s="60"/>
      <c r="D83" s="60"/>
      <c r="E83" s="60"/>
      <c r="F83" s="60"/>
      <c r="G83" s="60"/>
      <c r="H83" s="60"/>
      <c r="I83" s="60"/>
      <c r="J83" s="60"/>
      <c r="K83" s="60"/>
      <c r="L83" s="60"/>
      <c r="M83" s="60"/>
      <c r="N83" s="99"/>
      <c r="O83" s="99"/>
      <c r="P83" s="60"/>
      <c r="Q83" s="60"/>
      <c r="R83" s="60"/>
      <c r="S83" s="60"/>
      <c r="T83" s="60"/>
      <c r="U83" s="60"/>
      <c r="V83" s="60"/>
      <c r="W83" s="60"/>
      <c r="X83" s="60"/>
      <c r="Y83" s="60"/>
      <c r="Z83" s="60"/>
      <c r="AA83" s="60"/>
      <c r="AB83" s="60"/>
      <c r="AC83" s="60"/>
      <c r="AD83" s="60"/>
      <c r="AE83" s="60"/>
      <c r="AF83" s="60"/>
      <c r="AG83" s="60"/>
      <c r="AH83" s="60"/>
      <c r="AI83" s="60"/>
      <c r="AJ83" s="60"/>
      <c r="AK83" s="60"/>
      <c r="AL83" s="60"/>
      <c r="AM83" s="64"/>
      <c r="AN83" s="64"/>
      <c r="AO83" s="64"/>
      <c r="AP83" s="64"/>
      <c r="AQ83" s="64"/>
      <c r="AR83" s="60"/>
    </row>
    <row r="85" spans="1:44" s="68" customFormat="1" ht="15">
      <c r="A85" s="65"/>
      <c r="B85" s="65"/>
      <c r="C85" s="65"/>
      <c r="D85" s="65"/>
      <c r="E85" s="65"/>
      <c r="F85" s="92"/>
      <c r="G85" s="65"/>
      <c r="H85" s="139"/>
      <c r="I85" s="139"/>
      <c r="J85" s="139"/>
      <c r="K85" s="139"/>
      <c r="L85" s="139"/>
      <c r="M85" s="139"/>
      <c r="N85" s="139"/>
      <c r="O85" s="139"/>
      <c r="P85" s="139"/>
      <c r="Q85" s="139"/>
      <c r="R85" s="139"/>
      <c r="S85" s="139"/>
      <c r="T85" s="139"/>
      <c r="U85" s="139"/>
      <c r="V85" s="139"/>
      <c r="W85" s="139"/>
      <c r="X85" s="139"/>
      <c r="Y85" s="139"/>
      <c r="Z85" s="139"/>
      <c r="AA85" s="139"/>
      <c r="AB85" s="139"/>
      <c r="AC85" s="139"/>
      <c r="AD85" s="139"/>
      <c r="AE85" s="139"/>
      <c r="AF85" s="139"/>
      <c r="AG85" s="139"/>
      <c r="AH85" s="139"/>
      <c r="AI85" s="139"/>
      <c r="AJ85" s="139"/>
      <c r="AK85" s="139"/>
      <c r="AL85" s="139"/>
      <c r="AM85" s="139"/>
      <c r="AN85" s="65"/>
      <c r="AO85" s="65"/>
      <c r="AP85" s="65"/>
      <c r="AQ85" s="65"/>
      <c r="AR85" s="65"/>
    </row>
    <row r="86" spans="1:44" s="68" customFormat="1" ht="15">
      <c r="A86" s="65"/>
      <c r="B86" s="65"/>
      <c r="C86" s="65"/>
      <c r="D86" s="65"/>
      <c r="E86" s="65"/>
      <c r="F86" s="265"/>
      <c r="G86" s="266"/>
      <c r="H86" s="266"/>
      <c r="I86" s="266"/>
      <c r="J86" s="266"/>
      <c r="K86" s="266"/>
      <c r="L86" s="266"/>
      <c r="M86" s="266"/>
      <c r="N86" s="266"/>
      <c r="O86" s="266"/>
      <c r="P86" s="266"/>
      <c r="Q86" s="266"/>
      <c r="R86" s="266"/>
      <c r="S86" s="266"/>
      <c r="T86" s="266"/>
      <c r="U86" s="266"/>
      <c r="V86" s="266"/>
      <c r="W86" s="266"/>
      <c r="X86" s="266"/>
      <c r="Y86" s="266"/>
      <c r="Z86" s="266"/>
      <c r="AA86" s="266"/>
      <c r="AB86" s="266"/>
      <c r="AC86" s="266"/>
      <c r="AD86" s="266"/>
      <c r="AE86" s="266"/>
      <c r="AF86" s="266"/>
      <c r="AG86" s="266"/>
      <c r="AH86" s="266"/>
      <c r="AI86" s="266"/>
      <c r="AJ86" s="266"/>
      <c r="AK86" s="266"/>
      <c r="AL86" s="266"/>
      <c r="AM86" s="266"/>
      <c r="AN86" s="266"/>
      <c r="AO86" s="266"/>
      <c r="AP86" s="266"/>
      <c r="AQ86" s="266"/>
      <c r="AR86" s="266"/>
    </row>
    <row r="87" spans="1:44" s="68" customFormat="1" ht="15">
      <c r="A87" s="65"/>
      <c r="B87" s="65"/>
      <c r="C87" s="65"/>
      <c r="D87" s="65"/>
      <c r="E87" s="65"/>
      <c r="F87" s="65"/>
      <c r="G87" s="76"/>
      <c r="H87" s="76"/>
      <c r="I87" s="76"/>
      <c r="J87" s="76"/>
      <c r="K87" s="76"/>
      <c r="L87" s="76"/>
      <c r="M87" s="76"/>
      <c r="N87" s="76"/>
      <c r="O87" s="76"/>
      <c r="P87" s="76"/>
      <c r="Q87" s="76"/>
      <c r="R87" s="76"/>
      <c r="S87" s="76"/>
      <c r="T87" s="76"/>
      <c r="U87" s="76"/>
      <c r="V87" s="76"/>
      <c r="W87" s="76"/>
      <c r="X87" s="76"/>
      <c r="Y87" s="76"/>
      <c r="Z87" s="76"/>
      <c r="AA87" s="76"/>
      <c r="AB87" s="76"/>
      <c r="AC87" s="76"/>
      <c r="AD87" s="76"/>
      <c r="AE87" s="76"/>
      <c r="AF87" s="76"/>
      <c r="AG87" s="76"/>
      <c r="AH87" s="76"/>
      <c r="AI87" s="76"/>
      <c r="AJ87" s="76"/>
      <c r="AK87" s="76"/>
      <c r="AL87" s="76"/>
      <c r="AM87" s="76"/>
      <c r="AN87" s="76"/>
      <c r="AO87" s="76"/>
      <c r="AP87" s="76"/>
      <c r="AQ87" s="76"/>
      <c r="AR87" s="76"/>
    </row>
    <row r="88" spans="1:44" s="68" customFormat="1" ht="15">
      <c r="A88" s="65"/>
      <c r="B88" s="65"/>
      <c r="C88" s="65"/>
      <c r="D88" s="65"/>
      <c r="E88" s="65"/>
      <c r="F88" s="65"/>
      <c r="G88" s="76"/>
      <c r="H88" s="76"/>
      <c r="I88" s="76"/>
      <c r="J88" s="76"/>
      <c r="K88" s="76"/>
      <c r="L88" s="76"/>
      <c r="M88" s="76"/>
      <c r="N88" s="76"/>
      <c r="O88" s="76"/>
      <c r="P88" s="76"/>
      <c r="Q88" s="76"/>
      <c r="R88" s="76"/>
      <c r="S88" s="76"/>
      <c r="T88" s="76"/>
      <c r="U88" s="76"/>
      <c r="V88" s="76"/>
      <c r="W88" s="76"/>
      <c r="X88" s="76"/>
      <c r="Y88" s="76"/>
      <c r="Z88" s="76"/>
      <c r="AA88" s="76"/>
      <c r="AB88" s="76"/>
      <c r="AC88" s="76"/>
      <c r="AD88" s="76"/>
      <c r="AE88" s="76"/>
      <c r="AF88" s="76"/>
      <c r="AG88" s="76"/>
      <c r="AH88" s="76"/>
      <c r="AI88" s="76"/>
      <c r="AJ88" s="76"/>
      <c r="AK88" s="76"/>
      <c r="AL88" s="76"/>
      <c r="AM88" s="76"/>
      <c r="AN88" s="76"/>
      <c r="AO88" s="76"/>
      <c r="AP88" s="76"/>
      <c r="AQ88" s="76"/>
      <c r="AR88" s="76"/>
    </row>
    <row r="89" spans="1:44" s="68" customFormat="1" ht="15">
      <c r="A89" s="65"/>
      <c r="B89" s="65"/>
      <c r="C89" s="65"/>
      <c r="D89" s="65"/>
      <c r="E89" s="65"/>
      <c r="F89" s="65"/>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6"/>
      <c r="AI89" s="76"/>
      <c r="AJ89" s="76"/>
      <c r="AK89" s="76"/>
      <c r="AL89" s="76"/>
      <c r="AM89" s="76"/>
      <c r="AN89" s="76"/>
      <c r="AO89" s="76"/>
      <c r="AP89" s="76"/>
      <c r="AQ89" s="76"/>
      <c r="AR89" s="76"/>
    </row>
    <row r="90" spans="1:44" s="68" customFormat="1" ht="15">
      <c r="A90" s="65"/>
      <c r="B90" s="65"/>
      <c r="C90" s="65"/>
      <c r="D90" s="65"/>
      <c r="E90" s="65"/>
      <c r="F90" s="65"/>
      <c r="G90" s="76"/>
      <c r="H90" s="76"/>
      <c r="I90" s="76"/>
      <c r="J90" s="76"/>
      <c r="K90" s="76"/>
      <c r="L90" s="76"/>
      <c r="M90" s="76"/>
      <c r="N90" s="76"/>
      <c r="O90" s="76"/>
      <c r="P90" s="76"/>
      <c r="Q90" s="76"/>
      <c r="R90" s="76"/>
      <c r="S90" s="76"/>
      <c r="T90" s="76"/>
      <c r="U90" s="76"/>
      <c r="V90" s="76"/>
      <c r="W90" s="76"/>
      <c r="X90" s="76"/>
      <c r="Y90" s="76"/>
      <c r="Z90" s="76"/>
      <c r="AA90" s="76"/>
      <c r="AB90" s="76"/>
      <c r="AC90" s="76"/>
      <c r="AD90" s="76"/>
      <c r="AE90" s="76"/>
      <c r="AF90" s="76"/>
      <c r="AG90" s="76"/>
      <c r="AH90" s="76"/>
      <c r="AI90" s="76"/>
      <c r="AJ90" s="76"/>
      <c r="AK90" s="76"/>
      <c r="AL90" s="76"/>
      <c r="AM90" s="76"/>
      <c r="AN90" s="76"/>
      <c r="AO90" s="76"/>
      <c r="AP90" s="76"/>
      <c r="AQ90" s="76"/>
      <c r="AR90" s="76"/>
    </row>
    <row r="91" spans="1:44" s="68" customFormat="1" ht="15">
      <c r="A91" s="65"/>
      <c r="B91" s="65"/>
      <c r="C91" s="65"/>
      <c r="D91" s="65"/>
      <c r="E91" s="65"/>
      <c r="F91" s="65"/>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6"/>
      <c r="AI91" s="76"/>
      <c r="AJ91" s="76"/>
      <c r="AK91" s="76"/>
      <c r="AL91" s="76"/>
      <c r="AM91" s="76"/>
      <c r="AN91" s="76"/>
      <c r="AO91" s="76"/>
      <c r="AP91" s="76"/>
      <c r="AQ91" s="76"/>
      <c r="AR91" s="76"/>
    </row>
    <row r="92" spans="1:44" s="68" customFormat="1" ht="15">
      <c r="A92" s="65"/>
      <c r="B92" s="65"/>
      <c r="C92" s="65"/>
      <c r="D92" s="65"/>
      <c r="E92" s="65"/>
      <c r="F92" s="65"/>
      <c r="G92" s="76"/>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76"/>
      <c r="AI92" s="76"/>
      <c r="AJ92" s="76"/>
      <c r="AK92" s="76"/>
      <c r="AL92" s="76"/>
      <c r="AM92" s="76"/>
      <c r="AN92" s="76"/>
      <c r="AO92" s="76"/>
      <c r="AP92" s="76"/>
      <c r="AQ92" s="76"/>
      <c r="AR92" s="76"/>
    </row>
    <row r="93" spans="1:44" s="68" customFormat="1" ht="15">
      <c r="F93" s="65"/>
      <c r="G93" s="76"/>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76"/>
      <c r="AI93" s="76"/>
      <c r="AJ93" s="76"/>
      <c r="AK93" s="76"/>
      <c r="AL93" s="76"/>
      <c r="AM93" s="76"/>
      <c r="AN93" s="76"/>
      <c r="AO93" s="76"/>
      <c r="AP93" s="76"/>
      <c r="AQ93" s="76"/>
      <c r="AR93" s="76"/>
    </row>
    <row r="94" spans="1:44" s="68" customFormat="1" ht="15">
      <c r="F94" s="65"/>
      <c r="G94" s="76"/>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76"/>
      <c r="AI94" s="76"/>
      <c r="AJ94" s="76"/>
      <c r="AK94" s="76"/>
      <c r="AL94" s="76"/>
      <c r="AM94" s="76"/>
      <c r="AN94" s="76"/>
      <c r="AO94" s="76"/>
      <c r="AP94" s="76"/>
      <c r="AQ94" s="76"/>
      <c r="AR94" s="76"/>
    </row>
    <row r="95" spans="1:44" s="68" customFormat="1" ht="15">
      <c r="F95" s="65"/>
      <c r="G95" s="76"/>
      <c r="H95" s="76"/>
      <c r="I95" s="76"/>
      <c r="J95" s="76"/>
      <c r="K95" s="76"/>
      <c r="L95" s="76"/>
      <c r="M95" s="76"/>
      <c r="N95" s="76"/>
      <c r="O95" s="76"/>
      <c r="P95" s="76"/>
      <c r="Q95" s="76"/>
      <c r="R95" s="76"/>
      <c r="S95" s="76"/>
      <c r="T95" s="76"/>
      <c r="U95" s="76"/>
      <c r="V95" s="76"/>
      <c r="W95" s="76"/>
      <c r="X95" s="76"/>
      <c r="Y95" s="76"/>
      <c r="Z95" s="76"/>
      <c r="AA95" s="76"/>
      <c r="AB95" s="76"/>
      <c r="AC95" s="76"/>
      <c r="AD95" s="76"/>
      <c r="AE95" s="76"/>
      <c r="AF95" s="76"/>
      <c r="AG95" s="76"/>
      <c r="AH95" s="76"/>
      <c r="AI95" s="76"/>
      <c r="AJ95" s="76"/>
      <c r="AK95" s="76"/>
      <c r="AL95" s="76"/>
      <c r="AM95" s="76"/>
      <c r="AN95" s="76"/>
      <c r="AO95" s="76"/>
      <c r="AP95" s="76"/>
      <c r="AQ95" s="76"/>
      <c r="AR95" s="76"/>
    </row>
    <row r="96" spans="1:44" s="68" customFormat="1" ht="15">
      <c r="F96" s="65"/>
      <c r="G96" s="76"/>
      <c r="H96" s="76"/>
      <c r="I96" s="76"/>
      <c r="J96" s="76"/>
      <c r="K96" s="76"/>
      <c r="L96" s="76"/>
      <c r="M96" s="76"/>
      <c r="N96" s="76"/>
      <c r="O96" s="76"/>
      <c r="P96" s="76"/>
      <c r="Q96" s="76"/>
      <c r="R96" s="76"/>
      <c r="S96" s="76"/>
      <c r="T96" s="76"/>
      <c r="U96" s="76"/>
      <c r="V96" s="76"/>
      <c r="W96" s="76"/>
      <c r="X96" s="76"/>
      <c r="Y96" s="76"/>
      <c r="Z96" s="76"/>
      <c r="AA96" s="76"/>
      <c r="AB96" s="76"/>
      <c r="AC96" s="76"/>
      <c r="AD96" s="76"/>
      <c r="AE96" s="76"/>
      <c r="AF96" s="76"/>
      <c r="AG96" s="76"/>
      <c r="AH96" s="76"/>
      <c r="AI96" s="76"/>
      <c r="AJ96" s="76"/>
      <c r="AK96" s="76"/>
      <c r="AL96" s="76"/>
      <c r="AM96" s="76"/>
      <c r="AN96" s="76"/>
      <c r="AO96" s="76"/>
      <c r="AP96" s="76"/>
      <c r="AQ96" s="76"/>
      <c r="AR96" s="76"/>
    </row>
    <row r="97" spans="6:44" s="68" customFormat="1" ht="15">
      <c r="F97" s="65"/>
      <c r="G97" s="76"/>
      <c r="H97" s="76"/>
      <c r="I97" s="76"/>
      <c r="J97" s="76"/>
      <c r="K97" s="76"/>
      <c r="L97" s="76"/>
      <c r="M97" s="76"/>
      <c r="N97" s="76"/>
      <c r="O97" s="76"/>
      <c r="P97" s="76"/>
      <c r="Q97" s="76"/>
      <c r="R97" s="76"/>
      <c r="S97" s="76"/>
      <c r="T97" s="76"/>
      <c r="U97" s="76"/>
      <c r="V97" s="76"/>
      <c r="W97" s="76"/>
      <c r="X97" s="76"/>
      <c r="Y97" s="76"/>
      <c r="Z97" s="76"/>
      <c r="AA97" s="76"/>
      <c r="AB97" s="76"/>
      <c r="AC97" s="76"/>
      <c r="AD97" s="76"/>
      <c r="AE97" s="76"/>
      <c r="AF97" s="76"/>
      <c r="AG97" s="76"/>
      <c r="AH97" s="76"/>
      <c r="AI97" s="76"/>
      <c r="AJ97" s="76"/>
      <c r="AK97" s="76"/>
      <c r="AL97" s="76"/>
      <c r="AM97" s="76"/>
      <c r="AN97" s="76"/>
      <c r="AO97" s="76"/>
      <c r="AP97" s="76"/>
      <c r="AQ97" s="76"/>
      <c r="AR97" s="76"/>
    </row>
    <row r="98" spans="6:44" s="68" customFormat="1" ht="15">
      <c r="F98" s="65"/>
      <c r="G98" s="76"/>
      <c r="H98" s="76"/>
      <c r="I98" s="76"/>
      <c r="J98" s="76"/>
      <c r="K98" s="76"/>
      <c r="L98" s="76"/>
      <c r="M98" s="76"/>
      <c r="N98" s="76"/>
      <c r="O98" s="76"/>
      <c r="P98" s="76"/>
      <c r="Q98" s="76"/>
      <c r="R98" s="76"/>
      <c r="S98" s="76"/>
      <c r="T98" s="76"/>
      <c r="U98" s="76"/>
      <c r="V98" s="76"/>
      <c r="W98" s="76"/>
      <c r="X98" s="76"/>
      <c r="Y98" s="76"/>
      <c r="Z98" s="76"/>
      <c r="AA98" s="76"/>
      <c r="AB98" s="76"/>
      <c r="AC98" s="76"/>
      <c r="AD98" s="76"/>
      <c r="AE98" s="76"/>
      <c r="AF98" s="76"/>
      <c r="AG98" s="76"/>
      <c r="AH98" s="76"/>
      <c r="AI98" s="76"/>
      <c r="AJ98" s="76"/>
      <c r="AK98" s="76"/>
      <c r="AL98" s="76"/>
      <c r="AM98" s="76"/>
      <c r="AN98" s="76"/>
      <c r="AO98" s="76"/>
      <c r="AP98" s="76"/>
      <c r="AQ98" s="76"/>
      <c r="AR98" s="76"/>
    </row>
    <row r="99" spans="6:44" s="68" customFormat="1" ht="15">
      <c r="F99" s="65"/>
      <c r="G99" s="76"/>
      <c r="H99" s="76"/>
      <c r="I99" s="76"/>
      <c r="J99" s="76"/>
      <c r="K99" s="76"/>
      <c r="L99" s="76"/>
      <c r="M99" s="76"/>
      <c r="N99" s="76"/>
      <c r="O99" s="76"/>
      <c r="P99" s="76"/>
      <c r="Q99" s="76"/>
      <c r="R99" s="76"/>
      <c r="S99" s="76"/>
      <c r="T99" s="76"/>
      <c r="U99" s="76"/>
      <c r="V99" s="76"/>
      <c r="W99" s="76"/>
      <c r="X99" s="76"/>
      <c r="Y99" s="76"/>
      <c r="Z99" s="76"/>
      <c r="AA99" s="76"/>
      <c r="AB99" s="76"/>
      <c r="AC99" s="76"/>
      <c r="AD99" s="76"/>
      <c r="AE99" s="76"/>
      <c r="AF99" s="76"/>
      <c r="AG99" s="76"/>
      <c r="AH99" s="76"/>
      <c r="AI99" s="76"/>
      <c r="AJ99" s="76"/>
      <c r="AK99" s="76"/>
      <c r="AL99" s="76"/>
      <c r="AM99" s="76"/>
      <c r="AN99" s="76"/>
      <c r="AO99" s="76"/>
      <c r="AP99" s="76"/>
      <c r="AQ99" s="76"/>
      <c r="AR99" s="76"/>
    </row>
    <row r="100" spans="6:44" s="68" customFormat="1" ht="15">
      <c r="F100" s="65"/>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6"/>
      <c r="AI100" s="76"/>
      <c r="AJ100" s="76"/>
      <c r="AK100" s="76"/>
      <c r="AL100" s="76"/>
      <c r="AM100" s="76"/>
      <c r="AN100" s="76"/>
      <c r="AO100" s="76"/>
      <c r="AP100" s="76"/>
      <c r="AQ100" s="76"/>
      <c r="AR100" s="76"/>
    </row>
    <row r="101" spans="6:44" s="68" customFormat="1" ht="15">
      <c r="F101" s="65"/>
      <c r="G101" s="76"/>
      <c r="H101" s="76"/>
      <c r="I101" s="76"/>
      <c r="J101" s="7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6"/>
      <c r="AK101" s="76"/>
      <c r="AL101" s="76"/>
      <c r="AM101" s="76"/>
      <c r="AN101" s="76"/>
      <c r="AO101" s="76"/>
      <c r="AP101" s="76"/>
      <c r="AQ101" s="76"/>
      <c r="AR101" s="76"/>
    </row>
    <row r="102" spans="6:44" s="68" customFormat="1" ht="15">
      <c r="F102" s="65"/>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c r="AR102" s="76"/>
    </row>
    <row r="103" spans="6:44" s="68" customFormat="1" ht="15">
      <c r="F103" s="65"/>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c r="AI103" s="76"/>
      <c r="AJ103" s="76"/>
      <c r="AK103" s="76"/>
      <c r="AL103" s="76"/>
      <c r="AM103" s="76"/>
      <c r="AN103" s="76"/>
      <c r="AO103" s="76"/>
      <c r="AP103" s="76"/>
      <c r="AQ103" s="76"/>
      <c r="AR103" s="76"/>
    </row>
    <row r="104" spans="6:44" s="68" customFormat="1" ht="15">
      <c r="F104" s="65"/>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c r="AD104" s="76"/>
      <c r="AE104" s="76"/>
      <c r="AF104" s="76"/>
      <c r="AG104" s="76"/>
      <c r="AH104" s="76"/>
      <c r="AI104" s="76"/>
      <c r="AJ104" s="76"/>
      <c r="AK104" s="76"/>
      <c r="AL104" s="76"/>
      <c r="AM104" s="76"/>
      <c r="AN104" s="76"/>
      <c r="AO104" s="76"/>
      <c r="AP104" s="76"/>
      <c r="AQ104" s="76"/>
      <c r="AR104" s="76"/>
    </row>
    <row r="105" spans="6:44" s="68" customFormat="1" ht="15">
      <c r="F105" s="65"/>
      <c r="G105" s="76"/>
      <c r="H105" s="76"/>
      <c r="I105" s="76"/>
      <c r="J105" s="76"/>
      <c r="K105" s="76"/>
      <c r="L105" s="76"/>
      <c r="M105" s="76"/>
      <c r="N105" s="76"/>
      <c r="O105" s="76"/>
      <c r="P105" s="76"/>
      <c r="Q105" s="76"/>
      <c r="R105" s="76"/>
      <c r="S105" s="76"/>
      <c r="T105" s="76"/>
      <c r="U105" s="76"/>
      <c r="V105" s="76"/>
      <c r="W105" s="76"/>
      <c r="X105" s="76"/>
      <c r="Y105" s="76"/>
      <c r="Z105" s="76"/>
      <c r="AA105" s="76"/>
      <c r="AB105" s="76"/>
      <c r="AC105" s="76"/>
      <c r="AD105" s="76"/>
      <c r="AE105" s="76"/>
      <c r="AF105" s="76"/>
      <c r="AG105" s="76"/>
      <c r="AH105" s="76"/>
      <c r="AI105" s="76"/>
      <c r="AJ105" s="76"/>
      <c r="AK105" s="76"/>
      <c r="AL105" s="76"/>
      <c r="AM105" s="76"/>
      <c r="AN105" s="76"/>
      <c r="AO105" s="76"/>
      <c r="AP105" s="76"/>
      <c r="AQ105" s="76"/>
      <c r="AR105" s="76"/>
    </row>
    <row r="106" spans="6:44" s="68" customFormat="1" ht="15">
      <c r="F106" s="65"/>
      <c r="G106" s="76"/>
      <c r="H106" s="76"/>
      <c r="I106" s="76"/>
      <c r="J106" s="76"/>
      <c r="K106" s="76"/>
      <c r="L106" s="76"/>
      <c r="M106" s="76"/>
      <c r="N106" s="76"/>
      <c r="O106" s="76"/>
      <c r="P106" s="76"/>
      <c r="Q106" s="76"/>
      <c r="R106" s="76"/>
      <c r="S106" s="76"/>
      <c r="T106" s="76"/>
      <c r="U106" s="76"/>
      <c r="V106" s="76"/>
      <c r="W106" s="76"/>
      <c r="X106" s="76"/>
      <c r="Y106" s="76"/>
      <c r="Z106" s="76"/>
      <c r="AA106" s="76"/>
      <c r="AB106" s="76"/>
      <c r="AC106" s="76"/>
      <c r="AD106" s="76"/>
      <c r="AE106" s="76"/>
      <c r="AF106" s="76"/>
      <c r="AG106" s="76"/>
      <c r="AH106" s="76"/>
      <c r="AI106" s="76"/>
      <c r="AJ106" s="76"/>
      <c r="AK106" s="76"/>
      <c r="AL106" s="76"/>
      <c r="AM106" s="76"/>
      <c r="AN106" s="76"/>
      <c r="AO106" s="76"/>
      <c r="AP106" s="76"/>
      <c r="AQ106" s="76"/>
      <c r="AR106" s="76"/>
    </row>
    <row r="107" spans="6:44" s="68" customFormat="1" ht="15">
      <c r="F107" s="65"/>
      <c r="G107" s="76"/>
      <c r="H107" s="76"/>
      <c r="I107" s="76"/>
      <c r="J107" s="76"/>
      <c r="K107" s="76"/>
      <c r="L107" s="76"/>
      <c r="M107" s="76"/>
      <c r="N107" s="76"/>
      <c r="O107" s="76"/>
      <c r="P107" s="76"/>
      <c r="Q107" s="76"/>
      <c r="R107" s="76"/>
      <c r="S107" s="76"/>
      <c r="T107" s="76"/>
      <c r="U107" s="76"/>
      <c r="V107" s="76"/>
      <c r="W107" s="76"/>
      <c r="X107" s="76"/>
      <c r="Y107" s="76"/>
      <c r="Z107" s="76"/>
      <c r="AA107" s="76"/>
      <c r="AB107" s="76"/>
      <c r="AC107" s="76"/>
      <c r="AD107" s="76"/>
      <c r="AE107" s="76"/>
      <c r="AF107" s="76"/>
      <c r="AG107" s="76"/>
      <c r="AH107" s="76"/>
      <c r="AI107" s="76"/>
      <c r="AJ107" s="76"/>
      <c r="AK107" s="76"/>
      <c r="AL107" s="76"/>
      <c r="AM107" s="76"/>
      <c r="AN107" s="76"/>
      <c r="AO107" s="76"/>
      <c r="AP107" s="76"/>
      <c r="AQ107" s="76"/>
      <c r="AR107" s="76"/>
    </row>
    <row r="108" spans="6:44" s="68" customFormat="1" ht="15">
      <c r="F108" s="65"/>
      <c r="G108" s="76"/>
      <c r="H108" s="76"/>
      <c r="I108" s="76"/>
      <c r="J108" s="76"/>
      <c r="K108" s="76"/>
      <c r="L108" s="76"/>
      <c r="M108" s="76"/>
      <c r="N108" s="76"/>
      <c r="O108" s="76"/>
      <c r="P108" s="76"/>
      <c r="Q108" s="76"/>
      <c r="R108" s="76"/>
      <c r="S108" s="76"/>
      <c r="T108" s="76"/>
      <c r="U108" s="76"/>
      <c r="V108" s="76"/>
      <c r="W108" s="76"/>
      <c r="X108" s="76"/>
      <c r="Y108" s="76"/>
      <c r="Z108" s="76"/>
      <c r="AA108" s="76"/>
      <c r="AB108" s="76"/>
      <c r="AC108" s="76"/>
      <c r="AD108" s="76"/>
      <c r="AE108" s="76"/>
      <c r="AF108" s="76"/>
      <c r="AG108" s="76"/>
      <c r="AH108" s="76"/>
      <c r="AI108" s="76"/>
      <c r="AJ108" s="76"/>
      <c r="AK108" s="76"/>
      <c r="AL108" s="76"/>
      <c r="AM108" s="76"/>
      <c r="AN108" s="76"/>
      <c r="AO108" s="76"/>
      <c r="AP108" s="76"/>
      <c r="AQ108" s="76"/>
      <c r="AR108" s="76"/>
    </row>
    <row r="109" spans="6:44" s="68" customFormat="1" ht="15">
      <c r="F109" s="65"/>
      <c r="G109" s="76"/>
      <c r="H109" s="76"/>
      <c r="I109" s="76"/>
      <c r="J109" s="7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76"/>
      <c r="AI109" s="76"/>
      <c r="AJ109" s="76"/>
      <c r="AK109" s="76"/>
      <c r="AL109" s="76"/>
      <c r="AM109" s="76"/>
      <c r="AN109" s="76"/>
      <c r="AO109" s="76"/>
      <c r="AP109" s="76"/>
      <c r="AQ109" s="76"/>
      <c r="AR109" s="76"/>
    </row>
    <row r="110" spans="6:44" s="68" customFormat="1" ht="15">
      <c r="F110" s="65"/>
      <c r="G110" s="76"/>
      <c r="H110" s="76"/>
      <c r="I110" s="76"/>
      <c r="J110" s="76"/>
      <c r="K110" s="76"/>
      <c r="L110" s="76"/>
      <c r="M110" s="76"/>
      <c r="N110" s="76"/>
      <c r="O110" s="76"/>
      <c r="P110" s="76"/>
      <c r="Q110" s="76"/>
      <c r="R110" s="76"/>
      <c r="S110" s="76"/>
      <c r="T110" s="76"/>
      <c r="U110" s="76"/>
      <c r="V110" s="76"/>
      <c r="W110" s="76"/>
      <c r="X110" s="76"/>
      <c r="Y110" s="76"/>
      <c r="Z110" s="76"/>
      <c r="AA110" s="76"/>
      <c r="AB110" s="76"/>
      <c r="AC110" s="76"/>
      <c r="AD110" s="76"/>
      <c r="AE110" s="76"/>
      <c r="AF110" s="76"/>
      <c r="AG110" s="76"/>
      <c r="AH110" s="76"/>
      <c r="AI110" s="76"/>
      <c r="AJ110" s="76"/>
      <c r="AK110" s="76"/>
      <c r="AL110" s="76"/>
      <c r="AM110" s="76"/>
      <c r="AN110" s="76"/>
      <c r="AO110" s="76"/>
      <c r="AP110" s="76"/>
      <c r="AQ110" s="76"/>
      <c r="AR110" s="76"/>
    </row>
    <row r="111" spans="6:44" s="68" customFormat="1" ht="15">
      <c r="F111" s="65"/>
      <c r="G111" s="76"/>
      <c r="H111" s="76"/>
      <c r="I111" s="76"/>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6"/>
      <c r="AO111" s="76"/>
      <c r="AP111" s="76"/>
      <c r="AQ111" s="76"/>
      <c r="AR111" s="76"/>
    </row>
    <row r="112" spans="6:44" s="68" customFormat="1" ht="15">
      <c r="F112" s="65"/>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76"/>
      <c r="AQ112" s="76"/>
      <c r="AR112" s="76"/>
    </row>
    <row r="113" spans="6:44" s="68" customFormat="1" ht="15">
      <c r="F113" s="65"/>
      <c r="G113" s="76"/>
      <c r="H113" s="76"/>
      <c r="I113" s="76"/>
      <c r="J113" s="76"/>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6"/>
      <c r="AO113" s="76"/>
      <c r="AP113" s="76"/>
      <c r="AQ113" s="76"/>
      <c r="AR113" s="76"/>
    </row>
    <row r="114" spans="6:44" s="68" customFormat="1" ht="15">
      <c r="F114" s="65"/>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6"/>
      <c r="AO114" s="76"/>
      <c r="AP114" s="76"/>
      <c r="AQ114" s="76"/>
      <c r="AR114" s="76"/>
    </row>
    <row r="115" spans="6:44" s="68" customFormat="1" ht="15">
      <c r="F115" s="65"/>
      <c r="G115" s="76"/>
      <c r="H115" s="76"/>
      <c r="I115" s="76"/>
      <c r="J115" s="76"/>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6"/>
      <c r="AO115" s="76"/>
      <c r="AP115" s="76"/>
      <c r="AQ115" s="76"/>
      <c r="AR115" s="76"/>
    </row>
    <row r="116" spans="6:44" s="68" customFormat="1" ht="15">
      <c r="F116" s="65"/>
      <c r="G116" s="76"/>
      <c r="H116" s="76"/>
      <c r="I116" s="76"/>
      <c r="J116" s="76"/>
      <c r="K116" s="76"/>
      <c r="L116" s="76"/>
      <c r="M116" s="76"/>
      <c r="N116" s="76"/>
      <c r="O116" s="76"/>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6"/>
      <c r="AO116" s="76"/>
      <c r="AP116" s="76"/>
      <c r="AQ116" s="76"/>
      <c r="AR116" s="76"/>
    </row>
    <row r="117" spans="6:44" s="68" customFormat="1" ht="15">
      <c r="F117" s="65"/>
      <c r="G117" s="76"/>
      <c r="H117" s="76"/>
      <c r="I117" s="76"/>
      <c r="J117" s="76"/>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6"/>
      <c r="AO117" s="76"/>
      <c r="AP117" s="76"/>
      <c r="AQ117" s="76"/>
      <c r="AR117" s="76"/>
    </row>
    <row r="118" spans="6:44" s="68" customFormat="1" ht="15">
      <c r="F118" s="65"/>
      <c r="G118" s="76"/>
      <c r="H118" s="76"/>
      <c r="I118" s="76"/>
      <c r="J118" s="76"/>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6"/>
      <c r="AO118" s="76"/>
      <c r="AP118" s="76"/>
      <c r="AQ118" s="76"/>
      <c r="AR118" s="76"/>
    </row>
  </sheetData>
  <mergeCells count="47">
    <mergeCell ref="AJ3:AJ4"/>
    <mergeCell ref="AK3:AK4"/>
    <mergeCell ref="AL3:AL4"/>
    <mergeCell ref="AM3:AM4"/>
    <mergeCell ref="AN3:AN4"/>
    <mergeCell ref="AE3:AE4"/>
    <mergeCell ref="AF3:AF4"/>
    <mergeCell ref="AG3:AG4"/>
    <mergeCell ref="AH3:AH4"/>
    <mergeCell ref="AI3:AI4"/>
    <mergeCell ref="Z3:Z4"/>
    <mergeCell ref="AA3:AA4"/>
    <mergeCell ref="AB3:AB4"/>
    <mergeCell ref="AC3:AC4"/>
    <mergeCell ref="AD3:AD4"/>
    <mergeCell ref="U3:U4"/>
    <mergeCell ref="V3:V4"/>
    <mergeCell ref="W3:W4"/>
    <mergeCell ref="X3:X4"/>
    <mergeCell ref="Y3:Y4"/>
    <mergeCell ref="P3:P4"/>
    <mergeCell ref="Q3:Q4"/>
    <mergeCell ref="R3:R4"/>
    <mergeCell ref="S3:S4"/>
    <mergeCell ref="T3:T4"/>
    <mergeCell ref="L31:L32"/>
    <mergeCell ref="L33:L35"/>
    <mergeCell ref="M3:M4"/>
    <mergeCell ref="N3:N4"/>
    <mergeCell ref="O3:O4"/>
    <mergeCell ref="O5:O6"/>
    <mergeCell ref="O7:O8"/>
    <mergeCell ref="O9:O10"/>
    <mergeCell ref="O11:O12"/>
    <mergeCell ref="O14:O15"/>
    <mergeCell ref="O18:O19"/>
    <mergeCell ref="N2:O2"/>
    <mergeCell ref="D3:E3"/>
    <mergeCell ref="D5:D9"/>
    <mergeCell ref="D11:D16"/>
    <mergeCell ref="D18:D19"/>
    <mergeCell ref="G3:G4"/>
    <mergeCell ref="H3:H4"/>
    <mergeCell ref="I3:I4"/>
    <mergeCell ref="J3:J4"/>
    <mergeCell ref="K3:K4"/>
    <mergeCell ref="L3:L4"/>
  </mergeCells>
  <hyperlinks>
    <hyperlink ref="M45"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F106"/>
  <sheetViews>
    <sheetView topLeftCell="C80" zoomScale="87" zoomScaleNormal="87" workbookViewId="0">
      <selection activeCell="F102" sqref="F102"/>
    </sheetView>
  </sheetViews>
  <sheetFormatPr defaultColWidth="9" defaultRowHeight="12.75"/>
  <cols>
    <col min="2" max="2" width="42.85546875" customWidth="1"/>
    <col min="3" max="3" width="22.42578125" customWidth="1"/>
    <col min="4" max="4" width="13.42578125" customWidth="1"/>
    <col min="5" max="5" width="14.7109375" customWidth="1"/>
    <col min="6" max="6" width="12" customWidth="1"/>
    <col min="8" max="8" width="122.28515625" customWidth="1"/>
    <col min="23" max="23" width="14.28515625" customWidth="1"/>
    <col min="24" max="24" width="36.28515625" customWidth="1"/>
  </cols>
  <sheetData>
    <row r="1" spans="2:29" ht="51">
      <c r="B1" s="225" t="s">
        <v>139</v>
      </c>
    </row>
    <row r="2" spans="2:29" ht="15">
      <c r="C2" s="60"/>
      <c r="D2" s="60"/>
      <c r="E2" s="59" t="s">
        <v>5</v>
      </c>
      <c r="F2" s="60"/>
      <c r="G2" s="60"/>
      <c r="H2" s="60"/>
      <c r="I2" s="60"/>
      <c r="J2" s="60"/>
      <c r="K2" s="60"/>
      <c r="L2" s="60"/>
      <c r="O2" s="167" t="s">
        <v>140</v>
      </c>
      <c r="P2" s="167"/>
      <c r="Q2" s="167"/>
      <c r="R2" s="167"/>
      <c r="S2" s="167"/>
      <c r="V2" s="59" t="s">
        <v>16</v>
      </c>
      <c r="W2" s="86"/>
      <c r="X2" s="234"/>
      <c r="Y2" s="234"/>
      <c r="Z2" s="234"/>
      <c r="AA2" s="234"/>
      <c r="AB2" s="234"/>
    </row>
    <row r="3" spans="2:29" ht="15">
      <c r="C3" s="61" t="s">
        <v>8</v>
      </c>
      <c r="D3" s="61" t="s">
        <v>69</v>
      </c>
      <c r="E3" s="61" t="s">
        <v>70</v>
      </c>
      <c r="F3" s="145" t="s">
        <v>9</v>
      </c>
      <c r="G3" s="145" t="s">
        <v>10</v>
      </c>
      <c r="H3" s="145" t="s">
        <v>11</v>
      </c>
      <c r="I3" s="230" t="s">
        <v>12</v>
      </c>
      <c r="J3" s="230" t="s">
        <v>13</v>
      </c>
      <c r="K3" s="230" t="s">
        <v>14</v>
      </c>
      <c r="L3" s="145" t="s">
        <v>15</v>
      </c>
      <c r="O3" s="167"/>
      <c r="P3" s="231" t="s">
        <v>83</v>
      </c>
      <c r="Q3" s="235" t="s">
        <v>84</v>
      </c>
      <c r="R3" s="235" t="s">
        <v>85</v>
      </c>
      <c r="S3" s="235" t="s">
        <v>86</v>
      </c>
      <c r="V3" s="199" t="s">
        <v>19</v>
      </c>
      <c r="W3" s="199" t="s">
        <v>8</v>
      </c>
      <c r="X3" s="199" t="s">
        <v>20</v>
      </c>
      <c r="Y3" s="199" t="s">
        <v>21</v>
      </c>
      <c r="Z3" s="199" t="s">
        <v>22</v>
      </c>
      <c r="AA3" s="199" t="s">
        <v>23</v>
      </c>
      <c r="AB3" s="199" t="s">
        <v>24</v>
      </c>
    </row>
    <row r="4" spans="2:29" ht="15">
      <c r="C4" s="180" t="s">
        <v>122</v>
      </c>
      <c r="D4" s="62" t="s">
        <v>73</v>
      </c>
      <c r="E4" s="67" t="s">
        <v>74</v>
      </c>
      <c r="F4">
        <f>SUM(P4:S4)*80%</f>
        <v>636</v>
      </c>
      <c r="G4">
        <f>attached_truck_stock!DO26*80%</f>
        <v>1657.6</v>
      </c>
      <c r="H4">
        <f>attached_truck_stock!EM26*0.8</f>
        <v>3166.4</v>
      </c>
      <c r="I4" s="183">
        <f>attached_truck_stock!FK26*0.8</f>
        <v>324</v>
      </c>
      <c r="J4" s="183">
        <f>attached_truck_stock!GI26*0.8</f>
        <v>345.6</v>
      </c>
      <c r="K4" s="183">
        <f>attached_truck_stock!HG26*0.8</f>
        <v>1215.2</v>
      </c>
      <c r="L4">
        <f>attached_truck_stock!IE26*0.8</f>
        <v>1180</v>
      </c>
      <c r="O4" s="167"/>
      <c r="P4" s="167">
        <f>attached_truck_stock!W26*1</f>
        <v>191</v>
      </c>
      <c r="Q4" s="167">
        <f>attached_truck_stock!AU26*1</f>
        <v>57</v>
      </c>
      <c r="R4" s="167">
        <f>attached_truck_stock!BS26*1</f>
        <v>287</v>
      </c>
      <c r="S4" s="167">
        <f>attached_truck_stock!CQ26*1</f>
        <v>260</v>
      </c>
      <c r="V4" s="234" t="s">
        <v>27</v>
      </c>
      <c r="W4" s="234" t="str">
        <f>C4</f>
        <v>TRA_Tru_PLT_GSL</v>
      </c>
      <c r="X4" s="234"/>
      <c r="Y4" s="236" t="s">
        <v>28</v>
      </c>
      <c r="Z4" s="234" t="s">
        <v>29</v>
      </c>
      <c r="AA4" s="234"/>
      <c r="AB4" s="234"/>
    </row>
    <row r="5" spans="2:29" ht="15">
      <c r="C5" s="180" t="s">
        <v>124</v>
      </c>
      <c r="D5" s="62" t="s">
        <v>141</v>
      </c>
      <c r="E5" s="67" t="s">
        <v>74</v>
      </c>
      <c r="F5">
        <f>F4/4</f>
        <v>159</v>
      </c>
      <c r="G5">
        <f>G4/4</f>
        <v>414.4</v>
      </c>
      <c r="H5">
        <f t="shared" ref="H5:L5" si="0">H4/4</f>
        <v>791.6</v>
      </c>
      <c r="I5" s="183">
        <f t="shared" si="0"/>
        <v>81</v>
      </c>
      <c r="J5" s="183">
        <f t="shared" si="0"/>
        <v>86.4</v>
      </c>
      <c r="K5" s="183">
        <f t="shared" si="0"/>
        <v>303.8</v>
      </c>
      <c r="L5">
        <f t="shared" si="0"/>
        <v>295</v>
      </c>
      <c r="O5" s="167"/>
      <c r="P5" s="167"/>
      <c r="Q5" s="167"/>
      <c r="R5" s="167"/>
      <c r="S5" s="167"/>
      <c r="V5" s="234"/>
      <c r="W5" s="234" t="str">
        <f t="shared" ref="W5:W17" si="1">C5</f>
        <v>TRA_Tru_PLT_DST</v>
      </c>
      <c r="X5" s="234"/>
      <c r="Y5" s="234" t="s">
        <v>28</v>
      </c>
      <c r="Z5" s="234" t="s">
        <v>29</v>
      </c>
      <c r="AA5" s="234"/>
      <c r="AB5" s="234"/>
    </row>
    <row r="6" spans="2:29" ht="15">
      <c r="C6" s="180" t="s">
        <v>125</v>
      </c>
      <c r="D6" s="62" t="s">
        <v>73</v>
      </c>
      <c r="E6" s="67" t="s">
        <v>74</v>
      </c>
      <c r="F6">
        <f>SUM(P6:S6)</f>
        <v>222</v>
      </c>
      <c r="G6">
        <f>attached_truck_stock!DO27*1</f>
        <v>576</v>
      </c>
      <c r="H6">
        <f>attached_truck_stock!EM27*1</f>
        <v>1100</v>
      </c>
      <c r="I6" s="183">
        <f>attached_truck_stock!FK27*1</f>
        <v>115</v>
      </c>
      <c r="J6" s="183">
        <f>attached_truck_stock!GI27*1</f>
        <v>211</v>
      </c>
      <c r="K6" s="183">
        <f>attached_truck_stock!HG27*1</f>
        <v>735</v>
      </c>
      <c r="L6">
        <f>attached_truck_stock!IE27*1</f>
        <v>568</v>
      </c>
      <c r="O6" s="167"/>
      <c r="P6" s="167">
        <f>attached_truck_stock!W27*1</f>
        <v>53</v>
      </c>
      <c r="Q6" s="167">
        <f>attached_truck_stock!AU27*1</f>
        <v>16</v>
      </c>
      <c r="R6" s="167">
        <f>attached_truck_stock!BS27*1</f>
        <v>80</v>
      </c>
      <c r="S6" s="167">
        <f>attached_truck_stock!CQ27*1</f>
        <v>73</v>
      </c>
      <c r="V6" s="234"/>
      <c r="W6" s="234" t="str">
        <f t="shared" si="1"/>
        <v>TRA_Tru_FLT_GSL</v>
      </c>
      <c r="X6" s="234"/>
      <c r="Y6" s="234" t="s">
        <v>28</v>
      </c>
      <c r="Z6" s="234" t="s">
        <v>29</v>
      </c>
      <c r="AA6" s="234"/>
      <c r="AB6" s="234"/>
    </row>
    <row r="7" spans="2:29" ht="15">
      <c r="C7" s="180" t="s">
        <v>127</v>
      </c>
      <c r="D7" s="62" t="s">
        <v>73</v>
      </c>
      <c r="E7" s="67" t="s">
        <v>74</v>
      </c>
      <c r="F7">
        <f>SUM(P7:S7)</f>
        <v>89</v>
      </c>
      <c r="G7">
        <f>attached_truck_stock!DO28*1</f>
        <v>225</v>
      </c>
      <c r="H7">
        <f>attached_truck_stock!EM28*1</f>
        <v>400</v>
      </c>
      <c r="I7" s="183">
        <f>attached_truck_stock!FK28*1</f>
        <v>59</v>
      </c>
      <c r="J7" s="183">
        <f>attached_truck_stock!GI28*1</f>
        <v>124</v>
      </c>
      <c r="K7" s="183">
        <f>attached_truck_stock!HG28*1</f>
        <v>441</v>
      </c>
      <c r="L7">
        <f>attached_truck_stock!IE28*1</f>
        <v>334</v>
      </c>
      <c r="O7" s="167"/>
      <c r="P7" s="167">
        <f>attached_truck_stock!W28*1</f>
        <v>20</v>
      </c>
      <c r="Q7" s="167">
        <f>attached_truck_stock!AU28*1</f>
        <v>6</v>
      </c>
      <c r="R7" s="167">
        <f>attached_truck_stock!BS28*1</f>
        <v>35</v>
      </c>
      <c r="S7" s="167">
        <f>attached_truck_stock!CQ28*1</f>
        <v>28</v>
      </c>
      <c r="V7" s="234"/>
      <c r="W7" s="234" t="str">
        <f t="shared" si="1"/>
        <v>TRA_Tru_MT_GSL</v>
      </c>
      <c r="X7" s="234"/>
      <c r="Y7" s="234" t="s">
        <v>28</v>
      </c>
      <c r="Z7" s="234" t="s">
        <v>29</v>
      </c>
      <c r="AA7" s="234"/>
      <c r="AB7" s="234"/>
    </row>
    <row r="8" spans="2:29" ht="15">
      <c r="C8" s="180" t="s">
        <v>128</v>
      </c>
      <c r="D8" s="62" t="s">
        <v>141</v>
      </c>
      <c r="E8" s="67" t="s">
        <v>74</v>
      </c>
      <c r="F8">
        <f>SUM(P8:S8)</f>
        <v>31</v>
      </c>
      <c r="G8">
        <f>attached_truck_stock!DO29*1</f>
        <v>89</v>
      </c>
      <c r="H8">
        <f>attached_truck_stock!EM29*1</f>
        <v>138</v>
      </c>
      <c r="I8" s="183">
        <f>attached_truck_stock!FK29*1</f>
        <v>33</v>
      </c>
      <c r="J8" s="183">
        <f>attached_truck_stock!GI29*1</f>
        <v>43</v>
      </c>
      <c r="K8" s="183">
        <f>attached_truck_stock!HG29*1</f>
        <v>111</v>
      </c>
      <c r="L8">
        <f>attached_truck_stock!IE29*1</f>
        <v>49</v>
      </c>
      <c r="O8" s="167"/>
      <c r="P8" s="167">
        <f>attached_truck_stock!W29*1</f>
        <v>5</v>
      </c>
      <c r="Q8" s="167">
        <f>attached_truck_stock!AU29*1</f>
        <v>3</v>
      </c>
      <c r="R8" s="167">
        <f>attached_truck_stock!BS29*1</f>
        <v>10</v>
      </c>
      <c r="S8" s="167">
        <f>attached_truck_stock!CQ29*1</f>
        <v>13</v>
      </c>
      <c r="V8" s="234"/>
      <c r="W8" s="234" t="str">
        <f t="shared" si="1"/>
        <v>TRA_Tru_HT_DST</v>
      </c>
      <c r="X8" s="234"/>
      <c r="Y8" s="234" t="s">
        <v>28</v>
      </c>
      <c r="Z8" s="234" t="s">
        <v>29</v>
      </c>
      <c r="AA8" s="234"/>
      <c r="AB8" s="234"/>
    </row>
    <row r="9" spans="2:29" ht="15">
      <c r="C9" s="180" t="s">
        <v>129</v>
      </c>
      <c r="D9" s="62" t="s">
        <v>73</v>
      </c>
      <c r="E9" s="16" t="s">
        <v>142</v>
      </c>
      <c r="F9">
        <f>SUM(P9:S9)</f>
        <v>60</v>
      </c>
      <c r="G9">
        <f>attached_motorcycle_stock!DO27*1</f>
        <v>227</v>
      </c>
      <c r="H9">
        <f>attached_motorcycle_stock!EM27*1</f>
        <v>220</v>
      </c>
      <c r="I9" s="183">
        <f>attached_motorcycle_stock!FK27*1</f>
        <v>24</v>
      </c>
      <c r="J9" s="183">
        <f>attached_motorcycle_stock!GI27*1</f>
        <v>7</v>
      </c>
      <c r="K9" s="183">
        <f>attached_motorcycle_stock!HG27*1</f>
        <v>125</v>
      </c>
      <c r="L9">
        <f>attached_motorcycle_stock!IE27*1</f>
        <v>77</v>
      </c>
      <c r="O9" s="167"/>
      <c r="P9" s="167">
        <f>attached_motorcycle_stock!W27*1</f>
        <v>14</v>
      </c>
      <c r="Q9" s="167">
        <f>attached_motorcycle_stock!AU27*1</f>
        <v>4</v>
      </c>
      <c r="R9" s="167">
        <f>attached_motorcycle_stock!BS27*1</f>
        <v>20</v>
      </c>
      <c r="S9" s="167">
        <f>attached_motorcycle_stock!CQ27*1</f>
        <v>22</v>
      </c>
      <c r="V9" s="234"/>
      <c r="W9" s="234" t="str">
        <f t="shared" si="1"/>
        <v>TRA_Mot_GSL</v>
      </c>
      <c r="X9" s="234"/>
      <c r="Y9" s="234" t="s">
        <v>28</v>
      </c>
      <c r="Z9" s="234" t="s">
        <v>29</v>
      </c>
      <c r="AA9" s="234"/>
      <c r="AB9" s="234"/>
    </row>
    <row r="10" spans="2:29" ht="15">
      <c r="C10" s="180" t="s">
        <v>117</v>
      </c>
      <c r="D10" s="62" t="s">
        <v>141</v>
      </c>
      <c r="E10" t="s">
        <v>143</v>
      </c>
      <c r="F10">
        <f>SUM(P10:S10)</f>
        <v>4</v>
      </c>
      <c r="G10">
        <f>attached_bus_stock!DO14*1</f>
        <v>12</v>
      </c>
      <c r="H10">
        <f>attached_bus_stock!EM14*1</f>
        <v>19</v>
      </c>
      <c r="I10" s="183">
        <f>attached_bus_stock!FK14*1</f>
        <v>3</v>
      </c>
      <c r="J10" s="183">
        <f>attached_bus_stock!GI14*1</f>
        <v>2</v>
      </c>
      <c r="K10" s="183">
        <f>attached_bus_stock!HG14*1</f>
        <v>9</v>
      </c>
      <c r="L10">
        <f>attached_bus_stock!IE14*1</f>
        <v>7</v>
      </c>
      <c r="O10" s="167"/>
      <c r="P10" s="167">
        <f>attached_bus_stock!W14*1</f>
        <v>1</v>
      </c>
      <c r="Q10" s="167">
        <f>attached_bus_stock!AU14*1</f>
        <v>0</v>
      </c>
      <c r="R10" s="167">
        <f>attached_bus_stock!BS14*1</f>
        <v>1</v>
      </c>
      <c r="S10" s="167">
        <f>attached_bus_stock!CQ14*1</f>
        <v>2</v>
      </c>
      <c r="V10" s="234"/>
      <c r="W10" s="234" t="str">
        <f t="shared" si="1"/>
        <v>TRA_Bus_SB_DST</v>
      </c>
      <c r="X10" s="234"/>
      <c r="Y10" s="234" t="s">
        <v>28</v>
      </c>
      <c r="Z10" s="234" t="s">
        <v>29</v>
      </c>
      <c r="AA10" s="234"/>
      <c r="AB10" s="234"/>
    </row>
    <row r="11" spans="2:29" ht="15">
      <c r="C11" s="180" t="s">
        <v>116</v>
      </c>
      <c r="D11" s="62" t="s">
        <v>73</v>
      </c>
      <c r="E11" t="s">
        <v>143</v>
      </c>
      <c r="F11">
        <v>0</v>
      </c>
      <c r="G11">
        <v>0</v>
      </c>
      <c r="H11">
        <v>0</v>
      </c>
      <c r="I11" s="183">
        <v>0</v>
      </c>
      <c r="J11" s="183">
        <v>0</v>
      </c>
      <c r="K11" s="183">
        <v>0</v>
      </c>
      <c r="L11">
        <v>0</v>
      </c>
      <c r="O11" s="167"/>
      <c r="P11" s="167"/>
      <c r="Q11" s="167"/>
      <c r="R11" s="167"/>
      <c r="S11" s="167"/>
      <c r="V11" s="234"/>
      <c r="W11" s="234" t="str">
        <f t="shared" si="1"/>
        <v>TRA_Bus_SB_GSL</v>
      </c>
      <c r="X11" s="234"/>
      <c r="Y11" s="234" t="s">
        <v>28</v>
      </c>
      <c r="Z11" s="234" t="s">
        <v>29</v>
      </c>
      <c r="AA11" s="234"/>
      <c r="AB11" s="234"/>
    </row>
    <row r="12" spans="2:29" ht="15">
      <c r="C12" s="180" t="s">
        <v>119</v>
      </c>
      <c r="D12" s="62" t="s">
        <v>141</v>
      </c>
      <c r="E12" t="s">
        <v>143</v>
      </c>
      <c r="F12">
        <f>SUM(P12:S12)</f>
        <v>2</v>
      </c>
      <c r="G12">
        <f>attached_bus_stock!DO15*1</f>
        <v>7</v>
      </c>
      <c r="H12">
        <f>attached_bus_stock!EM15*1</f>
        <v>11</v>
      </c>
      <c r="I12" s="183">
        <f>attached_bus_stock!FK15*1</f>
        <v>2</v>
      </c>
      <c r="J12" s="183">
        <f>attached_bus_stock!GI15*1</f>
        <v>1</v>
      </c>
      <c r="K12" s="183">
        <f>attached_bus_stock!HG15*1</f>
        <v>5</v>
      </c>
      <c r="L12">
        <f>attached_bus_stock!IE15*1</f>
        <v>4</v>
      </c>
      <c r="O12" s="167"/>
      <c r="P12" s="167">
        <f>attached_bus_stock!W15*1</f>
        <v>0</v>
      </c>
      <c r="Q12" s="167">
        <f>attached_bus_stock!AU15*1</f>
        <v>0</v>
      </c>
      <c r="R12" s="167">
        <f>attached_bus_stock!BS15*1</f>
        <v>1</v>
      </c>
      <c r="S12" s="167">
        <f>attached_bus_stock!CQ15*1</f>
        <v>1</v>
      </c>
      <c r="V12" s="234"/>
      <c r="W12" s="234" t="str">
        <f t="shared" si="1"/>
        <v>TRA_Bus_UT_DST</v>
      </c>
      <c r="X12" s="234"/>
      <c r="Y12" s="234" t="s">
        <v>28</v>
      </c>
      <c r="Z12" s="234" t="s">
        <v>29</v>
      </c>
      <c r="AA12" s="234"/>
      <c r="AB12" s="234"/>
      <c r="AC12" s="180"/>
    </row>
    <row r="13" spans="2:29" ht="15">
      <c r="C13" s="180" t="s">
        <v>118</v>
      </c>
      <c r="D13" s="62" t="s">
        <v>73</v>
      </c>
      <c r="E13" t="s">
        <v>143</v>
      </c>
      <c r="F13">
        <v>0</v>
      </c>
      <c r="G13">
        <v>0</v>
      </c>
      <c r="H13">
        <v>0</v>
      </c>
      <c r="I13" s="183">
        <v>0</v>
      </c>
      <c r="J13" s="183">
        <v>0</v>
      </c>
      <c r="K13" s="183">
        <v>0</v>
      </c>
      <c r="L13">
        <v>0</v>
      </c>
      <c r="O13" s="167"/>
      <c r="P13" s="167"/>
      <c r="Q13" s="167"/>
      <c r="R13" s="167"/>
      <c r="S13" s="167"/>
      <c r="V13" s="234"/>
      <c r="W13" s="234" t="str">
        <f t="shared" si="1"/>
        <v>TRA_Bus_UT_GSL</v>
      </c>
      <c r="X13" s="234"/>
      <c r="Y13" s="234" t="s">
        <v>28</v>
      </c>
      <c r="Z13" s="234" t="s">
        <v>29</v>
      </c>
      <c r="AA13" s="234"/>
      <c r="AB13" s="234"/>
      <c r="AC13" s="180"/>
    </row>
    <row r="14" spans="2:29" ht="15">
      <c r="C14" s="180" t="s">
        <v>121</v>
      </c>
      <c r="D14" s="62" t="s">
        <v>141</v>
      </c>
      <c r="E14" t="s">
        <v>143</v>
      </c>
      <c r="F14">
        <f>SUM(P14:S14)</f>
        <v>0</v>
      </c>
      <c r="G14">
        <f>attached_bus_stock!DO16*1</f>
        <v>1</v>
      </c>
      <c r="H14">
        <f>attached_bus_stock!EM16*1</f>
        <v>2</v>
      </c>
      <c r="I14" s="183">
        <f>attached_bus_stock!FK16*1</f>
        <v>0</v>
      </c>
      <c r="J14" s="183">
        <f>attached_bus_stock!GI16*1</f>
        <v>0</v>
      </c>
      <c r="K14" s="183">
        <f>attached_bus_stock!HG16*1</f>
        <v>1</v>
      </c>
      <c r="L14">
        <f>attached_bus_stock!IE16*1</f>
        <v>1</v>
      </c>
      <c r="O14" s="167"/>
      <c r="P14" s="167">
        <f>attached_bus_stock!W16*1</f>
        <v>0</v>
      </c>
      <c r="Q14" s="167">
        <f>attached_bus_stock!AU16*1</f>
        <v>0</v>
      </c>
      <c r="R14" s="167">
        <f>attached_bus_stock!BS16*1</f>
        <v>0</v>
      </c>
      <c r="S14" s="167">
        <f>attached_bus_stock!CQ16*1</f>
        <v>0</v>
      </c>
      <c r="T14" s="78"/>
      <c r="U14" s="78"/>
      <c r="V14" s="234"/>
      <c r="W14" s="234" t="str">
        <f t="shared" si="1"/>
        <v>TRA_Bus_IC_DST</v>
      </c>
      <c r="X14" s="234"/>
      <c r="Y14" s="234" t="s">
        <v>28</v>
      </c>
      <c r="Z14" s="234" t="s">
        <v>29</v>
      </c>
      <c r="AA14" s="234"/>
      <c r="AB14" s="234"/>
      <c r="AC14" s="180"/>
    </row>
    <row r="15" spans="2:29" ht="15">
      <c r="C15" s="180" t="s">
        <v>120</v>
      </c>
      <c r="D15" s="62" t="s">
        <v>73</v>
      </c>
      <c r="E15" t="s">
        <v>143</v>
      </c>
      <c r="F15">
        <v>0</v>
      </c>
      <c r="G15">
        <v>0</v>
      </c>
      <c r="H15">
        <v>0</v>
      </c>
      <c r="I15" s="183">
        <v>0</v>
      </c>
      <c r="J15" s="183">
        <v>0</v>
      </c>
      <c r="K15" s="183">
        <v>0</v>
      </c>
      <c r="L15">
        <v>0</v>
      </c>
      <c r="O15" s="167"/>
      <c r="P15" s="167"/>
      <c r="Q15" s="167"/>
      <c r="R15" s="167"/>
      <c r="S15" s="167"/>
      <c r="T15" s="78"/>
      <c r="U15" s="78"/>
      <c r="V15" s="234"/>
      <c r="W15" s="234" t="str">
        <f t="shared" si="1"/>
        <v>TRA_Bus_IC_GSL</v>
      </c>
      <c r="X15" s="234"/>
      <c r="Y15" s="234" t="s">
        <v>28</v>
      </c>
      <c r="Z15" s="234" t="s">
        <v>29</v>
      </c>
      <c r="AA15" s="234"/>
      <c r="AB15" s="234"/>
      <c r="AC15" s="180"/>
    </row>
    <row r="16" spans="2:29" ht="15">
      <c r="C16" s="180" t="s">
        <v>130</v>
      </c>
      <c r="D16" s="62" t="s">
        <v>73</v>
      </c>
      <c r="E16" s="60" t="s">
        <v>71</v>
      </c>
      <c r="F16">
        <f>SUM(P16:S16)</f>
        <v>823</v>
      </c>
      <c r="G16">
        <f>attached_car_stock!DO17*1</f>
        <v>3232</v>
      </c>
      <c r="H16">
        <f>attached_car_stock!EM17*1</f>
        <v>4127</v>
      </c>
      <c r="I16" s="183">
        <f>attached_car_stock!FK17*1</f>
        <v>291</v>
      </c>
      <c r="J16" s="183">
        <f>attached_car_stock!GI17*1</f>
        <v>284</v>
      </c>
      <c r="K16" s="183">
        <f>attached_car_stock!HG17*1</f>
        <v>1132</v>
      </c>
      <c r="L16">
        <f>attached_car_stock!IE17*1</f>
        <v>1574</v>
      </c>
      <c r="O16" s="167"/>
      <c r="P16" s="167">
        <f>attached_car_stock!W17*1</f>
        <v>148</v>
      </c>
      <c r="Q16" s="167">
        <f>attached_car_stock!AU17*1</f>
        <v>66</v>
      </c>
      <c r="R16" s="167">
        <f>attached_car_stock!BS17*1</f>
        <v>344</v>
      </c>
      <c r="S16" s="167">
        <f>attached_car_stock!CQ17*1</f>
        <v>265</v>
      </c>
      <c r="T16" s="78"/>
      <c r="U16" s="78"/>
      <c r="V16" s="234"/>
      <c r="W16" s="234" t="str">
        <f t="shared" si="1"/>
        <v>TRA_Car_GSL</v>
      </c>
      <c r="X16" s="234"/>
      <c r="Y16" s="234" t="s">
        <v>28</v>
      </c>
      <c r="Z16" s="234" t="s">
        <v>29</v>
      </c>
      <c r="AA16" s="234"/>
      <c r="AB16" s="234"/>
      <c r="AC16" s="180"/>
    </row>
    <row r="17" spans="3:32" ht="15">
      <c r="C17" s="180" t="s">
        <v>131</v>
      </c>
      <c r="D17" s="62" t="s">
        <v>141</v>
      </c>
      <c r="E17" s="60" t="s">
        <v>71</v>
      </c>
      <c r="F17">
        <v>0</v>
      </c>
      <c r="G17">
        <v>0</v>
      </c>
      <c r="H17">
        <v>0</v>
      </c>
      <c r="I17" s="183">
        <v>0</v>
      </c>
      <c r="J17" s="183">
        <v>0</v>
      </c>
      <c r="K17" s="183">
        <v>0</v>
      </c>
      <c r="L17">
        <v>0</v>
      </c>
      <c r="O17" s="167"/>
      <c r="P17" s="167"/>
      <c r="Q17" s="167"/>
      <c r="R17" s="167"/>
      <c r="S17" s="167"/>
      <c r="T17" s="97"/>
      <c r="U17" s="97"/>
      <c r="V17" s="234"/>
      <c r="W17" s="234" t="str">
        <f t="shared" si="1"/>
        <v>TRA_Car_DST</v>
      </c>
      <c r="X17" s="234"/>
      <c r="Y17" s="234" t="s">
        <v>28</v>
      </c>
      <c r="Z17" s="234" t="s">
        <v>29</v>
      </c>
      <c r="AA17" s="234"/>
      <c r="AB17" s="234"/>
      <c r="AC17" s="180"/>
    </row>
    <row r="18" spans="3:32" ht="15">
      <c r="O18" s="167"/>
      <c r="P18" s="167"/>
      <c r="Q18" s="167"/>
      <c r="R18" s="167"/>
      <c r="S18" s="167"/>
      <c r="V18" s="234"/>
      <c r="W18" s="234"/>
      <c r="X18" s="234"/>
      <c r="Y18" s="234"/>
      <c r="Z18" s="234"/>
      <c r="AA18" s="234"/>
      <c r="AB18" s="234"/>
      <c r="AC18" s="180"/>
    </row>
    <row r="19" spans="3:32" ht="15">
      <c r="O19" s="167"/>
      <c r="P19" s="231" t="s">
        <v>83</v>
      </c>
      <c r="Q19" s="235" t="s">
        <v>84</v>
      </c>
      <c r="R19" s="235" t="s">
        <v>85</v>
      </c>
      <c r="S19" s="235" t="s">
        <v>86</v>
      </c>
      <c r="V19" s="234"/>
      <c r="W19" s="234"/>
      <c r="X19" s="234"/>
      <c r="Y19" s="234"/>
      <c r="Z19" s="234"/>
      <c r="AA19" s="234"/>
      <c r="AB19" s="234"/>
      <c r="AC19" s="180"/>
    </row>
    <row r="20" spans="3:32" ht="15">
      <c r="O20" s="167"/>
      <c r="P20" s="232">
        <v>23.1033527843651</v>
      </c>
      <c r="Q20" s="233">
        <v>33.975071134220101</v>
      </c>
      <c r="R20" s="233">
        <v>11.8069075344666</v>
      </c>
      <c r="S20" s="233">
        <v>9.36756449676</v>
      </c>
      <c r="V20" s="234"/>
      <c r="W20" s="234"/>
      <c r="X20" s="234"/>
      <c r="Y20" s="234"/>
      <c r="Z20" s="234"/>
      <c r="AA20" s="234"/>
      <c r="AB20" s="234"/>
      <c r="AC20" s="180"/>
    </row>
    <row r="21" spans="3:32" ht="15">
      <c r="O21" s="167"/>
      <c r="P21" s="233">
        <v>43.850812168804602</v>
      </c>
      <c r="Q21" s="233">
        <v>37.362782426965801</v>
      </c>
      <c r="R21" s="233">
        <v>27.637438162162301</v>
      </c>
      <c r="S21" s="233">
        <v>20.804550440864599</v>
      </c>
      <c r="V21" s="234"/>
      <c r="W21" s="234"/>
      <c r="X21" s="234"/>
      <c r="Y21" s="234"/>
      <c r="Z21" s="234"/>
      <c r="AA21" s="234"/>
      <c r="AB21" s="234"/>
      <c r="AC21" s="180"/>
    </row>
    <row r="22" spans="3:32" ht="15">
      <c r="O22" s="167"/>
      <c r="P22" s="233">
        <v>5.3548550744396604</v>
      </c>
      <c r="Q22" s="233">
        <v>6.2394661166311201</v>
      </c>
      <c r="R22" s="233">
        <v>1.2238226856830301</v>
      </c>
      <c r="S22" s="233">
        <v>2.0690491791458201</v>
      </c>
      <c r="V22" s="180"/>
      <c r="W22" s="180"/>
      <c r="X22" s="180"/>
      <c r="Y22" s="180"/>
      <c r="Z22" s="180"/>
      <c r="AA22" s="180"/>
      <c r="AB22" s="180"/>
      <c r="AC22" s="180"/>
    </row>
    <row r="23" spans="3:32" ht="15">
      <c r="E23" s="59" t="s">
        <v>144</v>
      </c>
      <c r="F23" s="59"/>
      <c r="G23" s="180"/>
      <c r="H23" s="226" t="s">
        <v>145</v>
      </c>
      <c r="I23" s="180"/>
      <c r="J23" s="180"/>
      <c r="K23" s="180"/>
      <c r="L23" s="180"/>
      <c r="P23" s="233">
        <v>0.50004663533895599</v>
      </c>
      <c r="Q23" s="233">
        <v>0.36415456125204199</v>
      </c>
      <c r="R23" s="233">
        <v>7.2037635476561501E-2</v>
      </c>
      <c r="S23" s="233">
        <v>0.33187166832119303</v>
      </c>
      <c r="V23" s="86" t="s">
        <v>42</v>
      </c>
      <c r="W23" s="86"/>
      <c r="X23" s="234"/>
      <c r="Y23" s="234"/>
      <c r="Z23" s="234"/>
      <c r="AA23" s="234"/>
      <c r="AB23" s="234"/>
      <c r="AC23" s="234"/>
    </row>
    <row r="24" spans="3:32" ht="15">
      <c r="E24" s="199" t="s">
        <v>38</v>
      </c>
      <c r="F24" s="145" t="s">
        <v>9</v>
      </c>
      <c r="G24" s="145" t="s">
        <v>10</v>
      </c>
      <c r="H24" s="145" t="s">
        <v>11</v>
      </c>
      <c r="I24" s="145" t="s">
        <v>12</v>
      </c>
      <c r="J24" s="145" t="s">
        <v>13</v>
      </c>
      <c r="K24" s="145" t="s">
        <v>14</v>
      </c>
      <c r="L24" s="145" t="s">
        <v>15</v>
      </c>
      <c r="V24" s="199" t="s">
        <v>44</v>
      </c>
      <c r="W24" s="199" t="s">
        <v>38</v>
      </c>
      <c r="X24" s="199" t="s">
        <v>45</v>
      </c>
      <c r="Y24" s="199" t="s">
        <v>46</v>
      </c>
      <c r="Z24" s="199" t="s">
        <v>47</v>
      </c>
      <c r="AA24" s="199" t="s">
        <v>48</v>
      </c>
      <c r="AB24" s="199" t="s">
        <v>49</v>
      </c>
      <c r="AC24" s="199" t="s">
        <v>50</v>
      </c>
    </row>
    <row r="25" spans="3:32" ht="15">
      <c r="E25" s="180" t="str">
        <f>E4</f>
        <v>TRA_Tru</v>
      </c>
      <c r="F25" s="227">
        <f>(F4*AFA_000kmPerVeh_AFA!E11*Occupancy_ACTFLO_CAP2ACT!D11+F5*AFA_000kmPerVeh_AFA!E12*Occupancy_ACTFLO_CAP2ACT!D12+F6*AFA_000kmPerVeh_AFA!E13*Occupancy_ACTFLO_CAP2ACT!D13+F7*AFA_000kmPerVeh_AFA!E14*Occupancy_ACTFLO_CAP2ACT!D14+F8*AFA_000kmPerVeh_AFA!E15*Occupancy_ACTFLO_CAP2ACT!D15)/1000+SUM(Electric_vehecle!F31:F34)</f>
        <v>51.016468976250501</v>
      </c>
      <c r="G25" s="227">
        <f>(G4*AFA_000kmPerVeh_AFA!F11*Occupancy_ACTFLO_CAP2ACT!E11+G5*AFA_000kmPerVeh_AFA!F12*Occupancy_ACTFLO_CAP2ACT!E12+G6*AFA_000kmPerVeh_AFA!F13*Occupancy_ACTFLO_CAP2ACT!E13+G7*AFA_000kmPerVeh_AFA!F14*Occupancy_ACTFLO_CAP2ACT!E14+G8*AFA_000kmPerVeh_AFA!F15*Occupancy_ACTFLO_CAP2ACT!E15)/1000+SUM(Electric_vehecle!G31:G34)</f>
        <v>139.543021626523</v>
      </c>
      <c r="H25" s="227">
        <f>(H4*AFA_000kmPerVeh_AFA!G11*Occupancy_ACTFLO_CAP2ACT!F11+H5*AFA_000kmPerVeh_AFA!G12*Occupancy_ACTFLO_CAP2ACT!F12+H6*AFA_000kmPerVeh_AFA!G13*Occupancy_ACTFLO_CAP2ACT!F13+H7*AFA_000kmPerVeh_AFA!G14*Occupancy_ACTFLO_CAP2ACT!F14+H8*AFA_000kmPerVeh_AFA!G15*Occupancy_ACTFLO_CAP2ACT!F15)/1000+SUM(Electric_vehecle!H31:H34)</f>
        <v>248.78915496697499</v>
      </c>
      <c r="I25" s="227">
        <f>(I4*AFA_000kmPerVeh_AFA!H11*Occupancy_ACTFLO_CAP2ACT!G11+I5*AFA_000kmPerVeh_AFA!H12*Occupancy_ACTFLO_CAP2ACT!G12+I6*AFA_000kmPerVeh_AFA!H13*Occupancy_ACTFLO_CAP2ACT!G13+I7*AFA_000kmPerVeh_AFA!H14*Occupancy_ACTFLO_CAP2ACT!G14+I8*AFA_000kmPerVeh_AFA!H15*Occupancy_ACTFLO_CAP2ACT!G15)/1000+SUM(Electric_vehecle!I31:I34)</f>
        <v>33.275033884327101</v>
      </c>
      <c r="J25" s="227">
        <f>(J4*AFA_000kmPerVeh_AFA!I11*Occupancy_ACTFLO_CAP2ACT!H11+J5*AFA_000kmPerVeh_AFA!I12*Occupancy_ACTFLO_CAP2ACT!H12+J6*AFA_000kmPerVeh_AFA!I13*Occupancy_ACTFLO_CAP2ACT!H13+J7*AFA_000kmPerVeh_AFA!I14*Occupancy_ACTFLO_CAP2ACT!H14+J8*AFA_000kmPerVeh_AFA!I15*Occupancy_ACTFLO_CAP2ACT!H15)/1000+SUM(Electric_vehecle!J31:J34)</f>
        <v>41.956657868380603</v>
      </c>
      <c r="K25" s="227">
        <f>(K4*AFA_000kmPerVeh_AFA!J11*Occupancy_ACTFLO_CAP2ACT!I11+K5*AFA_000kmPerVeh_AFA!J12*Occupancy_ACTFLO_CAP2ACT!I12+K6*AFA_000kmPerVeh_AFA!J13*Occupancy_ACTFLO_CAP2ACT!I13+K7*AFA_000kmPerVeh_AFA!J14*Occupancy_ACTFLO_CAP2ACT!I14+K8*AFA_000kmPerVeh_AFA!J15*Occupancy_ACTFLO_CAP2ACT!I15)/1000+SUM(Electric_vehecle!K31:K34)</f>
        <v>132.51446373291799</v>
      </c>
      <c r="L25" s="227">
        <f>(L4*AFA_000kmPerVeh_AFA!K11*Occupancy_ACTFLO_CAP2ACT!J11+L5*AFA_000kmPerVeh_AFA!K12*Occupancy_ACTFLO_CAP2ACT!J12+L6*AFA_000kmPerVeh_AFA!K13*Occupancy_ACTFLO_CAP2ACT!J13+L7*AFA_000kmPerVeh_AFA!K14*Occupancy_ACTFLO_CAP2ACT!J14+L8*AFA_000kmPerVeh_AFA!K15*Occupancy_ACTFLO_CAP2ACT!J15)/1000+SUM(Electric_vehecle!L31:L34)</f>
        <v>102.609724732529</v>
      </c>
      <c r="V25" s="234" t="s">
        <v>146</v>
      </c>
      <c r="W25" s="234" t="str">
        <f>E10</f>
        <v>TRA_Bus</v>
      </c>
      <c r="X25" s="234" t="s">
        <v>147</v>
      </c>
      <c r="Y25" s="237" t="s">
        <v>148</v>
      </c>
      <c r="Z25" s="234"/>
      <c r="AA25" s="234"/>
      <c r="AB25" s="234"/>
      <c r="AC25" s="234"/>
    </row>
    <row r="26" spans="3:32" ht="15">
      <c r="E26" s="180" t="str">
        <f>E9</f>
        <v>TRA_Mot</v>
      </c>
      <c r="F26" s="181">
        <f>SUMPRODUCT(F9,AFA_000kmPerVeh_AFA!E16)*1.1/1000</f>
        <v>0.352290624273215</v>
      </c>
      <c r="G26" s="181">
        <f>SUMPRODUCT(G9,AFA_000kmPerVeh_AFA!F16)*1.1/1000</f>
        <v>1.33283286183366</v>
      </c>
      <c r="H26" s="181">
        <f>SUMPRODUCT(H9,AFA_000kmPerVeh_AFA!G16)*1.1/1000</f>
        <v>1.2917322890017899</v>
      </c>
      <c r="I26" s="181">
        <f>SUMPRODUCT(I9,AFA_000kmPerVeh_AFA!H16)*1.1/1000</f>
        <v>0.14091624970928601</v>
      </c>
      <c r="J26" s="181">
        <f>SUMPRODUCT(J9,AFA_000kmPerVeh_AFA!I16)*1.1/1000</f>
        <v>4.1100572831875001E-2</v>
      </c>
      <c r="K26" s="181">
        <f>SUMPRODUCT(K9,AFA_000kmPerVeh_AFA!J16)*1.1/1000</f>
        <v>0.73393880056919703</v>
      </c>
      <c r="L26" s="181">
        <f>SUMPRODUCT(L9,AFA_000kmPerVeh_AFA!K16)*1.1/1000</f>
        <v>0.452106301150626</v>
      </c>
      <c r="M26" s="68"/>
      <c r="V26" s="234"/>
      <c r="W26" s="234" t="str">
        <f>E4</f>
        <v>TRA_Tru</v>
      </c>
      <c r="X26" s="234" t="s">
        <v>149</v>
      </c>
      <c r="Y26" s="237" t="s">
        <v>150</v>
      </c>
      <c r="Z26" s="234"/>
      <c r="AA26" s="234"/>
      <c r="AB26" s="234"/>
      <c r="AC26" s="234"/>
      <c r="AF26" s="118" t="s">
        <v>151</v>
      </c>
    </row>
    <row r="27" spans="3:32" ht="15">
      <c r="E27" s="180" t="str">
        <f>E10</f>
        <v>TRA_Bus</v>
      </c>
      <c r="F27" s="181">
        <f>SUMPRODUCT(F10:F15,AFA_000kmPerVeh_AFA!E5:E10)*19.78/1000</f>
        <v>6.5187118085153797</v>
      </c>
      <c r="G27" s="181">
        <f>SUMPRODUCT(G10:G15,AFA_000kmPerVeh_AFA!F5:F10)*19.78/1000</f>
        <v>21.729039361717899</v>
      </c>
      <c r="H27" s="181">
        <f>SUMPRODUCT(H10:H15,AFA_000kmPerVeh_AFA!G5:G10)*19.78/1000</f>
        <v>34.766462978748699</v>
      </c>
      <c r="I27" s="181">
        <f>SUMPRODUCT(I10:I15,AFA_000kmPerVeh_AFA!H5:H10)*19.78/1000</f>
        <v>5.4322598404294897</v>
      </c>
      <c r="J27" s="181">
        <f>SUMPRODUCT(J10:J15,AFA_000kmPerVeh_AFA!I5:I10)*19.78/1000</f>
        <v>3.2593559042576898</v>
      </c>
      <c r="K27" s="181">
        <f>SUMPRODUCT(K10:K15,AFA_000kmPerVeh_AFA!J5:J10)*19.78/1000</f>
        <v>16.296779521288499</v>
      </c>
      <c r="L27" s="181">
        <f>SUMPRODUCT(L10:L15,AFA_000kmPerVeh_AFA!K5:K10)*19.78/1000</f>
        <v>13.0374236170308</v>
      </c>
      <c r="V27" s="234"/>
      <c r="W27" s="234" t="str">
        <f>E9</f>
        <v>TRA_Mot</v>
      </c>
      <c r="X27" s="234" t="s">
        <v>152</v>
      </c>
      <c r="Y27" s="237" t="s">
        <v>148</v>
      </c>
      <c r="Z27" s="234"/>
      <c r="AA27" s="234"/>
      <c r="AB27" s="234"/>
      <c r="AC27" s="234"/>
    </row>
    <row r="28" spans="3:32" ht="15">
      <c r="E28" s="180" t="str">
        <f>E16</f>
        <v>TRA_Car</v>
      </c>
      <c r="F28" s="181">
        <f>SUMPRODUCT(F16:F17,AFA_000kmPerVeh_AFA!E17:E18)*1.58/1000+SUM(Electric_vehecle!F26:F29)</f>
        <v>26.180120800880498</v>
      </c>
      <c r="G28" s="181">
        <f>SUMPRODUCT(G16:G17,AFA_000kmPerVeh_AFA!F17:F18)*1.58/1000+SUM(Electric_vehecle!G26:G29)</f>
        <v>107.156077614205</v>
      </c>
      <c r="H28" s="181">
        <f>SUMPRODUCT(H16:H17,AFA_000kmPerVeh_AFA!G17:G18)*1.58/1000+SUM(Electric_vehecle!H26:H29)</f>
        <v>134.853573393266</v>
      </c>
      <c r="I28" s="181">
        <f>SUMPRODUCT(I16:I17,AFA_000kmPerVeh_AFA!H17:H18)*1.58/1000+SUM(Electric_vehecle!I26:I29)</f>
        <v>9.40077632093708</v>
      </c>
      <c r="J28" s="181">
        <f>SUMPRODUCT(J16:J17,AFA_000kmPerVeh_AFA!I17:I18)*1.58/1000+SUM(Electric_vehecle!J26:J29)</f>
        <v>9.1781082217667702</v>
      </c>
      <c r="K28" s="181">
        <f>SUMPRODUCT(K16:K17,AFA_000kmPerVeh_AFA!J17:J18)*1.58/1000+SUM(Electric_vehecle!K26:K29)</f>
        <v>36.8416359861126</v>
      </c>
      <c r="L28" s="181">
        <f>SUMPRODUCT(L16:L17,AFA_000kmPerVeh_AFA!K17:K18)*1.58/1000+SUM(Electric_vehecle!L26:L29)</f>
        <v>53.200116339580603</v>
      </c>
      <c r="V28" s="234"/>
      <c r="W28" s="234" t="str">
        <f>E16</f>
        <v>TRA_Car</v>
      </c>
      <c r="X28" s="234" t="s">
        <v>153</v>
      </c>
      <c r="Y28" s="237" t="s">
        <v>148</v>
      </c>
      <c r="Z28" s="234"/>
      <c r="AA28" s="234"/>
      <c r="AB28" s="234"/>
      <c r="AC28" s="234"/>
    </row>
    <row r="29" spans="3:32" ht="15">
      <c r="E29" s="180"/>
      <c r="F29" s="181"/>
      <c r="G29" s="181"/>
      <c r="H29" s="181"/>
      <c r="I29" s="181"/>
      <c r="J29" s="181"/>
      <c r="K29" s="181"/>
      <c r="L29" s="181"/>
      <c r="V29" s="234" t="s">
        <v>51</v>
      </c>
      <c r="W29" s="234" t="s">
        <v>154</v>
      </c>
      <c r="X29" s="234" t="s">
        <v>155</v>
      </c>
      <c r="Y29" s="234" t="s">
        <v>156</v>
      </c>
      <c r="Z29" s="234"/>
      <c r="AA29" s="234"/>
      <c r="AB29" s="234"/>
      <c r="AC29" s="234"/>
    </row>
    <row r="30" spans="3:32" ht="15">
      <c r="E30" s="180"/>
      <c r="F30" s="181"/>
      <c r="G30" s="181"/>
      <c r="H30" s="181"/>
      <c r="I30" s="181"/>
      <c r="J30" s="181"/>
      <c r="K30" s="181"/>
      <c r="L30" s="181"/>
      <c r="V30" s="234"/>
      <c r="W30" s="234" t="s">
        <v>141</v>
      </c>
      <c r="X30" s="234" t="s">
        <v>157</v>
      </c>
      <c r="Y30" s="234" t="s">
        <v>156</v>
      </c>
      <c r="Z30" s="234"/>
      <c r="AA30" s="234"/>
      <c r="AB30" s="234"/>
      <c r="AC30" s="234"/>
    </row>
    <row r="31" spans="3:32" ht="15">
      <c r="V31" s="234"/>
      <c r="W31" s="234" t="s">
        <v>73</v>
      </c>
      <c r="X31" s="234" t="s">
        <v>158</v>
      </c>
      <c r="Y31" s="234" t="s">
        <v>156</v>
      </c>
      <c r="Z31" s="234"/>
      <c r="AA31" s="234"/>
      <c r="AB31" s="234"/>
      <c r="AC31" s="234"/>
    </row>
    <row r="32" spans="3:32" ht="15">
      <c r="V32" s="234" t="s">
        <v>51</v>
      </c>
      <c r="W32" s="234" t="s">
        <v>159</v>
      </c>
      <c r="X32" s="234" t="s">
        <v>160</v>
      </c>
      <c r="Y32" s="234" t="s">
        <v>156</v>
      </c>
      <c r="Z32" s="234"/>
      <c r="AA32" s="234"/>
      <c r="AB32" s="234"/>
      <c r="AC32" s="234"/>
    </row>
    <row r="33" spans="3:29" ht="15">
      <c r="F33">
        <f>F4*AFA_000kmPerVeh_AFA!E11*Occupancy_ACTFLO_CAP2ACT!E32*5.78</f>
        <v>79.575099653007001</v>
      </c>
      <c r="G33">
        <f>G4*AFA_000kmPerVeh_AFA!F11*Occupancy_ACTFLO_CAP2ACT!F32*5.78</f>
        <v>207.39573142268</v>
      </c>
      <c r="H33">
        <f>H4*AFA_000kmPerVeh_AFA!G11*Occupancy_ACTFLO_CAP2ACT!G32*5.78</f>
        <v>396.17389236050502</v>
      </c>
      <c r="I33">
        <f>I4*AFA_000kmPerVeh_AFA!H11*Occupancy_ACTFLO_CAP2ACT!H32*5.78</f>
        <v>40.538258313796</v>
      </c>
      <c r="J33">
        <f>J4*AFA_000kmPerVeh_AFA!I11*Occupancy_ACTFLO_CAP2ACT!I32*5.78</f>
        <v>43.240808868049101</v>
      </c>
      <c r="K33">
        <f>K4*AFA_000kmPerVeh_AFA!J11*Occupancy_ACTFLO_CAP2ACT!J32*5.78</f>
        <v>152.04349229297799</v>
      </c>
      <c r="L33">
        <f>L4*AFA_000kmPerVeh_AFA!K11*Occupancy_ACTFLO_CAP2ACT!K32*5.78</f>
        <v>147.63933583419501</v>
      </c>
      <c r="W33" s="234"/>
      <c r="X33" s="234"/>
      <c r="Y33" s="234"/>
      <c r="Z33" s="180"/>
      <c r="AA33" s="234"/>
      <c r="AB33" s="234"/>
      <c r="AC33" s="234"/>
    </row>
    <row r="34" spans="3:29" ht="15">
      <c r="F34">
        <f>F5*AFA_000kmPerVeh_AFA!E12*Occupancy_ACTFLO_CAP2ACT!E33*5.78</f>
        <v>19.8937749132518</v>
      </c>
      <c r="G34">
        <f>G5*AFA_000kmPerVeh_AFA!F12*Occupancy_ACTFLO_CAP2ACT!F33*5.78</f>
        <v>51.84893285567</v>
      </c>
      <c r="H34">
        <f>H5*AFA_000kmPerVeh_AFA!G12*Occupancy_ACTFLO_CAP2ACT!G33*5.78</f>
        <v>99.043473090126398</v>
      </c>
      <c r="I34">
        <f>I5*AFA_000kmPerVeh_AFA!H12*Occupancy_ACTFLO_CAP2ACT!H33*5.78</f>
        <v>10.134564578449</v>
      </c>
      <c r="J34">
        <f>J5*AFA_000kmPerVeh_AFA!I12*Occupancy_ACTFLO_CAP2ACT!I33*5.78</f>
        <v>10.8102022170123</v>
      </c>
      <c r="K34">
        <f>K5*AFA_000kmPerVeh_AFA!J12*Occupancy_ACTFLO_CAP2ACT!J33*5.78</f>
        <v>38.010873073244603</v>
      </c>
      <c r="L34">
        <f>L5*AFA_000kmPerVeh_AFA!K12*Occupancy_ACTFLO_CAP2ACT!K33*5.78</f>
        <v>36.909833958548901</v>
      </c>
      <c r="V34" s="180"/>
      <c r="W34" s="234"/>
      <c r="X34" s="234"/>
      <c r="Y34" s="234"/>
      <c r="Z34" s="180"/>
      <c r="AA34" s="234"/>
      <c r="AB34" s="234"/>
      <c r="AC34" s="234"/>
    </row>
    <row r="35" spans="3:29" ht="15">
      <c r="F35">
        <f>F6*AFA_000kmPerVeh_AFA!E13*Occupancy_ACTFLO_CAP2ACT!E34*5.78</f>
        <v>27.776214029823201</v>
      </c>
      <c r="G35">
        <f>G6*AFA_000kmPerVeh_AFA!F13*Occupancy_ACTFLO_CAP2ACT!F34*5.78</f>
        <v>72.068014780081796</v>
      </c>
      <c r="H35">
        <f>H6*AFA_000kmPerVeh_AFA!G13*Occupancy_ACTFLO_CAP2ACT!G34*5.78</f>
        <v>137.62988933696201</v>
      </c>
      <c r="I35">
        <f>I6*AFA_000kmPerVeh_AFA!H13*Occupancy_ACTFLO_CAP2ACT!H34*5.78</f>
        <v>14.388579339773299</v>
      </c>
      <c r="J35">
        <f>J6*AFA_000kmPerVeh_AFA!I13*Occupancy_ACTFLO_CAP2ACT!I34*5.78</f>
        <v>26.3999151364536</v>
      </c>
      <c r="K35">
        <f>K6*AFA_000kmPerVeh_AFA!J13*Occupancy_ACTFLO_CAP2ACT!J34*5.78</f>
        <v>91.9617896933336</v>
      </c>
      <c r="L35">
        <f>L6*AFA_000kmPerVeh_AFA!K13*Occupancy_ACTFLO_CAP2ACT!K34*5.78</f>
        <v>71.067070130358502</v>
      </c>
      <c r="V35" s="180"/>
      <c r="W35" s="234"/>
      <c r="X35" s="234"/>
      <c r="Y35" s="234"/>
      <c r="Z35" s="180"/>
      <c r="AA35" s="180"/>
      <c r="AB35" s="180"/>
      <c r="AC35" s="180"/>
    </row>
    <row r="36" spans="3:29" ht="15">
      <c r="F36">
        <f>F7*AFA_000kmPerVeh_AFA!E14*Occupancy_ACTFLO_CAP2ACT!E35*5.78</f>
        <v>11.135509228172401</v>
      </c>
      <c r="G36">
        <f>G7*AFA_000kmPerVeh_AFA!F14*Occupancy_ACTFLO_CAP2ACT!F35*5.78</f>
        <v>28.151568273469501</v>
      </c>
      <c r="H36">
        <f>H7*AFA_000kmPerVeh_AFA!G14*Occupancy_ACTFLO_CAP2ACT!G35*5.78</f>
        <v>50.0472324861679</v>
      </c>
      <c r="I36">
        <f>I7*AFA_000kmPerVeh_AFA!H14*Occupancy_ACTFLO_CAP2ACT!H35*5.78</f>
        <v>7.38196679170977</v>
      </c>
      <c r="J36">
        <f>J7*AFA_000kmPerVeh_AFA!I14*Occupancy_ACTFLO_CAP2ACT!I35*5.78</f>
        <v>15.5146420707121</v>
      </c>
      <c r="K36">
        <f>K7*AFA_000kmPerVeh_AFA!J14*Occupancy_ACTFLO_CAP2ACT!J35*5.78</f>
        <v>55.177073816000203</v>
      </c>
      <c r="L36">
        <f>L7*AFA_000kmPerVeh_AFA!K14*Occupancy_ACTFLO_CAP2ACT!K35*5.78</f>
        <v>41.789439125950203</v>
      </c>
      <c r="V36" s="180"/>
      <c r="AA36" s="180"/>
      <c r="AB36" s="180"/>
      <c r="AC36" s="180"/>
    </row>
    <row r="37" spans="3:29" ht="15">
      <c r="F37">
        <f>F8*AFA_000kmPerVeh_AFA!E15*Occupancy_ACTFLO_CAP2ACT!E36*5.78</f>
        <v>7.7139274192540999</v>
      </c>
      <c r="G37">
        <f>G8*AFA_000kmPerVeh_AFA!F15*Occupancy_ACTFLO_CAP2ACT!F36*5.78</f>
        <v>22.1464367843102</v>
      </c>
      <c r="H37">
        <f>H8*AFA_000kmPerVeh_AFA!G15*Occupancy_ACTFLO_CAP2ACT!G36*5.78</f>
        <v>34.3394188340989</v>
      </c>
      <c r="I37">
        <f>I8*AFA_000kmPerVeh_AFA!H15*Occupancy_ACTFLO_CAP2ACT!H36*5.78</f>
        <v>8.2116001559801699</v>
      </c>
      <c r="J37">
        <f>J8*AFA_000kmPerVeh_AFA!I15*Occupancy_ACTFLO_CAP2ACT!I36*5.78</f>
        <v>10.699963839610501</v>
      </c>
      <c r="K37">
        <f>K8*AFA_000kmPerVeh_AFA!J15*Occupancy_ACTFLO_CAP2ACT!J36*5.78</f>
        <v>27.6208368882969</v>
      </c>
      <c r="L37">
        <f>L8*AFA_000kmPerVeh_AFA!K15*Occupancy_ACTFLO_CAP2ACT!K36*5.78</f>
        <v>12.1929820497887</v>
      </c>
      <c r="AA37" s="180"/>
      <c r="AB37" s="180"/>
      <c r="AC37" s="180"/>
    </row>
    <row r="39" spans="3:29">
      <c r="F39">
        <f>SUM(F33:F37)</f>
        <v>146.094525243508</v>
      </c>
      <c r="G39">
        <f t="shared" ref="G39:L39" si="2">SUM(G33:G37)</f>
        <v>381.61068411621102</v>
      </c>
      <c r="H39">
        <f t="shared" si="2"/>
        <v>717.23390610785998</v>
      </c>
      <c r="I39">
        <f t="shared" si="2"/>
        <v>80.654969179708303</v>
      </c>
      <c r="J39">
        <f t="shared" si="2"/>
        <v>106.66553213183801</v>
      </c>
      <c r="K39">
        <f t="shared" si="2"/>
        <v>364.81406576385302</v>
      </c>
      <c r="L39">
        <f t="shared" si="2"/>
        <v>309.598661098842</v>
      </c>
    </row>
    <row r="42" spans="3:29">
      <c r="F42" s="228">
        <f>SUM(F25:L25)*999/1000</f>
        <v>748.95482126211505</v>
      </c>
    </row>
    <row r="46" spans="3:29" ht="15">
      <c r="C46" s="80"/>
      <c r="D46" s="80"/>
    </row>
    <row r="47" spans="3:29" ht="15">
      <c r="C47" s="82"/>
      <c r="D47" s="125"/>
      <c r="F47">
        <f>F16*AFA_000kmPerVeh_AFA!E17*1.58*Occupancy_ACTFLO_CAP2ACT!E44*0.36</f>
        <v>9.3540436440769703</v>
      </c>
      <c r="G47">
        <f>G16*AFA_000kmPerVeh_AFA!F17*1.58*Occupancy_ACTFLO_CAP2ACT!F44*0.36</f>
        <v>36.7342272875538</v>
      </c>
      <c r="H47">
        <f>H16*AFA_000kmPerVeh_AFA!G17*1.58*Occupancy_ACTFLO_CAP2ACT!G44*0.36</f>
        <v>46.9066076781357</v>
      </c>
      <c r="I47">
        <f>I16*AFA_000kmPerVeh_AFA!H17*1.58*Occupancy_ACTFLO_CAP2ACT!H44*0.36</f>
        <v>3.3074443504573501</v>
      </c>
      <c r="J47">
        <f>J16*AFA_000kmPerVeh_AFA!I17*1.58*Occupancy_ACTFLO_CAP2ACT!I44*0.36</f>
        <v>3.22788383343604</v>
      </c>
      <c r="K47">
        <f>K16*AFA_000kmPerVeh_AFA!J17*1.58*Occupancy_ACTFLO_CAP2ACT!J44*0.36</f>
        <v>12.866072181160501</v>
      </c>
      <c r="L47">
        <f>L16*AFA_000kmPerVeh_AFA!K17*1.58*Occupancy_ACTFLO_CAP2ACT!K44*0.36</f>
        <v>17.889750541649001</v>
      </c>
    </row>
    <row r="48" spans="3:29" ht="15">
      <c r="C48" s="81"/>
      <c r="D48" s="229"/>
      <c r="F48">
        <f>F17*AFA_000kmPerVeh_AFA!E18*1.58*Occupancy_ACTFLO_CAP2ACT!E45*mvkmPerTJ_EFF!C38</f>
        <v>0</v>
      </c>
      <c r="G48">
        <f>G17*AFA_000kmPerVeh_AFA!F18*1.58*Occupancy_ACTFLO_CAP2ACT!F45*mvkmPerTJ_EFF!D38</f>
        <v>0</v>
      </c>
      <c r="H48">
        <f>H17*AFA_000kmPerVeh_AFA!G18*1.58*Occupancy_ACTFLO_CAP2ACT!G45*mvkmPerTJ_EFF!E38</f>
        <v>0</v>
      </c>
      <c r="I48">
        <f>I17*AFA_000kmPerVeh_AFA!H18*1.58*Occupancy_ACTFLO_CAP2ACT!H45*mvkmPerTJ_EFF!F38</f>
        <v>0</v>
      </c>
      <c r="J48">
        <f>J17*AFA_000kmPerVeh_AFA!I18*1.58*Occupancy_ACTFLO_CAP2ACT!I45*mvkmPerTJ_EFF!G38</f>
        <v>0</v>
      </c>
      <c r="K48">
        <f>K17*AFA_000kmPerVeh_AFA!J18*1.58*Occupancy_ACTFLO_CAP2ACT!J45*mvkmPerTJ_EFF!H38</f>
        <v>0</v>
      </c>
      <c r="L48">
        <f>L17*AFA_000kmPerVeh_AFA!K18*1.58*Occupancy_ACTFLO_CAP2ACT!K45*mvkmPerTJ_EFF!I38</f>
        <v>0</v>
      </c>
    </row>
    <row r="49" spans="3:12" ht="15">
      <c r="C49" s="81"/>
      <c r="D49" s="229"/>
    </row>
    <row r="50" spans="3:12" ht="15">
      <c r="C50" s="81"/>
      <c r="D50" s="229"/>
      <c r="E50" s="81"/>
      <c r="F50" s="81"/>
      <c r="G50" s="81"/>
      <c r="H50" s="81"/>
      <c r="I50" s="81"/>
      <c r="J50" s="81"/>
      <c r="K50" s="81"/>
      <c r="L50" s="81"/>
    </row>
    <row r="51" spans="3:12" ht="15">
      <c r="C51" s="81"/>
      <c r="D51" s="229"/>
      <c r="E51" s="125"/>
      <c r="F51" s="125">
        <f>SUM(F28:L28)-SUM(F47:L47)</f>
        <v>246.52437916027901</v>
      </c>
      <c r="G51" s="125"/>
      <c r="H51" s="125"/>
      <c r="I51" s="125"/>
      <c r="J51" s="125"/>
      <c r="K51" s="69"/>
      <c r="L51" s="69"/>
    </row>
    <row r="52" spans="3:12" ht="15">
      <c r="C52" s="81"/>
      <c r="D52" s="97"/>
      <c r="E52" s="97"/>
      <c r="F52" s="97"/>
      <c r="G52" s="97"/>
      <c r="H52" s="97"/>
      <c r="I52" s="97"/>
      <c r="J52" s="79"/>
      <c r="K52" s="69"/>
      <c r="L52" s="69"/>
    </row>
    <row r="53" spans="3:12" ht="15">
      <c r="C53" s="69"/>
      <c r="D53" s="69"/>
      <c r="E53" s="97"/>
      <c r="F53" s="97"/>
      <c r="G53" s="97"/>
      <c r="H53" s="97"/>
      <c r="I53" s="97"/>
      <c r="J53" s="79"/>
      <c r="K53" s="69"/>
      <c r="L53" s="69"/>
    </row>
    <row r="54" spans="3:12" ht="15">
      <c r="C54" s="81"/>
      <c r="D54" s="69"/>
      <c r="E54" s="69"/>
      <c r="F54" s="69"/>
      <c r="G54" s="69"/>
      <c r="H54" s="69"/>
      <c r="I54" s="69"/>
      <c r="J54" s="69"/>
      <c r="K54" s="69"/>
      <c r="L54" s="69"/>
    </row>
    <row r="55" spans="3:12" ht="15">
      <c r="C55" s="81"/>
      <c r="D55" s="97"/>
      <c r="E55" s="109"/>
      <c r="F55" s="109"/>
      <c r="G55" s="110" t="s">
        <v>161</v>
      </c>
      <c r="H55" s="109"/>
      <c r="I55" s="109"/>
      <c r="J55" s="97"/>
      <c r="K55" s="97"/>
      <c r="L55" s="97"/>
    </row>
    <row r="56" spans="3:12">
      <c r="E56" s="111" t="s">
        <v>162</v>
      </c>
      <c r="F56" s="111" t="s">
        <v>38</v>
      </c>
      <c r="G56" s="111" t="s">
        <v>163</v>
      </c>
      <c r="H56" s="111">
        <v>2020</v>
      </c>
      <c r="I56" s="112" t="s">
        <v>44</v>
      </c>
    </row>
    <row r="57" spans="3:12" ht="33.75">
      <c r="E57" s="113" t="s">
        <v>30</v>
      </c>
      <c r="F57" s="113" t="s">
        <v>164</v>
      </c>
      <c r="G57" s="113"/>
      <c r="H57" s="113"/>
      <c r="I57" s="109"/>
    </row>
    <row r="58" spans="3:12">
      <c r="E58" s="114" t="s">
        <v>165</v>
      </c>
      <c r="F58" s="114"/>
      <c r="G58" s="114"/>
      <c r="H58" s="114"/>
      <c r="I58" s="109"/>
    </row>
    <row r="59" spans="3:12" ht="15">
      <c r="E59" s="109" t="s">
        <v>166</v>
      </c>
      <c r="F59" s="180" t="s">
        <v>74</v>
      </c>
      <c r="G59" s="115" t="s">
        <v>167</v>
      </c>
      <c r="H59" s="115">
        <v>9.4178082191780796E-2</v>
      </c>
      <c r="I59" s="109" t="s">
        <v>146</v>
      </c>
    </row>
    <row r="60" spans="3:12" ht="15">
      <c r="E60" s="109" t="s">
        <v>166</v>
      </c>
      <c r="F60" s="180" t="s">
        <v>74</v>
      </c>
      <c r="G60" s="115" t="s">
        <v>168</v>
      </c>
      <c r="H60" s="115">
        <v>0.102739726027397</v>
      </c>
      <c r="I60" s="109" t="s">
        <v>146</v>
      </c>
    </row>
    <row r="61" spans="3:12" ht="15">
      <c r="E61" s="109" t="s">
        <v>166</v>
      </c>
      <c r="F61" s="180" t="s">
        <v>74</v>
      </c>
      <c r="G61" s="115" t="s">
        <v>169</v>
      </c>
      <c r="H61" s="115">
        <v>8.5616438356164396E-3</v>
      </c>
      <c r="I61" s="109" t="s">
        <v>146</v>
      </c>
    </row>
    <row r="62" spans="3:12" ht="15">
      <c r="E62" s="116" t="s">
        <v>166</v>
      </c>
      <c r="F62" s="180" t="s">
        <v>74</v>
      </c>
      <c r="G62" s="115" t="s">
        <v>170</v>
      </c>
      <c r="H62" s="115">
        <v>0.12682648401826499</v>
      </c>
      <c r="I62" s="109" t="s">
        <v>146</v>
      </c>
    </row>
    <row r="63" spans="3:12" ht="15">
      <c r="E63" s="109" t="s">
        <v>166</v>
      </c>
      <c r="F63" s="180" t="s">
        <v>74</v>
      </c>
      <c r="G63" s="115" t="s">
        <v>171</v>
      </c>
      <c r="H63" s="115">
        <v>0.13835616438356199</v>
      </c>
      <c r="I63" s="109" t="s">
        <v>146</v>
      </c>
    </row>
    <row r="64" spans="3:12" ht="15">
      <c r="E64" s="109" t="s">
        <v>166</v>
      </c>
      <c r="F64" s="180" t="s">
        <v>74</v>
      </c>
      <c r="G64" s="115" t="s">
        <v>172</v>
      </c>
      <c r="H64" s="115">
        <v>1.15296803652968E-2</v>
      </c>
      <c r="I64" s="109" t="s">
        <v>146</v>
      </c>
    </row>
    <row r="65" spans="5:9" ht="15">
      <c r="E65" s="109" t="s">
        <v>166</v>
      </c>
      <c r="F65" s="180" t="s">
        <v>74</v>
      </c>
      <c r="G65" s="115" t="s">
        <v>173</v>
      </c>
      <c r="H65" s="115">
        <v>9.9200913242009095E-2</v>
      </c>
      <c r="I65" s="109" t="s">
        <v>146</v>
      </c>
    </row>
    <row r="66" spans="5:9" ht="15">
      <c r="E66" s="116" t="s">
        <v>166</v>
      </c>
      <c r="F66" s="180" t="s">
        <v>74</v>
      </c>
      <c r="G66" s="115" t="s">
        <v>174</v>
      </c>
      <c r="H66" s="115">
        <v>0.108219178082192</v>
      </c>
      <c r="I66" s="109" t="s">
        <v>146</v>
      </c>
    </row>
    <row r="67" spans="5:9" ht="15">
      <c r="E67" s="109" t="s">
        <v>166</v>
      </c>
      <c r="F67" s="180" t="s">
        <v>74</v>
      </c>
      <c r="G67" s="115" t="s">
        <v>175</v>
      </c>
      <c r="H67" s="115">
        <v>9.0182648401826507E-3</v>
      </c>
      <c r="I67" s="109" t="s">
        <v>146</v>
      </c>
    </row>
    <row r="68" spans="5:9" ht="15">
      <c r="E68" s="109" t="s">
        <v>166</v>
      </c>
      <c r="F68" s="180" t="s">
        <v>74</v>
      </c>
      <c r="G68" s="115" t="s">
        <v>176</v>
      </c>
      <c r="H68" s="115">
        <v>0.13812785388127899</v>
      </c>
      <c r="I68" s="109" t="s">
        <v>146</v>
      </c>
    </row>
    <row r="69" spans="5:9" ht="15">
      <c r="E69" s="109" t="s">
        <v>166</v>
      </c>
      <c r="F69" s="180" t="s">
        <v>74</v>
      </c>
      <c r="G69" s="115" t="s">
        <v>177</v>
      </c>
      <c r="H69" s="115">
        <v>0.150684931506849</v>
      </c>
      <c r="I69" s="109" t="s">
        <v>146</v>
      </c>
    </row>
    <row r="70" spans="5:9" ht="15">
      <c r="E70" s="119" t="s">
        <v>166</v>
      </c>
      <c r="F70" s="180" t="s">
        <v>74</v>
      </c>
      <c r="G70" s="120" t="s">
        <v>178</v>
      </c>
      <c r="H70" s="120">
        <v>1.25570776255708E-2</v>
      </c>
      <c r="I70" s="121" t="s">
        <v>146</v>
      </c>
    </row>
    <row r="71" spans="5:9" ht="15">
      <c r="E71" s="109" t="s">
        <v>166</v>
      </c>
      <c r="F71" s="180" t="s">
        <v>142</v>
      </c>
      <c r="G71" s="115" t="s">
        <v>167</v>
      </c>
      <c r="H71" s="115">
        <v>9.4178082191780796E-2</v>
      </c>
      <c r="I71" s="109" t="s">
        <v>146</v>
      </c>
    </row>
    <row r="72" spans="5:9" ht="15">
      <c r="E72" s="109" t="s">
        <v>166</v>
      </c>
      <c r="F72" s="180" t="s">
        <v>142</v>
      </c>
      <c r="G72" s="115" t="s">
        <v>168</v>
      </c>
      <c r="H72" s="115">
        <v>0.102739726027397</v>
      </c>
      <c r="I72" s="109" t="s">
        <v>146</v>
      </c>
    </row>
    <row r="73" spans="5:9" ht="15">
      <c r="E73" s="109" t="s">
        <v>166</v>
      </c>
      <c r="F73" s="180" t="s">
        <v>142</v>
      </c>
      <c r="G73" s="115" t="s">
        <v>169</v>
      </c>
      <c r="H73" s="115">
        <v>8.5616438356164396E-3</v>
      </c>
      <c r="I73" s="109" t="s">
        <v>146</v>
      </c>
    </row>
    <row r="74" spans="5:9" ht="15">
      <c r="E74" s="116" t="s">
        <v>166</v>
      </c>
      <c r="F74" s="180" t="s">
        <v>142</v>
      </c>
      <c r="G74" s="115" t="s">
        <v>170</v>
      </c>
      <c r="H74" s="115">
        <v>0.12682648401826499</v>
      </c>
      <c r="I74" s="109" t="s">
        <v>146</v>
      </c>
    </row>
    <row r="75" spans="5:9" ht="15">
      <c r="E75" s="109" t="s">
        <v>166</v>
      </c>
      <c r="F75" s="180" t="s">
        <v>142</v>
      </c>
      <c r="G75" s="115" t="s">
        <v>171</v>
      </c>
      <c r="H75" s="115">
        <v>0.13835616438356199</v>
      </c>
      <c r="I75" s="109" t="s">
        <v>146</v>
      </c>
    </row>
    <row r="76" spans="5:9" ht="15">
      <c r="E76" s="109" t="s">
        <v>166</v>
      </c>
      <c r="F76" s="180" t="s">
        <v>142</v>
      </c>
      <c r="G76" s="115" t="s">
        <v>172</v>
      </c>
      <c r="H76" s="115">
        <v>1.15296803652968E-2</v>
      </c>
      <c r="I76" s="109" t="s">
        <v>146</v>
      </c>
    </row>
    <row r="77" spans="5:9" ht="15">
      <c r="E77" s="109" t="s">
        <v>166</v>
      </c>
      <c r="F77" s="180" t="s">
        <v>142</v>
      </c>
      <c r="G77" s="115" t="s">
        <v>173</v>
      </c>
      <c r="H77" s="115">
        <v>9.9200913242009095E-2</v>
      </c>
      <c r="I77" s="109" t="s">
        <v>146</v>
      </c>
    </row>
    <row r="78" spans="5:9" ht="15">
      <c r="E78" s="116" t="s">
        <v>166</v>
      </c>
      <c r="F78" s="180" t="s">
        <v>142</v>
      </c>
      <c r="G78" s="115" t="s">
        <v>174</v>
      </c>
      <c r="H78" s="115">
        <v>0.108219178082192</v>
      </c>
      <c r="I78" s="109" t="s">
        <v>146</v>
      </c>
    </row>
    <row r="79" spans="5:9" ht="15">
      <c r="E79" s="109" t="s">
        <v>166</v>
      </c>
      <c r="F79" s="180" t="s">
        <v>142</v>
      </c>
      <c r="G79" s="115" t="s">
        <v>175</v>
      </c>
      <c r="H79" s="115">
        <v>9.0182648401826507E-3</v>
      </c>
      <c r="I79" s="109" t="s">
        <v>146</v>
      </c>
    </row>
    <row r="80" spans="5:9" ht="15">
      <c r="E80" s="109" t="s">
        <v>166</v>
      </c>
      <c r="F80" s="180" t="s">
        <v>142</v>
      </c>
      <c r="G80" s="115" t="s">
        <v>176</v>
      </c>
      <c r="H80" s="115">
        <v>0.13812785388127899</v>
      </c>
      <c r="I80" s="109" t="s">
        <v>146</v>
      </c>
    </row>
    <row r="81" spans="5:9" ht="15">
      <c r="E81" s="109" t="s">
        <v>166</v>
      </c>
      <c r="F81" s="180" t="s">
        <v>142</v>
      </c>
      <c r="G81" s="115" t="s">
        <v>177</v>
      </c>
      <c r="H81" s="115">
        <v>0.150684931506849</v>
      </c>
      <c r="I81" s="109" t="s">
        <v>146</v>
      </c>
    </row>
    <row r="82" spans="5:9" ht="15">
      <c r="E82" s="119" t="s">
        <v>166</v>
      </c>
      <c r="F82" s="180" t="s">
        <v>142</v>
      </c>
      <c r="G82" s="120" t="s">
        <v>178</v>
      </c>
      <c r="H82" s="120">
        <v>1.25570776255708E-2</v>
      </c>
      <c r="I82" s="121" t="s">
        <v>146</v>
      </c>
    </row>
    <row r="83" spans="5:9" ht="15">
      <c r="E83" s="109" t="s">
        <v>166</v>
      </c>
      <c r="F83" s="180" t="s">
        <v>143</v>
      </c>
      <c r="G83" s="115" t="s">
        <v>167</v>
      </c>
      <c r="H83" s="115">
        <v>9.4178082191780796E-2</v>
      </c>
      <c r="I83" s="109" t="s">
        <v>146</v>
      </c>
    </row>
    <row r="84" spans="5:9" ht="15">
      <c r="E84" s="109" t="s">
        <v>166</v>
      </c>
      <c r="F84" s="180" t="s">
        <v>143</v>
      </c>
      <c r="G84" s="115" t="s">
        <v>168</v>
      </c>
      <c r="H84" s="115">
        <v>0.102739726027397</v>
      </c>
      <c r="I84" s="109" t="s">
        <v>146</v>
      </c>
    </row>
    <row r="85" spans="5:9" ht="15">
      <c r="E85" s="109" t="s">
        <v>166</v>
      </c>
      <c r="F85" s="180" t="s">
        <v>143</v>
      </c>
      <c r="G85" s="115" t="s">
        <v>169</v>
      </c>
      <c r="H85" s="115">
        <v>8.5616438356164396E-3</v>
      </c>
      <c r="I85" s="109" t="s">
        <v>146</v>
      </c>
    </row>
    <row r="86" spans="5:9" ht="15">
      <c r="E86" s="116" t="s">
        <v>166</v>
      </c>
      <c r="F86" s="180" t="s">
        <v>143</v>
      </c>
      <c r="G86" s="115" t="s">
        <v>170</v>
      </c>
      <c r="H86" s="115">
        <v>0.12682648401826499</v>
      </c>
      <c r="I86" s="109" t="s">
        <v>146</v>
      </c>
    </row>
    <row r="87" spans="5:9" ht="15">
      <c r="E87" s="109" t="s">
        <v>166</v>
      </c>
      <c r="F87" s="180" t="s">
        <v>143</v>
      </c>
      <c r="G87" s="115" t="s">
        <v>171</v>
      </c>
      <c r="H87" s="115">
        <v>0.13835616438356199</v>
      </c>
      <c r="I87" s="109" t="s">
        <v>146</v>
      </c>
    </row>
    <row r="88" spans="5:9" ht="15">
      <c r="E88" s="109" t="s">
        <v>166</v>
      </c>
      <c r="F88" s="180" t="s">
        <v>143</v>
      </c>
      <c r="G88" s="115" t="s">
        <v>172</v>
      </c>
      <c r="H88" s="115">
        <v>1.15296803652968E-2</v>
      </c>
      <c r="I88" s="109" t="s">
        <v>146</v>
      </c>
    </row>
    <row r="89" spans="5:9" ht="15">
      <c r="E89" s="109" t="s">
        <v>166</v>
      </c>
      <c r="F89" s="180" t="s">
        <v>143</v>
      </c>
      <c r="G89" s="115" t="s">
        <v>173</v>
      </c>
      <c r="H89" s="115">
        <v>9.9200913242009095E-2</v>
      </c>
      <c r="I89" s="109" t="s">
        <v>146</v>
      </c>
    </row>
    <row r="90" spans="5:9" ht="15">
      <c r="E90" s="116" t="s">
        <v>166</v>
      </c>
      <c r="F90" s="180" t="s">
        <v>143</v>
      </c>
      <c r="G90" s="115" t="s">
        <v>174</v>
      </c>
      <c r="H90" s="115">
        <v>0.108219178082192</v>
      </c>
      <c r="I90" s="109" t="s">
        <v>146</v>
      </c>
    </row>
    <row r="91" spans="5:9" ht="15">
      <c r="E91" s="109" t="s">
        <v>166</v>
      </c>
      <c r="F91" s="180" t="s">
        <v>143</v>
      </c>
      <c r="G91" s="115" t="s">
        <v>175</v>
      </c>
      <c r="H91" s="115">
        <v>9.0182648401826507E-3</v>
      </c>
      <c r="I91" s="109" t="s">
        <v>146</v>
      </c>
    </row>
    <row r="92" spans="5:9" ht="15">
      <c r="E92" s="109" t="s">
        <v>166</v>
      </c>
      <c r="F92" s="180" t="s">
        <v>143</v>
      </c>
      <c r="G92" s="115" t="s">
        <v>176</v>
      </c>
      <c r="H92" s="115">
        <v>0.13812785388127899</v>
      </c>
      <c r="I92" s="109" t="s">
        <v>146</v>
      </c>
    </row>
    <row r="93" spans="5:9" ht="15">
      <c r="E93" s="109" t="s">
        <v>166</v>
      </c>
      <c r="F93" s="180" t="s">
        <v>143</v>
      </c>
      <c r="G93" s="115" t="s">
        <v>177</v>
      </c>
      <c r="H93" s="115">
        <v>0.150684931506849</v>
      </c>
      <c r="I93" s="109" t="s">
        <v>146</v>
      </c>
    </row>
    <row r="94" spans="5:9" ht="15">
      <c r="E94" s="119" t="s">
        <v>166</v>
      </c>
      <c r="F94" s="180" t="s">
        <v>143</v>
      </c>
      <c r="G94" s="120" t="s">
        <v>178</v>
      </c>
      <c r="H94" s="120">
        <v>1.25570776255708E-2</v>
      </c>
      <c r="I94" s="121" t="s">
        <v>146</v>
      </c>
    </row>
    <row r="95" spans="5:9" ht="15">
      <c r="E95" s="109" t="s">
        <v>166</v>
      </c>
      <c r="F95" s="180" t="s">
        <v>71</v>
      </c>
      <c r="G95" s="115" t="s">
        <v>167</v>
      </c>
      <c r="H95" s="115">
        <v>9.4178082191780796E-2</v>
      </c>
      <c r="I95" s="109" t="s">
        <v>146</v>
      </c>
    </row>
    <row r="96" spans="5:9" ht="15">
      <c r="E96" s="109" t="s">
        <v>166</v>
      </c>
      <c r="F96" s="180" t="s">
        <v>71</v>
      </c>
      <c r="G96" s="115" t="s">
        <v>168</v>
      </c>
      <c r="H96" s="115">
        <v>0.102739726027397</v>
      </c>
      <c r="I96" s="109" t="s">
        <v>146</v>
      </c>
    </row>
    <row r="97" spans="5:9" ht="15">
      <c r="E97" s="109" t="s">
        <v>166</v>
      </c>
      <c r="F97" s="180" t="s">
        <v>71</v>
      </c>
      <c r="G97" s="115" t="s">
        <v>169</v>
      </c>
      <c r="H97" s="115">
        <v>8.5616438356164396E-3</v>
      </c>
      <c r="I97" s="109" t="s">
        <v>146</v>
      </c>
    </row>
    <row r="98" spans="5:9" ht="15">
      <c r="E98" s="116" t="s">
        <v>166</v>
      </c>
      <c r="F98" s="180" t="s">
        <v>71</v>
      </c>
      <c r="G98" s="115" t="s">
        <v>170</v>
      </c>
      <c r="H98" s="115">
        <v>0.12682648401826499</v>
      </c>
      <c r="I98" s="109" t="s">
        <v>146</v>
      </c>
    </row>
    <row r="99" spans="5:9" ht="15">
      <c r="E99" s="109" t="s">
        <v>166</v>
      </c>
      <c r="F99" s="180" t="s">
        <v>71</v>
      </c>
      <c r="G99" s="115" t="s">
        <v>171</v>
      </c>
      <c r="H99" s="115">
        <v>0.13835616438356199</v>
      </c>
      <c r="I99" s="109" t="s">
        <v>146</v>
      </c>
    </row>
    <row r="100" spans="5:9" ht="15">
      <c r="E100" s="109" t="s">
        <v>166</v>
      </c>
      <c r="F100" s="180" t="s">
        <v>71</v>
      </c>
      <c r="G100" s="115" t="s">
        <v>172</v>
      </c>
      <c r="H100" s="115">
        <v>1.15296803652968E-2</v>
      </c>
      <c r="I100" s="109" t="s">
        <v>146</v>
      </c>
    </row>
    <row r="101" spans="5:9" ht="15">
      <c r="E101" s="109" t="s">
        <v>166</v>
      </c>
      <c r="F101" s="180" t="s">
        <v>71</v>
      </c>
      <c r="G101" s="115" t="s">
        <v>173</v>
      </c>
      <c r="H101" s="115">
        <v>9.9200913242009095E-2</v>
      </c>
      <c r="I101" s="109" t="s">
        <v>146</v>
      </c>
    </row>
    <row r="102" spans="5:9" ht="15">
      <c r="E102" s="116" t="s">
        <v>166</v>
      </c>
      <c r="F102" s="180" t="s">
        <v>71</v>
      </c>
      <c r="G102" s="115" t="s">
        <v>174</v>
      </c>
      <c r="H102" s="115">
        <v>0.108219178082192</v>
      </c>
      <c r="I102" s="109" t="s">
        <v>146</v>
      </c>
    </row>
    <row r="103" spans="5:9" ht="15">
      <c r="E103" s="109" t="s">
        <v>166</v>
      </c>
      <c r="F103" s="180" t="s">
        <v>71</v>
      </c>
      <c r="G103" s="115" t="s">
        <v>175</v>
      </c>
      <c r="H103" s="115">
        <v>9.0182648401826507E-3</v>
      </c>
      <c r="I103" s="109" t="s">
        <v>146</v>
      </c>
    </row>
    <row r="104" spans="5:9" ht="15">
      <c r="E104" s="109" t="s">
        <v>166</v>
      </c>
      <c r="F104" s="180" t="s">
        <v>71</v>
      </c>
      <c r="G104" s="115" t="s">
        <v>176</v>
      </c>
      <c r="H104" s="115">
        <v>0.13812785388127899</v>
      </c>
      <c r="I104" s="109" t="s">
        <v>146</v>
      </c>
    </row>
    <row r="105" spans="5:9" ht="15">
      <c r="E105" s="109" t="s">
        <v>166</v>
      </c>
      <c r="F105" s="180" t="s">
        <v>71</v>
      </c>
      <c r="G105" s="115" t="s">
        <v>177</v>
      </c>
      <c r="H105" s="115">
        <v>0.150684931506849</v>
      </c>
      <c r="I105" s="109" t="s">
        <v>146</v>
      </c>
    </row>
    <row r="106" spans="5:9" ht="15">
      <c r="E106" s="119" t="s">
        <v>166</v>
      </c>
      <c r="F106" s="180" t="s">
        <v>71</v>
      </c>
      <c r="G106" s="120" t="s">
        <v>178</v>
      </c>
      <c r="H106" s="120">
        <v>1.25570776255708E-2</v>
      </c>
      <c r="I106" s="121" t="s">
        <v>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E80"/>
  <sheetViews>
    <sheetView workbookViewId="0">
      <selection activeCell="DQ60" sqref="DQ60:DR60"/>
    </sheetView>
  </sheetViews>
  <sheetFormatPr defaultColWidth="8.7109375" defaultRowHeight="12.75"/>
  <cols>
    <col min="2" max="2" width="37" customWidth="1"/>
    <col min="4" max="22" width="8.7109375" hidden="1" customWidth="1"/>
    <col min="28" max="46" width="8.7109375" hidden="1" customWidth="1"/>
    <col min="52" max="70" width="8.7109375" hidden="1" customWidth="1"/>
    <col min="76" max="94" width="8.7109375" hidden="1" customWidth="1"/>
    <col min="98" max="98" width="39.7109375" customWidth="1"/>
    <col min="100" max="118" width="8.7109375" hidden="1" customWidth="1"/>
    <col min="124" max="142" width="8.7109375" hidden="1" customWidth="1"/>
    <col min="148" max="166" width="8.7109375" hidden="1" customWidth="1"/>
    <col min="172" max="190" width="8.7109375" hidden="1" customWidth="1"/>
    <col min="196" max="214" width="8.7109375" hidden="1" customWidth="1"/>
    <col min="220" max="238" width="8.7109375" hidden="1" customWidth="1"/>
  </cols>
  <sheetData>
    <row r="1" spans="1:239" ht="15">
      <c r="A1" s="300"/>
      <c r="B1" s="300"/>
      <c r="C1" s="1"/>
      <c r="D1" s="1"/>
      <c r="E1" s="1"/>
      <c r="F1" s="1"/>
      <c r="G1" s="1"/>
      <c r="H1" s="1"/>
      <c r="I1" s="1"/>
      <c r="J1" s="1"/>
      <c r="K1" s="1"/>
      <c r="L1" s="1"/>
      <c r="M1" s="1"/>
      <c r="N1" s="1"/>
      <c r="O1" s="1"/>
      <c r="P1" s="1"/>
      <c r="Q1" s="1"/>
      <c r="R1" s="1"/>
      <c r="S1" s="1"/>
      <c r="T1" s="1"/>
      <c r="U1" s="1"/>
      <c r="V1" s="1"/>
      <c r="W1" s="1"/>
      <c r="Y1" s="300"/>
      <c r="Z1" s="300"/>
      <c r="AA1" s="1"/>
      <c r="AB1" s="1"/>
      <c r="AC1" s="1"/>
      <c r="AD1" s="1"/>
      <c r="AE1" s="1"/>
      <c r="AF1" s="1"/>
      <c r="AG1" s="1"/>
      <c r="AH1" s="1"/>
      <c r="AI1" s="1"/>
      <c r="AJ1" s="1"/>
      <c r="AK1" s="1"/>
      <c r="AL1" s="1"/>
      <c r="AM1" s="1"/>
      <c r="AN1" s="1"/>
      <c r="AO1" s="1"/>
      <c r="AP1" s="1"/>
      <c r="AQ1" s="1"/>
      <c r="AR1" s="1"/>
      <c r="AS1" s="1"/>
      <c r="AT1" s="1"/>
      <c r="AU1" s="1"/>
      <c r="AW1" s="300"/>
      <c r="AX1" s="300"/>
      <c r="AY1" s="1"/>
      <c r="AZ1" s="1"/>
      <c r="BA1" s="1"/>
      <c r="BB1" s="1"/>
      <c r="BC1" s="1"/>
      <c r="BD1" s="1"/>
      <c r="BE1" s="1"/>
      <c r="BF1" s="1"/>
      <c r="BG1" s="1"/>
      <c r="BH1" s="1"/>
      <c r="BI1" s="1"/>
      <c r="BJ1" s="1"/>
      <c r="BK1" s="1"/>
      <c r="BL1" s="1"/>
      <c r="BM1" s="1"/>
      <c r="BN1" s="1"/>
      <c r="BO1" s="1"/>
      <c r="BP1" s="1"/>
      <c r="BQ1" s="1"/>
      <c r="BR1" s="1"/>
      <c r="BS1" s="1"/>
      <c r="BU1" s="300"/>
      <c r="BV1" s="300"/>
      <c r="BW1" s="1"/>
      <c r="BX1" s="1"/>
      <c r="BY1" s="1"/>
      <c r="BZ1" s="1"/>
      <c r="CA1" s="1"/>
      <c r="CB1" s="1"/>
      <c r="CC1" s="1"/>
      <c r="CD1" s="1"/>
      <c r="CE1" s="1"/>
      <c r="CF1" s="1"/>
      <c r="CG1" s="1"/>
      <c r="CH1" s="1"/>
      <c r="CI1" s="1"/>
      <c r="CJ1" s="1"/>
      <c r="CK1" s="1"/>
      <c r="CL1" s="1"/>
      <c r="CM1" s="1"/>
      <c r="CN1" s="1"/>
      <c r="CO1" s="1"/>
      <c r="CP1" s="1"/>
      <c r="CQ1" s="1"/>
      <c r="CS1" s="300"/>
      <c r="CT1" s="300"/>
      <c r="CU1" s="1"/>
      <c r="CV1" s="1"/>
      <c r="CW1" s="1"/>
      <c r="CX1" s="1"/>
      <c r="CY1" s="1"/>
      <c r="CZ1" s="1"/>
      <c r="DA1" s="1"/>
      <c r="DB1" s="1"/>
      <c r="DC1" s="1"/>
      <c r="DD1" s="1"/>
      <c r="DE1" s="1"/>
      <c r="DF1" s="1"/>
      <c r="DG1" s="1"/>
      <c r="DH1" s="1"/>
      <c r="DI1" s="1"/>
      <c r="DJ1" s="1"/>
      <c r="DK1" s="1"/>
      <c r="DL1" s="1"/>
      <c r="DM1" s="1"/>
      <c r="DN1" s="1"/>
      <c r="DO1" s="1"/>
      <c r="DQ1" s="300"/>
      <c r="DR1" s="300"/>
      <c r="DS1" s="1"/>
      <c r="DT1" s="1"/>
      <c r="DU1" s="1"/>
      <c r="DV1" s="1"/>
      <c r="DW1" s="1"/>
      <c r="DX1" s="1"/>
      <c r="DY1" s="1"/>
      <c r="DZ1" s="1"/>
      <c r="EA1" s="1"/>
      <c r="EB1" s="1"/>
      <c r="EC1" s="1"/>
      <c r="ED1" s="1"/>
      <c r="EE1" s="1"/>
      <c r="EF1" s="1"/>
      <c r="EG1" s="1"/>
      <c r="EH1" s="1"/>
      <c r="EI1" s="1"/>
      <c r="EJ1" s="1"/>
      <c r="EK1" s="1"/>
      <c r="EL1" s="1"/>
      <c r="EM1" s="1"/>
      <c r="EO1" s="300"/>
      <c r="EP1" s="300"/>
      <c r="EQ1" s="1"/>
      <c r="ER1" s="1"/>
      <c r="ES1" s="1"/>
      <c r="ET1" s="1"/>
      <c r="EU1" s="1"/>
      <c r="EV1" s="1"/>
      <c r="EW1" s="1"/>
      <c r="EX1" s="1"/>
      <c r="EY1" s="1"/>
      <c r="EZ1" s="1"/>
      <c r="FA1" s="1"/>
      <c r="FB1" s="1"/>
      <c r="FC1" s="1"/>
      <c r="FD1" s="1"/>
      <c r="FE1" s="1"/>
      <c r="FF1" s="1"/>
      <c r="FG1" s="1"/>
      <c r="FH1" s="1"/>
      <c r="FI1" s="1"/>
      <c r="FJ1" s="1"/>
      <c r="FK1" s="1"/>
      <c r="FM1" s="300"/>
      <c r="FN1" s="300"/>
      <c r="FO1" s="1"/>
      <c r="FP1" s="1"/>
      <c r="FQ1" s="1"/>
      <c r="FR1" s="1"/>
      <c r="FS1" s="1"/>
      <c r="FT1" s="1"/>
      <c r="FU1" s="1"/>
      <c r="FV1" s="1"/>
      <c r="FW1" s="1"/>
      <c r="FX1" s="1"/>
      <c r="FY1" s="1"/>
      <c r="FZ1" s="1"/>
      <c r="GA1" s="1"/>
      <c r="GB1" s="1"/>
      <c r="GC1" s="1"/>
      <c r="GD1" s="1"/>
      <c r="GE1" s="1"/>
      <c r="GF1" s="1"/>
      <c r="GG1" s="1"/>
      <c r="GH1" s="1"/>
      <c r="GI1" s="1"/>
      <c r="GK1" s="300"/>
      <c r="GL1" s="300"/>
      <c r="GM1" s="1"/>
      <c r="GN1" s="1"/>
      <c r="GO1" s="1"/>
      <c r="GP1" s="1"/>
      <c r="GQ1" s="1"/>
      <c r="GR1" s="1"/>
      <c r="GS1" s="1"/>
      <c r="GT1" s="1"/>
      <c r="GU1" s="1"/>
      <c r="GV1" s="1"/>
      <c r="GW1" s="1"/>
      <c r="GX1" s="1"/>
      <c r="GY1" s="1"/>
      <c r="GZ1" s="1"/>
      <c r="HA1" s="1"/>
      <c r="HB1" s="1"/>
      <c r="HC1" s="1"/>
      <c r="HD1" s="1"/>
      <c r="HE1" s="1"/>
      <c r="HF1" s="1"/>
      <c r="HG1" s="1"/>
      <c r="HI1" s="300"/>
      <c r="HJ1" s="300"/>
      <c r="HK1" s="1"/>
      <c r="HL1" s="1"/>
      <c r="HM1" s="1"/>
      <c r="HN1" s="1"/>
      <c r="HO1" s="1"/>
      <c r="HP1" s="1"/>
      <c r="HQ1" s="1"/>
      <c r="HR1" s="1"/>
      <c r="HS1" s="1"/>
      <c r="HT1" s="1"/>
      <c r="HU1" s="1"/>
      <c r="HV1" s="1"/>
      <c r="HW1" s="1"/>
      <c r="HX1" s="1"/>
      <c r="HY1" s="1"/>
      <c r="HZ1" s="1"/>
      <c r="IA1" s="1"/>
      <c r="IB1" s="1"/>
      <c r="IC1" s="1"/>
      <c r="ID1" s="1"/>
      <c r="IE1" s="1"/>
    </row>
    <row r="2" spans="1:239" ht="15">
      <c r="A2" s="300"/>
      <c r="B2" s="300"/>
      <c r="C2" s="1"/>
      <c r="D2" s="1"/>
      <c r="E2" s="1"/>
      <c r="F2" s="1"/>
      <c r="G2" s="1"/>
      <c r="H2" s="1"/>
      <c r="I2" s="1"/>
      <c r="J2" s="1"/>
      <c r="K2" s="1"/>
      <c r="L2" s="1"/>
      <c r="M2" s="1"/>
      <c r="N2" s="1"/>
      <c r="O2" s="1"/>
      <c r="P2" s="1"/>
      <c r="Q2" s="1"/>
      <c r="R2" s="1"/>
      <c r="S2" s="1"/>
      <c r="T2" s="1"/>
      <c r="U2" s="1"/>
      <c r="V2" s="1"/>
      <c r="W2" s="1"/>
      <c r="Y2" s="300"/>
      <c r="Z2" s="300"/>
      <c r="AA2" s="1"/>
      <c r="AB2" s="1"/>
      <c r="AC2" s="1"/>
      <c r="AD2" s="1"/>
      <c r="AE2" s="1"/>
      <c r="AF2" s="1"/>
      <c r="AG2" s="1"/>
      <c r="AH2" s="1"/>
      <c r="AI2" s="1"/>
      <c r="AJ2" s="1"/>
      <c r="AK2" s="1"/>
      <c r="AL2" s="1"/>
      <c r="AM2" s="1"/>
      <c r="AN2" s="1"/>
      <c r="AO2" s="1"/>
      <c r="AP2" s="1"/>
      <c r="AQ2" s="1"/>
      <c r="AR2" s="1"/>
      <c r="AS2" s="1"/>
      <c r="AT2" s="1"/>
      <c r="AU2" s="1"/>
      <c r="AW2" s="300"/>
      <c r="AX2" s="300"/>
      <c r="AY2" s="1"/>
      <c r="AZ2" s="1"/>
      <c r="BA2" s="1"/>
      <c r="BB2" s="1"/>
      <c r="BC2" s="1"/>
      <c r="BD2" s="1"/>
      <c r="BE2" s="1"/>
      <c r="BF2" s="1"/>
      <c r="BG2" s="1"/>
      <c r="BH2" s="1"/>
      <c r="BI2" s="1"/>
      <c r="BJ2" s="1"/>
      <c r="BK2" s="1"/>
      <c r="BL2" s="1"/>
      <c r="BM2" s="1"/>
      <c r="BN2" s="1"/>
      <c r="BO2" s="1"/>
      <c r="BP2" s="1"/>
      <c r="BQ2" s="1"/>
      <c r="BR2" s="1"/>
      <c r="BS2" s="1"/>
      <c r="BU2" s="300"/>
      <c r="BV2" s="300"/>
      <c r="BW2" s="1"/>
      <c r="BX2" s="1"/>
      <c r="BY2" s="1"/>
      <c r="BZ2" s="1"/>
      <c r="CA2" s="1"/>
      <c r="CB2" s="1"/>
      <c r="CC2" s="1"/>
      <c r="CD2" s="1"/>
      <c r="CE2" s="1"/>
      <c r="CF2" s="1"/>
      <c r="CG2" s="1"/>
      <c r="CH2" s="1"/>
      <c r="CI2" s="1"/>
      <c r="CJ2" s="1"/>
      <c r="CK2" s="1"/>
      <c r="CL2" s="1"/>
      <c r="CM2" s="1"/>
      <c r="CN2" s="1"/>
      <c r="CO2" s="1"/>
      <c r="CP2" s="1"/>
      <c r="CQ2" s="1"/>
      <c r="CS2" s="300"/>
      <c r="CT2" s="300"/>
      <c r="CU2" s="1"/>
      <c r="CV2" s="1"/>
      <c r="CW2" s="1"/>
      <c r="CX2" s="1"/>
      <c r="CY2" s="1"/>
      <c r="CZ2" s="1"/>
      <c r="DA2" s="1"/>
      <c r="DB2" s="1"/>
      <c r="DC2" s="1"/>
      <c r="DD2" s="1"/>
      <c r="DE2" s="1"/>
      <c r="DF2" s="1"/>
      <c r="DG2" s="1"/>
      <c r="DH2" s="1"/>
      <c r="DI2" s="1"/>
      <c r="DJ2" s="1"/>
      <c r="DK2" s="1"/>
      <c r="DL2" s="1"/>
      <c r="DM2" s="1"/>
      <c r="DN2" s="1"/>
      <c r="DO2" s="1"/>
      <c r="DQ2" s="300"/>
      <c r="DR2" s="300"/>
      <c r="DS2" s="1"/>
      <c r="DT2" s="1"/>
      <c r="DU2" s="1"/>
      <c r="DV2" s="1"/>
      <c r="DW2" s="1"/>
      <c r="DX2" s="1"/>
      <c r="DY2" s="1"/>
      <c r="DZ2" s="1"/>
      <c r="EA2" s="1"/>
      <c r="EB2" s="1"/>
      <c r="EC2" s="1"/>
      <c r="ED2" s="1"/>
      <c r="EE2" s="1"/>
      <c r="EF2" s="1"/>
      <c r="EG2" s="1"/>
      <c r="EH2" s="1"/>
      <c r="EI2" s="1"/>
      <c r="EJ2" s="1"/>
      <c r="EK2" s="1"/>
      <c r="EL2" s="1"/>
      <c r="EM2" s="1"/>
      <c r="EO2" s="300"/>
      <c r="EP2" s="300"/>
      <c r="EQ2" s="1"/>
      <c r="ER2" s="1"/>
      <c r="ES2" s="1"/>
      <c r="ET2" s="1"/>
      <c r="EU2" s="1"/>
      <c r="EV2" s="1"/>
      <c r="EW2" s="1"/>
      <c r="EX2" s="1"/>
      <c r="EY2" s="1"/>
      <c r="EZ2" s="1"/>
      <c r="FA2" s="1"/>
      <c r="FB2" s="1"/>
      <c r="FC2" s="1"/>
      <c r="FD2" s="1"/>
      <c r="FE2" s="1"/>
      <c r="FF2" s="1"/>
      <c r="FG2" s="1"/>
      <c r="FH2" s="1"/>
      <c r="FI2" s="1"/>
      <c r="FJ2" s="1"/>
      <c r="FK2" s="1"/>
      <c r="FM2" s="300"/>
      <c r="FN2" s="300"/>
      <c r="FO2" s="1"/>
      <c r="FP2" s="1"/>
      <c r="FQ2" s="1"/>
      <c r="FR2" s="1"/>
      <c r="FS2" s="1"/>
      <c r="FT2" s="1"/>
      <c r="FU2" s="1"/>
      <c r="FV2" s="1"/>
      <c r="FW2" s="1"/>
      <c r="FX2" s="1"/>
      <c r="FY2" s="1"/>
      <c r="FZ2" s="1"/>
      <c r="GA2" s="1"/>
      <c r="GB2" s="1"/>
      <c r="GC2" s="1"/>
      <c r="GD2" s="1"/>
      <c r="GE2" s="1"/>
      <c r="GF2" s="1"/>
      <c r="GG2" s="1"/>
      <c r="GH2" s="1"/>
      <c r="GI2" s="1"/>
      <c r="GK2" s="300"/>
      <c r="GL2" s="300"/>
      <c r="GM2" s="1"/>
      <c r="GN2" s="1"/>
      <c r="GO2" s="1"/>
      <c r="GP2" s="1"/>
      <c r="GQ2" s="1"/>
      <c r="GR2" s="1"/>
      <c r="GS2" s="1"/>
      <c r="GT2" s="1"/>
      <c r="GU2" s="1"/>
      <c r="GV2" s="1"/>
      <c r="GW2" s="1"/>
      <c r="GX2" s="1"/>
      <c r="GY2" s="1"/>
      <c r="GZ2" s="1"/>
      <c r="HA2" s="1"/>
      <c r="HB2" s="1"/>
      <c r="HC2" s="1"/>
      <c r="HD2" s="1"/>
      <c r="HE2" s="1"/>
      <c r="HF2" s="1"/>
      <c r="HG2" s="1"/>
      <c r="HI2" s="300"/>
      <c r="HJ2" s="300"/>
      <c r="HK2" s="1"/>
      <c r="HL2" s="1"/>
      <c r="HM2" s="1"/>
      <c r="HN2" s="1"/>
      <c r="HO2" s="1"/>
      <c r="HP2" s="1"/>
      <c r="HQ2" s="1"/>
      <c r="HR2" s="1"/>
      <c r="HS2" s="1"/>
      <c r="HT2" s="1"/>
      <c r="HU2" s="1"/>
      <c r="HV2" s="1"/>
      <c r="HW2" s="1"/>
      <c r="HX2" s="1"/>
      <c r="HY2" s="1"/>
      <c r="HZ2" s="1"/>
      <c r="IA2" s="1"/>
      <c r="IB2" s="1"/>
      <c r="IC2" s="1"/>
      <c r="ID2" s="1"/>
      <c r="IE2" s="1"/>
    </row>
    <row r="3" spans="1:239" ht="15">
      <c r="A3" s="300"/>
      <c r="B3" s="300"/>
      <c r="C3" s="1"/>
      <c r="D3" s="1"/>
      <c r="E3" s="1"/>
      <c r="F3" s="1"/>
      <c r="G3" s="1"/>
      <c r="H3" s="1"/>
      <c r="I3" s="1"/>
      <c r="J3" s="1"/>
      <c r="K3" s="1"/>
      <c r="L3" s="1"/>
      <c r="M3" s="1"/>
      <c r="N3" s="1"/>
      <c r="O3" s="1"/>
      <c r="P3" s="1"/>
      <c r="Q3" s="1"/>
      <c r="R3" s="1"/>
      <c r="S3" s="1"/>
      <c r="T3" s="1"/>
      <c r="U3" s="1"/>
      <c r="V3" s="1"/>
      <c r="W3" s="1"/>
      <c r="Y3" s="300"/>
      <c r="Z3" s="300"/>
      <c r="AA3" s="1"/>
      <c r="AB3" s="1"/>
      <c r="AC3" s="1"/>
      <c r="AD3" s="1"/>
      <c r="AE3" s="1"/>
      <c r="AF3" s="1"/>
      <c r="AG3" s="1"/>
      <c r="AH3" s="1"/>
      <c r="AI3" s="1"/>
      <c r="AJ3" s="1"/>
      <c r="AK3" s="1"/>
      <c r="AL3" s="1"/>
      <c r="AM3" s="1"/>
      <c r="AN3" s="1"/>
      <c r="AO3" s="1"/>
      <c r="AP3" s="1"/>
      <c r="AQ3" s="1"/>
      <c r="AR3" s="1"/>
      <c r="AS3" s="1"/>
      <c r="AT3" s="1"/>
      <c r="AU3" s="1"/>
      <c r="AW3" s="300"/>
      <c r="AX3" s="300"/>
      <c r="AY3" s="1"/>
      <c r="AZ3" s="1"/>
      <c r="BA3" s="1"/>
      <c r="BB3" s="1"/>
      <c r="BC3" s="1"/>
      <c r="BD3" s="1"/>
      <c r="BE3" s="1"/>
      <c r="BF3" s="1"/>
      <c r="BG3" s="1"/>
      <c r="BH3" s="1"/>
      <c r="BI3" s="1"/>
      <c r="BJ3" s="1"/>
      <c r="BK3" s="1"/>
      <c r="BL3" s="1"/>
      <c r="BM3" s="1"/>
      <c r="BN3" s="1"/>
      <c r="BO3" s="1"/>
      <c r="BP3" s="1"/>
      <c r="BQ3" s="1"/>
      <c r="BR3" s="1"/>
      <c r="BS3" s="1"/>
      <c r="BU3" s="300"/>
      <c r="BV3" s="300"/>
      <c r="BW3" s="1"/>
      <c r="BX3" s="1"/>
      <c r="BY3" s="1"/>
      <c r="BZ3" s="1"/>
      <c r="CA3" s="1"/>
      <c r="CB3" s="1"/>
      <c r="CC3" s="1"/>
      <c r="CD3" s="1"/>
      <c r="CE3" s="1"/>
      <c r="CF3" s="1"/>
      <c r="CG3" s="1"/>
      <c r="CH3" s="1"/>
      <c r="CI3" s="1"/>
      <c r="CJ3" s="1"/>
      <c r="CK3" s="1"/>
      <c r="CL3" s="1"/>
      <c r="CM3" s="1"/>
      <c r="CN3" s="1"/>
      <c r="CO3" s="1"/>
      <c r="CP3" s="1"/>
      <c r="CQ3" s="1"/>
      <c r="CS3" s="300"/>
      <c r="CT3" s="300"/>
      <c r="CU3" s="1"/>
      <c r="CV3" s="1"/>
      <c r="CW3" s="1"/>
      <c r="CX3" s="1"/>
      <c r="CY3" s="1"/>
      <c r="CZ3" s="1"/>
      <c r="DA3" s="1"/>
      <c r="DB3" s="1"/>
      <c r="DC3" s="1"/>
      <c r="DD3" s="1"/>
      <c r="DE3" s="1"/>
      <c r="DF3" s="1"/>
      <c r="DG3" s="1"/>
      <c r="DH3" s="1"/>
      <c r="DI3" s="1"/>
      <c r="DJ3" s="1"/>
      <c r="DK3" s="1"/>
      <c r="DL3" s="1"/>
      <c r="DM3" s="1"/>
      <c r="DN3" s="1"/>
      <c r="DO3" s="1"/>
      <c r="DQ3" s="300"/>
      <c r="DR3" s="300"/>
      <c r="DS3" s="1"/>
      <c r="DT3" s="1"/>
      <c r="DU3" s="1"/>
      <c r="DV3" s="1"/>
      <c r="DW3" s="1"/>
      <c r="DX3" s="1"/>
      <c r="DY3" s="1"/>
      <c r="DZ3" s="1"/>
      <c r="EA3" s="1"/>
      <c r="EB3" s="1"/>
      <c r="EC3" s="1"/>
      <c r="ED3" s="1"/>
      <c r="EE3" s="1"/>
      <c r="EF3" s="1"/>
      <c r="EG3" s="1"/>
      <c r="EH3" s="1"/>
      <c r="EI3" s="1"/>
      <c r="EJ3" s="1"/>
      <c r="EK3" s="1"/>
      <c r="EL3" s="1"/>
      <c r="EM3" s="1"/>
      <c r="EO3" s="300"/>
      <c r="EP3" s="300"/>
      <c r="EQ3" s="1"/>
      <c r="ER3" s="1"/>
      <c r="ES3" s="1"/>
      <c r="ET3" s="1"/>
      <c r="EU3" s="1"/>
      <c r="EV3" s="1"/>
      <c r="EW3" s="1"/>
      <c r="EX3" s="1"/>
      <c r="EY3" s="1"/>
      <c r="EZ3" s="1"/>
      <c r="FA3" s="1"/>
      <c r="FB3" s="1"/>
      <c r="FC3" s="1"/>
      <c r="FD3" s="1"/>
      <c r="FE3" s="1"/>
      <c r="FF3" s="1"/>
      <c r="FG3" s="1"/>
      <c r="FH3" s="1"/>
      <c r="FI3" s="1"/>
      <c r="FJ3" s="1"/>
      <c r="FK3" s="1"/>
      <c r="FM3" s="300"/>
      <c r="FN3" s="300"/>
      <c r="FO3" s="1"/>
      <c r="FP3" s="1"/>
      <c r="FQ3" s="1"/>
      <c r="FR3" s="1"/>
      <c r="FS3" s="1"/>
      <c r="FT3" s="1"/>
      <c r="FU3" s="1"/>
      <c r="FV3" s="1"/>
      <c r="FW3" s="1"/>
      <c r="FX3" s="1"/>
      <c r="FY3" s="1"/>
      <c r="FZ3" s="1"/>
      <c r="GA3" s="1"/>
      <c r="GB3" s="1"/>
      <c r="GC3" s="1"/>
      <c r="GD3" s="1"/>
      <c r="GE3" s="1"/>
      <c r="GF3" s="1"/>
      <c r="GG3" s="1"/>
      <c r="GH3" s="1"/>
      <c r="GI3" s="1"/>
      <c r="GK3" s="300"/>
      <c r="GL3" s="300"/>
      <c r="GM3" s="1"/>
      <c r="GN3" s="1"/>
      <c r="GO3" s="1"/>
      <c r="GP3" s="1"/>
      <c r="GQ3" s="1"/>
      <c r="GR3" s="1"/>
      <c r="GS3" s="1"/>
      <c r="GT3" s="1"/>
      <c r="GU3" s="1"/>
      <c r="GV3" s="1"/>
      <c r="GW3" s="1"/>
      <c r="GX3" s="1"/>
      <c r="GY3" s="1"/>
      <c r="GZ3" s="1"/>
      <c r="HA3" s="1"/>
      <c r="HB3" s="1"/>
      <c r="HC3" s="1"/>
      <c r="HD3" s="1"/>
      <c r="HE3" s="1"/>
      <c r="HF3" s="1"/>
      <c r="HG3" s="1"/>
      <c r="HI3" s="300"/>
      <c r="HJ3" s="300"/>
      <c r="HK3" s="1"/>
      <c r="HL3" s="1"/>
      <c r="HM3" s="1"/>
      <c r="HN3" s="1"/>
      <c r="HO3" s="1"/>
      <c r="HP3" s="1"/>
      <c r="HQ3" s="1"/>
      <c r="HR3" s="1"/>
      <c r="HS3" s="1"/>
      <c r="HT3" s="1"/>
      <c r="HU3" s="1"/>
      <c r="HV3" s="1"/>
      <c r="HW3" s="1"/>
      <c r="HX3" s="1"/>
      <c r="HY3" s="1"/>
      <c r="HZ3" s="1"/>
      <c r="IA3" s="1"/>
      <c r="IB3" s="1"/>
      <c r="IC3" s="1"/>
      <c r="ID3" s="1"/>
      <c r="IE3" s="1"/>
    </row>
    <row r="4" spans="1:239" ht="15">
      <c r="A4" s="300"/>
      <c r="B4" s="300"/>
      <c r="C4" s="1"/>
      <c r="D4" s="1"/>
      <c r="E4" s="1"/>
      <c r="F4" s="1"/>
      <c r="G4" s="1"/>
      <c r="H4" s="1"/>
      <c r="I4" s="1"/>
      <c r="J4" s="1"/>
      <c r="K4" s="1"/>
      <c r="L4" s="1"/>
      <c r="M4" s="1"/>
      <c r="N4" s="1"/>
      <c r="O4" s="1"/>
      <c r="P4" s="1"/>
      <c r="Q4" s="1"/>
      <c r="R4" s="1"/>
      <c r="S4" s="1"/>
      <c r="T4" s="1"/>
      <c r="U4" s="1"/>
      <c r="V4" s="1"/>
      <c r="W4" s="1"/>
      <c r="Y4" s="300"/>
      <c r="Z4" s="300"/>
      <c r="AA4" s="1"/>
      <c r="AB4" s="1"/>
      <c r="AC4" s="1"/>
      <c r="AD4" s="1"/>
      <c r="AE4" s="1"/>
      <c r="AF4" s="1"/>
      <c r="AG4" s="1"/>
      <c r="AH4" s="1"/>
      <c r="AI4" s="1"/>
      <c r="AJ4" s="1"/>
      <c r="AK4" s="1"/>
      <c r="AL4" s="1"/>
      <c r="AM4" s="1"/>
      <c r="AN4" s="1"/>
      <c r="AO4" s="1"/>
      <c r="AP4" s="1"/>
      <c r="AQ4" s="1"/>
      <c r="AR4" s="1"/>
      <c r="AS4" s="1"/>
      <c r="AT4" s="1"/>
      <c r="AU4" s="1"/>
      <c r="AW4" s="300"/>
      <c r="AX4" s="300"/>
      <c r="AY4" s="1"/>
      <c r="AZ4" s="1"/>
      <c r="BA4" s="1"/>
      <c r="BB4" s="1"/>
      <c r="BC4" s="1"/>
      <c r="BD4" s="1"/>
      <c r="BE4" s="1"/>
      <c r="BF4" s="1"/>
      <c r="BG4" s="1"/>
      <c r="BH4" s="1"/>
      <c r="BI4" s="1"/>
      <c r="BJ4" s="1"/>
      <c r="BK4" s="1"/>
      <c r="BL4" s="1"/>
      <c r="BM4" s="1"/>
      <c r="BN4" s="1"/>
      <c r="BO4" s="1"/>
      <c r="BP4" s="1"/>
      <c r="BQ4" s="1"/>
      <c r="BR4" s="1"/>
      <c r="BS4" s="1"/>
      <c r="BU4" s="300"/>
      <c r="BV4" s="300"/>
      <c r="BW4" s="1"/>
      <c r="BX4" s="1"/>
      <c r="BY4" s="1"/>
      <c r="BZ4" s="1"/>
      <c r="CA4" s="1"/>
      <c r="CB4" s="1"/>
      <c r="CC4" s="1"/>
      <c r="CD4" s="1"/>
      <c r="CE4" s="1"/>
      <c r="CF4" s="1"/>
      <c r="CG4" s="1"/>
      <c r="CH4" s="1"/>
      <c r="CI4" s="1"/>
      <c r="CJ4" s="1"/>
      <c r="CK4" s="1"/>
      <c r="CL4" s="1"/>
      <c r="CM4" s="1"/>
      <c r="CN4" s="1"/>
      <c r="CO4" s="1"/>
      <c r="CP4" s="1"/>
      <c r="CQ4" s="1"/>
      <c r="CS4" s="300"/>
      <c r="CT4" s="300"/>
      <c r="CU4" s="1"/>
      <c r="CV4" s="1"/>
      <c r="CW4" s="1"/>
      <c r="CX4" s="1"/>
      <c r="CY4" s="1"/>
      <c r="CZ4" s="1"/>
      <c r="DA4" s="1"/>
      <c r="DB4" s="1"/>
      <c r="DC4" s="1"/>
      <c r="DD4" s="1"/>
      <c r="DE4" s="1"/>
      <c r="DF4" s="1"/>
      <c r="DG4" s="1"/>
      <c r="DH4" s="1"/>
      <c r="DI4" s="1"/>
      <c r="DJ4" s="1"/>
      <c r="DK4" s="1"/>
      <c r="DL4" s="1"/>
      <c r="DM4" s="1"/>
      <c r="DN4" s="1"/>
      <c r="DO4" s="1"/>
      <c r="DQ4" s="300"/>
      <c r="DR4" s="300"/>
      <c r="DS4" s="1"/>
      <c r="DT4" s="1"/>
      <c r="DU4" s="1"/>
      <c r="DV4" s="1"/>
      <c r="DW4" s="1"/>
      <c r="DX4" s="1"/>
      <c r="DY4" s="1"/>
      <c r="DZ4" s="1"/>
      <c r="EA4" s="1"/>
      <c r="EB4" s="1"/>
      <c r="EC4" s="1"/>
      <c r="ED4" s="1"/>
      <c r="EE4" s="1"/>
      <c r="EF4" s="1"/>
      <c r="EG4" s="1"/>
      <c r="EH4" s="1"/>
      <c r="EI4" s="1"/>
      <c r="EJ4" s="1"/>
      <c r="EK4" s="1"/>
      <c r="EL4" s="1"/>
      <c r="EM4" s="1"/>
      <c r="EO4" s="300"/>
      <c r="EP4" s="300"/>
      <c r="EQ4" s="1"/>
      <c r="ER4" s="1"/>
      <c r="ES4" s="1"/>
      <c r="ET4" s="1"/>
      <c r="EU4" s="1"/>
      <c r="EV4" s="1"/>
      <c r="EW4" s="1"/>
      <c r="EX4" s="1"/>
      <c r="EY4" s="1"/>
      <c r="EZ4" s="1"/>
      <c r="FA4" s="1"/>
      <c r="FB4" s="1"/>
      <c r="FC4" s="1"/>
      <c r="FD4" s="1"/>
      <c r="FE4" s="1"/>
      <c r="FF4" s="1"/>
      <c r="FG4" s="1"/>
      <c r="FH4" s="1"/>
      <c r="FI4" s="1"/>
      <c r="FJ4" s="1"/>
      <c r="FK4" s="1"/>
      <c r="FM4" s="300"/>
      <c r="FN4" s="300"/>
      <c r="FO4" s="1"/>
      <c r="FP4" s="1"/>
      <c r="FQ4" s="1"/>
      <c r="FR4" s="1"/>
      <c r="FS4" s="1"/>
      <c r="FT4" s="1"/>
      <c r="FU4" s="1"/>
      <c r="FV4" s="1"/>
      <c r="FW4" s="1"/>
      <c r="FX4" s="1"/>
      <c r="FY4" s="1"/>
      <c r="FZ4" s="1"/>
      <c r="GA4" s="1"/>
      <c r="GB4" s="1"/>
      <c r="GC4" s="1"/>
      <c r="GD4" s="1"/>
      <c r="GE4" s="1"/>
      <c r="GF4" s="1"/>
      <c r="GG4" s="1"/>
      <c r="GH4" s="1"/>
      <c r="GI4" s="1"/>
      <c r="GK4" s="300"/>
      <c r="GL4" s="300"/>
      <c r="GM4" s="1"/>
      <c r="GN4" s="1"/>
      <c r="GO4" s="1"/>
      <c r="GP4" s="1"/>
      <c r="GQ4" s="1"/>
      <c r="GR4" s="1"/>
      <c r="GS4" s="1"/>
      <c r="GT4" s="1"/>
      <c r="GU4" s="1"/>
      <c r="GV4" s="1"/>
      <c r="GW4" s="1"/>
      <c r="GX4" s="1"/>
      <c r="GY4" s="1"/>
      <c r="GZ4" s="1"/>
      <c r="HA4" s="1"/>
      <c r="HB4" s="1"/>
      <c r="HC4" s="1"/>
      <c r="HD4" s="1"/>
      <c r="HE4" s="1"/>
      <c r="HF4" s="1"/>
      <c r="HG4" s="1"/>
      <c r="HI4" s="300"/>
      <c r="HJ4" s="300"/>
      <c r="HK4" s="1"/>
      <c r="HL4" s="1"/>
      <c r="HM4" s="1"/>
      <c r="HN4" s="1"/>
      <c r="HO4" s="1"/>
      <c r="HP4" s="1"/>
      <c r="HQ4" s="1"/>
      <c r="HR4" s="1"/>
      <c r="HS4" s="1"/>
      <c r="HT4" s="1"/>
      <c r="HU4" s="1"/>
      <c r="HV4" s="1"/>
      <c r="HW4" s="1"/>
      <c r="HX4" s="1"/>
      <c r="HY4" s="1"/>
      <c r="HZ4" s="1"/>
      <c r="IA4" s="1"/>
      <c r="IB4" s="1"/>
      <c r="IC4" s="1"/>
      <c r="ID4" s="1"/>
      <c r="IE4" s="1"/>
    </row>
    <row r="5" spans="1:239" ht="18">
      <c r="A5" s="301" t="s">
        <v>179</v>
      </c>
      <c r="B5" s="301"/>
      <c r="C5" s="2"/>
      <c r="D5" s="2"/>
      <c r="E5" s="2"/>
      <c r="F5" s="2"/>
      <c r="G5" s="2"/>
      <c r="H5" s="2"/>
      <c r="I5" s="2"/>
      <c r="J5" s="2"/>
      <c r="K5" s="1"/>
      <c r="L5" s="2"/>
      <c r="M5" s="2"/>
      <c r="N5" s="2"/>
      <c r="O5" s="2"/>
      <c r="P5" s="1"/>
      <c r="Q5" s="48"/>
      <c r="R5" s="1"/>
      <c r="S5" s="1"/>
      <c r="T5" s="2"/>
      <c r="U5" s="1"/>
      <c r="V5" s="1"/>
      <c r="W5" s="2" t="s">
        <v>180</v>
      </c>
      <c r="Y5" s="301" t="s">
        <v>179</v>
      </c>
      <c r="Z5" s="301"/>
      <c r="AA5" s="2"/>
      <c r="AB5" s="2"/>
      <c r="AC5" s="2"/>
      <c r="AD5" s="2"/>
      <c r="AE5" s="2"/>
      <c r="AF5" s="2"/>
      <c r="AG5" s="2"/>
      <c r="AH5" s="2"/>
      <c r="AI5" s="1"/>
      <c r="AJ5" s="2"/>
      <c r="AK5" s="2"/>
      <c r="AL5" s="2"/>
      <c r="AM5" s="2"/>
      <c r="AN5" s="1"/>
      <c r="AO5" s="48"/>
      <c r="AP5" s="1"/>
      <c r="AQ5" s="1"/>
      <c r="AR5" s="2"/>
      <c r="AS5" s="1"/>
      <c r="AT5" s="1"/>
      <c r="AU5" s="2" t="s">
        <v>180</v>
      </c>
      <c r="AW5" s="301" t="s">
        <v>179</v>
      </c>
      <c r="AX5" s="301"/>
      <c r="AY5" s="2"/>
      <c r="AZ5" s="2"/>
      <c r="BA5" s="2"/>
      <c r="BB5" s="2"/>
      <c r="BC5" s="2"/>
      <c r="BD5" s="2"/>
      <c r="BE5" s="2"/>
      <c r="BF5" s="2"/>
      <c r="BG5" s="1"/>
      <c r="BH5" s="2"/>
      <c r="BI5" s="2"/>
      <c r="BJ5" s="2"/>
      <c r="BK5" s="2"/>
      <c r="BL5" s="1"/>
      <c r="BM5" s="48"/>
      <c r="BN5" s="1"/>
      <c r="BO5" s="1"/>
      <c r="BP5" s="2"/>
      <c r="BQ5" s="1"/>
      <c r="BR5" s="1"/>
      <c r="BS5" s="2" t="s">
        <v>180</v>
      </c>
      <c r="BU5" s="301" t="s">
        <v>179</v>
      </c>
      <c r="BV5" s="301"/>
      <c r="BW5" s="2"/>
      <c r="BX5" s="2"/>
      <c r="BY5" s="2"/>
      <c r="BZ5" s="2"/>
      <c r="CA5" s="2"/>
      <c r="CB5" s="2"/>
      <c r="CC5" s="2"/>
      <c r="CD5" s="2"/>
      <c r="CE5" s="1"/>
      <c r="CF5" s="2"/>
      <c r="CG5" s="2"/>
      <c r="CH5" s="2"/>
      <c r="CI5" s="2"/>
      <c r="CJ5" s="1"/>
      <c r="CK5" s="48"/>
      <c r="CL5" s="1"/>
      <c r="CM5" s="1"/>
      <c r="CN5" s="2"/>
      <c r="CO5" s="1"/>
      <c r="CP5" s="1"/>
      <c r="CQ5" s="2" t="s">
        <v>180</v>
      </c>
      <c r="CS5" s="301" t="s">
        <v>179</v>
      </c>
      <c r="CT5" s="301"/>
      <c r="CU5" s="2"/>
      <c r="CV5" s="2"/>
      <c r="CW5" s="2"/>
      <c r="CX5" s="2"/>
      <c r="CY5" s="2"/>
      <c r="CZ5" s="2"/>
      <c r="DA5" s="2"/>
      <c r="DB5" s="2"/>
      <c r="DC5" s="1"/>
      <c r="DD5" s="2"/>
      <c r="DE5" s="2"/>
      <c r="DF5" s="2"/>
      <c r="DG5" s="2"/>
      <c r="DH5" s="1"/>
      <c r="DI5" s="48"/>
      <c r="DJ5" s="1"/>
      <c r="DK5" s="1"/>
      <c r="DL5" s="2"/>
      <c r="DM5" s="1"/>
      <c r="DN5" s="1"/>
      <c r="DO5" s="2" t="s">
        <v>180</v>
      </c>
      <c r="DQ5" s="301" t="s">
        <v>179</v>
      </c>
      <c r="DR5" s="301"/>
      <c r="DS5" s="2"/>
      <c r="DT5" s="2"/>
      <c r="DU5" s="2"/>
      <c r="DV5" s="2"/>
      <c r="DW5" s="2"/>
      <c r="DX5" s="2"/>
      <c r="DY5" s="2"/>
      <c r="DZ5" s="2"/>
      <c r="EA5" s="1"/>
      <c r="EB5" s="2"/>
      <c r="EC5" s="2"/>
      <c r="ED5" s="2"/>
      <c r="EE5" s="2"/>
      <c r="EF5" s="1"/>
      <c r="EG5" s="48"/>
      <c r="EH5" s="1"/>
      <c r="EI5" s="1"/>
      <c r="EJ5" s="2"/>
      <c r="EK5" s="1"/>
      <c r="EL5" s="1"/>
      <c r="EM5" s="2" t="s">
        <v>180</v>
      </c>
      <c r="EO5" s="301" t="s">
        <v>179</v>
      </c>
      <c r="EP5" s="301"/>
      <c r="EQ5" s="2"/>
      <c r="ER5" s="2"/>
      <c r="ES5" s="2"/>
      <c r="ET5" s="2"/>
      <c r="EU5" s="2"/>
      <c r="EV5" s="2"/>
      <c r="EW5" s="2"/>
      <c r="EX5" s="2"/>
      <c r="EY5" s="1"/>
      <c r="EZ5" s="2"/>
      <c r="FA5" s="2"/>
      <c r="FB5" s="2"/>
      <c r="FC5" s="2"/>
      <c r="FD5" s="1"/>
      <c r="FE5" s="48"/>
      <c r="FF5" s="1"/>
      <c r="FG5" s="1"/>
      <c r="FH5" s="2"/>
      <c r="FI5" s="1"/>
      <c r="FJ5" s="1"/>
      <c r="FK5" s="2" t="s">
        <v>180</v>
      </c>
      <c r="FM5" s="301" t="s">
        <v>179</v>
      </c>
      <c r="FN5" s="301"/>
      <c r="FO5" s="2"/>
      <c r="FP5" s="2"/>
      <c r="FQ5" s="2"/>
      <c r="FR5" s="2"/>
      <c r="FS5" s="2"/>
      <c r="FT5" s="2"/>
      <c r="FU5" s="2"/>
      <c r="FV5" s="2"/>
      <c r="FW5" s="1"/>
      <c r="FX5" s="2"/>
      <c r="FY5" s="2"/>
      <c r="FZ5" s="2"/>
      <c r="GA5" s="2"/>
      <c r="GB5" s="1"/>
      <c r="GC5" s="48"/>
      <c r="GD5" s="1"/>
      <c r="GE5" s="1"/>
      <c r="GF5" s="2"/>
      <c r="GG5" s="1"/>
      <c r="GH5" s="1"/>
      <c r="GI5" s="2" t="s">
        <v>180</v>
      </c>
      <c r="GK5" s="301" t="s">
        <v>179</v>
      </c>
      <c r="GL5" s="301"/>
      <c r="GM5" s="2"/>
      <c r="GN5" s="2"/>
      <c r="GO5" s="2"/>
      <c r="GP5" s="2"/>
      <c r="GQ5" s="2"/>
      <c r="GR5" s="2"/>
      <c r="GS5" s="2"/>
      <c r="GT5" s="2"/>
      <c r="GU5" s="1"/>
      <c r="GV5" s="2"/>
      <c r="GW5" s="2"/>
      <c r="GX5" s="2"/>
      <c r="GY5" s="2"/>
      <c r="GZ5" s="1"/>
      <c r="HA5" s="48"/>
      <c r="HB5" s="1"/>
      <c r="HC5" s="1"/>
      <c r="HD5" s="2"/>
      <c r="HE5" s="1"/>
      <c r="HF5" s="1"/>
      <c r="HG5" s="2" t="s">
        <v>180</v>
      </c>
      <c r="HI5" s="301" t="s">
        <v>179</v>
      </c>
      <c r="HJ5" s="301"/>
      <c r="HK5" s="2"/>
      <c r="HL5" s="2"/>
      <c r="HM5" s="2"/>
      <c r="HN5" s="2"/>
      <c r="HO5" s="2"/>
      <c r="HP5" s="2"/>
      <c r="HQ5" s="2"/>
      <c r="HR5" s="2"/>
      <c r="HS5" s="1"/>
      <c r="HT5" s="2"/>
      <c r="HU5" s="2"/>
      <c r="HV5" s="2"/>
      <c r="HW5" s="2"/>
      <c r="HX5" s="1"/>
      <c r="HY5" s="48"/>
      <c r="HZ5" s="1"/>
      <c r="IA5" s="1"/>
      <c r="IB5" s="2"/>
      <c r="IC5" s="1"/>
      <c r="ID5" s="1"/>
      <c r="IE5" s="2" t="s">
        <v>180</v>
      </c>
    </row>
    <row r="6" spans="1:239" ht="15">
      <c r="A6" s="300"/>
      <c r="B6" s="300"/>
      <c r="C6" s="1"/>
      <c r="D6" s="1"/>
      <c r="E6" s="1"/>
      <c r="F6" s="1"/>
      <c r="G6" s="1"/>
      <c r="H6" s="1"/>
      <c r="I6" s="1"/>
      <c r="J6" s="1"/>
      <c r="K6" s="1"/>
      <c r="L6" s="1"/>
      <c r="M6" s="1"/>
      <c r="N6" s="1"/>
      <c r="O6" s="1"/>
      <c r="P6" s="1"/>
      <c r="Q6" s="1"/>
      <c r="R6" s="1"/>
      <c r="S6" s="1"/>
      <c r="T6" s="1"/>
      <c r="U6" s="1"/>
      <c r="V6" s="1"/>
      <c r="W6" s="1"/>
      <c r="Y6" s="300"/>
      <c r="Z6" s="300"/>
      <c r="AA6" s="1"/>
      <c r="AB6" s="1"/>
      <c r="AC6" s="1"/>
      <c r="AD6" s="1"/>
      <c r="AE6" s="1"/>
      <c r="AF6" s="1"/>
      <c r="AG6" s="1"/>
      <c r="AH6" s="1"/>
      <c r="AI6" s="1"/>
      <c r="AJ6" s="1"/>
      <c r="AK6" s="1"/>
      <c r="AL6" s="1"/>
      <c r="AM6" s="1"/>
      <c r="AN6" s="1"/>
      <c r="AO6" s="1"/>
      <c r="AP6" s="1"/>
      <c r="AQ6" s="1"/>
      <c r="AR6" s="1"/>
      <c r="AS6" s="1"/>
      <c r="AT6" s="1"/>
      <c r="AU6" s="1"/>
      <c r="AW6" s="300"/>
      <c r="AX6" s="300"/>
      <c r="AY6" s="1"/>
      <c r="AZ6" s="1"/>
      <c r="BA6" s="1"/>
      <c r="BB6" s="1"/>
      <c r="BC6" s="1"/>
      <c r="BD6" s="1"/>
      <c r="BE6" s="1"/>
      <c r="BF6" s="1"/>
      <c r="BG6" s="1"/>
      <c r="BH6" s="1"/>
      <c r="BI6" s="1"/>
      <c r="BJ6" s="1"/>
      <c r="BK6" s="1"/>
      <c r="BL6" s="1"/>
      <c r="BM6" s="1"/>
      <c r="BN6" s="1"/>
      <c r="BO6" s="1"/>
      <c r="BP6" s="1"/>
      <c r="BQ6" s="1"/>
      <c r="BR6" s="1"/>
      <c r="BS6" s="1"/>
      <c r="BU6" s="300"/>
      <c r="BV6" s="300"/>
      <c r="BW6" s="1"/>
      <c r="BX6" s="1"/>
      <c r="BY6" s="1"/>
      <c r="BZ6" s="1"/>
      <c r="CA6" s="1"/>
      <c r="CB6" s="1"/>
      <c r="CC6" s="1"/>
      <c r="CD6" s="1"/>
      <c r="CE6" s="1"/>
      <c r="CF6" s="1"/>
      <c r="CG6" s="1"/>
      <c r="CH6" s="1"/>
      <c r="CI6" s="1"/>
      <c r="CJ6" s="1"/>
      <c r="CK6" s="1"/>
      <c r="CL6" s="1"/>
      <c r="CM6" s="1"/>
      <c r="CN6" s="1"/>
      <c r="CO6" s="1"/>
      <c r="CP6" s="1"/>
      <c r="CQ6" s="1"/>
      <c r="CS6" s="300"/>
      <c r="CT6" s="300"/>
      <c r="CU6" s="1"/>
      <c r="CV6" s="1"/>
      <c r="CW6" s="1"/>
      <c r="CX6" s="1"/>
      <c r="CY6" s="1"/>
      <c r="CZ6" s="1"/>
      <c r="DA6" s="1"/>
      <c r="DB6" s="1"/>
      <c r="DC6" s="1"/>
      <c r="DD6" s="1"/>
      <c r="DE6" s="1"/>
      <c r="DF6" s="1"/>
      <c r="DG6" s="1"/>
      <c r="DH6" s="1"/>
      <c r="DI6" s="1"/>
      <c r="DJ6" s="1"/>
      <c r="DK6" s="1"/>
      <c r="DL6" s="1"/>
      <c r="DM6" s="1"/>
      <c r="DN6" s="1"/>
      <c r="DO6" s="1"/>
      <c r="DQ6" s="300"/>
      <c r="DR6" s="300"/>
      <c r="DS6" s="1"/>
      <c r="DT6" s="1"/>
      <c r="DU6" s="1"/>
      <c r="DV6" s="1"/>
      <c r="DW6" s="1"/>
      <c r="DX6" s="1"/>
      <c r="DY6" s="1"/>
      <c r="DZ6" s="1"/>
      <c r="EA6" s="1"/>
      <c r="EB6" s="1"/>
      <c r="EC6" s="1"/>
      <c r="ED6" s="1"/>
      <c r="EE6" s="1"/>
      <c r="EF6" s="1"/>
      <c r="EG6" s="1"/>
      <c r="EH6" s="1"/>
      <c r="EI6" s="1"/>
      <c r="EJ6" s="1"/>
      <c r="EK6" s="1"/>
      <c r="EL6" s="1"/>
      <c r="EM6" s="1"/>
      <c r="EO6" s="300"/>
      <c r="EP6" s="300"/>
      <c r="EQ6" s="1"/>
      <c r="ER6" s="1"/>
      <c r="ES6" s="1"/>
      <c r="ET6" s="1"/>
      <c r="EU6" s="1"/>
      <c r="EV6" s="1"/>
      <c r="EW6" s="1"/>
      <c r="EX6" s="1"/>
      <c r="EY6" s="1"/>
      <c r="EZ6" s="1"/>
      <c r="FA6" s="1"/>
      <c r="FB6" s="1"/>
      <c r="FC6" s="1"/>
      <c r="FD6" s="1"/>
      <c r="FE6" s="1"/>
      <c r="FF6" s="1"/>
      <c r="FG6" s="1"/>
      <c r="FH6" s="1"/>
      <c r="FI6" s="1"/>
      <c r="FJ6" s="1"/>
      <c r="FK6" s="1"/>
      <c r="FM6" s="300"/>
      <c r="FN6" s="300"/>
      <c r="FO6" s="1"/>
      <c r="FP6" s="1"/>
      <c r="FQ6" s="1"/>
      <c r="FR6" s="1"/>
      <c r="FS6" s="1"/>
      <c r="FT6" s="1"/>
      <c r="FU6" s="1"/>
      <c r="FV6" s="1"/>
      <c r="FW6" s="1"/>
      <c r="FX6" s="1"/>
      <c r="FY6" s="1"/>
      <c r="FZ6" s="1"/>
      <c r="GA6" s="1"/>
      <c r="GB6" s="1"/>
      <c r="GC6" s="1"/>
      <c r="GD6" s="1"/>
      <c r="GE6" s="1"/>
      <c r="GF6" s="1"/>
      <c r="GG6" s="1"/>
      <c r="GH6" s="1"/>
      <c r="GI6" s="1"/>
      <c r="GK6" s="300"/>
      <c r="GL6" s="300"/>
      <c r="GM6" s="1"/>
      <c r="GN6" s="1"/>
      <c r="GO6" s="1"/>
      <c r="GP6" s="1"/>
      <c r="GQ6" s="1"/>
      <c r="GR6" s="1"/>
      <c r="GS6" s="1"/>
      <c r="GT6" s="1"/>
      <c r="GU6" s="1"/>
      <c r="GV6" s="1"/>
      <c r="GW6" s="1"/>
      <c r="GX6" s="1"/>
      <c r="GY6" s="1"/>
      <c r="GZ6" s="1"/>
      <c r="HA6" s="1"/>
      <c r="HB6" s="1"/>
      <c r="HC6" s="1"/>
      <c r="HD6" s="1"/>
      <c r="HE6" s="1"/>
      <c r="HF6" s="1"/>
      <c r="HG6" s="1"/>
      <c r="HI6" s="300"/>
      <c r="HJ6" s="300"/>
      <c r="HK6" s="1"/>
      <c r="HL6" s="1"/>
      <c r="HM6" s="1"/>
      <c r="HN6" s="1"/>
      <c r="HO6" s="1"/>
      <c r="HP6" s="1"/>
      <c r="HQ6" s="1"/>
      <c r="HR6" s="1"/>
      <c r="HS6" s="1"/>
      <c r="HT6" s="1"/>
      <c r="HU6" s="1"/>
      <c r="HV6" s="1"/>
      <c r="HW6" s="1"/>
      <c r="HX6" s="1"/>
      <c r="HY6" s="1"/>
      <c r="HZ6" s="1"/>
      <c r="IA6" s="1"/>
      <c r="IB6" s="1"/>
      <c r="IC6" s="1"/>
      <c r="ID6" s="1"/>
      <c r="IE6" s="1"/>
    </row>
    <row r="7" spans="1:239" ht="15.75">
      <c r="A7" s="302" t="s">
        <v>181</v>
      </c>
      <c r="B7" s="302"/>
      <c r="C7" s="2"/>
      <c r="D7" s="2"/>
      <c r="E7" s="2"/>
      <c r="F7" s="2"/>
      <c r="G7" s="2"/>
      <c r="H7" s="2"/>
      <c r="I7" s="2"/>
      <c r="J7" s="2"/>
      <c r="K7" s="2"/>
      <c r="L7" s="2"/>
      <c r="M7" s="2"/>
      <c r="N7" s="2"/>
      <c r="O7" s="2"/>
      <c r="P7" s="2"/>
      <c r="Q7" s="2"/>
      <c r="R7" s="2"/>
      <c r="S7" s="2"/>
      <c r="T7" s="2"/>
      <c r="U7" s="2"/>
      <c r="V7" s="2"/>
      <c r="W7" s="2"/>
      <c r="Y7" s="302" t="s">
        <v>182</v>
      </c>
      <c r="Z7" s="302"/>
      <c r="AA7" s="2"/>
      <c r="AB7" s="2"/>
      <c r="AC7" s="2"/>
      <c r="AD7" s="2"/>
      <c r="AE7" s="2"/>
      <c r="AF7" s="2"/>
      <c r="AG7" s="2"/>
      <c r="AH7" s="2"/>
      <c r="AI7" s="2"/>
      <c r="AJ7" s="2"/>
      <c r="AK7" s="2"/>
      <c r="AL7" s="2"/>
      <c r="AM7" s="2"/>
      <c r="AN7" s="2"/>
      <c r="AO7" s="2"/>
      <c r="AP7" s="2"/>
      <c r="AQ7" s="2"/>
      <c r="AR7" s="2"/>
      <c r="AS7" s="2"/>
      <c r="AT7" s="2"/>
      <c r="AU7" s="2"/>
      <c r="AW7" s="302" t="s">
        <v>183</v>
      </c>
      <c r="AX7" s="302"/>
      <c r="AY7" s="2"/>
      <c r="AZ7" s="2"/>
      <c r="BA7" s="2"/>
      <c r="BB7" s="2"/>
      <c r="BC7" s="2"/>
      <c r="BD7" s="2"/>
      <c r="BE7" s="2"/>
      <c r="BF7" s="2"/>
      <c r="BG7" s="2"/>
      <c r="BH7" s="2"/>
      <c r="BI7" s="2"/>
      <c r="BJ7" s="2"/>
      <c r="BK7" s="2"/>
      <c r="BL7" s="2"/>
      <c r="BM7" s="2"/>
      <c r="BN7" s="2"/>
      <c r="BO7" s="2"/>
      <c r="BP7" s="2"/>
      <c r="BQ7" s="2"/>
      <c r="BR7" s="2"/>
      <c r="BS7" s="2"/>
      <c r="BU7" s="302" t="s">
        <v>184</v>
      </c>
      <c r="BV7" s="302"/>
      <c r="BW7" s="2"/>
      <c r="BX7" s="2"/>
      <c r="BY7" s="2"/>
      <c r="BZ7" s="2"/>
      <c r="CA7" s="2"/>
      <c r="CB7" s="2"/>
      <c r="CC7" s="2"/>
      <c r="CD7" s="2"/>
      <c r="CE7" s="2"/>
      <c r="CF7" s="2"/>
      <c r="CG7" s="2"/>
      <c r="CH7" s="2"/>
      <c r="CI7" s="2"/>
      <c r="CJ7" s="2"/>
      <c r="CK7" s="2"/>
      <c r="CL7" s="2"/>
      <c r="CM7" s="2"/>
      <c r="CN7" s="2"/>
      <c r="CO7" s="2"/>
      <c r="CP7" s="2"/>
      <c r="CQ7" s="2"/>
      <c r="CS7" s="302" t="s">
        <v>185</v>
      </c>
      <c r="CT7" s="302"/>
      <c r="CU7" s="2"/>
      <c r="CV7" s="2"/>
      <c r="CW7" s="2"/>
      <c r="CX7" s="2"/>
      <c r="CY7" s="2"/>
      <c r="CZ7" s="2"/>
      <c r="DA7" s="2"/>
      <c r="DB7" s="2"/>
      <c r="DC7" s="2"/>
      <c r="DD7" s="2"/>
      <c r="DE7" s="2"/>
      <c r="DF7" s="2"/>
      <c r="DG7" s="2"/>
      <c r="DH7" s="2"/>
      <c r="DI7" s="2"/>
      <c r="DJ7" s="2"/>
      <c r="DK7" s="2"/>
      <c r="DL7" s="2"/>
      <c r="DM7" s="2"/>
      <c r="DN7" s="2"/>
      <c r="DO7" s="2"/>
      <c r="DQ7" s="302" t="s">
        <v>186</v>
      </c>
      <c r="DR7" s="302"/>
      <c r="DS7" s="2"/>
      <c r="DT7" s="2"/>
      <c r="DU7" s="2"/>
      <c r="DV7" s="2"/>
      <c r="DW7" s="2"/>
      <c r="DX7" s="2"/>
      <c r="DY7" s="2"/>
      <c r="DZ7" s="2"/>
      <c r="EA7" s="2"/>
      <c r="EB7" s="2"/>
      <c r="EC7" s="2"/>
      <c r="ED7" s="2"/>
      <c r="EE7" s="2"/>
      <c r="EF7" s="2"/>
      <c r="EG7" s="2"/>
      <c r="EH7" s="2"/>
      <c r="EI7" s="2"/>
      <c r="EJ7" s="2"/>
      <c r="EK7" s="2"/>
      <c r="EL7" s="2"/>
      <c r="EM7" s="2"/>
      <c r="EO7" s="302" t="s">
        <v>187</v>
      </c>
      <c r="EP7" s="302"/>
      <c r="EQ7" s="2"/>
      <c r="ER7" s="2"/>
      <c r="ES7" s="2"/>
      <c r="ET7" s="2"/>
      <c r="EU7" s="2"/>
      <c r="EV7" s="2"/>
      <c r="EW7" s="2"/>
      <c r="EX7" s="2"/>
      <c r="EY7" s="2"/>
      <c r="EZ7" s="2"/>
      <c r="FA7" s="2"/>
      <c r="FB7" s="2"/>
      <c r="FC7" s="2"/>
      <c r="FD7" s="2"/>
      <c r="FE7" s="2"/>
      <c r="FF7" s="2"/>
      <c r="FG7" s="2"/>
      <c r="FH7" s="2"/>
      <c r="FI7" s="2"/>
      <c r="FJ7" s="2"/>
      <c r="FK7" s="2"/>
      <c r="FM7" s="302" t="s">
        <v>188</v>
      </c>
      <c r="FN7" s="302"/>
      <c r="FO7" s="2"/>
      <c r="FP7" s="2"/>
      <c r="FQ7" s="2"/>
      <c r="FR7" s="2"/>
      <c r="FS7" s="2"/>
      <c r="FT7" s="2"/>
      <c r="FU7" s="2"/>
      <c r="FV7" s="2"/>
      <c r="FW7" s="2"/>
      <c r="FX7" s="2"/>
      <c r="FY7" s="2"/>
      <c r="FZ7" s="2"/>
      <c r="GA7" s="2"/>
      <c r="GB7" s="2"/>
      <c r="GC7" s="2"/>
      <c r="GD7" s="2"/>
      <c r="GE7" s="2"/>
      <c r="GF7" s="2"/>
      <c r="GG7" s="2"/>
      <c r="GH7" s="2"/>
      <c r="GI7" s="2"/>
      <c r="GK7" s="302" t="s">
        <v>189</v>
      </c>
      <c r="GL7" s="302"/>
      <c r="GM7" s="2"/>
      <c r="GN7" s="2"/>
      <c r="GO7" s="2"/>
      <c r="GP7" s="2"/>
      <c r="GQ7" s="2"/>
      <c r="GR7" s="2"/>
      <c r="GS7" s="2"/>
      <c r="GT7" s="2"/>
      <c r="GU7" s="2"/>
      <c r="GV7" s="2"/>
      <c r="GW7" s="2"/>
      <c r="GX7" s="2"/>
      <c r="GY7" s="2"/>
      <c r="GZ7" s="2"/>
      <c r="HA7" s="2"/>
      <c r="HB7" s="2"/>
      <c r="HC7" s="2"/>
      <c r="HD7" s="2"/>
      <c r="HE7" s="2"/>
      <c r="HF7" s="2"/>
      <c r="HG7" s="2"/>
      <c r="HI7" s="302" t="s">
        <v>190</v>
      </c>
      <c r="HJ7" s="302"/>
      <c r="HK7" s="2"/>
      <c r="HL7" s="2"/>
      <c r="HM7" s="2"/>
      <c r="HN7" s="2"/>
      <c r="HO7" s="2"/>
      <c r="HP7" s="2"/>
      <c r="HQ7" s="2"/>
      <c r="HR7" s="2"/>
      <c r="HS7" s="2"/>
      <c r="HT7" s="2"/>
      <c r="HU7" s="2"/>
      <c r="HV7" s="2"/>
      <c r="HW7" s="2"/>
      <c r="HX7" s="2"/>
      <c r="HY7" s="2"/>
      <c r="HZ7" s="2"/>
      <c r="IA7" s="2"/>
      <c r="IB7" s="2"/>
      <c r="IC7" s="2"/>
      <c r="ID7" s="2"/>
      <c r="IE7" s="2"/>
    </row>
    <row r="8" spans="1:239" ht="15.75">
      <c r="A8" s="302" t="s">
        <v>191</v>
      </c>
      <c r="B8" s="302"/>
      <c r="C8" s="3"/>
      <c r="D8" s="3"/>
      <c r="E8" s="3"/>
      <c r="F8" s="3"/>
      <c r="G8" s="3"/>
      <c r="H8" s="3"/>
      <c r="I8" s="3"/>
      <c r="J8" s="3"/>
      <c r="K8" s="3"/>
      <c r="L8" s="3"/>
      <c r="M8" s="3"/>
      <c r="N8" s="3"/>
      <c r="O8" s="3"/>
      <c r="P8" s="3"/>
      <c r="Q8" s="3"/>
      <c r="R8" s="3"/>
      <c r="S8" s="3"/>
      <c r="T8" s="3"/>
      <c r="U8" s="3"/>
      <c r="V8" s="3"/>
      <c r="W8" s="3"/>
      <c r="Y8" s="302" t="s">
        <v>191</v>
      </c>
      <c r="Z8" s="302"/>
      <c r="AA8" s="3"/>
      <c r="AB8" s="3"/>
      <c r="AC8" s="3"/>
      <c r="AD8" s="3"/>
      <c r="AE8" s="3"/>
      <c r="AF8" s="3"/>
      <c r="AG8" s="3"/>
      <c r="AH8" s="3"/>
      <c r="AI8" s="3"/>
      <c r="AJ8" s="3"/>
      <c r="AK8" s="3"/>
      <c r="AL8" s="3"/>
      <c r="AM8" s="3"/>
      <c r="AN8" s="3"/>
      <c r="AO8" s="3"/>
      <c r="AP8" s="3"/>
      <c r="AQ8" s="3"/>
      <c r="AR8" s="3"/>
      <c r="AS8" s="3"/>
      <c r="AT8" s="3"/>
      <c r="AU8" s="3"/>
      <c r="AW8" s="302" t="s">
        <v>191</v>
      </c>
      <c r="AX8" s="302"/>
      <c r="AY8" s="3"/>
      <c r="AZ8" s="3"/>
      <c r="BA8" s="3"/>
      <c r="BB8" s="3"/>
      <c r="BC8" s="3"/>
      <c r="BD8" s="3"/>
      <c r="BE8" s="3"/>
      <c r="BF8" s="3"/>
      <c r="BG8" s="3"/>
      <c r="BH8" s="3"/>
      <c r="BI8" s="3"/>
      <c r="BJ8" s="3"/>
      <c r="BK8" s="3"/>
      <c r="BL8" s="3"/>
      <c r="BM8" s="3"/>
      <c r="BN8" s="3"/>
      <c r="BO8" s="3"/>
      <c r="BP8" s="3"/>
      <c r="BQ8" s="3"/>
      <c r="BR8" s="3"/>
      <c r="BS8" s="3"/>
      <c r="BU8" s="302" t="s">
        <v>191</v>
      </c>
      <c r="BV8" s="302"/>
      <c r="BW8" s="3"/>
      <c r="BX8" s="3"/>
      <c r="BY8" s="3"/>
      <c r="BZ8" s="3"/>
      <c r="CA8" s="3"/>
      <c r="CB8" s="3"/>
      <c r="CC8" s="3"/>
      <c r="CD8" s="3"/>
      <c r="CE8" s="3"/>
      <c r="CF8" s="3"/>
      <c r="CG8" s="3"/>
      <c r="CH8" s="3"/>
      <c r="CI8" s="3"/>
      <c r="CJ8" s="3"/>
      <c r="CK8" s="3"/>
      <c r="CL8" s="3"/>
      <c r="CM8" s="3"/>
      <c r="CN8" s="3"/>
      <c r="CO8" s="3"/>
      <c r="CP8" s="3"/>
      <c r="CQ8" s="3"/>
      <c r="CS8" s="302" t="s">
        <v>191</v>
      </c>
      <c r="CT8" s="302"/>
      <c r="CU8" s="3"/>
      <c r="CV8" s="3"/>
      <c r="CW8" s="3"/>
      <c r="CX8" s="3"/>
      <c r="CY8" s="3"/>
      <c r="CZ8" s="3"/>
      <c r="DA8" s="3"/>
      <c r="DB8" s="3"/>
      <c r="DC8" s="3"/>
      <c r="DD8" s="3"/>
      <c r="DE8" s="3"/>
      <c r="DF8" s="3"/>
      <c r="DG8" s="3"/>
      <c r="DH8" s="3"/>
      <c r="DI8" s="3"/>
      <c r="DJ8" s="3"/>
      <c r="DK8" s="3"/>
      <c r="DL8" s="3"/>
      <c r="DM8" s="3"/>
      <c r="DN8" s="3"/>
      <c r="DO8" s="3"/>
      <c r="DQ8" s="302" t="s">
        <v>191</v>
      </c>
      <c r="DR8" s="302"/>
      <c r="DS8" s="3"/>
      <c r="DT8" s="3"/>
      <c r="DU8" s="3"/>
      <c r="DV8" s="3"/>
      <c r="DW8" s="3"/>
      <c r="DX8" s="3"/>
      <c r="DY8" s="3"/>
      <c r="DZ8" s="3"/>
      <c r="EA8" s="3"/>
      <c r="EB8" s="3"/>
      <c r="EC8" s="3"/>
      <c r="ED8" s="3"/>
      <c r="EE8" s="3"/>
      <c r="EF8" s="3"/>
      <c r="EG8" s="3"/>
      <c r="EH8" s="3"/>
      <c r="EI8" s="3"/>
      <c r="EJ8" s="3"/>
      <c r="EK8" s="3"/>
      <c r="EL8" s="3"/>
      <c r="EM8" s="3"/>
      <c r="EO8" s="302" t="s">
        <v>191</v>
      </c>
      <c r="EP8" s="302"/>
      <c r="EQ8" s="3"/>
      <c r="ER8" s="3"/>
      <c r="ES8" s="3"/>
      <c r="ET8" s="3"/>
      <c r="EU8" s="3"/>
      <c r="EV8" s="3"/>
      <c r="EW8" s="3"/>
      <c r="EX8" s="3"/>
      <c r="EY8" s="3"/>
      <c r="EZ8" s="3"/>
      <c r="FA8" s="3"/>
      <c r="FB8" s="3"/>
      <c r="FC8" s="3"/>
      <c r="FD8" s="3"/>
      <c r="FE8" s="3"/>
      <c r="FF8" s="3"/>
      <c r="FG8" s="3"/>
      <c r="FH8" s="3"/>
      <c r="FI8" s="3"/>
      <c r="FJ8" s="3"/>
      <c r="FK8" s="3"/>
      <c r="FM8" s="302" t="s">
        <v>191</v>
      </c>
      <c r="FN8" s="302"/>
      <c r="FO8" s="3"/>
      <c r="FP8" s="3"/>
      <c r="FQ8" s="3"/>
      <c r="FR8" s="3"/>
      <c r="FS8" s="3"/>
      <c r="FT8" s="3"/>
      <c r="FU8" s="3"/>
      <c r="FV8" s="3"/>
      <c r="FW8" s="3"/>
      <c r="FX8" s="3"/>
      <c r="FY8" s="3"/>
      <c r="FZ8" s="3"/>
      <c r="GA8" s="3"/>
      <c r="GB8" s="3"/>
      <c r="GC8" s="3"/>
      <c r="GD8" s="3"/>
      <c r="GE8" s="3"/>
      <c r="GF8" s="3"/>
      <c r="GG8" s="3"/>
      <c r="GH8" s="3"/>
      <c r="GI8" s="3"/>
      <c r="GK8" s="302" t="s">
        <v>191</v>
      </c>
      <c r="GL8" s="302"/>
      <c r="GM8" s="3"/>
      <c r="GN8" s="3"/>
      <c r="GO8" s="3"/>
      <c r="GP8" s="3"/>
      <c r="GQ8" s="3"/>
      <c r="GR8" s="3"/>
      <c r="GS8" s="3"/>
      <c r="GT8" s="3"/>
      <c r="GU8" s="3"/>
      <c r="GV8" s="3"/>
      <c r="GW8" s="3"/>
      <c r="GX8" s="3"/>
      <c r="GY8" s="3"/>
      <c r="GZ8" s="3"/>
      <c r="HA8" s="3"/>
      <c r="HB8" s="3"/>
      <c r="HC8" s="3"/>
      <c r="HD8" s="3"/>
      <c r="HE8" s="3"/>
      <c r="HF8" s="3"/>
      <c r="HG8" s="3"/>
      <c r="HI8" s="302" t="s">
        <v>191</v>
      </c>
      <c r="HJ8" s="302"/>
      <c r="HK8" s="3"/>
      <c r="HL8" s="3"/>
      <c r="HM8" s="3"/>
      <c r="HN8" s="3"/>
      <c r="HO8" s="3"/>
      <c r="HP8" s="3"/>
      <c r="HQ8" s="3"/>
      <c r="HR8" s="3"/>
      <c r="HS8" s="3"/>
      <c r="HT8" s="3"/>
      <c r="HU8" s="3"/>
      <c r="HV8" s="3"/>
      <c r="HW8" s="3"/>
      <c r="HX8" s="3"/>
      <c r="HY8" s="3"/>
      <c r="HZ8" s="3"/>
      <c r="IA8" s="3"/>
      <c r="IB8" s="3"/>
      <c r="IC8" s="3"/>
      <c r="ID8" s="3"/>
      <c r="IE8" s="3"/>
    </row>
    <row r="9" spans="1:239" ht="15">
      <c r="A9" s="300"/>
      <c r="B9" s="300"/>
      <c r="C9" s="1"/>
      <c r="D9" s="1"/>
      <c r="E9" s="1"/>
      <c r="F9" s="1"/>
      <c r="G9" s="1"/>
      <c r="H9" s="1"/>
      <c r="I9" s="1"/>
      <c r="J9" s="1"/>
      <c r="K9" s="1"/>
      <c r="L9" s="1"/>
      <c r="M9" s="1"/>
      <c r="N9" s="1"/>
      <c r="O9" s="1"/>
      <c r="P9" s="1"/>
      <c r="Q9" s="1"/>
      <c r="R9" s="1"/>
      <c r="S9" s="1"/>
      <c r="T9" s="1"/>
      <c r="U9" s="1"/>
      <c r="V9" s="1"/>
      <c r="W9" s="1"/>
      <c r="Y9" s="300"/>
      <c r="Z9" s="300"/>
      <c r="AA9" s="1"/>
      <c r="AB9" s="1"/>
      <c r="AC9" s="1"/>
      <c r="AD9" s="1"/>
      <c r="AE9" s="1"/>
      <c r="AF9" s="1"/>
      <c r="AG9" s="1"/>
      <c r="AH9" s="1"/>
      <c r="AI9" s="1"/>
      <c r="AJ9" s="1"/>
      <c r="AK9" s="1"/>
      <c r="AL9" s="1"/>
      <c r="AM9" s="1"/>
      <c r="AN9" s="1"/>
      <c r="AO9" s="1"/>
      <c r="AP9" s="1"/>
      <c r="AQ9" s="1"/>
      <c r="AR9" s="1"/>
      <c r="AS9" s="1"/>
      <c r="AT9" s="1"/>
      <c r="AU9" s="1"/>
      <c r="AW9" s="300"/>
      <c r="AX9" s="300"/>
      <c r="AY9" s="1"/>
      <c r="AZ9" s="1"/>
      <c r="BA9" s="1"/>
      <c r="BB9" s="1"/>
      <c r="BC9" s="1"/>
      <c r="BD9" s="1"/>
      <c r="BE9" s="1"/>
      <c r="BF9" s="1"/>
      <c r="BG9" s="1"/>
      <c r="BH9" s="1"/>
      <c r="BI9" s="1"/>
      <c r="BJ9" s="1"/>
      <c r="BK9" s="1"/>
      <c r="BL9" s="1"/>
      <c r="BM9" s="1"/>
      <c r="BN9" s="1"/>
      <c r="BO9" s="1"/>
      <c r="BP9" s="1"/>
      <c r="BQ9" s="1"/>
      <c r="BR9" s="1"/>
      <c r="BS9" s="1"/>
      <c r="BU9" s="300"/>
      <c r="BV9" s="300"/>
      <c r="BW9" s="1"/>
      <c r="BX9" s="1"/>
      <c r="BY9" s="1"/>
      <c r="BZ9" s="1"/>
      <c r="CA9" s="1"/>
      <c r="CB9" s="1"/>
      <c r="CC9" s="1"/>
      <c r="CD9" s="1"/>
      <c r="CE9" s="1"/>
      <c r="CF9" s="1"/>
      <c r="CG9" s="1"/>
      <c r="CH9" s="1"/>
      <c r="CI9" s="1"/>
      <c r="CJ9" s="1"/>
      <c r="CK9" s="1"/>
      <c r="CL9" s="1"/>
      <c r="CM9" s="1"/>
      <c r="CN9" s="1"/>
      <c r="CO9" s="1"/>
      <c r="CP9" s="1"/>
      <c r="CQ9" s="1"/>
      <c r="CS9" s="300"/>
      <c r="CT9" s="300"/>
      <c r="CU9" s="1"/>
      <c r="CV9" s="1"/>
      <c r="CW9" s="1"/>
      <c r="CX9" s="1"/>
      <c r="CY9" s="1"/>
      <c r="CZ9" s="1"/>
      <c r="DA9" s="1"/>
      <c r="DB9" s="1"/>
      <c r="DC9" s="1"/>
      <c r="DD9" s="1"/>
      <c r="DE9" s="1"/>
      <c r="DF9" s="1"/>
      <c r="DG9" s="1"/>
      <c r="DH9" s="1"/>
      <c r="DI9" s="1"/>
      <c r="DJ9" s="1"/>
      <c r="DK9" s="1"/>
      <c r="DL9" s="1"/>
      <c r="DM9" s="1"/>
      <c r="DN9" s="1"/>
      <c r="DO9" s="1"/>
      <c r="DQ9" s="300"/>
      <c r="DR9" s="300"/>
      <c r="DS9" s="1"/>
      <c r="DT9" s="1"/>
      <c r="DU9" s="1"/>
      <c r="DV9" s="1"/>
      <c r="DW9" s="1"/>
      <c r="DX9" s="1"/>
      <c r="DY9" s="1"/>
      <c r="DZ9" s="1"/>
      <c r="EA9" s="1"/>
      <c r="EB9" s="1"/>
      <c r="EC9" s="1"/>
      <c r="ED9" s="1"/>
      <c r="EE9" s="1"/>
      <c r="EF9" s="1"/>
      <c r="EG9" s="1"/>
      <c r="EH9" s="1"/>
      <c r="EI9" s="1"/>
      <c r="EJ9" s="1"/>
      <c r="EK9" s="1"/>
      <c r="EL9" s="1"/>
      <c r="EM9" s="1"/>
      <c r="EO9" s="300"/>
      <c r="EP9" s="300"/>
      <c r="EQ9" s="1"/>
      <c r="ER9" s="1"/>
      <c r="ES9" s="1"/>
      <c r="ET9" s="1"/>
      <c r="EU9" s="1"/>
      <c r="EV9" s="1"/>
      <c r="EW9" s="1"/>
      <c r="EX9" s="1"/>
      <c r="EY9" s="1"/>
      <c r="EZ9" s="1"/>
      <c r="FA9" s="1"/>
      <c r="FB9" s="1"/>
      <c r="FC9" s="1"/>
      <c r="FD9" s="1"/>
      <c r="FE9" s="1"/>
      <c r="FF9" s="1"/>
      <c r="FG9" s="1"/>
      <c r="FH9" s="1"/>
      <c r="FI9" s="1"/>
      <c r="FJ9" s="1"/>
      <c r="FK9" s="1"/>
      <c r="FM9" s="300"/>
      <c r="FN9" s="300"/>
      <c r="FO9" s="1"/>
      <c r="FP9" s="1"/>
      <c r="FQ9" s="1"/>
      <c r="FR9" s="1"/>
      <c r="FS9" s="1"/>
      <c r="FT9" s="1"/>
      <c r="FU9" s="1"/>
      <c r="FV9" s="1"/>
      <c r="FW9" s="1"/>
      <c r="FX9" s="1"/>
      <c r="FY9" s="1"/>
      <c r="FZ9" s="1"/>
      <c r="GA9" s="1"/>
      <c r="GB9" s="1"/>
      <c r="GC9" s="1"/>
      <c r="GD9" s="1"/>
      <c r="GE9" s="1"/>
      <c r="GF9" s="1"/>
      <c r="GG9" s="1"/>
      <c r="GH9" s="1"/>
      <c r="GI9" s="1"/>
      <c r="GK9" s="300"/>
      <c r="GL9" s="300"/>
      <c r="GM9" s="1"/>
      <c r="GN9" s="1"/>
      <c r="GO9" s="1"/>
      <c r="GP9" s="1"/>
      <c r="GQ9" s="1"/>
      <c r="GR9" s="1"/>
      <c r="GS9" s="1"/>
      <c r="GT9" s="1"/>
      <c r="GU9" s="1"/>
      <c r="GV9" s="1"/>
      <c r="GW9" s="1"/>
      <c r="GX9" s="1"/>
      <c r="GY9" s="1"/>
      <c r="GZ9" s="1"/>
      <c r="HA9" s="1"/>
      <c r="HB9" s="1"/>
      <c r="HC9" s="1"/>
      <c r="HD9" s="1"/>
      <c r="HE9" s="1"/>
      <c r="HF9" s="1"/>
      <c r="HG9" s="1"/>
      <c r="HI9" s="300"/>
      <c r="HJ9" s="300"/>
      <c r="HK9" s="1"/>
      <c r="HL9" s="1"/>
      <c r="HM9" s="1"/>
      <c r="HN9" s="1"/>
      <c r="HO9" s="1"/>
      <c r="HP9" s="1"/>
      <c r="HQ9" s="1"/>
      <c r="HR9" s="1"/>
      <c r="HS9" s="1"/>
      <c r="HT9" s="1"/>
      <c r="HU9" s="1"/>
      <c r="HV9" s="1"/>
      <c r="HW9" s="1"/>
      <c r="HX9" s="1"/>
      <c r="HY9" s="1"/>
      <c r="HZ9" s="1"/>
      <c r="IA9" s="1"/>
      <c r="IB9" s="1"/>
      <c r="IC9" s="1"/>
      <c r="ID9" s="1"/>
      <c r="IE9" s="1"/>
    </row>
    <row r="10" spans="1:239" ht="15">
      <c r="A10" s="300"/>
      <c r="B10" s="300"/>
      <c r="C10" s="1"/>
      <c r="D10" s="1"/>
      <c r="E10" s="1"/>
      <c r="F10" s="1"/>
      <c r="G10" s="1"/>
      <c r="H10" s="1"/>
      <c r="I10" s="1"/>
      <c r="J10" s="1"/>
      <c r="K10" s="1"/>
      <c r="L10" s="1"/>
      <c r="M10" s="1"/>
      <c r="N10" s="1"/>
      <c r="O10" s="1"/>
      <c r="P10" s="1"/>
      <c r="Q10" s="1"/>
      <c r="R10" s="1"/>
      <c r="S10" s="1"/>
      <c r="T10" s="1"/>
      <c r="U10" s="1"/>
      <c r="V10" s="1"/>
      <c r="W10" s="1"/>
      <c r="Y10" s="300"/>
      <c r="Z10" s="300"/>
      <c r="AA10" s="1"/>
      <c r="AB10" s="1"/>
      <c r="AC10" s="1"/>
      <c r="AD10" s="1"/>
      <c r="AE10" s="1"/>
      <c r="AF10" s="1"/>
      <c r="AG10" s="1"/>
      <c r="AH10" s="1"/>
      <c r="AI10" s="1"/>
      <c r="AJ10" s="1"/>
      <c r="AK10" s="1"/>
      <c r="AL10" s="1"/>
      <c r="AM10" s="1"/>
      <c r="AN10" s="1"/>
      <c r="AO10" s="1"/>
      <c r="AP10" s="1"/>
      <c r="AQ10" s="1"/>
      <c r="AR10" s="1"/>
      <c r="AS10" s="1"/>
      <c r="AT10" s="1"/>
      <c r="AU10" s="1"/>
      <c r="AW10" s="300"/>
      <c r="AX10" s="300"/>
      <c r="AY10" s="1"/>
      <c r="AZ10" s="1"/>
      <c r="BA10" s="1"/>
      <c r="BB10" s="1"/>
      <c r="BC10" s="1"/>
      <c r="BD10" s="1"/>
      <c r="BE10" s="1"/>
      <c r="BF10" s="1"/>
      <c r="BG10" s="1"/>
      <c r="BH10" s="1"/>
      <c r="BI10" s="1"/>
      <c r="BJ10" s="1"/>
      <c r="BK10" s="1"/>
      <c r="BL10" s="1"/>
      <c r="BM10" s="1"/>
      <c r="BN10" s="1"/>
      <c r="BO10" s="1"/>
      <c r="BP10" s="1"/>
      <c r="BQ10" s="1"/>
      <c r="BR10" s="1"/>
      <c r="BS10" s="1"/>
      <c r="BU10" s="300"/>
      <c r="BV10" s="300"/>
      <c r="BW10" s="1"/>
      <c r="BX10" s="1"/>
      <c r="BY10" s="1"/>
      <c r="BZ10" s="1"/>
      <c r="CA10" s="1"/>
      <c r="CB10" s="1"/>
      <c r="CC10" s="1"/>
      <c r="CD10" s="1"/>
      <c r="CE10" s="1"/>
      <c r="CF10" s="1"/>
      <c r="CG10" s="1"/>
      <c r="CH10" s="1"/>
      <c r="CI10" s="1"/>
      <c r="CJ10" s="1"/>
      <c r="CK10" s="1"/>
      <c r="CL10" s="1"/>
      <c r="CM10" s="1"/>
      <c r="CN10" s="1"/>
      <c r="CO10" s="1"/>
      <c r="CP10" s="1"/>
      <c r="CQ10" s="1"/>
      <c r="CS10" s="300"/>
      <c r="CT10" s="300"/>
      <c r="CU10" s="1"/>
      <c r="CV10" s="1"/>
      <c r="CW10" s="1"/>
      <c r="CX10" s="1"/>
      <c r="CY10" s="1"/>
      <c r="CZ10" s="1"/>
      <c r="DA10" s="1"/>
      <c r="DB10" s="1"/>
      <c r="DC10" s="1"/>
      <c r="DD10" s="1"/>
      <c r="DE10" s="1"/>
      <c r="DF10" s="1"/>
      <c r="DG10" s="1"/>
      <c r="DH10" s="1"/>
      <c r="DI10" s="1"/>
      <c r="DJ10" s="1"/>
      <c r="DK10" s="1"/>
      <c r="DL10" s="1"/>
      <c r="DM10" s="1"/>
      <c r="DN10" s="1"/>
      <c r="DO10" s="1"/>
      <c r="DQ10" s="300"/>
      <c r="DR10" s="300"/>
      <c r="DS10" s="1"/>
      <c r="DT10" s="1"/>
      <c r="DU10" s="1"/>
      <c r="DV10" s="1"/>
      <c r="DW10" s="1"/>
      <c r="DX10" s="1"/>
      <c r="DY10" s="1"/>
      <c r="DZ10" s="1"/>
      <c r="EA10" s="1"/>
      <c r="EB10" s="1"/>
      <c r="EC10" s="1"/>
      <c r="ED10" s="1"/>
      <c r="EE10" s="1"/>
      <c r="EF10" s="1"/>
      <c r="EG10" s="1"/>
      <c r="EH10" s="1"/>
      <c r="EI10" s="1"/>
      <c r="EJ10" s="1"/>
      <c r="EK10" s="1"/>
      <c r="EL10" s="1"/>
      <c r="EM10" s="1"/>
      <c r="EO10" s="300"/>
      <c r="EP10" s="300"/>
      <c r="EQ10" s="1"/>
      <c r="ER10" s="1"/>
      <c r="ES10" s="1"/>
      <c r="ET10" s="1"/>
      <c r="EU10" s="1"/>
      <c r="EV10" s="1"/>
      <c r="EW10" s="1"/>
      <c r="EX10" s="1"/>
      <c r="EY10" s="1"/>
      <c r="EZ10" s="1"/>
      <c r="FA10" s="1"/>
      <c r="FB10" s="1"/>
      <c r="FC10" s="1"/>
      <c r="FD10" s="1"/>
      <c r="FE10" s="1"/>
      <c r="FF10" s="1"/>
      <c r="FG10" s="1"/>
      <c r="FH10" s="1"/>
      <c r="FI10" s="1"/>
      <c r="FJ10" s="1"/>
      <c r="FK10" s="1"/>
      <c r="FM10" s="300"/>
      <c r="FN10" s="300"/>
      <c r="FO10" s="1"/>
      <c r="FP10" s="1"/>
      <c r="FQ10" s="1"/>
      <c r="FR10" s="1"/>
      <c r="FS10" s="1"/>
      <c r="FT10" s="1"/>
      <c r="FU10" s="1"/>
      <c r="FV10" s="1"/>
      <c r="FW10" s="1"/>
      <c r="FX10" s="1"/>
      <c r="FY10" s="1"/>
      <c r="FZ10" s="1"/>
      <c r="GA10" s="1"/>
      <c r="GB10" s="1"/>
      <c r="GC10" s="1"/>
      <c r="GD10" s="1"/>
      <c r="GE10" s="1"/>
      <c r="GF10" s="1"/>
      <c r="GG10" s="1"/>
      <c r="GH10" s="1"/>
      <c r="GI10" s="1"/>
      <c r="GK10" s="300"/>
      <c r="GL10" s="300"/>
      <c r="GM10" s="1"/>
      <c r="GN10" s="1"/>
      <c r="GO10" s="1"/>
      <c r="GP10" s="1"/>
      <c r="GQ10" s="1"/>
      <c r="GR10" s="1"/>
      <c r="GS10" s="1"/>
      <c r="GT10" s="1"/>
      <c r="GU10" s="1"/>
      <c r="GV10" s="1"/>
      <c r="GW10" s="1"/>
      <c r="GX10" s="1"/>
      <c r="GY10" s="1"/>
      <c r="GZ10" s="1"/>
      <c r="HA10" s="1"/>
      <c r="HB10" s="1"/>
      <c r="HC10" s="1"/>
      <c r="HD10" s="1"/>
      <c r="HE10" s="1"/>
      <c r="HF10" s="1"/>
      <c r="HG10" s="1"/>
      <c r="HI10" s="300"/>
      <c r="HJ10" s="300"/>
      <c r="HK10" s="1"/>
      <c r="HL10" s="1"/>
      <c r="HM10" s="1"/>
      <c r="HN10" s="1"/>
      <c r="HO10" s="1"/>
      <c r="HP10" s="1"/>
      <c r="HQ10" s="1"/>
      <c r="HR10" s="1"/>
      <c r="HS10" s="1"/>
      <c r="HT10" s="1"/>
      <c r="HU10" s="1"/>
      <c r="HV10" s="1"/>
      <c r="HW10" s="1"/>
      <c r="HX10" s="1"/>
      <c r="HY10" s="1"/>
      <c r="HZ10" s="1"/>
      <c r="IA10" s="1"/>
      <c r="IB10" s="1"/>
      <c r="IC10" s="1"/>
      <c r="ID10" s="1"/>
      <c r="IE10" s="1"/>
    </row>
    <row r="11" spans="1:239" ht="15">
      <c r="A11" s="300"/>
      <c r="B11" s="300"/>
      <c r="C11" s="4">
        <v>2000</v>
      </c>
      <c r="D11" s="4">
        <v>2001</v>
      </c>
      <c r="E11" s="4">
        <v>2002</v>
      </c>
      <c r="F11" s="4">
        <v>2003</v>
      </c>
      <c r="G11" s="4">
        <v>2004</v>
      </c>
      <c r="H11" s="4">
        <v>2005</v>
      </c>
      <c r="I11" s="4">
        <v>2006</v>
      </c>
      <c r="J11" s="4">
        <v>2007</v>
      </c>
      <c r="K11" s="4">
        <v>2008</v>
      </c>
      <c r="L11" s="4">
        <v>2009</v>
      </c>
      <c r="M11" s="4">
        <v>2010</v>
      </c>
      <c r="N11" s="4">
        <v>2011</v>
      </c>
      <c r="O11" s="4">
        <v>2012</v>
      </c>
      <c r="P11" s="4">
        <v>2013</v>
      </c>
      <c r="Q11" s="4">
        <v>2014</v>
      </c>
      <c r="R11" s="4">
        <v>2015</v>
      </c>
      <c r="S11" s="4">
        <v>2016</v>
      </c>
      <c r="T11" s="4">
        <v>2017</v>
      </c>
      <c r="U11" s="4">
        <v>2018</v>
      </c>
      <c r="V11" s="4">
        <v>2019</v>
      </c>
      <c r="W11" s="4">
        <v>2020</v>
      </c>
      <c r="Y11" s="300"/>
      <c r="Z11" s="300"/>
      <c r="AA11" s="4">
        <v>2000</v>
      </c>
      <c r="AB11" s="4">
        <v>2001</v>
      </c>
      <c r="AC11" s="4">
        <v>2002</v>
      </c>
      <c r="AD11" s="4">
        <v>2003</v>
      </c>
      <c r="AE11" s="4">
        <v>2004</v>
      </c>
      <c r="AF11" s="4">
        <v>2005</v>
      </c>
      <c r="AG11" s="4">
        <v>2006</v>
      </c>
      <c r="AH11" s="4">
        <v>2007</v>
      </c>
      <c r="AI11" s="4">
        <v>2008</v>
      </c>
      <c r="AJ11" s="4">
        <v>2009</v>
      </c>
      <c r="AK11" s="4">
        <v>2010</v>
      </c>
      <c r="AL11" s="4">
        <v>2011</v>
      </c>
      <c r="AM11" s="4">
        <v>2012</v>
      </c>
      <c r="AN11" s="4">
        <v>2013</v>
      </c>
      <c r="AO11" s="4">
        <v>2014</v>
      </c>
      <c r="AP11" s="4">
        <v>2015</v>
      </c>
      <c r="AQ11" s="4">
        <v>2016</v>
      </c>
      <c r="AR11" s="4">
        <v>2017</v>
      </c>
      <c r="AS11" s="4">
        <v>2018</v>
      </c>
      <c r="AT11" s="4">
        <v>2019</v>
      </c>
      <c r="AU11" s="4">
        <v>2020</v>
      </c>
      <c r="AW11" s="300"/>
      <c r="AX11" s="300"/>
      <c r="AY11" s="4">
        <v>2000</v>
      </c>
      <c r="AZ11" s="4">
        <v>2001</v>
      </c>
      <c r="BA11" s="4">
        <v>2002</v>
      </c>
      <c r="BB11" s="4">
        <v>2003</v>
      </c>
      <c r="BC11" s="4">
        <v>2004</v>
      </c>
      <c r="BD11" s="4">
        <v>2005</v>
      </c>
      <c r="BE11" s="4">
        <v>2006</v>
      </c>
      <c r="BF11" s="4">
        <v>2007</v>
      </c>
      <c r="BG11" s="4">
        <v>2008</v>
      </c>
      <c r="BH11" s="4">
        <v>2009</v>
      </c>
      <c r="BI11" s="4">
        <v>2010</v>
      </c>
      <c r="BJ11" s="4">
        <v>2011</v>
      </c>
      <c r="BK11" s="4">
        <v>2012</v>
      </c>
      <c r="BL11" s="4">
        <v>2013</v>
      </c>
      <c r="BM11" s="4">
        <v>2014</v>
      </c>
      <c r="BN11" s="4">
        <v>2015</v>
      </c>
      <c r="BO11" s="4">
        <v>2016</v>
      </c>
      <c r="BP11" s="4">
        <v>2017</v>
      </c>
      <c r="BQ11" s="4">
        <v>2018</v>
      </c>
      <c r="BR11" s="4">
        <v>2019</v>
      </c>
      <c r="BS11" s="4">
        <v>2020</v>
      </c>
      <c r="BU11" s="300"/>
      <c r="BV11" s="300"/>
      <c r="BW11" s="4">
        <v>2000</v>
      </c>
      <c r="BX11" s="4">
        <v>2001</v>
      </c>
      <c r="BY11" s="4">
        <v>2002</v>
      </c>
      <c r="BZ11" s="4">
        <v>2003</v>
      </c>
      <c r="CA11" s="4">
        <v>2004</v>
      </c>
      <c r="CB11" s="4">
        <v>2005</v>
      </c>
      <c r="CC11" s="4">
        <v>2006</v>
      </c>
      <c r="CD11" s="4">
        <v>2007</v>
      </c>
      <c r="CE11" s="4">
        <v>2008</v>
      </c>
      <c r="CF11" s="4">
        <v>2009</v>
      </c>
      <c r="CG11" s="4">
        <v>2010</v>
      </c>
      <c r="CH11" s="4">
        <v>2011</v>
      </c>
      <c r="CI11" s="4">
        <v>2012</v>
      </c>
      <c r="CJ11" s="4">
        <v>2013</v>
      </c>
      <c r="CK11" s="4">
        <v>2014</v>
      </c>
      <c r="CL11" s="4">
        <v>2015</v>
      </c>
      <c r="CM11" s="4">
        <v>2016</v>
      </c>
      <c r="CN11" s="4">
        <v>2017</v>
      </c>
      <c r="CO11" s="4">
        <v>2018</v>
      </c>
      <c r="CP11" s="4">
        <v>2019</v>
      </c>
      <c r="CQ11" s="4">
        <v>2020</v>
      </c>
      <c r="CS11" s="300"/>
      <c r="CT11" s="300"/>
      <c r="CU11" s="4">
        <v>2000</v>
      </c>
      <c r="CV11" s="4">
        <v>2001</v>
      </c>
      <c r="CW11" s="4">
        <v>2002</v>
      </c>
      <c r="CX11" s="4">
        <v>2003</v>
      </c>
      <c r="CY11" s="4">
        <v>2004</v>
      </c>
      <c r="CZ11" s="4">
        <v>2005</v>
      </c>
      <c r="DA11" s="4">
        <v>2006</v>
      </c>
      <c r="DB11" s="4">
        <v>2007</v>
      </c>
      <c r="DC11" s="4">
        <v>2008</v>
      </c>
      <c r="DD11" s="4">
        <v>2009</v>
      </c>
      <c r="DE11" s="4">
        <v>2010</v>
      </c>
      <c r="DF11" s="4">
        <v>2011</v>
      </c>
      <c r="DG11" s="4">
        <v>2012</v>
      </c>
      <c r="DH11" s="4">
        <v>2013</v>
      </c>
      <c r="DI11" s="4">
        <v>2014</v>
      </c>
      <c r="DJ11" s="4">
        <v>2015</v>
      </c>
      <c r="DK11" s="4">
        <v>2016</v>
      </c>
      <c r="DL11" s="4">
        <v>2017</v>
      </c>
      <c r="DM11" s="4">
        <v>2018</v>
      </c>
      <c r="DN11" s="4">
        <v>2019</v>
      </c>
      <c r="DO11" s="4">
        <v>2020</v>
      </c>
      <c r="DQ11" s="300"/>
      <c r="DR11" s="300"/>
      <c r="DS11" s="4">
        <v>2000</v>
      </c>
      <c r="DT11" s="4">
        <v>2001</v>
      </c>
      <c r="DU11" s="4">
        <v>2002</v>
      </c>
      <c r="DV11" s="4">
        <v>2003</v>
      </c>
      <c r="DW11" s="4">
        <v>2004</v>
      </c>
      <c r="DX11" s="4">
        <v>2005</v>
      </c>
      <c r="DY11" s="4">
        <v>2006</v>
      </c>
      <c r="DZ11" s="4">
        <v>2007</v>
      </c>
      <c r="EA11" s="4">
        <v>2008</v>
      </c>
      <c r="EB11" s="4">
        <v>2009</v>
      </c>
      <c r="EC11" s="4">
        <v>2010</v>
      </c>
      <c r="ED11" s="4">
        <v>2011</v>
      </c>
      <c r="EE11" s="4">
        <v>2012</v>
      </c>
      <c r="EF11" s="4">
        <v>2013</v>
      </c>
      <c r="EG11" s="4">
        <v>2014</v>
      </c>
      <c r="EH11" s="4">
        <v>2015</v>
      </c>
      <c r="EI11" s="4">
        <v>2016</v>
      </c>
      <c r="EJ11" s="4">
        <v>2017</v>
      </c>
      <c r="EK11" s="4">
        <v>2018</v>
      </c>
      <c r="EL11" s="4">
        <v>2019</v>
      </c>
      <c r="EM11" s="4">
        <v>2020</v>
      </c>
      <c r="EO11" s="300"/>
      <c r="EP11" s="300"/>
      <c r="EQ11" s="4">
        <v>2000</v>
      </c>
      <c r="ER11" s="4">
        <v>2001</v>
      </c>
      <c r="ES11" s="4">
        <v>2002</v>
      </c>
      <c r="ET11" s="4">
        <v>2003</v>
      </c>
      <c r="EU11" s="4">
        <v>2004</v>
      </c>
      <c r="EV11" s="4">
        <v>2005</v>
      </c>
      <c r="EW11" s="4">
        <v>2006</v>
      </c>
      <c r="EX11" s="4">
        <v>2007</v>
      </c>
      <c r="EY11" s="4">
        <v>2008</v>
      </c>
      <c r="EZ11" s="4">
        <v>2009</v>
      </c>
      <c r="FA11" s="4">
        <v>2010</v>
      </c>
      <c r="FB11" s="4">
        <v>2011</v>
      </c>
      <c r="FC11" s="4">
        <v>2012</v>
      </c>
      <c r="FD11" s="4">
        <v>2013</v>
      </c>
      <c r="FE11" s="4">
        <v>2014</v>
      </c>
      <c r="FF11" s="4">
        <v>2015</v>
      </c>
      <c r="FG11" s="4">
        <v>2016</v>
      </c>
      <c r="FH11" s="4">
        <v>2017</v>
      </c>
      <c r="FI11" s="4">
        <v>2018</v>
      </c>
      <c r="FJ11" s="4">
        <v>2019</v>
      </c>
      <c r="FK11" s="4">
        <v>2020</v>
      </c>
      <c r="FM11" s="300"/>
      <c r="FN11" s="300"/>
      <c r="FO11" s="4">
        <v>2000</v>
      </c>
      <c r="FP11" s="4">
        <v>2001</v>
      </c>
      <c r="FQ11" s="4">
        <v>2002</v>
      </c>
      <c r="FR11" s="4">
        <v>2003</v>
      </c>
      <c r="FS11" s="4">
        <v>2004</v>
      </c>
      <c r="FT11" s="4">
        <v>2005</v>
      </c>
      <c r="FU11" s="4">
        <v>2006</v>
      </c>
      <c r="FV11" s="4">
        <v>2007</v>
      </c>
      <c r="FW11" s="4">
        <v>2008</v>
      </c>
      <c r="FX11" s="4">
        <v>2009</v>
      </c>
      <c r="FY11" s="4">
        <v>2010</v>
      </c>
      <c r="FZ11" s="4">
        <v>2011</v>
      </c>
      <c r="GA11" s="4">
        <v>2012</v>
      </c>
      <c r="GB11" s="4">
        <v>2013</v>
      </c>
      <c r="GC11" s="4">
        <v>2014</v>
      </c>
      <c r="GD11" s="4">
        <v>2015</v>
      </c>
      <c r="GE11" s="4">
        <v>2016</v>
      </c>
      <c r="GF11" s="4">
        <v>2017</v>
      </c>
      <c r="GG11" s="4">
        <v>2018</v>
      </c>
      <c r="GH11" s="4">
        <v>2019</v>
      </c>
      <c r="GI11" s="4">
        <v>2020</v>
      </c>
      <c r="GK11" s="300"/>
      <c r="GL11" s="300"/>
      <c r="GM11" s="4">
        <v>2000</v>
      </c>
      <c r="GN11" s="4">
        <v>2001</v>
      </c>
      <c r="GO11" s="4">
        <v>2002</v>
      </c>
      <c r="GP11" s="4">
        <v>2003</v>
      </c>
      <c r="GQ11" s="4">
        <v>2004</v>
      </c>
      <c r="GR11" s="4">
        <v>2005</v>
      </c>
      <c r="GS11" s="4">
        <v>2006</v>
      </c>
      <c r="GT11" s="4">
        <v>2007</v>
      </c>
      <c r="GU11" s="4">
        <v>2008</v>
      </c>
      <c r="GV11" s="4">
        <v>2009</v>
      </c>
      <c r="GW11" s="4">
        <v>2010</v>
      </c>
      <c r="GX11" s="4">
        <v>2011</v>
      </c>
      <c r="GY11" s="4">
        <v>2012</v>
      </c>
      <c r="GZ11" s="4">
        <v>2013</v>
      </c>
      <c r="HA11" s="4">
        <v>2014</v>
      </c>
      <c r="HB11" s="4">
        <v>2015</v>
      </c>
      <c r="HC11" s="4">
        <v>2016</v>
      </c>
      <c r="HD11" s="4">
        <v>2017</v>
      </c>
      <c r="HE11" s="4">
        <v>2018</v>
      </c>
      <c r="HF11" s="4">
        <v>2019</v>
      </c>
      <c r="HG11" s="4">
        <v>2020</v>
      </c>
      <c r="HI11" s="300"/>
      <c r="HJ11" s="300"/>
      <c r="HK11" s="4">
        <v>2000</v>
      </c>
      <c r="HL11" s="4">
        <v>2001</v>
      </c>
      <c r="HM11" s="4">
        <v>2002</v>
      </c>
      <c r="HN11" s="4">
        <v>2003</v>
      </c>
      <c r="HO11" s="4">
        <v>2004</v>
      </c>
      <c r="HP11" s="4">
        <v>2005</v>
      </c>
      <c r="HQ11" s="4">
        <v>2006</v>
      </c>
      <c r="HR11" s="4">
        <v>2007</v>
      </c>
      <c r="HS11" s="4">
        <v>2008</v>
      </c>
      <c r="HT11" s="4">
        <v>2009</v>
      </c>
      <c r="HU11" s="4">
        <v>2010</v>
      </c>
      <c r="HV11" s="4">
        <v>2011</v>
      </c>
      <c r="HW11" s="4">
        <v>2012</v>
      </c>
      <c r="HX11" s="4">
        <v>2013</v>
      </c>
      <c r="HY11" s="4">
        <v>2014</v>
      </c>
      <c r="HZ11" s="4">
        <v>2015</v>
      </c>
      <c r="IA11" s="4">
        <v>2016</v>
      </c>
      <c r="IB11" s="4">
        <v>2017</v>
      </c>
      <c r="IC11" s="4">
        <v>2018</v>
      </c>
      <c r="ID11" s="4">
        <v>2019</v>
      </c>
      <c r="IE11" s="4">
        <v>2020</v>
      </c>
    </row>
    <row r="12" spans="1:239" ht="15">
      <c r="A12" s="303"/>
      <c r="B12" s="303"/>
      <c r="C12" s="1"/>
      <c r="D12" s="1"/>
      <c r="E12" s="1"/>
      <c r="F12" s="1"/>
      <c r="G12" s="1"/>
      <c r="H12" s="1"/>
      <c r="I12" s="1"/>
      <c r="J12" s="1"/>
      <c r="K12" s="1"/>
      <c r="L12" s="1"/>
      <c r="M12" s="1"/>
      <c r="N12" s="1"/>
      <c r="O12" s="1"/>
      <c r="P12" s="1"/>
      <c r="Q12" s="1"/>
      <c r="R12" s="1"/>
      <c r="S12" s="1"/>
      <c r="T12" s="1"/>
      <c r="U12" s="1"/>
      <c r="V12" s="1"/>
      <c r="W12" s="1"/>
      <c r="Y12" s="303"/>
      <c r="Z12" s="303"/>
      <c r="AA12" s="1"/>
      <c r="AB12" s="1"/>
      <c r="AC12" s="1"/>
      <c r="AD12" s="1"/>
      <c r="AE12" s="1"/>
      <c r="AF12" s="1"/>
      <c r="AG12" s="1"/>
      <c r="AH12" s="1"/>
      <c r="AI12" s="1"/>
      <c r="AJ12" s="1"/>
      <c r="AK12" s="1"/>
      <c r="AL12" s="1"/>
      <c r="AM12" s="1"/>
      <c r="AN12" s="1"/>
      <c r="AO12" s="1"/>
      <c r="AP12" s="1"/>
      <c r="AQ12" s="1"/>
      <c r="AR12" s="1"/>
      <c r="AS12" s="1"/>
      <c r="AT12" s="1"/>
      <c r="AU12" s="1"/>
      <c r="AW12" s="303"/>
      <c r="AX12" s="303"/>
      <c r="AY12" s="1"/>
      <c r="AZ12" s="1"/>
      <c r="BA12" s="1"/>
      <c r="BB12" s="1"/>
      <c r="BC12" s="1"/>
      <c r="BD12" s="1"/>
      <c r="BE12" s="1"/>
      <c r="BF12" s="1"/>
      <c r="BG12" s="1"/>
      <c r="BH12" s="1"/>
      <c r="BI12" s="1"/>
      <c r="BJ12" s="1"/>
      <c r="BK12" s="1"/>
      <c r="BL12" s="1"/>
      <c r="BM12" s="1"/>
      <c r="BN12" s="1"/>
      <c r="BO12" s="1"/>
      <c r="BP12" s="1"/>
      <c r="BQ12" s="1"/>
      <c r="BR12" s="1"/>
      <c r="BS12" s="1"/>
      <c r="BU12" s="303"/>
      <c r="BV12" s="303"/>
      <c r="BW12" s="1"/>
      <c r="BX12" s="1"/>
      <c r="BY12" s="1"/>
      <c r="BZ12" s="1"/>
      <c r="CA12" s="1"/>
      <c r="CB12" s="1"/>
      <c r="CC12" s="1"/>
      <c r="CD12" s="1"/>
      <c r="CE12" s="1"/>
      <c r="CF12" s="1"/>
      <c r="CG12" s="1"/>
      <c r="CH12" s="1"/>
      <c r="CI12" s="1"/>
      <c r="CJ12" s="1"/>
      <c r="CK12" s="1"/>
      <c r="CL12" s="1"/>
      <c r="CM12" s="1"/>
      <c r="CN12" s="1"/>
      <c r="CO12" s="1"/>
      <c r="CP12" s="1"/>
      <c r="CQ12" s="1"/>
      <c r="CS12" s="303"/>
      <c r="CT12" s="303"/>
      <c r="CU12" s="1"/>
      <c r="CV12" s="1"/>
      <c r="CW12" s="1"/>
      <c r="CX12" s="1"/>
      <c r="CY12" s="1"/>
      <c r="CZ12" s="1"/>
      <c r="DA12" s="1"/>
      <c r="DB12" s="1"/>
      <c r="DC12" s="1"/>
      <c r="DD12" s="1"/>
      <c r="DE12" s="1"/>
      <c r="DF12" s="1"/>
      <c r="DG12" s="1"/>
      <c r="DH12" s="1"/>
      <c r="DI12" s="1"/>
      <c r="DJ12" s="1"/>
      <c r="DK12" s="1"/>
      <c r="DL12" s="1"/>
      <c r="DM12" s="1"/>
      <c r="DN12" s="1"/>
      <c r="DO12" s="1"/>
      <c r="DQ12" s="303"/>
      <c r="DR12" s="303"/>
      <c r="DS12" s="1"/>
      <c r="DT12" s="1"/>
      <c r="DU12" s="1"/>
      <c r="DV12" s="1"/>
      <c r="DW12" s="1"/>
      <c r="DX12" s="1"/>
      <c r="DY12" s="1"/>
      <c r="DZ12" s="1"/>
      <c r="EA12" s="1"/>
      <c r="EB12" s="1"/>
      <c r="EC12" s="1"/>
      <c r="ED12" s="1"/>
      <c r="EE12" s="1"/>
      <c r="EF12" s="1"/>
      <c r="EG12" s="1"/>
      <c r="EH12" s="1"/>
      <c r="EI12" s="1"/>
      <c r="EJ12" s="1"/>
      <c r="EK12" s="1"/>
      <c r="EL12" s="1"/>
      <c r="EM12" s="1"/>
      <c r="EO12" s="303"/>
      <c r="EP12" s="303"/>
      <c r="EQ12" s="1"/>
      <c r="ER12" s="1"/>
      <c r="ES12" s="1"/>
      <c r="ET12" s="1"/>
      <c r="EU12" s="1"/>
      <c r="EV12" s="1"/>
      <c r="EW12" s="1"/>
      <c r="EX12" s="1"/>
      <c r="EY12" s="1"/>
      <c r="EZ12" s="1"/>
      <c r="FA12" s="1"/>
      <c r="FB12" s="1"/>
      <c r="FC12" s="1"/>
      <c r="FD12" s="1"/>
      <c r="FE12" s="1"/>
      <c r="FF12" s="1"/>
      <c r="FG12" s="1"/>
      <c r="FH12" s="1"/>
      <c r="FI12" s="1"/>
      <c r="FJ12" s="1"/>
      <c r="FK12" s="1"/>
      <c r="FM12" s="303"/>
      <c r="FN12" s="303"/>
      <c r="FO12" s="1"/>
      <c r="FP12" s="1"/>
      <c r="FQ12" s="1"/>
      <c r="FR12" s="1"/>
      <c r="FS12" s="1"/>
      <c r="FT12" s="1"/>
      <c r="FU12" s="1"/>
      <c r="FV12" s="1"/>
      <c r="FW12" s="1"/>
      <c r="FX12" s="1"/>
      <c r="FY12" s="1"/>
      <c r="FZ12" s="1"/>
      <c r="GA12" s="1"/>
      <c r="GB12" s="1"/>
      <c r="GC12" s="1"/>
      <c r="GD12" s="1"/>
      <c r="GE12" s="1"/>
      <c r="GF12" s="1"/>
      <c r="GG12" s="1"/>
      <c r="GH12" s="1"/>
      <c r="GI12" s="1"/>
      <c r="GK12" s="303"/>
      <c r="GL12" s="303"/>
      <c r="GM12" s="1"/>
      <c r="GN12" s="1"/>
      <c r="GO12" s="1"/>
      <c r="GP12" s="1"/>
      <c r="GQ12" s="1"/>
      <c r="GR12" s="1"/>
      <c r="GS12" s="1"/>
      <c r="GT12" s="1"/>
      <c r="GU12" s="1"/>
      <c r="GV12" s="1"/>
      <c r="GW12" s="1"/>
      <c r="GX12" s="1"/>
      <c r="GY12" s="1"/>
      <c r="GZ12" s="1"/>
      <c r="HA12" s="1"/>
      <c r="HB12" s="1"/>
      <c r="HC12" s="1"/>
      <c r="HD12" s="1"/>
      <c r="HE12" s="1"/>
      <c r="HF12" s="1"/>
      <c r="HG12" s="1"/>
      <c r="HI12" s="303"/>
      <c r="HJ12" s="303"/>
      <c r="HK12" s="1"/>
      <c r="HL12" s="1"/>
      <c r="HM12" s="1"/>
      <c r="HN12" s="1"/>
      <c r="HO12" s="1"/>
      <c r="HP12" s="1"/>
      <c r="HQ12" s="1"/>
      <c r="HR12" s="1"/>
      <c r="HS12" s="1"/>
      <c r="HT12" s="1"/>
      <c r="HU12" s="1"/>
      <c r="HV12" s="1"/>
      <c r="HW12" s="1"/>
      <c r="HX12" s="1"/>
      <c r="HY12" s="1"/>
      <c r="HZ12" s="1"/>
      <c r="IA12" s="1"/>
      <c r="IB12" s="1"/>
      <c r="IC12" s="1"/>
      <c r="ID12" s="1"/>
      <c r="IE12" s="1"/>
    </row>
    <row r="13" spans="1:239" ht="15">
      <c r="A13" s="1"/>
      <c r="B13" s="6" t="s">
        <v>192</v>
      </c>
      <c r="C13" s="1"/>
      <c r="D13" s="1"/>
      <c r="E13" s="1"/>
      <c r="F13" s="1"/>
      <c r="G13" s="1"/>
      <c r="H13" s="1"/>
      <c r="I13" s="1"/>
      <c r="J13" s="1"/>
      <c r="K13" s="1"/>
      <c r="L13" s="1"/>
      <c r="M13" s="1"/>
      <c r="N13" s="1"/>
      <c r="O13" s="1"/>
      <c r="P13" s="1"/>
      <c r="Q13" s="1"/>
      <c r="R13" s="1"/>
      <c r="S13" s="1"/>
      <c r="T13" s="1"/>
      <c r="U13" s="1"/>
      <c r="V13" s="1"/>
      <c r="W13" s="1"/>
      <c r="Y13" s="1"/>
      <c r="Z13" s="6" t="s">
        <v>192</v>
      </c>
      <c r="AA13" s="1"/>
      <c r="AB13" s="1"/>
      <c r="AC13" s="1"/>
      <c r="AD13" s="1"/>
      <c r="AE13" s="1"/>
      <c r="AF13" s="1"/>
      <c r="AG13" s="1"/>
      <c r="AH13" s="1"/>
      <c r="AI13" s="1"/>
      <c r="AJ13" s="1"/>
      <c r="AK13" s="1"/>
      <c r="AL13" s="1"/>
      <c r="AM13" s="1"/>
      <c r="AN13" s="1"/>
      <c r="AO13" s="1"/>
      <c r="AP13" s="1"/>
      <c r="AQ13" s="1"/>
      <c r="AR13" s="1"/>
      <c r="AS13" s="1"/>
      <c r="AT13" s="1"/>
      <c r="AU13" s="1"/>
      <c r="AW13" s="1"/>
      <c r="AX13" s="6" t="s">
        <v>192</v>
      </c>
      <c r="AY13" s="1"/>
      <c r="AZ13" s="1"/>
      <c r="BA13" s="1"/>
      <c r="BB13" s="1"/>
      <c r="BC13" s="1"/>
      <c r="BD13" s="1"/>
      <c r="BE13" s="1"/>
      <c r="BF13" s="1"/>
      <c r="BG13" s="1"/>
      <c r="BH13" s="1"/>
      <c r="BI13" s="1"/>
      <c r="BJ13" s="1"/>
      <c r="BK13" s="1"/>
      <c r="BL13" s="1"/>
      <c r="BM13" s="1"/>
      <c r="BN13" s="1"/>
      <c r="BO13" s="1"/>
      <c r="BP13" s="1"/>
      <c r="BQ13" s="1"/>
      <c r="BR13" s="1"/>
      <c r="BS13" s="1"/>
      <c r="BU13" s="1"/>
      <c r="BV13" s="6" t="s">
        <v>192</v>
      </c>
      <c r="BW13" s="1"/>
      <c r="BX13" s="1"/>
      <c r="BY13" s="1"/>
      <c r="BZ13" s="1"/>
      <c r="CA13" s="1"/>
      <c r="CB13" s="1"/>
      <c r="CC13" s="1"/>
      <c r="CD13" s="1"/>
      <c r="CE13" s="1"/>
      <c r="CF13" s="1"/>
      <c r="CG13" s="1"/>
      <c r="CH13" s="1"/>
      <c r="CI13" s="1"/>
      <c r="CJ13" s="1"/>
      <c r="CK13" s="1"/>
      <c r="CL13" s="1"/>
      <c r="CM13" s="1"/>
      <c r="CN13" s="1"/>
      <c r="CO13" s="1"/>
      <c r="CP13" s="1"/>
      <c r="CQ13" s="1"/>
      <c r="CS13" s="1"/>
      <c r="CT13" s="6" t="s">
        <v>192</v>
      </c>
      <c r="CU13" s="1"/>
      <c r="CV13" s="1"/>
      <c r="CW13" s="1"/>
      <c r="CX13" s="1"/>
      <c r="CY13" s="1"/>
      <c r="CZ13" s="1"/>
      <c r="DA13" s="1"/>
      <c r="DB13" s="1"/>
      <c r="DC13" s="1"/>
      <c r="DD13" s="1"/>
      <c r="DE13" s="1"/>
      <c r="DF13" s="1"/>
      <c r="DG13" s="1"/>
      <c r="DH13" s="1"/>
      <c r="DI13" s="1"/>
      <c r="DJ13" s="1"/>
      <c r="DK13" s="1"/>
      <c r="DL13" s="1"/>
      <c r="DM13" s="1"/>
      <c r="DN13" s="1"/>
      <c r="DO13" s="1"/>
      <c r="DQ13" s="1"/>
      <c r="DR13" s="6" t="s">
        <v>192</v>
      </c>
      <c r="DS13" s="1"/>
      <c r="DT13" s="1"/>
      <c r="DU13" s="1"/>
      <c r="DV13" s="1"/>
      <c r="DW13" s="1"/>
      <c r="DX13" s="1"/>
      <c r="DY13" s="1"/>
      <c r="DZ13" s="1"/>
      <c r="EA13" s="1"/>
      <c r="EB13" s="1"/>
      <c r="EC13" s="1"/>
      <c r="ED13" s="1"/>
      <c r="EE13" s="1"/>
      <c r="EF13" s="1"/>
      <c r="EG13" s="1"/>
      <c r="EH13" s="1"/>
      <c r="EI13" s="1"/>
      <c r="EJ13" s="1"/>
      <c r="EK13" s="1"/>
      <c r="EL13" s="1"/>
      <c r="EM13" s="1"/>
      <c r="EO13" s="1"/>
      <c r="EP13" s="6" t="s">
        <v>192</v>
      </c>
      <c r="EQ13" s="1"/>
      <c r="ER13" s="1"/>
      <c r="ES13" s="1"/>
      <c r="ET13" s="1"/>
      <c r="EU13" s="1"/>
      <c r="EV13" s="1"/>
      <c r="EW13" s="1"/>
      <c r="EX13" s="1"/>
      <c r="EY13" s="1"/>
      <c r="EZ13" s="1"/>
      <c r="FA13" s="1"/>
      <c r="FB13" s="1"/>
      <c r="FC13" s="1"/>
      <c r="FD13" s="1"/>
      <c r="FE13" s="1"/>
      <c r="FF13" s="1"/>
      <c r="FG13" s="1"/>
      <c r="FH13" s="1"/>
      <c r="FI13" s="1"/>
      <c r="FJ13" s="1"/>
      <c r="FK13" s="1"/>
      <c r="FM13" s="1"/>
      <c r="FN13" s="6" t="s">
        <v>192</v>
      </c>
      <c r="FO13" s="1"/>
      <c r="FP13" s="1"/>
      <c r="FQ13" s="1"/>
      <c r="FR13" s="1"/>
      <c r="FS13" s="1"/>
      <c r="FT13" s="1"/>
      <c r="FU13" s="1"/>
      <c r="FV13" s="1"/>
      <c r="FW13" s="1"/>
      <c r="FX13" s="1"/>
      <c r="FY13" s="1"/>
      <c r="FZ13" s="1"/>
      <c r="GA13" s="1"/>
      <c r="GB13" s="1"/>
      <c r="GC13" s="1"/>
      <c r="GD13" s="1"/>
      <c r="GE13" s="1"/>
      <c r="GF13" s="1"/>
      <c r="GG13" s="1"/>
      <c r="GH13" s="1"/>
      <c r="GI13" s="1"/>
      <c r="GK13" s="1"/>
      <c r="GL13" s="6" t="s">
        <v>192</v>
      </c>
      <c r="GM13" s="1"/>
      <c r="GN13" s="1"/>
      <c r="GO13" s="1"/>
      <c r="GP13" s="1"/>
      <c r="GQ13" s="1"/>
      <c r="GR13" s="1"/>
      <c r="GS13" s="1"/>
      <c r="GT13" s="1"/>
      <c r="GU13" s="1"/>
      <c r="GV13" s="1"/>
      <c r="GW13" s="1"/>
      <c r="GX13" s="1"/>
      <c r="GY13" s="1"/>
      <c r="GZ13" s="1"/>
      <c r="HA13" s="1"/>
      <c r="HB13" s="1"/>
      <c r="HC13" s="1"/>
      <c r="HD13" s="1"/>
      <c r="HE13" s="1"/>
      <c r="HF13" s="1"/>
      <c r="HG13" s="1"/>
      <c r="HI13" s="1"/>
      <c r="HJ13" s="6" t="s">
        <v>192</v>
      </c>
      <c r="HK13" s="1"/>
      <c r="HL13" s="1"/>
      <c r="HM13" s="1"/>
      <c r="HN13" s="1"/>
      <c r="HO13" s="1"/>
      <c r="HP13" s="1"/>
      <c r="HQ13" s="1"/>
      <c r="HR13" s="1"/>
      <c r="HS13" s="1"/>
      <c r="HT13" s="1"/>
      <c r="HU13" s="1"/>
      <c r="HV13" s="1"/>
      <c r="HW13" s="1"/>
      <c r="HX13" s="1"/>
      <c r="HY13" s="1"/>
      <c r="HZ13" s="1"/>
      <c r="IA13" s="1"/>
      <c r="IB13" s="1"/>
      <c r="IC13" s="1"/>
      <c r="ID13" s="1"/>
      <c r="IE13" s="1"/>
    </row>
    <row r="14" spans="1:239" ht="15">
      <c r="A14" s="1"/>
      <c r="B14" s="7" t="s">
        <v>193</v>
      </c>
      <c r="C14" s="1">
        <v>7</v>
      </c>
      <c r="D14" s="1">
        <v>8</v>
      </c>
      <c r="E14" s="1">
        <v>8</v>
      </c>
      <c r="F14" s="1">
        <v>8</v>
      </c>
      <c r="G14" s="1">
        <v>8</v>
      </c>
      <c r="H14" s="1">
        <v>8</v>
      </c>
      <c r="I14" s="1">
        <v>8</v>
      </c>
      <c r="J14" s="1">
        <v>10</v>
      </c>
      <c r="K14" s="1">
        <v>11</v>
      </c>
      <c r="L14" s="1">
        <v>11</v>
      </c>
      <c r="M14" s="1">
        <v>14</v>
      </c>
      <c r="N14" s="1">
        <v>15</v>
      </c>
      <c r="O14" s="1">
        <v>15</v>
      </c>
      <c r="P14" s="1">
        <v>16</v>
      </c>
      <c r="Q14" s="1">
        <v>17</v>
      </c>
      <c r="R14" s="1">
        <v>18</v>
      </c>
      <c r="S14" s="1">
        <v>19</v>
      </c>
      <c r="T14" s="1">
        <v>19</v>
      </c>
      <c r="U14" s="1">
        <v>18</v>
      </c>
      <c r="V14" s="1">
        <v>19</v>
      </c>
      <c r="W14" s="1">
        <v>17</v>
      </c>
      <c r="Y14" s="1"/>
      <c r="Z14" s="7" t="s">
        <v>193</v>
      </c>
      <c r="AA14" s="1">
        <v>1</v>
      </c>
      <c r="AB14" s="1">
        <v>1</v>
      </c>
      <c r="AC14" s="1">
        <v>1</v>
      </c>
      <c r="AD14" s="1">
        <v>1</v>
      </c>
      <c r="AE14" s="1">
        <v>1</v>
      </c>
      <c r="AF14" s="1">
        <v>1</v>
      </c>
      <c r="AG14" s="1">
        <v>1</v>
      </c>
      <c r="AH14" s="1">
        <v>1</v>
      </c>
      <c r="AI14" s="1">
        <v>1</v>
      </c>
      <c r="AJ14" s="1">
        <v>2</v>
      </c>
      <c r="AK14" s="1">
        <v>2</v>
      </c>
      <c r="AL14" s="1">
        <v>2</v>
      </c>
      <c r="AM14" s="1">
        <v>2</v>
      </c>
      <c r="AN14" s="1">
        <v>2</v>
      </c>
      <c r="AO14" s="1">
        <v>3</v>
      </c>
      <c r="AP14" s="1">
        <v>3</v>
      </c>
      <c r="AQ14" s="1">
        <v>4</v>
      </c>
      <c r="AR14" s="1">
        <v>4</v>
      </c>
      <c r="AS14" s="1">
        <v>4</v>
      </c>
      <c r="AT14" s="1">
        <v>4</v>
      </c>
      <c r="AU14" s="1">
        <v>4</v>
      </c>
      <c r="AW14" s="1"/>
      <c r="AX14" s="7" t="s">
        <v>193</v>
      </c>
      <c r="AY14" s="1">
        <v>14</v>
      </c>
      <c r="AZ14" s="1">
        <v>13</v>
      </c>
      <c r="BA14" s="1">
        <v>14</v>
      </c>
      <c r="BB14" s="1">
        <v>15</v>
      </c>
      <c r="BC14" s="1">
        <v>14</v>
      </c>
      <c r="BD14" s="1">
        <v>15</v>
      </c>
      <c r="BE14" s="1">
        <v>14</v>
      </c>
      <c r="BF14" s="1">
        <v>15</v>
      </c>
      <c r="BG14" s="1">
        <v>15</v>
      </c>
      <c r="BH14" s="1">
        <v>15</v>
      </c>
      <c r="BI14" s="1">
        <v>19</v>
      </c>
      <c r="BJ14" s="1">
        <v>18</v>
      </c>
      <c r="BK14" s="1">
        <v>17</v>
      </c>
      <c r="BL14" s="1">
        <v>19</v>
      </c>
      <c r="BM14" s="1">
        <v>21</v>
      </c>
      <c r="BN14" s="1">
        <v>24</v>
      </c>
      <c r="BO14" s="1">
        <v>26</v>
      </c>
      <c r="BP14" s="1">
        <v>28</v>
      </c>
      <c r="BQ14" s="1">
        <v>26</v>
      </c>
      <c r="BR14" s="1">
        <v>26</v>
      </c>
      <c r="BS14" s="1">
        <v>23</v>
      </c>
      <c r="BU14" s="1"/>
      <c r="BV14" s="7" t="s">
        <v>193</v>
      </c>
      <c r="BW14" s="1">
        <v>12</v>
      </c>
      <c r="BX14" s="1">
        <v>11</v>
      </c>
      <c r="BY14" s="1">
        <v>12</v>
      </c>
      <c r="BZ14" s="1">
        <v>11</v>
      </c>
      <c r="CA14" s="1">
        <v>11</v>
      </c>
      <c r="CB14" s="1">
        <v>11</v>
      </c>
      <c r="CC14" s="1">
        <v>11</v>
      </c>
      <c r="CD14" s="1">
        <v>12</v>
      </c>
      <c r="CE14" s="1">
        <v>12</v>
      </c>
      <c r="CF14" s="1">
        <v>12</v>
      </c>
      <c r="CG14" s="1">
        <v>15</v>
      </c>
      <c r="CH14" s="1">
        <v>16</v>
      </c>
      <c r="CI14" s="1">
        <v>15</v>
      </c>
      <c r="CJ14" s="1">
        <v>16</v>
      </c>
      <c r="CK14" s="1">
        <v>17</v>
      </c>
      <c r="CL14" s="1">
        <v>20</v>
      </c>
      <c r="CM14" s="1">
        <v>21</v>
      </c>
      <c r="CN14" s="1">
        <v>22</v>
      </c>
      <c r="CO14" s="1">
        <v>21</v>
      </c>
      <c r="CP14" s="1">
        <v>22</v>
      </c>
      <c r="CQ14" s="1">
        <v>19</v>
      </c>
      <c r="CS14" s="1"/>
      <c r="CT14" s="7" t="s">
        <v>193</v>
      </c>
      <c r="CU14" s="1">
        <v>92</v>
      </c>
      <c r="CV14" s="1">
        <v>91</v>
      </c>
      <c r="CW14" s="1">
        <v>103</v>
      </c>
      <c r="CX14" s="1">
        <v>100</v>
      </c>
      <c r="CY14" s="1">
        <v>98</v>
      </c>
      <c r="CZ14" s="1">
        <v>97</v>
      </c>
      <c r="DA14" s="1">
        <v>96</v>
      </c>
      <c r="DB14" s="1">
        <v>104</v>
      </c>
      <c r="DC14" s="1">
        <v>105</v>
      </c>
      <c r="DD14" s="1">
        <v>102</v>
      </c>
      <c r="DE14" s="1">
        <v>134</v>
      </c>
      <c r="DF14" s="1">
        <v>132</v>
      </c>
      <c r="DG14" s="1">
        <v>128</v>
      </c>
      <c r="DH14" s="1">
        <v>134</v>
      </c>
      <c r="DI14" s="1">
        <v>142</v>
      </c>
      <c r="DJ14" s="1">
        <v>166</v>
      </c>
      <c r="DK14" s="1">
        <v>186</v>
      </c>
      <c r="DL14" s="1">
        <v>194</v>
      </c>
      <c r="DM14" s="1">
        <v>196</v>
      </c>
      <c r="DN14" s="1">
        <v>208</v>
      </c>
      <c r="DO14" s="1">
        <v>186</v>
      </c>
      <c r="DQ14" s="1"/>
      <c r="DR14" s="7" t="s">
        <v>193</v>
      </c>
      <c r="DS14" s="1">
        <v>207</v>
      </c>
      <c r="DT14" s="1">
        <v>204</v>
      </c>
      <c r="DU14" s="1">
        <v>220</v>
      </c>
      <c r="DV14" s="1">
        <v>210</v>
      </c>
      <c r="DW14" s="1">
        <v>200</v>
      </c>
      <c r="DX14" s="1">
        <v>205</v>
      </c>
      <c r="DY14" s="1">
        <v>203</v>
      </c>
      <c r="DZ14" s="1">
        <v>213</v>
      </c>
      <c r="EA14" s="1">
        <v>208</v>
      </c>
      <c r="EB14" s="1">
        <v>193</v>
      </c>
      <c r="EC14" s="1">
        <v>232</v>
      </c>
      <c r="ED14" s="1">
        <v>232</v>
      </c>
      <c r="EE14" s="1">
        <v>230</v>
      </c>
      <c r="EF14" s="1">
        <v>246</v>
      </c>
      <c r="EG14" s="1">
        <v>282</v>
      </c>
      <c r="EH14" s="1">
        <v>330</v>
      </c>
      <c r="EI14" s="1">
        <v>371</v>
      </c>
      <c r="EJ14" s="1">
        <v>398</v>
      </c>
      <c r="EK14" s="1">
        <v>407</v>
      </c>
      <c r="EL14" s="1">
        <v>414</v>
      </c>
      <c r="EM14" s="1">
        <v>336</v>
      </c>
      <c r="EO14" s="1"/>
      <c r="EP14" s="7" t="s">
        <v>193</v>
      </c>
      <c r="EQ14" s="1">
        <v>15</v>
      </c>
      <c r="ER14" s="1">
        <v>15</v>
      </c>
      <c r="ES14" s="1">
        <v>17</v>
      </c>
      <c r="ET14" s="1">
        <v>17</v>
      </c>
      <c r="EU14" s="1">
        <v>17</v>
      </c>
      <c r="EV14" s="1">
        <v>17</v>
      </c>
      <c r="EW14" s="1">
        <v>17</v>
      </c>
      <c r="EX14" s="1">
        <v>18</v>
      </c>
      <c r="EY14" s="1">
        <v>18</v>
      </c>
      <c r="EZ14" s="1">
        <v>18</v>
      </c>
      <c r="FA14" s="1">
        <v>21</v>
      </c>
      <c r="FB14" s="1">
        <v>21</v>
      </c>
      <c r="FC14" s="1">
        <v>22</v>
      </c>
      <c r="FD14" s="1">
        <v>25</v>
      </c>
      <c r="FE14" s="1">
        <v>28</v>
      </c>
      <c r="FF14" s="1">
        <v>29</v>
      </c>
      <c r="FG14" s="1">
        <v>29</v>
      </c>
      <c r="FH14" s="1">
        <v>32</v>
      </c>
      <c r="FI14" s="1">
        <v>30</v>
      </c>
      <c r="FJ14" s="1">
        <v>30</v>
      </c>
      <c r="FK14" s="1">
        <v>26</v>
      </c>
      <c r="FM14" s="1"/>
      <c r="FN14" s="7" t="s">
        <v>193</v>
      </c>
      <c r="FO14" s="1">
        <v>12</v>
      </c>
      <c r="FP14" s="1">
        <v>12</v>
      </c>
      <c r="FQ14" s="1">
        <v>13</v>
      </c>
      <c r="FR14" s="1">
        <v>14</v>
      </c>
      <c r="FS14" s="1">
        <v>13</v>
      </c>
      <c r="FT14" s="1">
        <v>13</v>
      </c>
      <c r="FU14" s="1">
        <v>13</v>
      </c>
      <c r="FV14" s="1">
        <v>16</v>
      </c>
      <c r="FW14" s="1">
        <v>18</v>
      </c>
      <c r="FX14" s="1">
        <v>16</v>
      </c>
      <c r="FY14" s="1">
        <v>19</v>
      </c>
      <c r="FZ14" s="1">
        <v>21</v>
      </c>
      <c r="GA14" s="1">
        <v>23</v>
      </c>
      <c r="GB14" s="1">
        <v>25</v>
      </c>
      <c r="GC14" s="1">
        <v>25</v>
      </c>
      <c r="GD14" s="1">
        <v>25</v>
      </c>
      <c r="GE14" s="1">
        <v>24</v>
      </c>
      <c r="GF14" s="1">
        <v>25</v>
      </c>
      <c r="GG14" s="1">
        <v>23</v>
      </c>
      <c r="GH14" s="1">
        <v>23</v>
      </c>
      <c r="GI14" s="1">
        <v>20</v>
      </c>
      <c r="GK14" s="1"/>
      <c r="GL14" s="7" t="s">
        <v>193</v>
      </c>
      <c r="GM14" s="1">
        <v>62</v>
      </c>
      <c r="GN14" s="1">
        <v>65</v>
      </c>
      <c r="GO14" s="1">
        <v>70</v>
      </c>
      <c r="GP14" s="1">
        <v>68</v>
      </c>
      <c r="GQ14" s="1">
        <v>67</v>
      </c>
      <c r="GR14" s="1">
        <v>73</v>
      </c>
      <c r="GS14" s="1">
        <v>78</v>
      </c>
      <c r="GT14" s="1">
        <v>87</v>
      </c>
      <c r="GU14" s="1">
        <v>81</v>
      </c>
      <c r="GV14" s="1">
        <v>65</v>
      </c>
      <c r="GW14" s="1">
        <v>79</v>
      </c>
      <c r="GX14" s="1">
        <v>89</v>
      </c>
      <c r="GY14" s="1">
        <v>98</v>
      </c>
      <c r="GZ14" s="1">
        <v>106</v>
      </c>
      <c r="HA14" s="1">
        <v>118</v>
      </c>
      <c r="HB14" s="1">
        <v>107</v>
      </c>
      <c r="HC14" s="1">
        <v>100</v>
      </c>
      <c r="HD14" s="1">
        <v>110</v>
      </c>
      <c r="HE14" s="1">
        <v>110</v>
      </c>
      <c r="HF14" s="1">
        <v>106</v>
      </c>
      <c r="HG14" s="1">
        <v>87</v>
      </c>
      <c r="HI14" s="1"/>
      <c r="HJ14" s="7" t="s">
        <v>193</v>
      </c>
      <c r="HK14" s="1">
        <v>53</v>
      </c>
      <c r="HL14" s="1">
        <v>55</v>
      </c>
      <c r="HM14" s="1">
        <v>60</v>
      </c>
      <c r="HN14" s="1">
        <v>55</v>
      </c>
      <c r="HO14" s="1">
        <v>55</v>
      </c>
      <c r="HP14" s="1">
        <v>55</v>
      </c>
      <c r="HQ14" s="1">
        <v>58</v>
      </c>
      <c r="HR14" s="1">
        <v>65</v>
      </c>
      <c r="HS14" s="1">
        <v>58</v>
      </c>
      <c r="HT14" s="1">
        <v>54</v>
      </c>
      <c r="HU14" s="1">
        <v>57</v>
      </c>
      <c r="HV14" s="1">
        <v>59</v>
      </c>
      <c r="HW14" s="1">
        <v>60</v>
      </c>
      <c r="HX14" s="1">
        <v>66</v>
      </c>
      <c r="HY14" s="1">
        <v>72</v>
      </c>
      <c r="HZ14" s="1">
        <v>78</v>
      </c>
      <c r="IA14" s="1">
        <v>89</v>
      </c>
      <c r="IB14" s="1">
        <v>102</v>
      </c>
      <c r="IC14" s="1">
        <v>97</v>
      </c>
      <c r="ID14" s="1">
        <v>95</v>
      </c>
      <c r="IE14" s="1">
        <v>84</v>
      </c>
    </row>
    <row r="15" spans="1:239" ht="15">
      <c r="A15" s="1"/>
      <c r="B15" s="7" t="s">
        <v>194</v>
      </c>
      <c r="C15" s="1">
        <v>2</v>
      </c>
      <c r="D15" s="1">
        <v>2</v>
      </c>
      <c r="E15" s="1">
        <v>2</v>
      </c>
      <c r="F15" s="1">
        <v>2</v>
      </c>
      <c r="G15" s="1">
        <v>2</v>
      </c>
      <c r="H15" s="1">
        <v>2</v>
      </c>
      <c r="I15" s="1">
        <v>2</v>
      </c>
      <c r="J15" s="1">
        <v>3</v>
      </c>
      <c r="K15" s="1">
        <v>3</v>
      </c>
      <c r="L15" s="1">
        <v>3</v>
      </c>
      <c r="M15" s="1">
        <v>4</v>
      </c>
      <c r="N15" s="1">
        <v>4</v>
      </c>
      <c r="O15" s="1">
        <v>4</v>
      </c>
      <c r="P15" s="1">
        <v>5</v>
      </c>
      <c r="Q15" s="1">
        <v>5</v>
      </c>
      <c r="R15" s="1">
        <v>5</v>
      </c>
      <c r="S15" s="1">
        <v>5</v>
      </c>
      <c r="T15" s="1">
        <v>5</v>
      </c>
      <c r="U15" s="1">
        <v>5</v>
      </c>
      <c r="V15" s="1">
        <v>5</v>
      </c>
      <c r="W15" s="1">
        <v>5</v>
      </c>
      <c r="Y15" s="1"/>
      <c r="Z15" s="7" t="s">
        <v>194</v>
      </c>
      <c r="AA15" s="1">
        <v>0</v>
      </c>
      <c r="AB15" s="1">
        <v>0</v>
      </c>
      <c r="AC15" s="1">
        <v>0</v>
      </c>
      <c r="AD15" s="1">
        <v>0</v>
      </c>
      <c r="AE15" s="1">
        <v>0</v>
      </c>
      <c r="AF15" s="1">
        <v>0</v>
      </c>
      <c r="AG15" s="1">
        <v>0</v>
      </c>
      <c r="AH15" s="1">
        <v>0</v>
      </c>
      <c r="AI15" s="1">
        <v>0</v>
      </c>
      <c r="AJ15" s="1">
        <v>0</v>
      </c>
      <c r="AK15" s="1">
        <v>1</v>
      </c>
      <c r="AL15" s="1">
        <v>1</v>
      </c>
      <c r="AM15" s="1">
        <v>1</v>
      </c>
      <c r="AN15" s="1">
        <v>1</v>
      </c>
      <c r="AO15" s="1">
        <v>1</v>
      </c>
      <c r="AP15" s="1">
        <v>1</v>
      </c>
      <c r="AQ15" s="1">
        <v>1</v>
      </c>
      <c r="AR15" s="1">
        <v>1</v>
      </c>
      <c r="AS15" s="1">
        <v>1</v>
      </c>
      <c r="AT15" s="1">
        <v>1</v>
      </c>
      <c r="AU15" s="1">
        <v>1</v>
      </c>
      <c r="AW15" s="1"/>
      <c r="AX15" s="7" t="s">
        <v>194</v>
      </c>
      <c r="AY15" s="1">
        <v>4</v>
      </c>
      <c r="AZ15" s="1">
        <v>4</v>
      </c>
      <c r="BA15" s="1">
        <v>4</v>
      </c>
      <c r="BB15" s="1">
        <v>4</v>
      </c>
      <c r="BC15" s="1">
        <v>4</v>
      </c>
      <c r="BD15" s="1">
        <v>4</v>
      </c>
      <c r="BE15" s="1">
        <v>4</v>
      </c>
      <c r="BF15" s="1">
        <v>4</v>
      </c>
      <c r="BG15" s="1">
        <v>4</v>
      </c>
      <c r="BH15" s="1">
        <v>4</v>
      </c>
      <c r="BI15" s="1">
        <v>5</v>
      </c>
      <c r="BJ15" s="1">
        <v>5</v>
      </c>
      <c r="BK15" s="1">
        <v>5</v>
      </c>
      <c r="BL15" s="1">
        <v>5</v>
      </c>
      <c r="BM15" s="1">
        <v>6</v>
      </c>
      <c r="BN15" s="1">
        <v>7</v>
      </c>
      <c r="BO15" s="1">
        <v>7</v>
      </c>
      <c r="BP15" s="1">
        <v>8</v>
      </c>
      <c r="BQ15" s="1">
        <v>7</v>
      </c>
      <c r="BR15" s="1">
        <v>7</v>
      </c>
      <c r="BS15" s="1">
        <v>6</v>
      </c>
      <c r="BU15" s="1"/>
      <c r="BV15" s="7" t="s">
        <v>194</v>
      </c>
      <c r="BW15" s="1">
        <v>3</v>
      </c>
      <c r="BX15" s="1">
        <v>3</v>
      </c>
      <c r="BY15" s="1">
        <v>3</v>
      </c>
      <c r="BZ15" s="1">
        <v>3</v>
      </c>
      <c r="CA15" s="1">
        <v>3</v>
      </c>
      <c r="CB15" s="1">
        <v>3</v>
      </c>
      <c r="CC15" s="1">
        <v>3</v>
      </c>
      <c r="CD15" s="1">
        <v>3</v>
      </c>
      <c r="CE15" s="1">
        <v>3</v>
      </c>
      <c r="CF15" s="1">
        <v>3</v>
      </c>
      <c r="CG15" s="1">
        <v>4</v>
      </c>
      <c r="CH15" s="1">
        <v>5</v>
      </c>
      <c r="CI15" s="1">
        <v>4</v>
      </c>
      <c r="CJ15" s="1">
        <v>4</v>
      </c>
      <c r="CK15" s="1">
        <v>5</v>
      </c>
      <c r="CL15" s="1">
        <v>6</v>
      </c>
      <c r="CM15" s="1">
        <v>6</v>
      </c>
      <c r="CN15" s="1">
        <v>6</v>
      </c>
      <c r="CO15" s="1">
        <v>6</v>
      </c>
      <c r="CP15" s="1">
        <v>6</v>
      </c>
      <c r="CQ15" s="1">
        <v>5</v>
      </c>
      <c r="CS15" s="1"/>
      <c r="CT15" s="7" t="s">
        <v>194</v>
      </c>
      <c r="CU15" s="1">
        <v>26</v>
      </c>
      <c r="CV15" s="1">
        <v>26</v>
      </c>
      <c r="CW15" s="1">
        <v>29</v>
      </c>
      <c r="CX15" s="1">
        <v>28</v>
      </c>
      <c r="CY15" s="1">
        <v>27</v>
      </c>
      <c r="CZ15" s="1">
        <v>27</v>
      </c>
      <c r="DA15" s="1">
        <v>27</v>
      </c>
      <c r="DB15" s="1">
        <v>29</v>
      </c>
      <c r="DC15" s="1">
        <v>29</v>
      </c>
      <c r="DD15" s="1">
        <v>28</v>
      </c>
      <c r="DE15" s="1">
        <v>37</v>
      </c>
      <c r="DF15" s="1">
        <v>37</v>
      </c>
      <c r="DG15" s="1">
        <v>36</v>
      </c>
      <c r="DH15" s="1">
        <v>37</v>
      </c>
      <c r="DI15" s="1">
        <v>39</v>
      </c>
      <c r="DJ15" s="1">
        <v>46</v>
      </c>
      <c r="DK15" s="1">
        <v>52</v>
      </c>
      <c r="DL15" s="1">
        <v>54</v>
      </c>
      <c r="DM15" s="1">
        <v>55</v>
      </c>
      <c r="DN15" s="1">
        <v>58</v>
      </c>
      <c r="DO15" s="1">
        <v>52</v>
      </c>
      <c r="DQ15" s="1"/>
      <c r="DR15" s="7" t="s">
        <v>194</v>
      </c>
      <c r="DS15" s="1">
        <v>59</v>
      </c>
      <c r="DT15" s="1">
        <v>57</v>
      </c>
      <c r="DU15" s="1">
        <v>62</v>
      </c>
      <c r="DV15" s="1">
        <v>59</v>
      </c>
      <c r="DW15" s="1">
        <v>56</v>
      </c>
      <c r="DX15" s="1">
        <v>57</v>
      </c>
      <c r="DY15" s="1">
        <v>56</v>
      </c>
      <c r="DZ15" s="1">
        <v>59</v>
      </c>
      <c r="EA15" s="1">
        <v>58</v>
      </c>
      <c r="EB15" s="1">
        <v>54</v>
      </c>
      <c r="EC15" s="1">
        <v>65</v>
      </c>
      <c r="ED15" s="1">
        <v>65</v>
      </c>
      <c r="EE15" s="1">
        <v>64</v>
      </c>
      <c r="EF15" s="1">
        <v>69</v>
      </c>
      <c r="EG15" s="1">
        <v>79</v>
      </c>
      <c r="EH15" s="1">
        <v>92</v>
      </c>
      <c r="EI15" s="1">
        <v>104</v>
      </c>
      <c r="EJ15" s="1">
        <v>111</v>
      </c>
      <c r="EK15" s="1">
        <v>113</v>
      </c>
      <c r="EL15" s="1">
        <v>115</v>
      </c>
      <c r="EM15" s="1">
        <v>93</v>
      </c>
      <c r="EO15" s="1"/>
      <c r="EP15" s="7" t="s">
        <v>194</v>
      </c>
      <c r="EQ15" s="1">
        <v>4</v>
      </c>
      <c r="ER15" s="1">
        <v>4</v>
      </c>
      <c r="ES15" s="1">
        <v>5</v>
      </c>
      <c r="ET15" s="1">
        <v>5</v>
      </c>
      <c r="EU15" s="1">
        <v>5</v>
      </c>
      <c r="EV15" s="1">
        <v>5</v>
      </c>
      <c r="EW15" s="1">
        <v>5</v>
      </c>
      <c r="EX15" s="1">
        <v>5</v>
      </c>
      <c r="EY15" s="1">
        <v>5</v>
      </c>
      <c r="EZ15" s="1">
        <v>5</v>
      </c>
      <c r="FA15" s="1">
        <v>6</v>
      </c>
      <c r="FB15" s="1">
        <v>6</v>
      </c>
      <c r="FC15" s="1">
        <v>6</v>
      </c>
      <c r="FD15" s="1">
        <v>7</v>
      </c>
      <c r="FE15" s="1">
        <v>8</v>
      </c>
      <c r="FF15" s="1">
        <v>8</v>
      </c>
      <c r="FG15" s="1">
        <v>8</v>
      </c>
      <c r="FH15" s="1">
        <v>9</v>
      </c>
      <c r="FI15" s="1">
        <v>8</v>
      </c>
      <c r="FJ15" s="1">
        <v>8</v>
      </c>
      <c r="FK15" s="1">
        <v>7</v>
      </c>
      <c r="FM15" s="1"/>
      <c r="FN15" s="7" t="s">
        <v>194</v>
      </c>
      <c r="FO15" s="1">
        <v>6</v>
      </c>
      <c r="FP15" s="1">
        <v>6</v>
      </c>
      <c r="FQ15" s="1">
        <v>7</v>
      </c>
      <c r="FR15" s="1">
        <v>7</v>
      </c>
      <c r="FS15" s="1">
        <v>7</v>
      </c>
      <c r="FT15" s="1">
        <v>7</v>
      </c>
      <c r="FU15" s="1">
        <v>6</v>
      </c>
      <c r="FV15" s="1">
        <v>8</v>
      </c>
      <c r="FW15" s="1">
        <v>9</v>
      </c>
      <c r="FX15" s="1">
        <v>8</v>
      </c>
      <c r="FY15" s="1">
        <v>9</v>
      </c>
      <c r="FZ15" s="1">
        <v>10</v>
      </c>
      <c r="GA15" s="1">
        <v>11</v>
      </c>
      <c r="GB15" s="1">
        <v>12</v>
      </c>
      <c r="GC15" s="1">
        <v>12</v>
      </c>
      <c r="GD15" s="1">
        <v>12</v>
      </c>
      <c r="GE15" s="1">
        <v>12</v>
      </c>
      <c r="GF15" s="1">
        <v>12</v>
      </c>
      <c r="GG15" s="1">
        <v>11</v>
      </c>
      <c r="GH15" s="1">
        <v>11</v>
      </c>
      <c r="GI15" s="1">
        <v>10</v>
      </c>
      <c r="GK15" s="1"/>
      <c r="GL15" s="7" t="s">
        <v>194</v>
      </c>
      <c r="GM15" s="1">
        <v>30</v>
      </c>
      <c r="GN15" s="1">
        <v>32</v>
      </c>
      <c r="GO15" s="1">
        <v>34</v>
      </c>
      <c r="GP15" s="1">
        <v>33</v>
      </c>
      <c r="GQ15" s="1">
        <v>33</v>
      </c>
      <c r="GR15" s="1">
        <v>35</v>
      </c>
      <c r="GS15" s="1">
        <v>38</v>
      </c>
      <c r="GT15" s="1">
        <v>42</v>
      </c>
      <c r="GU15" s="1">
        <v>39</v>
      </c>
      <c r="GV15" s="1">
        <v>31</v>
      </c>
      <c r="GW15" s="1">
        <v>38</v>
      </c>
      <c r="GX15" s="1">
        <v>43</v>
      </c>
      <c r="GY15" s="1">
        <v>47</v>
      </c>
      <c r="GZ15" s="1">
        <v>51</v>
      </c>
      <c r="HA15" s="1">
        <v>56</v>
      </c>
      <c r="HB15" s="1">
        <v>51</v>
      </c>
      <c r="HC15" s="1">
        <v>48</v>
      </c>
      <c r="HD15" s="1">
        <v>53</v>
      </c>
      <c r="HE15" s="1">
        <v>53</v>
      </c>
      <c r="HF15" s="1">
        <v>51</v>
      </c>
      <c r="HG15" s="1">
        <v>42</v>
      </c>
      <c r="HI15" s="1"/>
      <c r="HJ15" s="7" t="s">
        <v>194</v>
      </c>
      <c r="HK15" s="1">
        <v>21</v>
      </c>
      <c r="HL15" s="1">
        <v>21</v>
      </c>
      <c r="HM15" s="1">
        <v>23</v>
      </c>
      <c r="HN15" s="1">
        <v>22</v>
      </c>
      <c r="HO15" s="1">
        <v>21</v>
      </c>
      <c r="HP15" s="1">
        <v>21</v>
      </c>
      <c r="HQ15" s="1">
        <v>22</v>
      </c>
      <c r="HR15" s="1">
        <v>25</v>
      </c>
      <c r="HS15" s="1">
        <v>22</v>
      </c>
      <c r="HT15" s="1">
        <v>21</v>
      </c>
      <c r="HU15" s="1">
        <v>22</v>
      </c>
      <c r="HV15" s="1">
        <v>23</v>
      </c>
      <c r="HW15" s="1">
        <v>23</v>
      </c>
      <c r="HX15" s="1">
        <v>26</v>
      </c>
      <c r="HY15" s="1">
        <v>28</v>
      </c>
      <c r="HZ15" s="1">
        <v>30</v>
      </c>
      <c r="IA15" s="1">
        <v>34</v>
      </c>
      <c r="IB15" s="1">
        <v>40</v>
      </c>
      <c r="IC15" s="1">
        <v>37</v>
      </c>
      <c r="ID15" s="1">
        <v>36</v>
      </c>
      <c r="IE15" s="1">
        <v>32</v>
      </c>
    </row>
    <row r="16" spans="1:239" ht="15">
      <c r="A16" s="1"/>
      <c r="B16" s="7" t="s">
        <v>195</v>
      </c>
      <c r="C16" s="1">
        <v>0</v>
      </c>
      <c r="D16" s="1">
        <v>0</v>
      </c>
      <c r="E16" s="1">
        <v>0</v>
      </c>
      <c r="F16" s="1">
        <v>1</v>
      </c>
      <c r="G16" s="1">
        <v>1</v>
      </c>
      <c r="H16" s="1">
        <v>1</v>
      </c>
      <c r="I16" s="1">
        <v>1</v>
      </c>
      <c r="J16" s="1">
        <v>1</v>
      </c>
      <c r="K16" s="1">
        <v>1</v>
      </c>
      <c r="L16" s="1">
        <v>1</v>
      </c>
      <c r="M16" s="1">
        <v>1</v>
      </c>
      <c r="N16" s="1">
        <v>1</v>
      </c>
      <c r="O16" s="1">
        <v>1</v>
      </c>
      <c r="P16" s="1">
        <v>2</v>
      </c>
      <c r="Q16" s="1">
        <v>2</v>
      </c>
      <c r="R16" s="1">
        <v>2</v>
      </c>
      <c r="S16" s="1">
        <v>2</v>
      </c>
      <c r="T16" s="1">
        <v>2</v>
      </c>
      <c r="U16" s="1">
        <v>2</v>
      </c>
      <c r="V16" s="1">
        <v>2</v>
      </c>
      <c r="W16" s="1">
        <v>2</v>
      </c>
      <c r="Y16" s="1"/>
      <c r="Z16" s="7" t="s">
        <v>195</v>
      </c>
      <c r="AA16" s="1">
        <v>0</v>
      </c>
      <c r="AB16" s="1">
        <v>0</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W16" s="1"/>
      <c r="AX16" s="7" t="s">
        <v>195</v>
      </c>
      <c r="AY16" s="1">
        <v>1</v>
      </c>
      <c r="AZ16" s="1">
        <v>1</v>
      </c>
      <c r="BA16" s="1">
        <v>1</v>
      </c>
      <c r="BB16" s="1">
        <v>1</v>
      </c>
      <c r="BC16" s="1">
        <v>1</v>
      </c>
      <c r="BD16" s="1">
        <v>1</v>
      </c>
      <c r="BE16" s="1">
        <v>2</v>
      </c>
      <c r="BF16" s="1">
        <v>2</v>
      </c>
      <c r="BG16" s="1">
        <v>2</v>
      </c>
      <c r="BH16" s="1">
        <v>2</v>
      </c>
      <c r="BI16" s="1">
        <v>2</v>
      </c>
      <c r="BJ16" s="1">
        <v>2</v>
      </c>
      <c r="BK16" s="1">
        <v>2</v>
      </c>
      <c r="BL16" s="1">
        <v>2</v>
      </c>
      <c r="BM16" s="1">
        <v>2</v>
      </c>
      <c r="BN16" s="1">
        <v>3</v>
      </c>
      <c r="BO16" s="1">
        <v>3</v>
      </c>
      <c r="BP16" s="1">
        <v>3</v>
      </c>
      <c r="BQ16" s="1">
        <v>3</v>
      </c>
      <c r="BR16" s="1">
        <v>3</v>
      </c>
      <c r="BS16" s="1">
        <v>3</v>
      </c>
      <c r="BU16" s="1"/>
      <c r="BV16" s="7" t="s">
        <v>195</v>
      </c>
      <c r="BW16" s="1">
        <v>1</v>
      </c>
      <c r="BX16" s="1">
        <v>1</v>
      </c>
      <c r="BY16" s="1">
        <v>1</v>
      </c>
      <c r="BZ16" s="1">
        <v>1</v>
      </c>
      <c r="CA16" s="1">
        <v>1</v>
      </c>
      <c r="CB16" s="1">
        <v>1</v>
      </c>
      <c r="CC16" s="1">
        <v>1</v>
      </c>
      <c r="CD16" s="1">
        <v>2</v>
      </c>
      <c r="CE16" s="1">
        <v>2</v>
      </c>
      <c r="CF16" s="1">
        <v>1</v>
      </c>
      <c r="CG16" s="1">
        <v>2</v>
      </c>
      <c r="CH16" s="1">
        <v>2</v>
      </c>
      <c r="CI16" s="1">
        <v>2</v>
      </c>
      <c r="CJ16" s="1">
        <v>2</v>
      </c>
      <c r="CK16" s="1">
        <v>2</v>
      </c>
      <c r="CL16" s="1">
        <v>2</v>
      </c>
      <c r="CM16" s="1">
        <v>2</v>
      </c>
      <c r="CN16" s="1">
        <v>2</v>
      </c>
      <c r="CO16" s="1">
        <v>2</v>
      </c>
      <c r="CP16" s="1">
        <v>2</v>
      </c>
      <c r="CQ16" s="1">
        <v>2</v>
      </c>
      <c r="CS16" s="1"/>
      <c r="CT16" s="7" t="s">
        <v>195</v>
      </c>
      <c r="CU16" s="1">
        <v>11</v>
      </c>
      <c r="CV16" s="1">
        <v>12</v>
      </c>
      <c r="CW16" s="1">
        <v>12</v>
      </c>
      <c r="CX16" s="1">
        <v>12</v>
      </c>
      <c r="CY16" s="1">
        <v>12</v>
      </c>
      <c r="CZ16" s="1">
        <v>12</v>
      </c>
      <c r="DA16" s="1">
        <v>15</v>
      </c>
      <c r="DB16" s="1">
        <v>16</v>
      </c>
      <c r="DC16" s="1">
        <v>16</v>
      </c>
      <c r="DD16" s="1">
        <v>14</v>
      </c>
      <c r="DE16" s="1">
        <v>18</v>
      </c>
      <c r="DF16" s="1">
        <v>18</v>
      </c>
      <c r="DG16" s="1">
        <v>17</v>
      </c>
      <c r="DH16" s="1">
        <v>17</v>
      </c>
      <c r="DI16" s="1">
        <v>17</v>
      </c>
      <c r="DJ16" s="1">
        <v>19</v>
      </c>
      <c r="DK16" s="1">
        <v>20</v>
      </c>
      <c r="DL16" s="1">
        <v>21</v>
      </c>
      <c r="DM16" s="1">
        <v>22</v>
      </c>
      <c r="DN16" s="1">
        <v>23</v>
      </c>
      <c r="DO16" s="1">
        <v>19</v>
      </c>
      <c r="DQ16" s="1"/>
      <c r="DR16" s="7" t="s">
        <v>195</v>
      </c>
      <c r="DS16" s="1">
        <v>24</v>
      </c>
      <c r="DT16" s="1">
        <v>23</v>
      </c>
      <c r="DU16" s="1">
        <v>24</v>
      </c>
      <c r="DV16" s="1">
        <v>23</v>
      </c>
      <c r="DW16" s="1">
        <v>22</v>
      </c>
      <c r="DX16" s="1">
        <v>22</v>
      </c>
      <c r="DY16" s="1">
        <v>26</v>
      </c>
      <c r="DZ16" s="1">
        <v>27</v>
      </c>
      <c r="EA16" s="1">
        <v>26</v>
      </c>
      <c r="EB16" s="1">
        <v>22</v>
      </c>
      <c r="EC16" s="1">
        <v>26</v>
      </c>
      <c r="ED16" s="1">
        <v>27</v>
      </c>
      <c r="EE16" s="1">
        <v>26</v>
      </c>
      <c r="EF16" s="1">
        <v>27</v>
      </c>
      <c r="EG16" s="1">
        <v>30</v>
      </c>
      <c r="EH16" s="1">
        <v>35</v>
      </c>
      <c r="EI16" s="1">
        <v>38</v>
      </c>
      <c r="EJ16" s="1">
        <v>43</v>
      </c>
      <c r="EK16" s="1">
        <v>43</v>
      </c>
      <c r="EL16" s="1">
        <v>43</v>
      </c>
      <c r="EM16" s="1">
        <v>41</v>
      </c>
      <c r="EO16" s="1"/>
      <c r="EP16" s="7" t="s">
        <v>195</v>
      </c>
      <c r="EQ16" s="1">
        <v>1</v>
      </c>
      <c r="ER16" s="1">
        <v>2</v>
      </c>
      <c r="ES16" s="1">
        <v>2</v>
      </c>
      <c r="ET16" s="1">
        <v>2</v>
      </c>
      <c r="EU16" s="1">
        <v>2</v>
      </c>
      <c r="EV16" s="1">
        <v>2</v>
      </c>
      <c r="EW16" s="1">
        <v>3</v>
      </c>
      <c r="EX16" s="1">
        <v>3</v>
      </c>
      <c r="EY16" s="1">
        <v>3</v>
      </c>
      <c r="EZ16" s="1">
        <v>3</v>
      </c>
      <c r="FA16" s="1">
        <v>3</v>
      </c>
      <c r="FB16" s="1">
        <v>3</v>
      </c>
      <c r="FC16" s="1">
        <v>3</v>
      </c>
      <c r="FD16" s="1">
        <v>4</v>
      </c>
      <c r="FE16" s="1">
        <v>4</v>
      </c>
      <c r="FF16" s="1">
        <v>4</v>
      </c>
      <c r="FG16" s="1">
        <v>4</v>
      </c>
      <c r="FH16" s="1">
        <v>4</v>
      </c>
      <c r="FI16" s="1">
        <v>4</v>
      </c>
      <c r="FJ16" s="1">
        <v>4</v>
      </c>
      <c r="FK16" s="1">
        <v>4</v>
      </c>
      <c r="FM16" s="1"/>
      <c r="FN16" s="7" t="s">
        <v>195</v>
      </c>
      <c r="FO16" s="1">
        <v>2</v>
      </c>
      <c r="FP16" s="1">
        <v>2</v>
      </c>
      <c r="FQ16" s="1">
        <v>2</v>
      </c>
      <c r="FR16" s="1">
        <v>2</v>
      </c>
      <c r="FS16" s="1">
        <v>2</v>
      </c>
      <c r="FT16" s="1">
        <v>2</v>
      </c>
      <c r="FU16" s="1">
        <v>4</v>
      </c>
      <c r="FV16" s="1">
        <v>6</v>
      </c>
      <c r="FW16" s="1">
        <v>6</v>
      </c>
      <c r="FX16" s="1">
        <v>5</v>
      </c>
      <c r="FY16" s="1">
        <v>6</v>
      </c>
      <c r="FZ16" s="1">
        <v>7</v>
      </c>
      <c r="GA16" s="1">
        <v>7</v>
      </c>
      <c r="GB16" s="1">
        <v>8</v>
      </c>
      <c r="GC16" s="1">
        <v>8</v>
      </c>
      <c r="GD16" s="1">
        <v>7</v>
      </c>
      <c r="GE16" s="1">
        <v>7</v>
      </c>
      <c r="GF16" s="1">
        <v>7</v>
      </c>
      <c r="GG16" s="1">
        <v>6</v>
      </c>
      <c r="GH16" s="1">
        <v>6</v>
      </c>
      <c r="GI16" s="1">
        <v>6</v>
      </c>
      <c r="GK16" s="1"/>
      <c r="GL16" s="7" t="s">
        <v>195</v>
      </c>
      <c r="GM16" s="1">
        <v>13</v>
      </c>
      <c r="GN16" s="1">
        <v>16</v>
      </c>
      <c r="GO16" s="1">
        <v>16</v>
      </c>
      <c r="GP16" s="1">
        <v>17</v>
      </c>
      <c r="GQ16" s="1">
        <v>18</v>
      </c>
      <c r="GR16" s="1">
        <v>22</v>
      </c>
      <c r="GS16" s="1">
        <v>38</v>
      </c>
      <c r="GT16" s="1">
        <v>44</v>
      </c>
      <c r="GU16" s="1">
        <v>38</v>
      </c>
      <c r="GV16" s="1">
        <v>26</v>
      </c>
      <c r="GW16" s="1">
        <v>33</v>
      </c>
      <c r="GX16" s="1">
        <v>40</v>
      </c>
      <c r="GY16" s="1">
        <v>43</v>
      </c>
      <c r="GZ16" s="1">
        <v>45</v>
      </c>
      <c r="HA16" s="1">
        <v>46</v>
      </c>
      <c r="HB16" s="1">
        <v>37</v>
      </c>
      <c r="HC16" s="1">
        <v>33</v>
      </c>
      <c r="HD16" s="1">
        <v>38</v>
      </c>
      <c r="HE16" s="1">
        <v>37</v>
      </c>
      <c r="HF16" s="1">
        <v>34</v>
      </c>
      <c r="HG16" s="1">
        <v>32</v>
      </c>
      <c r="HI16" s="1"/>
      <c r="HJ16" s="7" t="s">
        <v>195</v>
      </c>
      <c r="HK16" s="1">
        <v>9</v>
      </c>
      <c r="HL16" s="1">
        <v>10</v>
      </c>
      <c r="HM16" s="1">
        <v>11</v>
      </c>
      <c r="HN16" s="1">
        <v>11</v>
      </c>
      <c r="HO16" s="1">
        <v>11</v>
      </c>
      <c r="HP16" s="1">
        <v>12</v>
      </c>
      <c r="HQ16" s="1">
        <v>21</v>
      </c>
      <c r="HR16" s="1">
        <v>26</v>
      </c>
      <c r="HS16" s="1">
        <v>21</v>
      </c>
      <c r="HT16" s="1">
        <v>17</v>
      </c>
      <c r="HU16" s="1">
        <v>19</v>
      </c>
      <c r="HV16" s="1">
        <v>20</v>
      </c>
      <c r="HW16" s="1">
        <v>19</v>
      </c>
      <c r="HX16" s="1">
        <v>21</v>
      </c>
      <c r="HY16" s="1">
        <v>22</v>
      </c>
      <c r="HZ16" s="1">
        <v>22</v>
      </c>
      <c r="IA16" s="1">
        <v>25</v>
      </c>
      <c r="IB16" s="1">
        <v>29</v>
      </c>
      <c r="IC16" s="1">
        <v>26</v>
      </c>
      <c r="ID16" s="1">
        <v>25</v>
      </c>
      <c r="IE16" s="1">
        <v>24</v>
      </c>
    </row>
    <row r="17" spans="1:239" ht="15">
      <c r="A17" s="1"/>
      <c r="B17" s="7" t="s">
        <v>196</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Y17" s="1"/>
      <c r="Z17" s="7" t="s">
        <v>196</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W17" s="1"/>
      <c r="AX17" s="7" t="s">
        <v>196</v>
      </c>
      <c r="AY17" s="1">
        <v>1</v>
      </c>
      <c r="AZ17" s="1">
        <v>0</v>
      </c>
      <c r="BA17" s="1">
        <v>1</v>
      </c>
      <c r="BB17" s="1">
        <v>1</v>
      </c>
      <c r="BC17" s="1">
        <v>1</v>
      </c>
      <c r="BD17" s="1">
        <v>1</v>
      </c>
      <c r="BE17" s="1">
        <v>1</v>
      </c>
      <c r="BF17" s="1">
        <v>1</v>
      </c>
      <c r="BG17" s="1">
        <v>1</v>
      </c>
      <c r="BH17" s="1">
        <v>0</v>
      </c>
      <c r="BI17" s="1">
        <v>0</v>
      </c>
      <c r="BJ17" s="1">
        <v>1</v>
      </c>
      <c r="BK17" s="1">
        <v>1</v>
      </c>
      <c r="BL17" s="1">
        <v>1</v>
      </c>
      <c r="BM17" s="1">
        <v>1</v>
      </c>
      <c r="BN17" s="1">
        <v>1</v>
      </c>
      <c r="BO17" s="1">
        <v>1</v>
      </c>
      <c r="BP17" s="1">
        <v>1</v>
      </c>
      <c r="BQ17" s="1">
        <v>1</v>
      </c>
      <c r="BR17" s="1">
        <v>1</v>
      </c>
      <c r="BS17" s="1">
        <v>1</v>
      </c>
      <c r="BU17" s="1"/>
      <c r="BV17" s="7" t="s">
        <v>196</v>
      </c>
      <c r="BW17" s="1">
        <v>1</v>
      </c>
      <c r="BX17" s="1">
        <v>1</v>
      </c>
      <c r="BY17" s="1">
        <v>1</v>
      </c>
      <c r="BZ17" s="1">
        <v>1</v>
      </c>
      <c r="CA17" s="1">
        <v>1</v>
      </c>
      <c r="CB17" s="1">
        <v>1</v>
      </c>
      <c r="CC17" s="1">
        <v>1</v>
      </c>
      <c r="CD17" s="1">
        <v>1</v>
      </c>
      <c r="CE17" s="1">
        <v>1</v>
      </c>
      <c r="CF17" s="1">
        <v>1</v>
      </c>
      <c r="CG17" s="1">
        <v>1</v>
      </c>
      <c r="CH17" s="1">
        <v>1</v>
      </c>
      <c r="CI17" s="1">
        <v>1</v>
      </c>
      <c r="CJ17" s="1">
        <v>1</v>
      </c>
      <c r="CK17" s="1">
        <v>1</v>
      </c>
      <c r="CL17" s="1">
        <v>1</v>
      </c>
      <c r="CM17" s="1">
        <v>1</v>
      </c>
      <c r="CN17" s="1">
        <v>1</v>
      </c>
      <c r="CO17" s="1">
        <v>1</v>
      </c>
      <c r="CP17" s="1">
        <v>1</v>
      </c>
      <c r="CQ17" s="1">
        <v>1</v>
      </c>
      <c r="CS17" s="1"/>
      <c r="CT17" s="7" t="s">
        <v>196</v>
      </c>
      <c r="CU17" s="1">
        <v>6</v>
      </c>
      <c r="CV17" s="1">
        <v>5</v>
      </c>
      <c r="CW17" s="1">
        <v>5</v>
      </c>
      <c r="CX17" s="1">
        <v>5</v>
      </c>
      <c r="CY17" s="1">
        <v>7</v>
      </c>
      <c r="CZ17" s="1">
        <v>7</v>
      </c>
      <c r="DA17" s="1">
        <v>7</v>
      </c>
      <c r="DB17" s="1">
        <v>5</v>
      </c>
      <c r="DC17" s="1">
        <v>5</v>
      </c>
      <c r="DD17" s="1">
        <v>3</v>
      </c>
      <c r="DE17" s="1">
        <v>4</v>
      </c>
      <c r="DF17" s="1">
        <v>5</v>
      </c>
      <c r="DG17" s="1">
        <v>6</v>
      </c>
      <c r="DH17" s="1">
        <v>5</v>
      </c>
      <c r="DI17" s="1">
        <v>5</v>
      </c>
      <c r="DJ17" s="1">
        <v>6</v>
      </c>
      <c r="DK17" s="1">
        <v>5</v>
      </c>
      <c r="DL17" s="1">
        <v>5</v>
      </c>
      <c r="DM17" s="1">
        <v>6</v>
      </c>
      <c r="DN17" s="1">
        <v>7</v>
      </c>
      <c r="DO17" s="1">
        <v>5</v>
      </c>
      <c r="DQ17" s="1"/>
      <c r="DR17" s="7" t="s">
        <v>196</v>
      </c>
      <c r="DS17" s="1">
        <v>11</v>
      </c>
      <c r="DT17" s="1">
        <v>8</v>
      </c>
      <c r="DU17" s="1">
        <v>10</v>
      </c>
      <c r="DV17" s="1">
        <v>9</v>
      </c>
      <c r="DW17" s="1">
        <v>11</v>
      </c>
      <c r="DX17" s="1">
        <v>12</v>
      </c>
      <c r="DY17" s="1">
        <v>12</v>
      </c>
      <c r="DZ17" s="1">
        <v>9</v>
      </c>
      <c r="EA17" s="1">
        <v>8</v>
      </c>
      <c r="EB17" s="1">
        <v>5</v>
      </c>
      <c r="EC17" s="1">
        <v>6</v>
      </c>
      <c r="ED17" s="1">
        <v>8</v>
      </c>
      <c r="EE17" s="1">
        <v>10</v>
      </c>
      <c r="EF17" s="1">
        <v>9</v>
      </c>
      <c r="EG17" s="1">
        <v>10</v>
      </c>
      <c r="EH17" s="1">
        <v>11</v>
      </c>
      <c r="EI17" s="1">
        <v>10</v>
      </c>
      <c r="EJ17" s="1">
        <v>11</v>
      </c>
      <c r="EK17" s="1">
        <v>14</v>
      </c>
      <c r="EL17" s="1">
        <v>13</v>
      </c>
      <c r="EM17" s="1">
        <v>11</v>
      </c>
      <c r="EO17" s="1"/>
      <c r="EP17" s="7" t="s">
        <v>196</v>
      </c>
      <c r="EQ17" s="1">
        <v>1</v>
      </c>
      <c r="ER17" s="1">
        <v>1</v>
      </c>
      <c r="ES17" s="1">
        <v>1</v>
      </c>
      <c r="ET17" s="1">
        <v>1</v>
      </c>
      <c r="EU17" s="1">
        <v>2</v>
      </c>
      <c r="EV17" s="1">
        <v>2</v>
      </c>
      <c r="EW17" s="1">
        <v>2</v>
      </c>
      <c r="EX17" s="1">
        <v>1</v>
      </c>
      <c r="EY17" s="1">
        <v>1</v>
      </c>
      <c r="EZ17" s="1">
        <v>1</v>
      </c>
      <c r="FA17" s="1">
        <v>1</v>
      </c>
      <c r="FB17" s="1">
        <v>1</v>
      </c>
      <c r="FC17" s="1">
        <v>2</v>
      </c>
      <c r="FD17" s="1">
        <v>1</v>
      </c>
      <c r="FE17" s="1">
        <v>1</v>
      </c>
      <c r="FF17" s="1">
        <v>2</v>
      </c>
      <c r="FG17" s="1">
        <v>1</v>
      </c>
      <c r="FH17" s="1">
        <v>1</v>
      </c>
      <c r="FI17" s="1">
        <v>2</v>
      </c>
      <c r="FJ17" s="1">
        <v>2</v>
      </c>
      <c r="FK17" s="1">
        <v>1</v>
      </c>
      <c r="FM17" s="1"/>
      <c r="FN17" s="7" t="s">
        <v>196</v>
      </c>
      <c r="FO17" s="1">
        <v>1</v>
      </c>
      <c r="FP17" s="1">
        <v>1</v>
      </c>
      <c r="FQ17" s="1">
        <v>1</v>
      </c>
      <c r="FR17" s="1">
        <v>1</v>
      </c>
      <c r="FS17" s="1">
        <v>1</v>
      </c>
      <c r="FT17" s="1">
        <v>1</v>
      </c>
      <c r="FU17" s="1">
        <v>1</v>
      </c>
      <c r="FV17" s="1">
        <v>1</v>
      </c>
      <c r="FW17" s="1">
        <v>2</v>
      </c>
      <c r="FX17" s="1">
        <v>1</v>
      </c>
      <c r="FY17" s="1">
        <v>1</v>
      </c>
      <c r="FZ17" s="1">
        <v>1</v>
      </c>
      <c r="GA17" s="1">
        <v>2</v>
      </c>
      <c r="GB17" s="1">
        <v>1</v>
      </c>
      <c r="GC17" s="1">
        <v>1</v>
      </c>
      <c r="GD17" s="1">
        <v>1</v>
      </c>
      <c r="GE17" s="1">
        <v>1</v>
      </c>
      <c r="GF17" s="1">
        <v>1</v>
      </c>
      <c r="GG17" s="1">
        <v>1</v>
      </c>
      <c r="GH17" s="1">
        <v>1</v>
      </c>
      <c r="GI17" s="1">
        <v>1</v>
      </c>
      <c r="GK17" s="1"/>
      <c r="GL17" s="7" t="s">
        <v>196</v>
      </c>
      <c r="GM17" s="1">
        <v>5</v>
      </c>
      <c r="GN17" s="1">
        <v>4</v>
      </c>
      <c r="GO17" s="1">
        <v>5</v>
      </c>
      <c r="GP17" s="1">
        <v>4</v>
      </c>
      <c r="GQ17" s="1">
        <v>5</v>
      </c>
      <c r="GR17" s="1">
        <v>7</v>
      </c>
      <c r="GS17" s="1">
        <v>9</v>
      </c>
      <c r="GT17" s="1">
        <v>7</v>
      </c>
      <c r="GU17" s="1">
        <v>7</v>
      </c>
      <c r="GV17" s="1">
        <v>3</v>
      </c>
      <c r="GW17" s="1">
        <v>4</v>
      </c>
      <c r="GX17" s="1">
        <v>6</v>
      </c>
      <c r="GY17" s="1">
        <v>9</v>
      </c>
      <c r="GZ17" s="1">
        <v>7</v>
      </c>
      <c r="HA17" s="1">
        <v>8</v>
      </c>
      <c r="HB17" s="1">
        <v>5</v>
      </c>
      <c r="HC17" s="1">
        <v>3</v>
      </c>
      <c r="HD17" s="1">
        <v>4</v>
      </c>
      <c r="HE17" s="1">
        <v>5</v>
      </c>
      <c r="HF17" s="1">
        <v>5</v>
      </c>
      <c r="HG17" s="1">
        <v>3</v>
      </c>
      <c r="HI17" s="1"/>
      <c r="HJ17" s="7" t="s">
        <v>196</v>
      </c>
      <c r="HK17" s="1">
        <v>3</v>
      </c>
      <c r="HL17" s="1">
        <v>2</v>
      </c>
      <c r="HM17" s="1">
        <v>2</v>
      </c>
      <c r="HN17" s="1">
        <v>2</v>
      </c>
      <c r="HO17" s="1">
        <v>3</v>
      </c>
      <c r="HP17" s="1">
        <v>3</v>
      </c>
      <c r="HQ17" s="1">
        <v>4</v>
      </c>
      <c r="HR17" s="1">
        <v>4</v>
      </c>
      <c r="HS17" s="1">
        <v>3</v>
      </c>
      <c r="HT17" s="1">
        <v>1</v>
      </c>
      <c r="HU17" s="1">
        <v>2</v>
      </c>
      <c r="HV17" s="1">
        <v>3</v>
      </c>
      <c r="HW17" s="1">
        <v>3</v>
      </c>
      <c r="HX17" s="1">
        <v>3</v>
      </c>
      <c r="HY17" s="1">
        <v>3</v>
      </c>
      <c r="HZ17" s="1">
        <v>3</v>
      </c>
      <c r="IA17" s="1">
        <v>3</v>
      </c>
      <c r="IB17" s="1">
        <v>3</v>
      </c>
      <c r="IC17" s="1">
        <v>4</v>
      </c>
      <c r="ID17" s="1">
        <v>4</v>
      </c>
      <c r="IE17" s="1">
        <v>3</v>
      </c>
    </row>
    <row r="18" spans="1:239" ht="15">
      <c r="A18" s="300"/>
      <c r="B18" s="300"/>
      <c r="C18" s="1"/>
      <c r="D18" s="1"/>
      <c r="E18" s="1"/>
      <c r="F18" s="1"/>
      <c r="G18" s="1"/>
      <c r="H18" s="1"/>
      <c r="I18" s="1"/>
      <c r="J18" s="1"/>
      <c r="K18" s="1"/>
      <c r="L18" s="1"/>
      <c r="M18" s="1"/>
      <c r="N18" s="1"/>
      <c r="O18" s="1"/>
      <c r="P18" s="1"/>
      <c r="Q18" s="1"/>
      <c r="R18" s="1"/>
      <c r="S18" s="1"/>
      <c r="T18" s="1"/>
      <c r="U18" s="1"/>
      <c r="V18" s="1"/>
      <c r="W18" s="1"/>
      <c r="Y18" s="300"/>
      <c r="Z18" s="300"/>
      <c r="AA18" s="1"/>
      <c r="AB18" s="1"/>
      <c r="AC18" s="1"/>
      <c r="AD18" s="1"/>
      <c r="AE18" s="1"/>
      <c r="AF18" s="1"/>
      <c r="AG18" s="1"/>
      <c r="AH18" s="1"/>
      <c r="AI18" s="1"/>
      <c r="AJ18" s="1"/>
      <c r="AK18" s="1"/>
      <c r="AL18" s="1"/>
      <c r="AM18" s="1"/>
      <c r="AN18" s="1"/>
      <c r="AO18" s="1"/>
      <c r="AP18" s="1"/>
      <c r="AQ18" s="1"/>
      <c r="AR18" s="1"/>
      <c r="AS18" s="1"/>
      <c r="AT18" s="1"/>
      <c r="AU18" s="1"/>
      <c r="AW18" s="300"/>
      <c r="AX18" s="300"/>
      <c r="AY18" s="1"/>
      <c r="AZ18" s="1"/>
      <c r="BA18" s="1"/>
      <c r="BB18" s="1"/>
      <c r="BC18" s="1"/>
      <c r="BD18" s="1"/>
      <c r="BE18" s="1"/>
      <c r="BF18" s="1"/>
      <c r="BG18" s="1"/>
      <c r="BH18" s="1"/>
      <c r="BI18" s="1"/>
      <c r="BJ18" s="1"/>
      <c r="BK18" s="1"/>
      <c r="BL18" s="1"/>
      <c r="BM18" s="1"/>
      <c r="BN18" s="1"/>
      <c r="BO18" s="1"/>
      <c r="BP18" s="1"/>
      <c r="BQ18" s="1"/>
      <c r="BR18" s="1"/>
      <c r="BS18" s="1"/>
      <c r="BU18" s="300"/>
      <c r="BV18" s="300"/>
      <c r="BW18" s="1"/>
      <c r="BX18" s="1"/>
      <c r="BY18" s="1"/>
      <c r="BZ18" s="1"/>
      <c r="CA18" s="1"/>
      <c r="CB18" s="1"/>
      <c r="CC18" s="1"/>
      <c r="CD18" s="1"/>
      <c r="CE18" s="1"/>
      <c r="CF18" s="1"/>
      <c r="CG18" s="1"/>
      <c r="CH18" s="1"/>
      <c r="CI18" s="1"/>
      <c r="CJ18" s="1"/>
      <c r="CK18" s="1"/>
      <c r="CL18" s="1"/>
      <c r="CM18" s="1"/>
      <c r="CN18" s="1"/>
      <c r="CO18" s="1"/>
      <c r="CP18" s="1"/>
      <c r="CQ18" s="1"/>
      <c r="CS18" s="300"/>
      <c r="CT18" s="300"/>
      <c r="CU18" s="1"/>
      <c r="CV18" s="1"/>
      <c r="CW18" s="1"/>
      <c r="CX18" s="1"/>
      <c r="CY18" s="1"/>
      <c r="CZ18" s="1"/>
      <c r="DA18" s="1"/>
      <c r="DB18" s="1"/>
      <c r="DC18" s="1"/>
      <c r="DD18" s="1"/>
      <c r="DE18" s="1"/>
      <c r="DF18" s="1"/>
      <c r="DG18" s="1"/>
      <c r="DH18" s="1"/>
      <c r="DI18" s="1"/>
      <c r="DJ18" s="1"/>
      <c r="DK18" s="1"/>
      <c r="DL18" s="1"/>
      <c r="DM18" s="1"/>
      <c r="DN18" s="1"/>
      <c r="DO18" s="1"/>
      <c r="DQ18" s="300"/>
      <c r="DR18" s="300"/>
      <c r="DS18" s="1"/>
      <c r="DT18" s="1"/>
      <c r="DU18" s="1"/>
      <c r="DV18" s="1"/>
      <c r="DW18" s="1"/>
      <c r="DX18" s="1"/>
      <c r="DY18" s="1"/>
      <c r="DZ18" s="1"/>
      <c r="EA18" s="1"/>
      <c r="EB18" s="1"/>
      <c r="EC18" s="1"/>
      <c r="ED18" s="1"/>
      <c r="EE18" s="1"/>
      <c r="EF18" s="1"/>
      <c r="EG18" s="1"/>
      <c r="EH18" s="1"/>
      <c r="EI18" s="1"/>
      <c r="EJ18" s="1"/>
      <c r="EK18" s="1"/>
      <c r="EL18" s="1"/>
      <c r="EM18" s="1"/>
      <c r="EO18" s="300"/>
      <c r="EP18" s="300"/>
      <c r="EQ18" s="1"/>
      <c r="ER18" s="1"/>
      <c r="ES18" s="1"/>
      <c r="ET18" s="1"/>
      <c r="EU18" s="1"/>
      <c r="EV18" s="1"/>
      <c r="EW18" s="1"/>
      <c r="EX18" s="1"/>
      <c r="EY18" s="1"/>
      <c r="EZ18" s="1"/>
      <c r="FA18" s="1"/>
      <c r="FB18" s="1"/>
      <c r="FC18" s="1"/>
      <c r="FD18" s="1"/>
      <c r="FE18" s="1"/>
      <c r="FF18" s="1"/>
      <c r="FG18" s="1"/>
      <c r="FH18" s="1"/>
      <c r="FI18" s="1"/>
      <c r="FJ18" s="1"/>
      <c r="FK18" s="1"/>
      <c r="FM18" s="300"/>
      <c r="FN18" s="300"/>
      <c r="FO18" s="1"/>
      <c r="FP18" s="1"/>
      <c r="FQ18" s="1"/>
      <c r="FR18" s="1"/>
      <c r="FS18" s="1"/>
      <c r="FT18" s="1"/>
      <c r="FU18" s="1"/>
      <c r="FV18" s="1"/>
      <c r="FW18" s="1"/>
      <c r="FX18" s="1"/>
      <c r="FY18" s="1"/>
      <c r="FZ18" s="1"/>
      <c r="GA18" s="1"/>
      <c r="GB18" s="1"/>
      <c r="GC18" s="1"/>
      <c r="GD18" s="1"/>
      <c r="GE18" s="1"/>
      <c r="GF18" s="1"/>
      <c r="GG18" s="1"/>
      <c r="GH18" s="1"/>
      <c r="GI18" s="1"/>
      <c r="GK18" s="300"/>
      <c r="GL18" s="300"/>
      <c r="GM18" s="1"/>
      <c r="GN18" s="1"/>
      <c r="GO18" s="1"/>
      <c r="GP18" s="1"/>
      <c r="GQ18" s="1"/>
      <c r="GR18" s="1"/>
      <c r="GS18" s="1"/>
      <c r="GT18" s="1"/>
      <c r="GU18" s="1"/>
      <c r="GV18" s="1"/>
      <c r="GW18" s="1"/>
      <c r="GX18" s="1"/>
      <c r="GY18" s="1"/>
      <c r="GZ18" s="1"/>
      <c r="HA18" s="1"/>
      <c r="HB18" s="1"/>
      <c r="HC18" s="1"/>
      <c r="HD18" s="1"/>
      <c r="HE18" s="1"/>
      <c r="HF18" s="1"/>
      <c r="HG18" s="1"/>
      <c r="HI18" s="300"/>
      <c r="HJ18" s="300"/>
      <c r="HK18" s="1"/>
      <c r="HL18" s="1"/>
      <c r="HM18" s="1"/>
      <c r="HN18" s="1"/>
      <c r="HO18" s="1"/>
      <c r="HP18" s="1"/>
      <c r="HQ18" s="1"/>
      <c r="HR18" s="1"/>
      <c r="HS18" s="1"/>
      <c r="HT18" s="1"/>
      <c r="HU18" s="1"/>
      <c r="HV18" s="1"/>
      <c r="HW18" s="1"/>
      <c r="HX18" s="1"/>
      <c r="HY18" s="1"/>
      <c r="HZ18" s="1"/>
      <c r="IA18" s="1"/>
      <c r="IB18" s="1"/>
      <c r="IC18" s="1"/>
      <c r="ID18" s="1"/>
      <c r="IE18" s="1"/>
    </row>
    <row r="19" spans="1:239" ht="15">
      <c r="A19" s="1"/>
      <c r="B19" s="6" t="s">
        <v>197</v>
      </c>
      <c r="C19" s="1"/>
      <c r="D19" s="1"/>
      <c r="E19" s="1"/>
      <c r="F19" s="1"/>
      <c r="G19" s="1"/>
      <c r="H19" s="1"/>
      <c r="I19" s="1"/>
      <c r="J19" s="1"/>
      <c r="K19" s="1"/>
      <c r="L19" s="1"/>
      <c r="M19" s="1"/>
      <c r="N19" s="1"/>
      <c r="O19" s="1"/>
      <c r="P19" s="1"/>
      <c r="Q19" s="1"/>
      <c r="R19" s="1"/>
      <c r="S19" s="1"/>
      <c r="T19" s="1"/>
      <c r="U19" s="1"/>
      <c r="V19" s="1"/>
      <c r="W19" s="1"/>
      <c r="Y19" s="1"/>
      <c r="Z19" s="6" t="s">
        <v>197</v>
      </c>
      <c r="AA19" s="1"/>
      <c r="AB19" s="1"/>
      <c r="AC19" s="1"/>
      <c r="AD19" s="1"/>
      <c r="AE19" s="1"/>
      <c r="AF19" s="1"/>
      <c r="AG19" s="1"/>
      <c r="AH19" s="1"/>
      <c r="AI19" s="1"/>
      <c r="AJ19" s="1"/>
      <c r="AK19" s="1"/>
      <c r="AL19" s="1"/>
      <c r="AM19" s="1"/>
      <c r="AN19" s="1"/>
      <c r="AO19" s="1"/>
      <c r="AP19" s="1"/>
      <c r="AQ19" s="1"/>
      <c r="AR19" s="1"/>
      <c r="AS19" s="1"/>
      <c r="AT19" s="1"/>
      <c r="AU19" s="1"/>
      <c r="AW19" s="1"/>
      <c r="AX19" s="6" t="s">
        <v>197</v>
      </c>
      <c r="AY19" s="1"/>
      <c r="AZ19" s="1"/>
      <c r="BA19" s="1"/>
      <c r="BB19" s="1"/>
      <c r="BC19" s="1"/>
      <c r="BD19" s="1"/>
      <c r="BE19" s="1"/>
      <c r="BF19" s="1"/>
      <c r="BG19" s="1"/>
      <c r="BH19" s="1"/>
      <c r="BI19" s="1"/>
      <c r="BJ19" s="1"/>
      <c r="BK19" s="1"/>
      <c r="BL19" s="1"/>
      <c r="BM19" s="1"/>
      <c r="BN19" s="1"/>
      <c r="BO19" s="1"/>
      <c r="BP19" s="1"/>
      <c r="BQ19" s="1"/>
      <c r="BR19" s="1"/>
      <c r="BS19" s="1"/>
      <c r="BU19" s="1"/>
      <c r="BV19" s="6" t="s">
        <v>197</v>
      </c>
      <c r="BW19" s="1"/>
      <c r="BX19" s="1"/>
      <c r="BY19" s="1"/>
      <c r="BZ19" s="1"/>
      <c r="CA19" s="1"/>
      <c r="CB19" s="1"/>
      <c r="CC19" s="1"/>
      <c r="CD19" s="1"/>
      <c r="CE19" s="1"/>
      <c r="CF19" s="1"/>
      <c r="CG19" s="1"/>
      <c r="CH19" s="1"/>
      <c r="CI19" s="1"/>
      <c r="CJ19" s="1"/>
      <c r="CK19" s="1"/>
      <c r="CL19" s="1"/>
      <c r="CM19" s="1"/>
      <c r="CN19" s="1"/>
      <c r="CO19" s="1"/>
      <c r="CP19" s="1"/>
      <c r="CQ19" s="1"/>
      <c r="CS19" s="1"/>
      <c r="CT19" s="6" t="s">
        <v>197</v>
      </c>
      <c r="CU19" s="1"/>
      <c r="CV19" s="1"/>
      <c r="CW19" s="1"/>
      <c r="CX19" s="1"/>
      <c r="CY19" s="1"/>
      <c r="CZ19" s="1"/>
      <c r="DA19" s="1"/>
      <c r="DB19" s="1"/>
      <c r="DC19" s="1"/>
      <c r="DD19" s="1"/>
      <c r="DE19" s="1"/>
      <c r="DF19" s="1"/>
      <c r="DG19" s="1"/>
      <c r="DH19" s="1"/>
      <c r="DI19" s="1"/>
      <c r="DJ19" s="1"/>
      <c r="DK19" s="1"/>
      <c r="DL19" s="1"/>
      <c r="DM19" s="1"/>
      <c r="DN19" s="1"/>
      <c r="DO19" s="1"/>
      <c r="DQ19" s="1"/>
      <c r="DR19" s="6" t="s">
        <v>197</v>
      </c>
      <c r="DS19" s="1"/>
      <c r="DT19" s="1"/>
      <c r="DU19" s="1"/>
      <c r="DV19" s="1"/>
      <c r="DW19" s="1"/>
      <c r="DX19" s="1"/>
      <c r="DY19" s="1"/>
      <c r="DZ19" s="1"/>
      <c r="EA19" s="1"/>
      <c r="EB19" s="1"/>
      <c r="EC19" s="1"/>
      <c r="ED19" s="1"/>
      <c r="EE19" s="1"/>
      <c r="EF19" s="1"/>
      <c r="EG19" s="1"/>
      <c r="EH19" s="1"/>
      <c r="EI19" s="1"/>
      <c r="EJ19" s="1"/>
      <c r="EK19" s="1"/>
      <c r="EL19" s="1"/>
      <c r="EM19" s="1"/>
      <c r="EO19" s="1"/>
      <c r="EP19" s="6" t="s">
        <v>197</v>
      </c>
      <c r="EQ19" s="1"/>
      <c r="ER19" s="1"/>
      <c r="ES19" s="1"/>
      <c r="ET19" s="1"/>
      <c r="EU19" s="1"/>
      <c r="EV19" s="1"/>
      <c r="EW19" s="1"/>
      <c r="EX19" s="1"/>
      <c r="EY19" s="1"/>
      <c r="EZ19" s="1"/>
      <c r="FA19" s="1"/>
      <c r="FB19" s="1"/>
      <c r="FC19" s="1"/>
      <c r="FD19" s="1"/>
      <c r="FE19" s="1"/>
      <c r="FF19" s="1"/>
      <c r="FG19" s="1"/>
      <c r="FH19" s="1"/>
      <c r="FI19" s="1"/>
      <c r="FJ19" s="1"/>
      <c r="FK19" s="1"/>
      <c r="FM19" s="1"/>
      <c r="FN19" s="6" t="s">
        <v>197</v>
      </c>
      <c r="FO19" s="1"/>
      <c r="FP19" s="1"/>
      <c r="FQ19" s="1"/>
      <c r="FR19" s="1"/>
      <c r="FS19" s="1"/>
      <c r="FT19" s="1"/>
      <c r="FU19" s="1"/>
      <c r="FV19" s="1"/>
      <c r="FW19" s="1"/>
      <c r="FX19" s="1"/>
      <c r="FY19" s="1"/>
      <c r="FZ19" s="1"/>
      <c r="GA19" s="1"/>
      <c r="GB19" s="1"/>
      <c r="GC19" s="1"/>
      <c r="GD19" s="1"/>
      <c r="GE19" s="1"/>
      <c r="GF19" s="1"/>
      <c r="GG19" s="1"/>
      <c r="GH19" s="1"/>
      <c r="GI19" s="1"/>
      <c r="GK19" s="1"/>
      <c r="GL19" s="6" t="s">
        <v>197</v>
      </c>
      <c r="GM19" s="1"/>
      <c r="GN19" s="1"/>
      <c r="GO19" s="1"/>
      <c r="GP19" s="1"/>
      <c r="GQ19" s="1"/>
      <c r="GR19" s="1"/>
      <c r="GS19" s="1"/>
      <c r="GT19" s="1"/>
      <c r="GU19" s="1"/>
      <c r="GV19" s="1"/>
      <c r="GW19" s="1"/>
      <c r="GX19" s="1"/>
      <c r="GY19" s="1"/>
      <c r="GZ19" s="1"/>
      <c r="HA19" s="1"/>
      <c r="HB19" s="1"/>
      <c r="HC19" s="1"/>
      <c r="HD19" s="1"/>
      <c r="HE19" s="1"/>
      <c r="HF19" s="1"/>
      <c r="HG19" s="1"/>
      <c r="HI19" s="1"/>
      <c r="HJ19" s="6" t="s">
        <v>197</v>
      </c>
      <c r="HK19" s="1"/>
      <c r="HL19" s="1"/>
      <c r="HM19" s="1"/>
      <c r="HN19" s="1"/>
      <c r="HO19" s="1"/>
      <c r="HP19" s="1"/>
      <c r="HQ19" s="1"/>
      <c r="HR19" s="1"/>
      <c r="HS19" s="1"/>
      <c r="HT19" s="1"/>
      <c r="HU19" s="1"/>
      <c r="HV19" s="1"/>
      <c r="HW19" s="1"/>
      <c r="HX19" s="1"/>
      <c r="HY19" s="1"/>
      <c r="HZ19" s="1"/>
      <c r="IA19" s="1"/>
      <c r="IB19" s="1"/>
      <c r="IC19" s="1"/>
      <c r="ID19" s="1"/>
      <c r="IE19" s="1"/>
    </row>
    <row r="20" spans="1:239" ht="15">
      <c r="A20" s="1"/>
      <c r="B20" s="7" t="s">
        <v>193</v>
      </c>
      <c r="C20" s="1">
        <v>73.099999999999994</v>
      </c>
      <c r="D20" s="1">
        <v>73.099999999999994</v>
      </c>
      <c r="E20" s="1">
        <v>73.400000000000006</v>
      </c>
      <c r="F20" s="1">
        <v>73.3</v>
      </c>
      <c r="G20" s="1">
        <v>72.5</v>
      </c>
      <c r="H20" s="1">
        <v>72.8</v>
      </c>
      <c r="I20" s="1">
        <v>71.8</v>
      </c>
      <c r="J20" s="1">
        <v>71.599999999999994</v>
      </c>
      <c r="K20" s="1">
        <v>71.5</v>
      </c>
      <c r="L20" s="1">
        <v>72</v>
      </c>
      <c r="M20" s="1">
        <v>72.7</v>
      </c>
      <c r="N20" s="1">
        <v>72</v>
      </c>
      <c r="O20" s="1">
        <v>71.5</v>
      </c>
      <c r="P20" s="1">
        <v>71.8</v>
      </c>
      <c r="Q20" s="1">
        <v>72</v>
      </c>
      <c r="R20" s="1">
        <v>72.2</v>
      </c>
      <c r="S20" s="1">
        <v>72.400000000000006</v>
      </c>
      <c r="T20" s="1">
        <v>72.2</v>
      </c>
      <c r="U20" s="1">
        <v>72.099999999999994</v>
      </c>
      <c r="V20" s="1">
        <v>72.400000000000006</v>
      </c>
      <c r="W20" s="1">
        <v>71.7</v>
      </c>
      <c r="Y20" s="1"/>
      <c r="Z20" s="7" t="s">
        <v>193</v>
      </c>
      <c r="AA20" s="1">
        <v>69.8</v>
      </c>
      <c r="AB20" s="1">
        <v>71.3</v>
      </c>
      <c r="AC20" s="1">
        <v>70.900000000000006</v>
      </c>
      <c r="AD20" s="1">
        <v>71.2</v>
      </c>
      <c r="AE20" s="1">
        <v>71</v>
      </c>
      <c r="AF20" s="1">
        <v>71.099999999999994</v>
      </c>
      <c r="AG20" s="1">
        <v>68.599999999999994</v>
      </c>
      <c r="AH20" s="1">
        <v>68.3</v>
      </c>
      <c r="AI20" s="1">
        <v>69.599999999999994</v>
      </c>
      <c r="AJ20" s="1">
        <v>69.3</v>
      </c>
      <c r="AK20" s="1">
        <v>70.900000000000006</v>
      </c>
      <c r="AL20" s="1">
        <v>70.900000000000006</v>
      </c>
      <c r="AM20" s="1">
        <v>71</v>
      </c>
      <c r="AN20" s="1">
        <v>70.5</v>
      </c>
      <c r="AO20" s="1">
        <v>70.7</v>
      </c>
      <c r="AP20" s="1">
        <v>70.7</v>
      </c>
      <c r="AQ20" s="1">
        <v>71.599999999999994</v>
      </c>
      <c r="AR20" s="1">
        <v>71.2</v>
      </c>
      <c r="AS20" s="1">
        <v>71</v>
      </c>
      <c r="AT20" s="1">
        <v>70.400000000000006</v>
      </c>
      <c r="AU20" s="1">
        <v>70.5</v>
      </c>
      <c r="AW20" s="1"/>
      <c r="AX20" s="7" t="s">
        <v>193</v>
      </c>
      <c r="AY20" s="1">
        <v>70.099999999999994</v>
      </c>
      <c r="AZ20" s="1">
        <v>71.2</v>
      </c>
      <c r="BA20" s="1">
        <v>70.8</v>
      </c>
      <c r="BB20" s="1">
        <v>71</v>
      </c>
      <c r="BC20" s="1">
        <v>70.099999999999994</v>
      </c>
      <c r="BD20" s="1">
        <v>70.2</v>
      </c>
      <c r="BE20" s="1">
        <v>69</v>
      </c>
      <c r="BF20" s="1">
        <v>69.099999999999994</v>
      </c>
      <c r="BG20" s="1">
        <v>69</v>
      </c>
      <c r="BH20" s="1">
        <v>69.5</v>
      </c>
      <c r="BI20" s="1">
        <v>70.2</v>
      </c>
      <c r="BJ20" s="1">
        <v>70</v>
      </c>
      <c r="BK20" s="1">
        <v>69.599999999999994</v>
      </c>
      <c r="BL20" s="1">
        <v>70.2</v>
      </c>
      <c r="BM20" s="1">
        <v>70.5</v>
      </c>
      <c r="BN20" s="1">
        <v>70.400000000000006</v>
      </c>
      <c r="BO20" s="1">
        <v>70.5</v>
      </c>
      <c r="BP20" s="1">
        <v>70.599999999999994</v>
      </c>
      <c r="BQ20" s="1">
        <v>69.900000000000006</v>
      </c>
      <c r="BR20" s="1">
        <v>69.8</v>
      </c>
      <c r="BS20" s="1">
        <v>69.099999999999994</v>
      </c>
      <c r="BU20" s="1"/>
      <c r="BV20" s="7" t="s">
        <v>193</v>
      </c>
      <c r="BW20" s="1">
        <v>67.2</v>
      </c>
      <c r="BX20" s="1">
        <v>68.599999999999994</v>
      </c>
      <c r="BY20" s="1">
        <v>68.2</v>
      </c>
      <c r="BZ20" s="1">
        <v>68.099999999999994</v>
      </c>
      <c r="CA20" s="1">
        <v>67.900000000000006</v>
      </c>
      <c r="CB20" s="1">
        <v>67.2</v>
      </c>
      <c r="CC20" s="1">
        <v>66.599999999999994</v>
      </c>
      <c r="CD20" s="1">
        <v>67.400000000000006</v>
      </c>
      <c r="CE20" s="1">
        <v>67.099999999999994</v>
      </c>
      <c r="CF20" s="1">
        <v>69.2</v>
      </c>
      <c r="CG20" s="1">
        <v>69</v>
      </c>
      <c r="CH20" s="1">
        <v>68.599999999999994</v>
      </c>
      <c r="CI20" s="1">
        <v>68.900000000000006</v>
      </c>
      <c r="CJ20" s="1">
        <v>69.400000000000006</v>
      </c>
      <c r="CK20" s="1">
        <v>69.8</v>
      </c>
      <c r="CL20" s="1">
        <v>69.7</v>
      </c>
      <c r="CM20" s="1">
        <v>70.400000000000006</v>
      </c>
      <c r="CN20" s="1">
        <v>70.5</v>
      </c>
      <c r="CO20" s="1">
        <v>70.2</v>
      </c>
      <c r="CP20" s="1">
        <v>70.400000000000006</v>
      </c>
      <c r="CQ20" s="1">
        <v>69.7</v>
      </c>
      <c r="CS20" s="1"/>
      <c r="CT20" s="7" t="s">
        <v>193</v>
      </c>
      <c r="CU20" s="1">
        <v>68.2</v>
      </c>
      <c r="CV20" s="1">
        <v>68.3</v>
      </c>
      <c r="CW20" s="1">
        <v>68.8</v>
      </c>
      <c r="CX20" s="1">
        <v>68.7</v>
      </c>
      <c r="CY20" s="1">
        <v>67.8</v>
      </c>
      <c r="CZ20" s="1">
        <v>67.599999999999994</v>
      </c>
      <c r="DA20" s="1">
        <v>66.400000000000006</v>
      </c>
      <c r="DB20" s="1">
        <v>67.599999999999994</v>
      </c>
      <c r="DC20" s="1">
        <v>67.599999999999994</v>
      </c>
      <c r="DD20" s="1">
        <v>68.900000000000006</v>
      </c>
      <c r="DE20" s="1">
        <v>69.3</v>
      </c>
      <c r="DF20" s="1">
        <v>68.900000000000006</v>
      </c>
      <c r="DG20" s="1">
        <v>68.599999999999994</v>
      </c>
      <c r="DH20" s="1">
        <v>69.2</v>
      </c>
      <c r="DI20" s="1">
        <v>69.7</v>
      </c>
      <c r="DJ20" s="1">
        <v>69.900000000000006</v>
      </c>
      <c r="DK20" s="1">
        <v>70.8</v>
      </c>
      <c r="DL20" s="1">
        <v>70.7</v>
      </c>
      <c r="DM20" s="1">
        <v>70.400000000000006</v>
      </c>
      <c r="DN20" s="1">
        <v>70.5</v>
      </c>
      <c r="DO20" s="1">
        <v>70.900000000000006</v>
      </c>
      <c r="DQ20" s="1"/>
      <c r="DR20" s="7" t="s">
        <v>193</v>
      </c>
      <c r="DS20" s="1">
        <v>68.900000000000006</v>
      </c>
      <c r="DT20" s="1">
        <v>69.8</v>
      </c>
      <c r="DU20" s="1">
        <v>69.8</v>
      </c>
      <c r="DV20" s="1">
        <v>69.8</v>
      </c>
      <c r="DW20" s="1">
        <v>69.3</v>
      </c>
      <c r="DX20" s="1">
        <v>69.2</v>
      </c>
      <c r="DY20" s="1">
        <v>68.2</v>
      </c>
      <c r="DZ20" s="1">
        <v>69.099999999999994</v>
      </c>
      <c r="EA20" s="1">
        <v>69.400000000000006</v>
      </c>
      <c r="EB20" s="1">
        <v>70.7</v>
      </c>
      <c r="EC20" s="1">
        <v>70.599999999999994</v>
      </c>
      <c r="ED20" s="1">
        <v>70</v>
      </c>
      <c r="EE20" s="1">
        <v>69.7</v>
      </c>
      <c r="EF20" s="1">
        <v>70.3</v>
      </c>
      <c r="EG20" s="1">
        <v>70.400000000000006</v>
      </c>
      <c r="EH20" s="1">
        <v>70.5</v>
      </c>
      <c r="EI20" s="1">
        <v>70.900000000000006</v>
      </c>
      <c r="EJ20" s="1">
        <v>70.8</v>
      </c>
      <c r="EK20" s="1">
        <v>70.5</v>
      </c>
      <c r="EL20" s="1">
        <v>70.7</v>
      </c>
      <c r="EM20" s="1">
        <v>69.8</v>
      </c>
      <c r="EO20" s="1"/>
      <c r="EP20" s="7" t="s">
        <v>193</v>
      </c>
      <c r="EQ20" s="1">
        <v>69.2</v>
      </c>
      <c r="ER20" s="1">
        <v>68.7</v>
      </c>
      <c r="ES20" s="1">
        <v>69.400000000000006</v>
      </c>
      <c r="ET20" s="1">
        <v>69</v>
      </c>
      <c r="EU20" s="1">
        <v>67.2</v>
      </c>
      <c r="EV20" s="1">
        <v>67.2</v>
      </c>
      <c r="EW20" s="1">
        <v>64.7</v>
      </c>
      <c r="EX20" s="1">
        <v>65.400000000000006</v>
      </c>
      <c r="EY20" s="1">
        <v>65.7</v>
      </c>
      <c r="EZ20" s="1">
        <v>67.2</v>
      </c>
      <c r="FA20" s="1">
        <v>67.099999999999994</v>
      </c>
      <c r="FB20" s="1">
        <v>66.5</v>
      </c>
      <c r="FC20" s="1">
        <v>65.8</v>
      </c>
      <c r="FD20" s="1">
        <v>66.900000000000006</v>
      </c>
      <c r="FE20" s="1">
        <v>67.5</v>
      </c>
      <c r="FF20" s="1">
        <v>67.2</v>
      </c>
      <c r="FG20" s="1">
        <v>68.599999999999994</v>
      </c>
      <c r="FH20" s="1">
        <v>68.7</v>
      </c>
      <c r="FI20" s="1">
        <v>68</v>
      </c>
      <c r="FJ20" s="1">
        <v>68.2</v>
      </c>
      <c r="FK20" s="1">
        <v>67.900000000000006</v>
      </c>
      <c r="FM20" s="1"/>
      <c r="FN20" s="7" t="s">
        <v>193</v>
      </c>
      <c r="FO20" s="1">
        <v>57.5</v>
      </c>
      <c r="FP20" s="1">
        <v>58.9</v>
      </c>
      <c r="FQ20" s="1">
        <v>58.2</v>
      </c>
      <c r="FR20" s="1">
        <v>58.5</v>
      </c>
      <c r="FS20" s="1">
        <v>57.3</v>
      </c>
      <c r="FT20" s="1">
        <v>56.8</v>
      </c>
      <c r="FU20" s="1">
        <v>51.8</v>
      </c>
      <c r="FV20" s="1">
        <v>52</v>
      </c>
      <c r="FW20" s="1">
        <v>52.4</v>
      </c>
      <c r="FX20" s="1">
        <v>54.2</v>
      </c>
      <c r="FY20" s="1">
        <v>54.2</v>
      </c>
      <c r="FZ20" s="1">
        <v>53.5</v>
      </c>
      <c r="GA20" s="1">
        <v>53</v>
      </c>
      <c r="GB20" s="1">
        <v>53.6</v>
      </c>
      <c r="GC20" s="1">
        <v>54.4</v>
      </c>
      <c r="GD20" s="1">
        <v>55.4</v>
      </c>
      <c r="GE20" s="1">
        <v>55.6</v>
      </c>
      <c r="GF20" s="1">
        <v>55.5</v>
      </c>
      <c r="GG20" s="1">
        <v>55.5</v>
      </c>
      <c r="GH20" s="1">
        <v>55.6</v>
      </c>
      <c r="GI20" s="1">
        <v>54.2</v>
      </c>
      <c r="GK20" s="1"/>
      <c r="GL20" s="7" t="s">
        <v>193</v>
      </c>
      <c r="GM20" s="1">
        <v>56</v>
      </c>
      <c r="GN20" s="1">
        <v>55.7</v>
      </c>
      <c r="GO20" s="1">
        <v>56</v>
      </c>
      <c r="GP20" s="1">
        <v>55.6</v>
      </c>
      <c r="GQ20" s="1">
        <v>54.7</v>
      </c>
      <c r="GR20" s="1">
        <v>53</v>
      </c>
      <c r="GS20" s="1">
        <v>48</v>
      </c>
      <c r="GT20" s="1">
        <v>48.3</v>
      </c>
      <c r="GU20" s="1">
        <v>49.2</v>
      </c>
      <c r="GV20" s="1">
        <v>51.6</v>
      </c>
      <c r="GW20" s="1">
        <v>51.2</v>
      </c>
      <c r="GX20" s="1">
        <v>50.1</v>
      </c>
      <c r="GY20" s="1">
        <v>49.9</v>
      </c>
      <c r="GZ20" s="1">
        <v>50.7</v>
      </c>
      <c r="HA20" s="1">
        <v>51.6</v>
      </c>
      <c r="HB20" s="1">
        <v>53.2</v>
      </c>
      <c r="HC20" s="1">
        <v>54.3</v>
      </c>
      <c r="HD20" s="1">
        <v>53.5</v>
      </c>
      <c r="HE20" s="1">
        <v>53.6</v>
      </c>
      <c r="HF20" s="1">
        <v>54.2</v>
      </c>
      <c r="HG20" s="1">
        <v>52.9</v>
      </c>
      <c r="HI20" s="1"/>
      <c r="HJ20" s="7" t="s">
        <v>193</v>
      </c>
      <c r="HK20" s="1">
        <v>62</v>
      </c>
      <c r="HL20" s="1">
        <v>61.9</v>
      </c>
      <c r="HM20" s="1">
        <v>62.3</v>
      </c>
      <c r="HN20" s="1">
        <v>61.7</v>
      </c>
      <c r="HO20" s="1">
        <v>61.3</v>
      </c>
      <c r="HP20" s="1">
        <v>60.2</v>
      </c>
      <c r="HQ20" s="1">
        <v>55.3</v>
      </c>
      <c r="HR20" s="1">
        <v>54.5</v>
      </c>
      <c r="HS20" s="1">
        <v>55.9</v>
      </c>
      <c r="HT20" s="1">
        <v>58.2</v>
      </c>
      <c r="HU20" s="1">
        <v>57.5</v>
      </c>
      <c r="HV20" s="1">
        <v>56.7</v>
      </c>
      <c r="HW20" s="1">
        <v>56.9</v>
      </c>
      <c r="HX20" s="1">
        <v>57.1</v>
      </c>
      <c r="HY20" s="1">
        <v>57.7</v>
      </c>
      <c r="HZ20" s="1">
        <v>58.4</v>
      </c>
      <c r="IA20" s="1">
        <v>58.9</v>
      </c>
      <c r="IB20" s="1">
        <v>58.9</v>
      </c>
      <c r="IC20" s="1">
        <v>58.9</v>
      </c>
      <c r="ID20" s="1">
        <v>59.2</v>
      </c>
      <c r="IE20" s="1">
        <v>58.4</v>
      </c>
    </row>
    <row r="21" spans="1:239" ht="15">
      <c r="A21" s="1"/>
      <c r="B21" s="7" t="s">
        <v>194</v>
      </c>
      <c r="C21" s="1">
        <v>21</v>
      </c>
      <c r="D21" s="1">
        <v>20.9</v>
      </c>
      <c r="E21" s="1">
        <v>20.9</v>
      </c>
      <c r="F21" s="1">
        <v>20.8</v>
      </c>
      <c r="G21" s="1">
        <v>20.5</v>
      </c>
      <c r="H21" s="1">
        <v>20.6</v>
      </c>
      <c r="I21" s="1">
        <v>20.2</v>
      </c>
      <c r="J21" s="1">
        <v>20.100000000000001</v>
      </c>
      <c r="K21" s="1">
        <v>20.100000000000001</v>
      </c>
      <c r="L21" s="1">
        <v>20.2</v>
      </c>
      <c r="M21" s="1">
        <v>20.3</v>
      </c>
      <c r="N21" s="1">
        <v>20</v>
      </c>
      <c r="O21" s="1">
        <v>19.899999999999999</v>
      </c>
      <c r="P21" s="1">
        <v>19.899999999999999</v>
      </c>
      <c r="Q21" s="1">
        <v>20</v>
      </c>
      <c r="R21" s="1">
        <v>20</v>
      </c>
      <c r="S21" s="1">
        <v>20</v>
      </c>
      <c r="T21" s="1">
        <v>20</v>
      </c>
      <c r="U21" s="1">
        <v>20</v>
      </c>
      <c r="V21" s="1">
        <v>20.100000000000001</v>
      </c>
      <c r="W21" s="1">
        <v>19.899999999999999</v>
      </c>
      <c r="Y21" s="1"/>
      <c r="Z21" s="7" t="s">
        <v>194</v>
      </c>
      <c r="AA21" s="1">
        <v>20.399999999999999</v>
      </c>
      <c r="AB21" s="1">
        <v>20.7</v>
      </c>
      <c r="AC21" s="1">
        <v>20.6</v>
      </c>
      <c r="AD21" s="1">
        <v>20.6</v>
      </c>
      <c r="AE21" s="1">
        <v>20.5</v>
      </c>
      <c r="AF21" s="1">
        <v>20.5</v>
      </c>
      <c r="AG21" s="1">
        <v>19.7</v>
      </c>
      <c r="AH21" s="1">
        <v>19.600000000000001</v>
      </c>
      <c r="AI21" s="1">
        <v>19.8</v>
      </c>
      <c r="AJ21" s="1">
        <v>19.8</v>
      </c>
      <c r="AK21" s="1">
        <v>20.2</v>
      </c>
      <c r="AL21" s="1">
        <v>20.2</v>
      </c>
      <c r="AM21" s="1">
        <v>20.2</v>
      </c>
      <c r="AN21" s="1">
        <v>20.100000000000001</v>
      </c>
      <c r="AO21" s="1">
        <v>20.100000000000001</v>
      </c>
      <c r="AP21" s="1">
        <v>20.2</v>
      </c>
      <c r="AQ21" s="1">
        <v>20.399999999999999</v>
      </c>
      <c r="AR21" s="1">
        <v>20.2</v>
      </c>
      <c r="AS21" s="1">
        <v>20.100000000000001</v>
      </c>
      <c r="AT21" s="1">
        <v>19.899999999999999</v>
      </c>
      <c r="AU21" s="1">
        <v>19.899999999999999</v>
      </c>
      <c r="AW21" s="1"/>
      <c r="AX21" s="7" t="s">
        <v>194</v>
      </c>
      <c r="AY21" s="1">
        <v>20.100000000000001</v>
      </c>
      <c r="AZ21" s="1">
        <v>20.3</v>
      </c>
      <c r="BA21" s="1">
        <v>20.2</v>
      </c>
      <c r="BB21" s="1">
        <v>20.100000000000001</v>
      </c>
      <c r="BC21" s="1">
        <v>19.8</v>
      </c>
      <c r="BD21" s="1">
        <v>19.8</v>
      </c>
      <c r="BE21" s="1">
        <v>19.399999999999999</v>
      </c>
      <c r="BF21" s="1">
        <v>19.399999999999999</v>
      </c>
      <c r="BG21" s="1">
        <v>19.3</v>
      </c>
      <c r="BH21" s="1">
        <v>19.5</v>
      </c>
      <c r="BI21" s="1">
        <v>19.600000000000001</v>
      </c>
      <c r="BJ21" s="1">
        <v>19.5</v>
      </c>
      <c r="BK21" s="1">
        <v>19.399999999999999</v>
      </c>
      <c r="BL21" s="1">
        <v>19.600000000000001</v>
      </c>
      <c r="BM21" s="1">
        <v>19.7</v>
      </c>
      <c r="BN21" s="1">
        <v>19.600000000000001</v>
      </c>
      <c r="BO21" s="1">
        <v>19.600000000000001</v>
      </c>
      <c r="BP21" s="1">
        <v>19.600000000000001</v>
      </c>
      <c r="BQ21" s="1">
        <v>19.399999999999999</v>
      </c>
      <c r="BR21" s="1">
        <v>19.399999999999999</v>
      </c>
      <c r="BS21" s="1">
        <v>19.3</v>
      </c>
      <c r="BU21" s="1"/>
      <c r="BV21" s="7" t="s">
        <v>194</v>
      </c>
      <c r="BW21" s="1">
        <v>19.399999999999999</v>
      </c>
      <c r="BX21" s="1">
        <v>19.8</v>
      </c>
      <c r="BY21" s="1">
        <v>19.600000000000001</v>
      </c>
      <c r="BZ21" s="1">
        <v>19.5</v>
      </c>
      <c r="CA21" s="1">
        <v>19.399999999999999</v>
      </c>
      <c r="CB21" s="1">
        <v>19.2</v>
      </c>
      <c r="CC21" s="1">
        <v>19</v>
      </c>
      <c r="CD21" s="1">
        <v>19.2</v>
      </c>
      <c r="CE21" s="1">
        <v>19.100000000000001</v>
      </c>
      <c r="CF21" s="1">
        <v>19.600000000000001</v>
      </c>
      <c r="CG21" s="1">
        <v>19.5</v>
      </c>
      <c r="CH21" s="1">
        <v>19.399999999999999</v>
      </c>
      <c r="CI21" s="1">
        <v>19.399999999999999</v>
      </c>
      <c r="CJ21" s="1">
        <v>19.600000000000001</v>
      </c>
      <c r="CK21" s="1">
        <v>19.8</v>
      </c>
      <c r="CL21" s="1">
        <v>19.600000000000001</v>
      </c>
      <c r="CM21" s="1">
        <v>19.8</v>
      </c>
      <c r="CN21" s="1">
        <v>19.8</v>
      </c>
      <c r="CO21" s="1">
        <v>19.7</v>
      </c>
      <c r="CP21" s="1">
        <v>19.7</v>
      </c>
      <c r="CQ21" s="1">
        <v>19.5</v>
      </c>
      <c r="CS21" s="1"/>
      <c r="CT21" s="7" t="s">
        <v>194</v>
      </c>
      <c r="CU21" s="1">
        <v>19.100000000000001</v>
      </c>
      <c r="CV21" s="1">
        <v>19.3</v>
      </c>
      <c r="CW21" s="1">
        <v>19.399999999999999</v>
      </c>
      <c r="CX21" s="1">
        <v>19.3</v>
      </c>
      <c r="CY21" s="1">
        <v>19</v>
      </c>
      <c r="CZ21" s="1">
        <v>19</v>
      </c>
      <c r="DA21" s="1">
        <v>18.600000000000001</v>
      </c>
      <c r="DB21" s="1">
        <v>18.899999999999999</v>
      </c>
      <c r="DC21" s="1">
        <v>18.899999999999999</v>
      </c>
      <c r="DD21" s="1">
        <v>19.3</v>
      </c>
      <c r="DE21" s="1">
        <v>19.3</v>
      </c>
      <c r="DF21" s="1">
        <v>19.2</v>
      </c>
      <c r="DG21" s="1">
        <v>19.100000000000001</v>
      </c>
      <c r="DH21" s="1">
        <v>19.3</v>
      </c>
      <c r="DI21" s="1">
        <v>19.399999999999999</v>
      </c>
      <c r="DJ21" s="1">
        <v>19.5</v>
      </c>
      <c r="DK21" s="1">
        <v>19.7</v>
      </c>
      <c r="DL21" s="1">
        <v>19.7</v>
      </c>
      <c r="DM21" s="1">
        <v>19.600000000000001</v>
      </c>
      <c r="DN21" s="1">
        <v>19.600000000000001</v>
      </c>
      <c r="DO21" s="1">
        <v>19.7</v>
      </c>
      <c r="DQ21" s="1"/>
      <c r="DR21" s="7" t="s">
        <v>194</v>
      </c>
      <c r="DS21" s="1">
        <v>19.5</v>
      </c>
      <c r="DT21" s="1">
        <v>19.7</v>
      </c>
      <c r="DU21" s="1">
        <v>19.600000000000001</v>
      </c>
      <c r="DV21" s="1">
        <v>19.5</v>
      </c>
      <c r="DW21" s="1">
        <v>19.3</v>
      </c>
      <c r="DX21" s="1">
        <v>19.3</v>
      </c>
      <c r="DY21" s="1">
        <v>19</v>
      </c>
      <c r="DZ21" s="1">
        <v>19.2</v>
      </c>
      <c r="EA21" s="1">
        <v>19.3</v>
      </c>
      <c r="EB21" s="1">
        <v>19.7</v>
      </c>
      <c r="EC21" s="1">
        <v>19.7</v>
      </c>
      <c r="ED21" s="1">
        <v>19.5</v>
      </c>
      <c r="EE21" s="1">
        <v>19.399999999999999</v>
      </c>
      <c r="EF21" s="1">
        <v>19.600000000000001</v>
      </c>
      <c r="EG21" s="1">
        <v>19.7</v>
      </c>
      <c r="EH21" s="1">
        <v>19.7</v>
      </c>
      <c r="EI21" s="1">
        <v>19.8</v>
      </c>
      <c r="EJ21" s="1">
        <v>19.7</v>
      </c>
      <c r="EK21" s="1">
        <v>19.600000000000001</v>
      </c>
      <c r="EL21" s="1">
        <v>19.7</v>
      </c>
      <c r="EM21" s="1">
        <v>19.399999999999999</v>
      </c>
      <c r="EO21" s="1"/>
      <c r="EP21" s="7" t="s">
        <v>194</v>
      </c>
      <c r="EQ21" s="1">
        <v>20.100000000000001</v>
      </c>
      <c r="ER21" s="1">
        <v>19.899999999999999</v>
      </c>
      <c r="ES21" s="1">
        <v>20</v>
      </c>
      <c r="ET21" s="1">
        <v>19.899999999999999</v>
      </c>
      <c r="EU21" s="1">
        <v>19.399999999999999</v>
      </c>
      <c r="EV21" s="1">
        <v>19.3</v>
      </c>
      <c r="EW21" s="1">
        <v>18.5</v>
      </c>
      <c r="EX21" s="1">
        <v>18.7</v>
      </c>
      <c r="EY21" s="1">
        <v>18.8</v>
      </c>
      <c r="EZ21" s="1">
        <v>19.2</v>
      </c>
      <c r="FA21" s="1">
        <v>19.2</v>
      </c>
      <c r="FB21" s="1">
        <v>18.8</v>
      </c>
      <c r="FC21" s="1">
        <v>18.600000000000001</v>
      </c>
      <c r="FD21" s="1">
        <v>18.899999999999999</v>
      </c>
      <c r="FE21" s="1">
        <v>19.100000000000001</v>
      </c>
      <c r="FF21" s="1">
        <v>19</v>
      </c>
      <c r="FG21" s="1">
        <v>19.399999999999999</v>
      </c>
      <c r="FH21" s="1">
        <v>19.399999999999999</v>
      </c>
      <c r="FI21" s="1">
        <v>19.2</v>
      </c>
      <c r="FJ21" s="1">
        <v>19.3</v>
      </c>
      <c r="FK21" s="1">
        <v>19.2</v>
      </c>
      <c r="FM21" s="1"/>
      <c r="FN21" s="7" t="s">
        <v>194</v>
      </c>
      <c r="FO21" s="1">
        <v>28.7</v>
      </c>
      <c r="FP21" s="1">
        <v>29.5</v>
      </c>
      <c r="FQ21" s="1">
        <v>29.1</v>
      </c>
      <c r="FR21" s="1">
        <v>29.2</v>
      </c>
      <c r="FS21" s="1">
        <v>28.6</v>
      </c>
      <c r="FT21" s="1">
        <v>28.3</v>
      </c>
      <c r="FU21" s="1">
        <v>25.8</v>
      </c>
      <c r="FV21" s="1">
        <v>25.8</v>
      </c>
      <c r="FW21" s="1">
        <v>25.9</v>
      </c>
      <c r="FX21" s="1">
        <v>26.7</v>
      </c>
      <c r="FY21" s="1">
        <v>26.7</v>
      </c>
      <c r="FZ21" s="1">
        <v>26.3</v>
      </c>
      <c r="GA21" s="1">
        <v>25.9</v>
      </c>
      <c r="GB21" s="1">
        <v>26.1</v>
      </c>
      <c r="GC21" s="1">
        <v>26.5</v>
      </c>
      <c r="GD21" s="1">
        <v>26.9</v>
      </c>
      <c r="GE21" s="1">
        <v>27.1</v>
      </c>
      <c r="GF21" s="1">
        <v>27.1</v>
      </c>
      <c r="GG21" s="1">
        <v>27.1</v>
      </c>
      <c r="GH21" s="1">
        <v>27.2</v>
      </c>
      <c r="GI21" s="1">
        <v>26.5</v>
      </c>
      <c r="GK21" s="1"/>
      <c r="GL21" s="7" t="s">
        <v>194</v>
      </c>
      <c r="GM21" s="1">
        <v>27.6</v>
      </c>
      <c r="GN21" s="1">
        <v>27.3</v>
      </c>
      <c r="GO21" s="1">
        <v>27.4</v>
      </c>
      <c r="GP21" s="1">
        <v>27</v>
      </c>
      <c r="GQ21" s="1">
        <v>26.5</v>
      </c>
      <c r="GR21" s="1">
        <v>25.6</v>
      </c>
      <c r="GS21" s="1">
        <v>23.1</v>
      </c>
      <c r="GT21" s="1">
        <v>23.2</v>
      </c>
      <c r="GU21" s="1">
        <v>23.7</v>
      </c>
      <c r="GV21" s="1">
        <v>24.9</v>
      </c>
      <c r="GW21" s="1">
        <v>24.7</v>
      </c>
      <c r="GX21" s="1">
        <v>24.1</v>
      </c>
      <c r="GY21" s="1">
        <v>24</v>
      </c>
      <c r="GZ21" s="1">
        <v>24.3</v>
      </c>
      <c r="HA21" s="1">
        <v>24.8</v>
      </c>
      <c r="HB21" s="1">
        <v>25.6</v>
      </c>
      <c r="HC21" s="1">
        <v>26.1</v>
      </c>
      <c r="HD21" s="1">
        <v>25.8</v>
      </c>
      <c r="HE21" s="1">
        <v>25.8</v>
      </c>
      <c r="HF21" s="1">
        <v>26.2</v>
      </c>
      <c r="HG21" s="1">
        <v>25.6</v>
      </c>
      <c r="HI21" s="1"/>
      <c r="HJ21" s="7" t="s">
        <v>194</v>
      </c>
      <c r="HK21" s="1">
        <v>24.3</v>
      </c>
      <c r="HL21" s="1">
        <v>24.1</v>
      </c>
      <c r="HM21" s="1">
        <v>24.2</v>
      </c>
      <c r="HN21" s="1">
        <v>24</v>
      </c>
      <c r="HO21" s="1">
        <v>23.7</v>
      </c>
      <c r="HP21" s="1">
        <v>23.2</v>
      </c>
      <c r="HQ21" s="1">
        <v>21.3</v>
      </c>
      <c r="HR21" s="1">
        <v>21</v>
      </c>
      <c r="HS21" s="1">
        <v>21.6</v>
      </c>
      <c r="HT21" s="1">
        <v>22.5</v>
      </c>
      <c r="HU21" s="1">
        <v>22.2</v>
      </c>
      <c r="HV21" s="1">
        <v>21.9</v>
      </c>
      <c r="HW21" s="1">
        <v>21.9</v>
      </c>
      <c r="HX21" s="1">
        <v>22.1</v>
      </c>
      <c r="HY21" s="1">
        <v>22.3</v>
      </c>
      <c r="HZ21" s="1">
        <v>22.6</v>
      </c>
      <c r="IA21" s="1">
        <v>22.7</v>
      </c>
      <c r="IB21" s="1">
        <v>22.7</v>
      </c>
      <c r="IC21" s="1">
        <v>22.7</v>
      </c>
      <c r="ID21" s="1">
        <v>22.8</v>
      </c>
      <c r="IE21" s="1">
        <v>22.5</v>
      </c>
    </row>
    <row r="22" spans="1:239" ht="15">
      <c r="A22" s="1"/>
      <c r="B22" s="7" t="s">
        <v>195</v>
      </c>
      <c r="C22" s="1">
        <v>4.4000000000000004</v>
      </c>
      <c r="D22" s="1">
        <v>4.4000000000000004</v>
      </c>
      <c r="E22" s="1">
        <v>4.3</v>
      </c>
      <c r="F22" s="1">
        <v>4.5</v>
      </c>
      <c r="G22" s="1">
        <v>5.0999999999999996</v>
      </c>
      <c r="H22" s="1">
        <v>5.0999999999999996</v>
      </c>
      <c r="I22" s="1">
        <v>6.1</v>
      </c>
      <c r="J22" s="1">
        <v>6.3</v>
      </c>
      <c r="K22" s="1">
        <v>6.4</v>
      </c>
      <c r="L22" s="1">
        <v>6.4</v>
      </c>
      <c r="M22" s="1">
        <v>6.1</v>
      </c>
      <c r="N22" s="1">
        <v>6.7</v>
      </c>
      <c r="O22" s="1">
        <v>6.9</v>
      </c>
      <c r="P22" s="1">
        <v>6.7</v>
      </c>
      <c r="Q22" s="1">
        <v>6.9</v>
      </c>
      <c r="R22" s="1">
        <v>7</v>
      </c>
      <c r="S22" s="1">
        <v>6.5</v>
      </c>
      <c r="T22" s="1">
        <v>6.7</v>
      </c>
      <c r="U22" s="1">
        <v>6.8</v>
      </c>
      <c r="V22" s="1">
        <v>6.7</v>
      </c>
      <c r="W22" s="1">
        <v>7.2</v>
      </c>
      <c r="Y22" s="1"/>
      <c r="Z22" s="7" t="s">
        <v>195</v>
      </c>
      <c r="AA22" s="1">
        <v>5.4</v>
      </c>
      <c r="AB22" s="1">
        <v>6.2</v>
      </c>
      <c r="AC22" s="1">
        <v>5.7</v>
      </c>
      <c r="AD22" s="1">
        <v>5.6</v>
      </c>
      <c r="AE22" s="1">
        <v>5.2</v>
      </c>
      <c r="AF22" s="1">
        <v>4.9000000000000004</v>
      </c>
      <c r="AG22" s="1">
        <v>7.4</v>
      </c>
      <c r="AH22" s="1">
        <v>7.1</v>
      </c>
      <c r="AI22" s="1">
        <v>7.6</v>
      </c>
      <c r="AJ22" s="1">
        <v>7.2</v>
      </c>
      <c r="AK22" s="1">
        <v>6.8</v>
      </c>
      <c r="AL22" s="1">
        <v>7.2</v>
      </c>
      <c r="AM22" s="1">
        <v>6.6</v>
      </c>
      <c r="AN22" s="1">
        <v>6.9</v>
      </c>
      <c r="AO22" s="1">
        <v>6.6</v>
      </c>
      <c r="AP22" s="1">
        <v>6.7</v>
      </c>
      <c r="AQ22" s="1">
        <v>6.6</v>
      </c>
      <c r="AR22" s="1">
        <v>6.4</v>
      </c>
      <c r="AS22" s="1">
        <v>6.7</v>
      </c>
      <c r="AT22" s="1">
        <v>6.8</v>
      </c>
      <c r="AU22" s="1">
        <v>7.7</v>
      </c>
      <c r="AW22" s="1"/>
      <c r="AX22" s="7" t="s">
        <v>195</v>
      </c>
      <c r="AY22" s="1">
        <v>6.1</v>
      </c>
      <c r="AZ22" s="1">
        <v>6.1</v>
      </c>
      <c r="BA22" s="1">
        <v>6.1</v>
      </c>
      <c r="BB22" s="1">
        <v>6.3</v>
      </c>
      <c r="BC22" s="1">
        <v>6.7</v>
      </c>
      <c r="BD22" s="1">
        <v>6.7</v>
      </c>
      <c r="BE22" s="1">
        <v>8.3000000000000007</v>
      </c>
      <c r="BF22" s="1">
        <v>8.6999999999999993</v>
      </c>
      <c r="BG22" s="1">
        <v>8.6999999999999993</v>
      </c>
      <c r="BH22" s="1">
        <v>8.8000000000000007</v>
      </c>
      <c r="BI22" s="1">
        <v>8.3000000000000007</v>
      </c>
      <c r="BJ22" s="1">
        <v>8.5</v>
      </c>
      <c r="BK22" s="1">
        <v>8.4</v>
      </c>
      <c r="BL22" s="1">
        <v>8.1</v>
      </c>
      <c r="BM22" s="1">
        <v>7.8</v>
      </c>
      <c r="BN22" s="1">
        <v>7.8</v>
      </c>
      <c r="BO22" s="1">
        <v>8.1999999999999993</v>
      </c>
      <c r="BP22" s="1">
        <v>8.4</v>
      </c>
      <c r="BQ22" s="1">
        <v>8.3000000000000007</v>
      </c>
      <c r="BR22" s="1">
        <v>8.6999999999999993</v>
      </c>
      <c r="BS22" s="1">
        <v>9.9</v>
      </c>
      <c r="BU22" s="1"/>
      <c r="BV22" s="7" t="s">
        <v>195</v>
      </c>
      <c r="BW22" s="1">
        <v>5.8</v>
      </c>
      <c r="BX22" s="1">
        <v>6.2</v>
      </c>
      <c r="BY22" s="1">
        <v>5.9</v>
      </c>
      <c r="BZ22" s="1">
        <v>6.3</v>
      </c>
      <c r="CA22" s="1">
        <v>6.4</v>
      </c>
      <c r="CB22" s="1">
        <v>6.5</v>
      </c>
      <c r="CC22" s="1">
        <v>8.3000000000000007</v>
      </c>
      <c r="CD22" s="1">
        <v>8.6999999999999993</v>
      </c>
      <c r="CE22" s="1">
        <v>8.6999999999999993</v>
      </c>
      <c r="CF22" s="1">
        <v>7.6</v>
      </c>
      <c r="CG22" s="1">
        <v>7.3</v>
      </c>
      <c r="CH22" s="1">
        <v>7.8</v>
      </c>
      <c r="CI22" s="1">
        <v>7.3</v>
      </c>
      <c r="CJ22" s="1">
        <v>7.2</v>
      </c>
      <c r="CK22" s="1">
        <v>6.9</v>
      </c>
      <c r="CL22" s="1">
        <v>7</v>
      </c>
      <c r="CM22" s="1">
        <v>7.2</v>
      </c>
      <c r="CN22" s="1">
        <v>7.2</v>
      </c>
      <c r="CO22" s="1">
        <v>7.1</v>
      </c>
      <c r="CP22" s="1">
        <v>7.3</v>
      </c>
      <c r="CQ22" s="1">
        <v>8.1999999999999993</v>
      </c>
      <c r="CS22" s="1"/>
      <c r="CT22" s="7" t="s">
        <v>195</v>
      </c>
      <c r="CU22" s="1">
        <v>8.1999999999999993</v>
      </c>
      <c r="CV22" s="1">
        <v>8.6999999999999993</v>
      </c>
      <c r="CW22" s="1">
        <v>8.1999999999999993</v>
      </c>
      <c r="CX22" s="1">
        <v>8.4</v>
      </c>
      <c r="CY22" s="1">
        <v>8.5</v>
      </c>
      <c r="CZ22" s="1">
        <v>8.3000000000000007</v>
      </c>
      <c r="DA22" s="1">
        <v>10.199999999999999</v>
      </c>
      <c r="DB22" s="1">
        <v>10.199999999999999</v>
      </c>
      <c r="DC22" s="1">
        <v>10.199999999999999</v>
      </c>
      <c r="DD22" s="1">
        <v>9.5</v>
      </c>
      <c r="DE22" s="1">
        <v>9.1999999999999993</v>
      </c>
      <c r="DF22" s="1">
        <v>9.1999999999999993</v>
      </c>
      <c r="DG22" s="1">
        <v>9.1</v>
      </c>
      <c r="DH22" s="1">
        <v>8.6999999999999993</v>
      </c>
      <c r="DI22" s="1">
        <v>8.5</v>
      </c>
      <c r="DJ22" s="1">
        <v>8.1999999999999993</v>
      </c>
      <c r="DK22" s="1">
        <v>7.8</v>
      </c>
      <c r="DL22" s="1">
        <v>7.8</v>
      </c>
      <c r="DM22" s="1">
        <v>7.8</v>
      </c>
      <c r="DN22" s="1">
        <v>7.7</v>
      </c>
      <c r="DO22" s="1">
        <v>7.4</v>
      </c>
      <c r="DQ22" s="1"/>
      <c r="DR22" s="7" t="s">
        <v>195</v>
      </c>
      <c r="DS22" s="1">
        <v>7.8</v>
      </c>
      <c r="DT22" s="1">
        <v>7.7</v>
      </c>
      <c r="DU22" s="1">
        <v>7.5</v>
      </c>
      <c r="DV22" s="1">
        <v>7.6</v>
      </c>
      <c r="DW22" s="1">
        <v>7.6</v>
      </c>
      <c r="DX22" s="1">
        <v>7.4</v>
      </c>
      <c r="DY22" s="1">
        <v>8.6999999999999993</v>
      </c>
      <c r="DZ22" s="1">
        <v>8.9</v>
      </c>
      <c r="EA22" s="1">
        <v>8.6999999999999993</v>
      </c>
      <c r="EB22" s="1">
        <v>8</v>
      </c>
      <c r="EC22" s="1">
        <v>7.9</v>
      </c>
      <c r="ED22" s="1">
        <v>8</v>
      </c>
      <c r="EE22" s="1">
        <v>7.9</v>
      </c>
      <c r="EF22" s="1">
        <v>7.6</v>
      </c>
      <c r="EG22" s="1">
        <v>7.5</v>
      </c>
      <c r="EH22" s="1">
        <v>7.4</v>
      </c>
      <c r="EI22" s="1">
        <v>7.3</v>
      </c>
      <c r="EJ22" s="1">
        <v>7.6</v>
      </c>
      <c r="EK22" s="1">
        <v>7.5</v>
      </c>
      <c r="EL22" s="1">
        <v>7.3</v>
      </c>
      <c r="EM22" s="1">
        <v>8.5</v>
      </c>
      <c r="EO22" s="1"/>
      <c r="EP22" s="7" t="s">
        <v>195</v>
      </c>
      <c r="EQ22" s="1">
        <v>6.7</v>
      </c>
      <c r="ER22" s="1">
        <v>7.5</v>
      </c>
      <c r="ES22" s="1">
        <v>7</v>
      </c>
      <c r="ET22" s="1">
        <v>7.4</v>
      </c>
      <c r="EU22" s="1">
        <v>6.9</v>
      </c>
      <c r="EV22" s="1">
        <v>6.8</v>
      </c>
      <c r="EW22" s="1">
        <v>9.8000000000000007</v>
      </c>
      <c r="EX22" s="1">
        <v>10.9</v>
      </c>
      <c r="EY22" s="1">
        <v>10.5</v>
      </c>
      <c r="EZ22" s="1">
        <v>10.4</v>
      </c>
      <c r="FA22" s="1">
        <v>10.4</v>
      </c>
      <c r="FB22" s="1">
        <v>10.3</v>
      </c>
      <c r="FC22" s="1">
        <v>10.199999999999999</v>
      </c>
      <c r="FD22" s="1">
        <v>10.3</v>
      </c>
      <c r="FE22" s="1">
        <v>9.8000000000000007</v>
      </c>
      <c r="FF22" s="1">
        <v>9.6999999999999993</v>
      </c>
      <c r="FG22" s="1">
        <v>9.3000000000000007</v>
      </c>
      <c r="FH22" s="1">
        <v>9.3000000000000007</v>
      </c>
      <c r="FI22" s="1">
        <v>9</v>
      </c>
      <c r="FJ22" s="1">
        <v>8.9</v>
      </c>
      <c r="FK22" s="1">
        <v>9.3000000000000007</v>
      </c>
      <c r="FM22" s="1"/>
      <c r="FN22" s="7" t="s">
        <v>195</v>
      </c>
      <c r="FO22" s="1">
        <v>8.6999999999999993</v>
      </c>
      <c r="FP22" s="1">
        <v>8.4</v>
      </c>
      <c r="FQ22" s="1">
        <v>8.6999999999999993</v>
      </c>
      <c r="FR22" s="1">
        <v>8.8000000000000007</v>
      </c>
      <c r="FS22" s="1">
        <v>9.5</v>
      </c>
      <c r="FT22" s="1">
        <v>9.9</v>
      </c>
      <c r="FU22" s="1">
        <v>17.3</v>
      </c>
      <c r="FV22" s="1">
        <v>18.2</v>
      </c>
      <c r="FW22" s="1">
        <v>17.2</v>
      </c>
      <c r="FX22" s="1">
        <v>16.3</v>
      </c>
      <c r="FY22" s="1">
        <v>16.7</v>
      </c>
      <c r="FZ22" s="1">
        <v>17.3</v>
      </c>
      <c r="GA22" s="1">
        <v>17.399999999999999</v>
      </c>
      <c r="GB22" s="1">
        <v>17.2</v>
      </c>
      <c r="GC22" s="1">
        <v>16.399999999999999</v>
      </c>
      <c r="GD22" s="1">
        <v>15.5</v>
      </c>
      <c r="GE22" s="1">
        <v>15.5</v>
      </c>
      <c r="GF22" s="1">
        <v>15.6</v>
      </c>
      <c r="GG22" s="1">
        <v>15</v>
      </c>
      <c r="GH22" s="1">
        <v>15</v>
      </c>
      <c r="GI22" s="1">
        <v>17.2</v>
      </c>
      <c r="GK22" s="1"/>
      <c r="GL22" s="7" t="s">
        <v>195</v>
      </c>
      <c r="GM22" s="1">
        <v>12.2</v>
      </c>
      <c r="GN22" s="1">
        <v>13.3</v>
      </c>
      <c r="GO22" s="1">
        <v>13</v>
      </c>
      <c r="GP22" s="1">
        <v>13.8</v>
      </c>
      <c r="GQ22" s="1">
        <v>14.5</v>
      </c>
      <c r="GR22" s="1">
        <v>16.3</v>
      </c>
      <c r="GS22" s="1">
        <v>23.2</v>
      </c>
      <c r="GT22" s="1">
        <v>24.3</v>
      </c>
      <c r="GU22" s="1">
        <v>23</v>
      </c>
      <c r="GV22" s="1">
        <v>21</v>
      </c>
      <c r="GW22" s="1">
        <v>21.7</v>
      </c>
      <c r="GX22" s="1">
        <v>22.3</v>
      </c>
      <c r="GY22" s="1">
        <v>21.7</v>
      </c>
      <c r="GZ22" s="1">
        <v>21.4</v>
      </c>
      <c r="HA22" s="1">
        <v>20.100000000000001</v>
      </c>
      <c r="HB22" s="1">
        <v>18.7</v>
      </c>
      <c r="HC22" s="1">
        <v>18</v>
      </c>
      <c r="HD22" s="1">
        <v>18.600000000000001</v>
      </c>
      <c r="HE22" s="1">
        <v>18.2</v>
      </c>
      <c r="HF22" s="1">
        <v>17.3</v>
      </c>
      <c r="HG22" s="1">
        <v>19.600000000000001</v>
      </c>
      <c r="HI22" s="1"/>
      <c r="HJ22" s="7" t="s">
        <v>195</v>
      </c>
      <c r="HK22" s="1">
        <v>10.7</v>
      </c>
      <c r="HL22" s="1">
        <v>11.8</v>
      </c>
      <c r="HM22" s="1">
        <v>11.2</v>
      </c>
      <c r="HN22" s="1">
        <v>12</v>
      </c>
      <c r="HO22" s="1">
        <v>11.7</v>
      </c>
      <c r="HP22" s="1">
        <v>12.9</v>
      </c>
      <c r="HQ22" s="1">
        <v>19.600000000000001</v>
      </c>
      <c r="HR22" s="1">
        <v>21.3</v>
      </c>
      <c r="HS22" s="1">
        <v>20.100000000000001</v>
      </c>
      <c r="HT22" s="1">
        <v>17.899999999999999</v>
      </c>
      <c r="HU22" s="1">
        <v>18.600000000000001</v>
      </c>
      <c r="HV22" s="1">
        <v>19</v>
      </c>
      <c r="HW22" s="1">
        <v>18.399999999999999</v>
      </c>
      <c r="HX22" s="1">
        <v>17.899999999999999</v>
      </c>
      <c r="HY22" s="1">
        <v>17.399999999999999</v>
      </c>
      <c r="HZ22" s="1">
        <v>16.7</v>
      </c>
      <c r="IA22" s="1">
        <v>16.600000000000001</v>
      </c>
      <c r="IB22" s="1">
        <v>16.399999999999999</v>
      </c>
      <c r="IC22" s="1">
        <v>15.8</v>
      </c>
      <c r="ID22" s="1">
        <v>15.5</v>
      </c>
      <c r="IE22" s="1">
        <v>17</v>
      </c>
    </row>
    <row r="23" spans="1:239" ht="15">
      <c r="A23" s="1"/>
      <c r="B23" s="7" t="s">
        <v>196</v>
      </c>
      <c r="C23" s="1">
        <v>1.5</v>
      </c>
      <c r="D23" s="1">
        <v>1.6</v>
      </c>
      <c r="E23" s="1">
        <v>1.4</v>
      </c>
      <c r="F23" s="1">
        <v>1.4</v>
      </c>
      <c r="G23" s="1">
        <v>1.9</v>
      </c>
      <c r="H23" s="1">
        <v>1.5</v>
      </c>
      <c r="I23" s="1">
        <v>1.9</v>
      </c>
      <c r="J23" s="1">
        <v>2</v>
      </c>
      <c r="K23" s="1">
        <v>2.1</v>
      </c>
      <c r="L23" s="1">
        <v>1.5</v>
      </c>
      <c r="M23" s="1">
        <v>0.9</v>
      </c>
      <c r="N23" s="1">
        <v>1.3</v>
      </c>
      <c r="O23" s="1">
        <v>1.8</v>
      </c>
      <c r="P23" s="1">
        <v>1.6</v>
      </c>
      <c r="Q23" s="1">
        <v>1.1000000000000001</v>
      </c>
      <c r="R23" s="1">
        <v>0.9</v>
      </c>
      <c r="S23" s="1">
        <v>1</v>
      </c>
      <c r="T23" s="1">
        <v>1.2</v>
      </c>
      <c r="U23" s="1">
        <v>1.1000000000000001</v>
      </c>
      <c r="V23" s="1">
        <v>0.8</v>
      </c>
      <c r="W23" s="1">
        <v>1.2</v>
      </c>
      <c r="Y23" s="1"/>
      <c r="Z23" s="7" t="s">
        <v>196</v>
      </c>
      <c r="AA23" s="1">
        <v>4.4000000000000004</v>
      </c>
      <c r="AB23" s="1">
        <v>1.9</v>
      </c>
      <c r="AC23" s="1">
        <v>2.9</v>
      </c>
      <c r="AD23" s="1">
        <v>2.5</v>
      </c>
      <c r="AE23" s="1">
        <v>3.3</v>
      </c>
      <c r="AF23" s="1">
        <v>3.5</v>
      </c>
      <c r="AG23" s="1">
        <v>4.3</v>
      </c>
      <c r="AH23" s="1">
        <v>5</v>
      </c>
      <c r="AI23" s="1">
        <v>3</v>
      </c>
      <c r="AJ23" s="1">
        <v>3.8</v>
      </c>
      <c r="AK23" s="1">
        <v>2.1</v>
      </c>
      <c r="AL23" s="1">
        <v>1.7</v>
      </c>
      <c r="AM23" s="1">
        <v>2.2000000000000002</v>
      </c>
      <c r="AN23" s="1">
        <v>2.6</v>
      </c>
      <c r="AO23" s="1">
        <v>2.6</v>
      </c>
      <c r="AP23" s="1">
        <v>2.5</v>
      </c>
      <c r="AQ23" s="1">
        <v>1.4</v>
      </c>
      <c r="AR23" s="1">
        <v>2.2000000000000002</v>
      </c>
      <c r="AS23" s="1">
        <v>2.2000000000000002</v>
      </c>
      <c r="AT23" s="1">
        <v>3</v>
      </c>
      <c r="AU23" s="1">
        <v>2</v>
      </c>
      <c r="AW23" s="1"/>
      <c r="AX23" s="7" t="s">
        <v>196</v>
      </c>
      <c r="AY23" s="1">
        <v>3.7</v>
      </c>
      <c r="AZ23" s="1">
        <v>2.4</v>
      </c>
      <c r="BA23" s="1">
        <v>3</v>
      </c>
      <c r="BB23" s="1">
        <v>2.6</v>
      </c>
      <c r="BC23" s="1">
        <v>3.4</v>
      </c>
      <c r="BD23" s="1">
        <v>3.4</v>
      </c>
      <c r="BE23" s="1">
        <v>3.4</v>
      </c>
      <c r="BF23" s="1">
        <v>2.8</v>
      </c>
      <c r="BG23" s="1">
        <v>3</v>
      </c>
      <c r="BH23" s="1">
        <v>2.2999999999999998</v>
      </c>
      <c r="BI23" s="1">
        <v>1.9</v>
      </c>
      <c r="BJ23" s="1">
        <v>2</v>
      </c>
      <c r="BK23" s="1">
        <v>2.6</v>
      </c>
      <c r="BL23" s="1">
        <v>2.1</v>
      </c>
      <c r="BM23" s="1">
        <v>2</v>
      </c>
      <c r="BN23" s="1">
        <v>2.2999999999999998</v>
      </c>
      <c r="BO23" s="1">
        <v>1.7</v>
      </c>
      <c r="BP23" s="1">
        <v>1.4</v>
      </c>
      <c r="BQ23" s="1">
        <v>2.4</v>
      </c>
      <c r="BR23" s="1">
        <v>2.2000000000000002</v>
      </c>
      <c r="BS23" s="1">
        <v>1.7</v>
      </c>
      <c r="BU23" s="1"/>
      <c r="BV23" s="7" t="s">
        <v>196</v>
      </c>
      <c r="BW23" s="1">
        <v>7.7</v>
      </c>
      <c r="BX23" s="1">
        <v>5.5</v>
      </c>
      <c r="BY23" s="1">
        <v>6.3</v>
      </c>
      <c r="BZ23" s="1">
        <v>6.2</v>
      </c>
      <c r="CA23" s="1">
        <v>6.3</v>
      </c>
      <c r="CB23" s="1">
        <v>7</v>
      </c>
      <c r="CC23" s="1">
        <v>6.2</v>
      </c>
      <c r="CD23" s="1">
        <v>4.7</v>
      </c>
      <c r="CE23" s="1">
        <v>5.2</v>
      </c>
      <c r="CF23" s="1">
        <v>3.6</v>
      </c>
      <c r="CG23" s="1">
        <v>4.2</v>
      </c>
      <c r="CH23" s="1">
        <v>4.3</v>
      </c>
      <c r="CI23" s="1">
        <v>4.4000000000000004</v>
      </c>
      <c r="CJ23" s="1">
        <v>3.9</v>
      </c>
      <c r="CK23" s="1">
        <v>3.6</v>
      </c>
      <c r="CL23" s="1">
        <v>3.7</v>
      </c>
      <c r="CM23" s="1">
        <v>2.7</v>
      </c>
      <c r="CN23" s="1">
        <v>2.6</v>
      </c>
      <c r="CO23" s="1">
        <v>3.1</v>
      </c>
      <c r="CP23" s="1">
        <v>2.6</v>
      </c>
      <c r="CQ23" s="1">
        <v>2.6</v>
      </c>
      <c r="CS23" s="1"/>
      <c r="CT23" s="7" t="s">
        <v>196</v>
      </c>
      <c r="CU23" s="1">
        <v>4.4000000000000004</v>
      </c>
      <c r="CV23" s="1">
        <v>3.7</v>
      </c>
      <c r="CW23" s="1">
        <v>3.6</v>
      </c>
      <c r="CX23" s="1">
        <v>3.6</v>
      </c>
      <c r="CY23" s="1">
        <v>4.7</v>
      </c>
      <c r="CZ23" s="1">
        <v>5.0999999999999996</v>
      </c>
      <c r="DA23" s="1">
        <v>4.8</v>
      </c>
      <c r="DB23" s="1">
        <v>3.3</v>
      </c>
      <c r="DC23" s="1">
        <v>3.3</v>
      </c>
      <c r="DD23" s="1">
        <v>2.2999999999999998</v>
      </c>
      <c r="DE23" s="1">
        <v>2.2000000000000002</v>
      </c>
      <c r="DF23" s="1">
        <v>2.7</v>
      </c>
      <c r="DG23" s="1">
        <v>3.2</v>
      </c>
      <c r="DH23" s="1">
        <v>2.8</v>
      </c>
      <c r="DI23" s="1">
        <v>2.4</v>
      </c>
      <c r="DJ23" s="1">
        <v>2.4</v>
      </c>
      <c r="DK23" s="1">
        <v>1.7</v>
      </c>
      <c r="DL23" s="1">
        <v>1.9</v>
      </c>
      <c r="DM23" s="1">
        <v>2.2000000000000002</v>
      </c>
      <c r="DN23" s="1">
        <v>2.2000000000000002</v>
      </c>
      <c r="DO23" s="1">
        <v>2</v>
      </c>
      <c r="DQ23" s="1"/>
      <c r="DR23" s="7" t="s">
        <v>196</v>
      </c>
      <c r="DS23" s="1">
        <v>3.8</v>
      </c>
      <c r="DT23" s="1">
        <v>2.7</v>
      </c>
      <c r="DU23" s="1">
        <v>3.1</v>
      </c>
      <c r="DV23" s="1">
        <v>3</v>
      </c>
      <c r="DW23" s="1">
        <v>3.8</v>
      </c>
      <c r="DX23" s="1">
        <v>4.0999999999999996</v>
      </c>
      <c r="DY23" s="1">
        <v>4.0999999999999996</v>
      </c>
      <c r="DZ23" s="1">
        <v>2.8</v>
      </c>
      <c r="EA23" s="1">
        <v>2.6</v>
      </c>
      <c r="EB23" s="1">
        <v>1.7</v>
      </c>
      <c r="EC23" s="1">
        <v>1.9</v>
      </c>
      <c r="ED23" s="1">
        <v>2.5</v>
      </c>
      <c r="EE23" s="1">
        <v>2.9</v>
      </c>
      <c r="EF23" s="1">
        <v>2.5</v>
      </c>
      <c r="EG23" s="1">
        <v>2.4</v>
      </c>
      <c r="EH23" s="1">
        <v>2.4</v>
      </c>
      <c r="EI23" s="1">
        <v>2</v>
      </c>
      <c r="EJ23" s="1">
        <v>1.9</v>
      </c>
      <c r="EK23" s="1">
        <v>2.4</v>
      </c>
      <c r="EL23" s="1">
        <v>2.2000000000000002</v>
      </c>
      <c r="EM23" s="1">
        <v>2.2999999999999998</v>
      </c>
      <c r="EO23" s="1"/>
      <c r="EP23" s="7" t="s">
        <v>196</v>
      </c>
      <c r="EQ23" s="1">
        <v>4</v>
      </c>
      <c r="ER23" s="1">
        <v>3.9</v>
      </c>
      <c r="ES23" s="1">
        <v>3.5</v>
      </c>
      <c r="ET23" s="1">
        <v>3.6</v>
      </c>
      <c r="EU23" s="1">
        <v>6.4</v>
      </c>
      <c r="EV23" s="1">
        <v>6.7</v>
      </c>
      <c r="EW23" s="1">
        <v>7</v>
      </c>
      <c r="EX23" s="1">
        <v>4.9000000000000004</v>
      </c>
      <c r="EY23" s="1">
        <v>5</v>
      </c>
      <c r="EZ23" s="1">
        <v>3.2</v>
      </c>
      <c r="FA23" s="1">
        <v>3.3</v>
      </c>
      <c r="FB23" s="1">
        <v>4.3</v>
      </c>
      <c r="FC23" s="1">
        <v>5.4</v>
      </c>
      <c r="FD23" s="1">
        <v>3.9</v>
      </c>
      <c r="FE23" s="1">
        <v>3.5</v>
      </c>
      <c r="FF23" s="1">
        <v>4.0999999999999996</v>
      </c>
      <c r="FG23" s="1">
        <v>2.8</v>
      </c>
      <c r="FH23" s="1">
        <v>2.6</v>
      </c>
      <c r="FI23" s="1">
        <v>3.8</v>
      </c>
      <c r="FJ23" s="1">
        <v>3.7</v>
      </c>
      <c r="FK23" s="1">
        <v>3.6</v>
      </c>
      <c r="FM23" s="1"/>
      <c r="FN23" s="7" t="s">
        <v>196</v>
      </c>
      <c r="FO23" s="1">
        <v>5.2</v>
      </c>
      <c r="FP23" s="1">
        <v>3.3</v>
      </c>
      <c r="FQ23" s="1">
        <v>4</v>
      </c>
      <c r="FR23" s="1">
        <v>3.5</v>
      </c>
      <c r="FS23" s="1">
        <v>4.5999999999999996</v>
      </c>
      <c r="FT23" s="1">
        <v>4.9000000000000004</v>
      </c>
      <c r="FU23" s="1">
        <v>5.0999999999999996</v>
      </c>
      <c r="FV23" s="1">
        <v>4</v>
      </c>
      <c r="FW23" s="1">
        <v>4.5</v>
      </c>
      <c r="FX23" s="1">
        <v>2.8</v>
      </c>
      <c r="FY23" s="1">
        <v>2.4</v>
      </c>
      <c r="FZ23" s="1">
        <v>2.9</v>
      </c>
      <c r="GA23" s="1">
        <v>3.7</v>
      </c>
      <c r="GB23" s="1">
        <v>3.2</v>
      </c>
      <c r="GC23" s="1">
        <v>2.8</v>
      </c>
      <c r="GD23" s="1">
        <v>2.2000000000000002</v>
      </c>
      <c r="GE23" s="1">
        <v>1.9</v>
      </c>
      <c r="GF23" s="1">
        <v>1.8</v>
      </c>
      <c r="GG23" s="1">
        <v>2.4</v>
      </c>
      <c r="GH23" s="1">
        <v>2.2000000000000002</v>
      </c>
      <c r="GI23" s="1">
        <v>2.2000000000000002</v>
      </c>
      <c r="GK23" s="1"/>
      <c r="GL23" s="7" t="s">
        <v>196</v>
      </c>
      <c r="GM23" s="1">
        <v>4.3</v>
      </c>
      <c r="GN23" s="1">
        <v>3.7</v>
      </c>
      <c r="GO23" s="1">
        <v>3.6</v>
      </c>
      <c r="GP23" s="1">
        <v>3.6</v>
      </c>
      <c r="GQ23" s="1">
        <v>4.3</v>
      </c>
      <c r="GR23" s="1">
        <v>5</v>
      </c>
      <c r="GS23" s="1">
        <v>5.7</v>
      </c>
      <c r="GT23" s="1">
        <v>4.2</v>
      </c>
      <c r="GU23" s="1">
        <v>4.0999999999999996</v>
      </c>
      <c r="GV23" s="1">
        <v>2.5</v>
      </c>
      <c r="GW23" s="1">
        <v>2.4</v>
      </c>
      <c r="GX23" s="1">
        <v>3.5</v>
      </c>
      <c r="GY23" s="1">
        <v>4.4000000000000004</v>
      </c>
      <c r="GZ23" s="1">
        <v>3.5</v>
      </c>
      <c r="HA23" s="1">
        <v>3.5</v>
      </c>
      <c r="HB23" s="1">
        <v>2.6</v>
      </c>
      <c r="HC23" s="1">
        <v>1.6</v>
      </c>
      <c r="HD23" s="1">
        <v>2.1</v>
      </c>
      <c r="HE23" s="1">
        <v>2.4</v>
      </c>
      <c r="HF23" s="1">
        <v>2.2999999999999998</v>
      </c>
      <c r="HG23" s="1">
        <v>1.9</v>
      </c>
      <c r="HI23" s="1"/>
      <c r="HJ23" s="7" t="s">
        <v>196</v>
      </c>
      <c r="HK23" s="1">
        <v>2.9</v>
      </c>
      <c r="HL23" s="1">
        <v>2.2000000000000002</v>
      </c>
      <c r="HM23" s="1">
        <v>2.2999999999999998</v>
      </c>
      <c r="HN23" s="1">
        <v>2.4</v>
      </c>
      <c r="HO23" s="1">
        <v>3.2</v>
      </c>
      <c r="HP23" s="1">
        <v>3.7</v>
      </c>
      <c r="HQ23" s="1">
        <v>3.9</v>
      </c>
      <c r="HR23" s="1">
        <v>3.1</v>
      </c>
      <c r="HS23" s="1">
        <v>2.4</v>
      </c>
      <c r="HT23" s="1">
        <v>1.4</v>
      </c>
      <c r="HU23" s="1">
        <v>1.6</v>
      </c>
      <c r="HV23" s="1">
        <v>2.4</v>
      </c>
      <c r="HW23" s="1">
        <v>2.8</v>
      </c>
      <c r="HX23" s="1">
        <v>2.9</v>
      </c>
      <c r="HY23" s="1">
        <v>2.6</v>
      </c>
      <c r="HZ23" s="1">
        <v>2.2999999999999998</v>
      </c>
      <c r="IA23" s="1">
        <v>1.7</v>
      </c>
      <c r="IB23" s="1">
        <v>1.9</v>
      </c>
      <c r="IC23" s="1">
        <v>2.5</v>
      </c>
      <c r="ID23" s="1">
        <v>2.5</v>
      </c>
      <c r="IE23" s="1">
        <v>2.2000000000000002</v>
      </c>
    </row>
    <row r="24" spans="1:239" ht="15">
      <c r="A24" s="300"/>
      <c r="B24" s="300"/>
      <c r="C24" s="1"/>
      <c r="D24" s="1"/>
      <c r="E24" s="1"/>
      <c r="F24" s="1"/>
      <c r="G24" s="1"/>
      <c r="H24" s="1"/>
      <c r="I24" s="1"/>
      <c r="J24" s="1"/>
      <c r="K24" s="1"/>
      <c r="L24" s="1"/>
      <c r="M24" s="1"/>
      <c r="N24" s="1"/>
      <c r="O24" s="1"/>
      <c r="P24" s="1"/>
      <c r="Q24" s="1"/>
      <c r="R24" s="1"/>
      <c r="S24" s="1"/>
      <c r="T24" s="1"/>
      <c r="U24" s="1"/>
      <c r="V24" s="1"/>
      <c r="W24" s="1"/>
      <c r="Y24" s="300"/>
      <c r="Z24" s="300"/>
      <c r="AA24" s="1"/>
      <c r="AB24" s="1"/>
      <c r="AC24" s="1"/>
      <c r="AD24" s="1"/>
      <c r="AE24" s="1"/>
      <c r="AF24" s="1"/>
      <c r="AG24" s="1"/>
      <c r="AH24" s="1"/>
      <c r="AI24" s="1"/>
      <c r="AJ24" s="1"/>
      <c r="AK24" s="1"/>
      <c r="AL24" s="1"/>
      <c r="AM24" s="1"/>
      <c r="AN24" s="1"/>
      <c r="AO24" s="1"/>
      <c r="AP24" s="1"/>
      <c r="AQ24" s="1"/>
      <c r="AR24" s="1"/>
      <c r="AS24" s="1"/>
      <c r="AT24" s="1"/>
      <c r="AU24" s="1"/>
      <c r="AW24" s="300"/>
      <c r="AX24" s="300"/>
      <c r="AY24" s="1"/>
      <c r="AZ24" s="1"/>
      <c r="BA24" s="1"/>
      <c r="BB24" s="1"/>
      <c r="BC24" s="1"/>
      <c r="BD24" s="1"/>
      <c r="BE24" s="1"/>
      <c r="BF24" s="1"/>
      <c r="BG24" s="1"/>
      <c r="BH24" s="1"/>
      <c r="BI24" s="1"/>
      <c r="BJ24" s="1"/>
      <c r="BK24" s="1"/>
      <c r="BL24" s="1"/>
      <c r="BM24" s="1"/>
      <c r="BN24" s="1"/>
      <c r="BO24" s="1"/>
      <c r="BP24" s="1"/>
      <c r="BQ24" s="1"/>
      <c r="BR24" s="1"/>
      <c r="BS24" s="1"/>
      <c r="BU24" s="300"/>
      <c r="BV24" s="300"/>
      <c r="BW24" s="1"/>
      <c r="BX24" s="1"/>
      <c r="BY24" s="1"/>
      <c r="BZ24" s="1"/>
      <c r="CA24" s="1"/>
      <c r="CB24" s="1"/>
      <c r="CC24" s="1"/>
      <c r="CD24" s="1"/>
      <c r="CE24" s="1"/>
      <c r="CF24" s="1"/>
      <c r="CG24" s="1"/>
      <c r="CH24" s="1"/>
      <c r="CI24" s="1"/>
      <c r="CJ24" s="1"/>
      <c r="CK24" s="1"/>
      <c r="CL24" s="1"/>
      <c r="CM24" s="1"/>
      <c r="CN24" s="1"/>
      <c r="CO24" s="1"/>
      <c r="CP24" s="1"/>
      <c r="CQ24" s="1"/>
      <c r="CS24" s="300"/>
      <c r="CT24" s="300"/>
      <c r="CU24" s="1"/>
      <c r="CV24" s="1"/>
      <c r="CW24" s="1"/>
      <c r="CX24" s="1"/>
      <c r="CY24" s="1"/>
      <c r="CZ24" s="1"/>
      <c r="DA24" s="1"/>
      <c r="DB24" s="1"/>
      <c r="DC24" s="1"/>
      <c r="DD24" s="1"/>
      <c r="DE24" s="1"/>
      <c r="DF24" s="1"/>
      <c r="DG24" s="1"/>
      <c r="DH24" s="1"/>
      <c r="DI24" s="1"/>
      <c r="DJ24" s="1"/>
      <c r="DK24" s="1"/>
      <c r="DL24" s="1"/>
      <c r="DM24" s="1"/>
      <c r="DN24" s="1"/>
      <c r="DO24" s="1"/>
      <c r="DQ24" s="300"/>
      <c r="DR24" s="300"/>
      <c r="DS24" s="1"/>
      <c r="DT24" s="1"/>
      <c r="DU24" s="1"/>
      <c r="DV24" s="1"/>
      <c r="DW24" s="1"/>
      <c r="DX24" s="1"/>
      <c r="DY24" s="1"/>
      <c r="DZ24" s="1"/>
      <c r="EA24" s="1"/>
      <c r="EB24" s="1"/>
      <c r="EC24" s="1"/>
      <c r="ED24" s="1"/>
      <c r="EE24" s="1"/>
      <c r="EF24" s="1"/>
      <c r="EG24" s="1"/>
      <c r="EH24" s="1"/>
      <c r="EI24" s="1"/>
      <c r="EJ24" s="1"/>
      <c r="EK24" s="1"/>
      <c r="EL24" s="1"/>
      <c r="EM24" s="1"/>
      <c r="EO24" s="300"/>
      <c r="EP24" s="300"/>
      <c r="EQ24" s="1"/>
      <c r="ER24" s="1"/>
      <c r="ES24" s="1"/>
      <c r="ET24" s="1"/>
      <c r="EU24" s="1"/>
      <c r="EV24" s="1"/>
      <c r="EW24" s="1"/>
      <c r="EX24" s="1"/>
      <c r="EY24" s="1"/>
      <c r="EZ24" s="1"/>
      <c r="FA24" s="1"/>
      <c r="FB24" s="1"/>
      <c r="FC24" s="1"/>
      <c r="FD24" s="1"/>
      <c r="FE24" s="1"/>
      <c r="FF24" s="1"/>
      <c r="FG24" s="1"/>
      <c r="FH24" s="1"/>
      <c r="FI24" s="1"/>
      <c r="FJ24" s="1"/>
      <c r="FK24" s="1"/>
      <c r="FM24" s="300"/>
      <c r="FN24" s="300"/>
      <c r="FO24" s="1"/>
      <c r="FP24" s="1"/>
      <c r="FQ24" s="1"/>
      <c r="FR24" s="1"/>
      <c r="FS24" s="1"/>
      <c r="FT24" s="1"/>
      <c r="FU24" s="1"/>
      <c r="FV24" s="1"/>
      <c r="FW24" s="1"/>
      <c r="FX24" s="1"/>
      <c r="FY24" s="1"/>
      <c r="FZ24" s="1"/>
      <c r="GA24" s="1"/>
      <c r="GB24" s="1"/>
      <c r="GC24" s="1"/>
      <c r="GD24" s="1"/>
      <c r="GE24" s="1"/>
      <c r="GF24" s="1"/>
      <c r="GG24" s="1"/>
      <c r="GH24" s="1"/>
      <c r="GI24" s="1"/>
      <c r="GK24" s="300"/>
      <c r="GL24" s="300"/>
      <c r="GM24" s="1"/>
      <c r="GN24" s="1"/>
      <c r="GO24" s="1"/>
      <c r="GP24" s="1"/>
      <c r="GQ24" s="1"/>
      <c r="GR24" s="1"/>
      <c r="GS24" s="1"/>
      <c r="GT24" s="1"/>
      <c r="GU24" s="1"/>
      <c r="GV24" s="1"/>
      <c r="GW24" s="1"/>
      <c r="GX24" s="1"/>
      <c r="GY24" s="1"/>
      <c r="GZ24" s="1"/>
      <c r="HA24" s="1"/>
      <c r="HB24" s="1"/>
      <c r="HC24" s="1"/>
      <c r="HD24" s="1"/>
      <c r="HE24" s="1"/>
      <c r="HF24" s="1"/>
      <c r="HG24" s="1"/>
      <c r="HI24" s="300"/>
      <c r="HJ24" s="300"/>
      <c r="HK24" s="1"/>
      <c r="HL24" s="1"/>
      <c r="HM24" s="1"/>
      <c r="HN24" s="1"/>
      <c r="HO24" s="1"/>
      <c r="HP24" s="1"/>
      <c r="HQ24" s="1"/>
      <c r="HR24" s="1"/>
      <c r="HS24" s="1"/>
      <c r="HT24" s="1"/>
      <c r="HU24" s="1"/>
      <c r="HV24" s="1"/>
      <c r="HW24" s="1"/>
      <c r="HX24" s="1"/>
      <c r="HY24" s="1"/>
      <c r="HZ24" s="1"/>
      <c r="IA24" s="1"/>
      <c r="IB24" s="1"/>
      <c r="IC24" s="1"/>
      <c r="ID24" s="1"/>
      <c r="IE24" s="1"/>
    </row>
    <row r="25" spans="1:239" ht="15">
      <c r="A25" s="1"/>
      <c r="B25" s="6" t="s">
        <v>198</v>
      </c>
      <c r="C25" s="1"/>
      <c r="D25" s="1"/>
      <c r="E25" s="1"/>
      <c r="F25" s="1"/>
      <c r="G25" s="1"/>
      <c r="H25" s="1"/>
      <c r="I25" s="1"/>
      <c r="J25" s="1"/>
      <c r="K25" s="1"/>
      <c r="L25" s="1"/>
      <c r="M25" s="1"/>
      <c r="N25" s="1"/>
      <c r="O25" s="1"/>
      <c r="P25" s="1"/>
      <c r="Q25" s="1"/>
      <c r="R25" s="1"/>
      <c r="S25" s="1"/>
      <c r="T25" s="1"/>
      <c r="U25" s="1"/>
      <c r="V25" s="1"/>
      <c r="W25" s="1"/>
      <c r="Y25" s="1"/>
      <c r="Z25" s="6" t="s">
        <v>198</v>
      </c>
      <c r="AA25" s="1"/>
      <c r="AB25" s="1"/>
      <c r="AC25" s="1"/>
      <c r="AD25" s="1"/>
      <c r="AE25" s="1"/>
      <c r="AF25" s="1"/>
      <c r="AG25" s="1"/>
      <c r="AH25" s="1"/>
      <c r="AI25" s="1"/>
      <c r="AJ25" s="1"/>
      <c r="AK25" s="1"/>
      <c r="AL25" s="1"/>
      <c r="AM25" s="1"/>
      <c r="AN25" s="1"/>
      <c r="AO25" s="1"/>
      <c r="AP25" s="1"/>
      <c r="AQ25" s="1"/>
      <c r="AR25" s="1"/>
      <c r="AS25" s="1"/>
      <c r="AT25" s="1"/>
      <c r="AU25" s="1"/>
      <c r="AW25" s="1"/>
      <c r="AX25" s="6" t="s">
        <v>198</v>
      </c>
      <c r="AY25" s="1"/>
      <c r="AZ25" s="1"/>
      <c r="BA25" s="1"/>
      <c r="BB25" s="1"/>
      <c r="BC25" s="1"/>
      <c r="BD25" s="1"/>
      <c r="BE25" s="1"/>
      <c r="BF25" s="1"/>
      <c r="BG25" s="1"/>
      <c r="BH25" s="1"/>
      <c r="BI25" s="1"/>
      <c r="BJ25" s="1"/>
      <c r="BK25" s="1"/>
      <c r="BL25" s="1"/>
      <c r="BM25" s="1"/>
      <c r="BN25" s="1"/>
      <c r="BO25" s="1"/>
      <c r="BP25" s="1"/>
      <c r="BQ25" s="1"/>
      <c r="BR25" s="1"/>
      <c r="BS25" s="1"/>
      <c r="BU25" s="1"/>
      <c r="BV25" s="6" t="s">
        <v>198</v>
      </c>
      <c r="BW25" s="1"/>
      <c r="BX25" s="1"/>
      <c r="BY25" s="1"/>
      <c r="BZ25" s="1"/>
      <c r="CA25" s="1"/>
      <c r="CB25" s="1"/>
      <c r="CC25" s="1"/>
      <c r="CD25" s="1"/>
      <c r="CE25" s="1"/>
      <c r="CF25" s="1"/>
      <c r="CG25" s="1"/>
      <c r="CH25" s="1"/>
      <c r="CI25" s="1"/>
      <c r="CJ25" s="1"/>
      <c r="CK25" s="1"/>
      <c r="CL25" s="1"/>
      <c r="CM25" s="1"/>
      <c r="CN25" s="1"/>
      <c r="CO25" s="1"/>
      <c r="CP25" s="1"/>
      <c r="CQ25" s="1"/>
      <c r="CS25" s="1"/>
      <c r="CT25" s="6" t="s">
        <v>198</v>
      </c>
      <c r="CU25" s="1"/>
      <c r="CV25" s="1"/>
      <c r="CW25" s="1"/>
      <c r="CX25" s="1"/>
      <c r="CY25" s="1"/>
      <c r="CZ25" s="1"/>
      <c r="DA25" s="1"/>
      <c r="DB25" s="1"/>
      <c r="DC25" s="1"/>
      <c r="DD25" s="1"/>
      <c r="DE25" s="1"/>
      <c r="DF25" s="1"/>
      <c r="DG25" s="1"/>
      <c r="DH25" s="1"/>
      <c r="DI25" s="1"/>
      <c r="DJ25" s="1"/>
      <c r="DK25" s="1"/>
      <c r="DL25" s="1"/>
      <c r="DM25" s="1"/>
      <c r="DN25" s="1"/>
      <c r="DO25" s="1"/>
      <c r="DQ25" s="1"/>
      <c r="DR25" s="6" t="s">
        <v>198</v>
      </c>
      <c r="DS25" s="1"/>
      <c r="DT25" s="1"/>
      <c r="DU25" s="1"/>
      <c r="DV25" s="1"/>
      <c r="DW25" s="1"/>
      <c r="DX25" s="1"/>
      <c r="DY25" s="1"/>
      <c r="DZ25" s="1"/>
      <c r="EA25" s="1"/>
      <c r="EB25" s="1"/>
      <c r="EC25" s="1"/>
      <c r="ED25" s="1"/>
      <c r="EE25" s="1"/>
      <c r="EF25" s="1"/>
      <c r="EG25" s="1"/>
      <c r="EH25" s="1"/>
      <c r="EI25" s="1"/>
      <c r="EJ25" s="1"/>
      <c r="EK25" s="1"/>
      <c r="EL25" s="1"/>
      <c r="EM25" s="1"/>
      <c r="EO25" s="1"/>
      <c r="EP25" s="6" t="s">
        <v>198</v>
      </c>
      <c r="EQ25" s="1"/>
      <c r="ER25" s="1"/>
      <c r="ES25" s="1"/>
      <c r="ET25" s="1"/>
      <c r="EU25" s="1"/>
      <c r="EV25" s="1"/>
      <c r="EW25" s="1"/>
      <c r="EX25" s="1"/>
      <c r="EY25" s="1"/>
      <c r="EZ25" s="1"/>
      <c r="FA25" s="1"/>
      <c r="FB25" s="1"/>
      <c r="FC25" s="1"/>
      <c r="FD25" s="1"/>
      <c r="FE25" s="1"/>
      <c r="FF25" s="1"/>
      <c r="FG25" s="1"/>
      <c r="FH25" s="1"/>
      <c r="FI25" s="1"/>
      <c r="FJ25" s="1"/>
      <c r="FK25" s="1"/>
      <c r="FM25" s="1"/>
      <c r="FN25" s="6" t="s">
        <v>198</v>
      </c>
      <c r="FO25" s="1"/>
      <c r="FP25" s="1"/>
      <c r="FQ25" s="1"/>
      <c r="FR25" s="1"/>
      <c r="FS25" s="1"/>
      <c r="FT25" s="1"/>
      <c r="FU25" s="1"/>
      <c r="FV25" s="1"/>
      <c r="FW25" s="1"/>
      <c r="FX25" s="1"/>
      <c r="FY25" s="1"/>
      <c r="FZ25" s="1"/>
      <c r="GA25" s="1"/>
      <c r="GB25" s="1"/>
      <c r="GC25" s="1"/>
      <c r="GD25" s="1"/>
      <c r="GE25" s="1"/>
      <c r="GF25" s="1"/>
      <c r="GG25" s="1"/>
      <c r="GH25" s="1"/>
      <c r="GI25" s="1"/>
      <c r="GK25" s="1"/>
      <c r="GL25" s="6" t="s">
        <v>198</v>
      </c>
      <c r="GM25" s="1"/>
      <c r="GN25" s="1"/>
      <c r="GO25" s="1"/>
      <c r="GP25" s="1"/>
      <c r="GQ25" s="1"/>
      <c r="GR25" s="1"/>
      <c r="GS25" s="1"/>
      <c r="GT25" s="1"/>
      <c r="GU25" s="1"/>
      <c r="GV25" s="1"/>
      <c r="GW25" s="1"/>
      <c r="GX25" s="1"/>
      <c r="GY25" s="1"/>
      <c r="GZ25" s="1"/>
      <c r="HA25" s="1"/>
      <c r="HB25" s="1"/>
      <c r="HC25" s="1"/>
      <c r="HD25" s="1"/>
      <c r="HE25" s="1"/>
      <c r="HF25" s="1"/>
      <c r="HG25" s="1"/>
      <c r="HI25" s="1"/>
      <c r="HJ25" s="6" t="s">
        <v>198</v>
      </c>
      <c r="HK25" s="1"/>
      <c r="HL25" s="1"/>
      <c r="HM25" s="1"/>
      <c r="HN25" s="1"/>
      <c r="HO25" s="1"/>
      <c r="HP25" s="1"/>
      <c r="HQ25" s="1"/>
      <c r="HR25" s="1"/>
      <c r="HS25" s="1"/>
      <c r="HT25" s="1"/>
      <c r="HU25" s="1"/>
      <c r="HV25" s="1"/>
      <c r="HW25" s="1"/>
      <c r="HX25" s="1"/>
      <c r="HY25" s="1"/>
      <c r="HZ25" s="1"/>
      <c r="IA25" s="1"/>
      <c r="IB25" s="1"/>
      <c r="IC25" s="1"/>
      <c r="ID25" s="1"/>
      <c r="IE25" s="1"/>
    </row>
    <row r="26" spans="1:239" ht="15">
      <c r="A26" s="1"/>
      <c r="B26" s="7" t="s">
        <v>193</v>
      </c>
      <c r="C26" s="1">
        <v>83</v>
      </c>
      <c r="D26" s="1">
        <v>85</v>
      </c>
      <c r="E26" s="1">
        <v>88</v>
      </c>
      <c r="F26" s="1">
        <v>92</v>
      </c>
      <c r="G26" s="1">
        <v>97</v>
      </c>
      <c r="H26" s="1">
        <v>99</v>
      </c>
      <c r="I26" s="1">
        <v>101</v>
      </c>
      <c r="J26" s="1">
        <v>105</v>
      </c>
      <c r="K26" s="1">
        <v>111</v>
      </c>
      <c r="L26" s="1">
        <v>119</v>
      </c>
      <c r="M26" s="1">
        <v>128</v>
      </c>
      <c r="N26" s="1">
        <v>137</v>
      </c>
      <c r="O26" s="1">
        <v>145</v>
      </c>
      <c r="P26" s="1">
        <v>155</v>
      </c>
      <c r="Q26" s="1">
        <v>163</v>
      </c>
      <c r="R26" s="1">
        <v>171</v>
      </c>
      <c r="S26" s="1">
        <v>179</v>
      </c>
      <c r="T26" s="1">
        <v>184</v>
      </c>
      <c r="U26" s="1">
        <v>186</v>
      </c>
      <c r="V26" s="1">
        <v>187</v>
      </c>
      <c r="W26" s="1">
        <v>191</v>
      </c>
      <c r="Y26" s="1"/>
      <c r="Z26" s="7" t="s">
        <v>193</v>
      </c>
      <c r="AA26" s="1">
        <v>23</v>
      </c>
      <c r="AB26" s="1">
        <v>25</v>
      </c>
      <c r="AC26" s="1">
        <v>25</v>
      </c>
      <c r="AD26" s="1">
        <v>26</v>
      </c>
      <c r="AE26" s="1">
        <v>26</v>
      </c>
      <c r="AF26" s="1">
        <v>27</v>
      </c>
      <c r="AG26" s="1">
        <v>27</v>
      </c>
      <c r="AH26" s="1">
        <v>28</v>
      </c>
      <c r="AI26" s="1">
        <v>30</v>
      </c>
      <c r="AJ26" s="1">
        <v>28</v>
      </c>
      <c r="AK26" s="1">
        <v>32</v>
      </c>
      <c r="AL26" s="1">
        <v>33</v>
      </c>
      <c r="AM26" s="1">
        <v>36</v>
      </c>
      <c r="AN26" s="1">
        <v>38</v>
      </c>
      <c r="AO26" s="1">
        <v>39</v>
      </c>
      <c r="AP26" s="1">
        <v>42</v>
      </c>
      <c r="AQ26" s="1">
        <v>46</v>
      </c>
      <c r="AR26" s="1">
        <v>49</v>
      </c>
      <c r="AS26" s="1">
        <v>52</v>
      </c>
      <c r="AT26" s="1">
        <v>54</v>
      </c>
      <c r="AU26" s="1">
        <v>57</v>
      </c>
      <c r="AW26" s="1"/>
      <c r="AX26" s="7" t="s">
        <v>193</v>
      </c>
      <c r="AY26" s="1">
        <v>137</v>
      </c>
      <c r="AZ26" s="1">
        <v>137</v>
      </c>
      <c r="BA26" s="1">
        <v>143</v>
      </c>
      <c r="BB26" s="1">
        <v>147</v>
      </c>
      <c r="BC26" s="1">
        <v>153</v>
      </c>
      <c r="BD26" s="1">
        <v>155</v>
      </c>
      <c r="BE26" s="1">
        <v>156</v>
      </c>
      <c r="BF26" s="1">
        <v>160</v>
      </c>
      <c r="BG26" s="1">
        <v>166</v>
      </c>
      <c r="BH26" s="1">
        <v>171</v>
      </c>
      <c r="BI26" s="1">
        <v>180</v>
      </c>
      <c r="BJ26" s="1">
        <v>187</v>
      </c>
      <c r="BK26" s="1">
        <v>189</v>
      </c>
      <c r="BL26" s="1">
        <v>193</v>
      </c>
      <c r="BM26" s="1">
        <v>201</v>
      </c>
      <c r="BN26" s="1">
        <v>212</v>
      </c>
      <c r="BO26" s="1">
        <v>221</v>
      </c>
      <c r="BP26" s="1">
        <v>234</v>
      </c>
      <c r="BQ26" s="1">
        <v>250</v>
      </c>
      <c r="BR26" s="1">
        <v>259</v>
      </c>
      <c r="BS26" s="1">
        <v>287</v>
      </c>
      <c r="BU26" s="1"/>
      <c r="BV26" s="7" t="s">
        <v>193</v>
      </c>
      <c r="BW26" s="1">
        <v>144</v>
      </c>
      <c r="BX26" s="1">
        <v>142</v>
      </c>
      <c r="BY26" s="1">
        <v>144</v>
      </c>
      <c r="BZ26" s="1">
        <v>146</v>
      </c>
      <c r="CA26" s="1">
        <v>146</v>
      </c>
      <c r="CB26" s="1">
        <v>151</v>
      </c>
      <c r="CC26" s="1">
        <v>152</v>
      </c>
      <c r="CD26" s="1">
        <v>157</v>
      </c>
      <c r="CE26" s="1">
        <v>163</v>
      </c>
      <c r="CF26" s="1">
        <v>179</v>
      </c>
      <c r="CG26" s="1">
        <v>189</v>
      </c>
      <c r="CH26" s="1">
        <v>198</v>
      </c>
      <c r="CI26" s="1">
        <v>203</v>
      </c>
      <c r="CJ26" s="1">
        <v>208</v>
      </c>
      <c r="CK26" s="1">
        <v>212</v>
      </c>
      <c r="CL26" s="1">
        <v>222</v>
      </c>
      <c r="CM26" s="1">
        <v>231</v>
      </c>
      <c r="CN26" s="1">
        <v>240</v>
      </c>
      <c r="CO26" s="1">
        <v>253</v>
      </c>
      <c r="CP26" s="1">
        <v>259</v>
      </c>
      <c r="CQ26" s="1">
        <v>260</v>
      </c>
      <c r="CS26" s="1"/>
      <c r="CT26" s="7" t="s">
        <v>193</v>
      </c>
      <c r="CU26" s="1">
        <v>859</v>
      </c>
      <c r="CV26" s="1">
        <v>879</v>
      </c>
      <c r="CW26" s="1">
        <v>913</v>
      </c>
      <c r="CX26" s="1">
        <v>957</v>
      </c>
      <c r="CY26" s="9">
        <v>1004</v>
      </c>
      <c r="CZ26" s="9">
        <v>1042</v>
      </c>
      <c r="DA26" s="9">
        <v>1063</v>
      </c>
      <c r="DB26" s="9">
        <v>1097</v>
      </c>
      <c r="DC26" s="9">
        <v>1131</v>
      </c>
      <c r="DD26" s="9">
        <v>1172</v>
      </c>
      <c r="DE26" s="9">
        <v>1226</v>
      </c>
      <c r="DF26" s="9">
        <v>1286</v>
      </c>
      <c r="DG26" s="9">
        <v>1318</v>
      </c>
      <c r="DH26" s="9">
        <v>1396</v>
      </c>
      <c r="DI26" s="9">
        <v>1496</v>
      </c>
      <c r="DJ26" s="9">
        <v>1587</v>
      </c>
      <c r="DK26" s="9">
        <v>1723</v>
      </c>
      <c r="DL26" s="9">
        <v>1839</v>
      </c>
      <c r="DM26" s="9">
        <v>1958</v>
      </c>
      <c r="DN26" s="9">
        <v>2022</v>
      </c>
      <c r="DO26" s="9">
        <v>2072</v>
      </c>
      <c r="DQ26" s="1"/>
      <c r="DR26" s="7" t="s">
        <v>193</v>
      </c>
      <c r="DS26" s="9">
        <v>1643</v>
      </c>
      <c r="DT26" s="9">
        <v>1742</v>
      </c>
      <c r="DU26" s="9">
        <v>1787</v>
      </c>
      <c r="DV26" s="9">
        <v>1869</v>
      </c>
      <c r="DW26" s="9">
        <v>1972</v>
      </c>
      <c r="DX26" s="9">
        <v>2062</v>
      </c>
      <c r="DY26" s="9">
        <v>2104</v>
      </c>
      <c r="DZ26" s="9">
        <v>2192</v>
      </c>
      <c r="EA26" s="9">
        <v>2280</v>
      </c>
      <c r="EB26" s="9">
        <v>2359</v>
      </c>
      <c r="EC26" s="9">
        <v>2447</v>
      </c>
      <c r="ED26" s="9">
        <v>2539</v>
      </c>
      <c r="EE26" s="9">
        <v>2601</v>
      </c>
      <c r="EF26" s="9">
        <v>2746</v>
      </c>
      <c r="EG26" s="9">
        <v>2911</v>
      </c>
      <c r="EH26" s="9">
        <v>3114</v>
      </c>
      <c r="EI26" s="9">
        <v>3386</v>
      </c>
      <c r="EJ26" s="9">
        <v>3657</v>
      </c>
      <c r="EK26" s="9">
        <v>3974</v>
      </c>
      <c r="EL26" s="9">
        <v>4075</v>
      </c>
      <c r="EM26" s="9">
        <v>3958</v>
      </c>
      <c r="EO26" s="1"/>
      <c r="EP26" s="7" t="s">
        <v>193</v>
      </c>
      <c r="EQ26" s="1">
        <v>202</v>
      </c>
      <c r="ER26" s="1">
        <v>213</v>
      </c>
      <c r="ES26" s="1">
        <v>220</v>
      </c>
      <c r="ET26" s="1">
        <v>231</v>
      </c>
      <c r="EU26" s="1">
        <v>244</v>
      </c>
      <c r="EV26" s="1">
        <v>226</v>
      </c>
      <c r="EW26" s="1">
        <v>220</v>
      </c>
      <c r="EX26" s="1">
        <v>275</v>
      </c>
      <c r="EY26" s="1">
        <v>287</v>
      </c>
      <c r="EZ26" s="1">
        <v>299</v>
      </c>
      <c r="FA26" s="1">
        <v>310</v>
      </c>
      <c r="FB26" s="1">
        <v>293</v>
      </c>
      <c r="FC26" s="1">
        <v>312</v>
      </c>
      <c r="FD26" s="1">
        <v>322</v>
      </c>
      <c r="FE26" s="1">
        <v>333</v>
      </c>
      <c r="FF26" s="1">
        <v>344</v>
      </c>
      <c r="FG26" s="1">
        <v>356</v>
      </c>
      <c r="FH26" s="1">
        <v>369</v>
      </c>
      <c r="FI26" s="1">
        <v>382</v>
      </c>
      <c r="FJ26" s="1">
        <v>390</v>
      </c>
      <c r="FK26" s="1">
        <v>405</v>
      </c>
      <c r="FM26" s="1"/>
      <c r="FN26" s="7" t="s">
        <v>193</v>
      </c>
      <c r="FO26" s="1">
        <v>230</v>
      </c>
      <c r="FP26" s="1">
        <v>244</v>
      </c>
      <c r="FQ26" s="1">
        <v>246</v>
      </c>
      <c r="FR26" s="1">
        <v>252</v>
      </c>
      <c r="FS26" s="1">
        <v>260</v>
      </c>
      <c r="FT26" s="1">
        <v>267</v>
      </c>
      <c r="FU26" s="1">
        <v>258</v>
      </c>
      <c r="FV26" s="1">
        <v>266</v>
      </c>
      <c r="FW26" s="1">
        <v>283</v>
      </c>
      <c r="FX26" s="1">
        <v>298</v>
      </c>
      <c r="FY26" s="1">
        <v>316</v>
      </c>
      <c r="FZ26" s="1">
        <v>327</v>
      </c>
      <c r="GA26" s="1">
        <v>329</v>
      </c>
      <c r="GB26" s="1">
        <v>336</v>
      </c>
      <c r="GC26" s="1">
        <v>352</v>
      </c>
      <c r="GD26" s="1">
        <v>390</v>
      </c>
      <c r="GE26" s="1">
        <v>404</v>
      </c>
      <c r="GF26" s="1">
        <v>415</v>
      </c>
      <c r="GG26" s="1">
        <v>423</v>
      </c>
      <c r="GH26" s="1">
        <v>424</v>
      </c>
      <c r="GI26" s="1">
        <v>432</v>
      </c>
      <c r="GK26" s="1"/>
      <c r="GL26" s="7" t="s">
        <v>193</v>
      </c>
      <c r="GM26" s="1">
        <v>590</v>
      </c>
      <c r="GN26" s="1">
        <v>620</v>
      </c>
      <c r="GO26" s="1">
        <v>646</v>
      </c>
      <c r="GP26" s="1">
        <v>644</v>
      </c>
      <c r="GQ26" s="1">
        <v>677</v>
      </c>
      <c r="GR26" s="1">
        <v>714</v>
      </c>
      <c r="GS26" s="1">
        <v>713</v>
      </c>
      <c r="GT26" s="1">
        <v>797</v>
      </c>
      <c r="GU26" s="1">
        <v>912</v>
      </c>
      <c r="GV26" s="1">
        <v>963</v>
      </c>
      <c r="GW26" s="1">
        <v>993</v>
      </c>
      <c r="GX26" s="9">
        <v>1040</v>
      </c>
      <c r="GY26" s="9">
        <v>1073</v>
      </c>
      <c r="GZ26" s="9">
        <v>1145</v>
      </c>
      <c r="HA26" s="9">
        <v>1237</v>
      </c>
      <c r="HB26" s="9">
        <v>1311</v>
      </c>
      <c r="HC26" s="9">
        <v>1372</v>
      </c>
      <c r="HD26" s="9">
        <v>1416</v>
      </c>
      <c r="HE26" s="9">
        <v>1459</v>
      </c>
      <c r="HF26" s="9">
        <v>1478</v>
      </c>
      <c r="HG26" s="9">
        <v>1519</v>
      </c>
      <c r="HI26" s="1"/>
      <c r="HJ26" s="7" t="s">
        <v>193</v>
      </c>
      <c r="HK26" s="1">
        <v>603</v>
      </c>
      <c r="HL26" s="1">
        <v>645</v>
      </c>
      <c r="HM26" s="1">
        <v>660</v>
      </c>
      <c r="HN26" s="1">
        <v>687</v>
      </c>
      <c r="HO26" s="1">
        <v>711</v>
      </c>
      <c r="HP26" s="1">
        <v>715</v>
      </c>
      <c r="HQ26" s="1">
        <v>732</v>
      </c>
      <c r="HR26" s="1">
        <v>795</v>
      </c>
      <c r="HS26" s="1">
        <v>880</v>
      </c>
      <c r="HT26" s="1">
        <v>913</v>
      </c>
      <c r="HU26" s="1">
        <v>938</v>
      </c>
      <c r="HV26" s="1">
        <v>964</v>
      </c>
      <c r="HW26" s="1">
        <v>962</v>
      </c>
      <c r="HX26" s="9">
        <v>1033</v>
      </c>
      <c r="HY26" s="9">
        <v>1090</v>
      </c>
      <c r="HZ26" s="9">
        <v>1162</v>
      </c>
      <c r="IA26" s="9">
        <v>1247</v>
      </c>
      <c r="IB26" s="9">
        <v>1313</v>
      </c>
      <c r="IC26" s="9">
        <v>1349</v>
      </c>
      <c r="ID26" s="9">
        <v>1440</v>
      </c>
      <c r="IE26" s="9">
        <v>1475</v>
      </c>
    </row>
    <row r="27" spans="1:239" ht="15">
      <c r="A27" s="1"/>
      <c r="B27" s="7" t="s">
        <v>194</v>
      </c>
      <c r="C27" s="1">
        <v>24</v>
      </c>
      <c r="D27" s="1">
        <v>24</v>
      </c>
      <c r="E27" s="1">
        <v>25</v>
      </c>
      <c r="F27" s="1">
        <v>26</v>
      </c>
      <c r="G27" s="1">
        <v>28</v>
      </c>
      <c r="H27" s="1">
        <v>28</v>
      </c>
      <c r="I27" s="1">
        <v>28</v>
      </c>
      <c r="J27" s="1">
        <v>30</v>
      </c>
      <c r="K27" s="1">
        <v>31</v>
      </c>
      <c r="L27" s="1">
        <v>33</v>
      </c>
      <c r="M27" s="1">
        <v>36</v>
      </c>
      <c r="N27" s="1">
        <v>38</v>
      </c>
      <c r="O27" s="1">
        <v>40</v>
      </c>
      <c r="P27" s="1">
        <v>43</v>
      </c>
      <c r="Q27" s="1">
        <v>45</v>
      </c>
      <c r="R27" s="1">
        <v>47</v>
      </c>
      <c r="S27" s="1">
        <v>50</v>
      </c>
      <c r="T27" s="1">
        <v>51</v>
      </c>
      <c r="U27" s="1">
        <v>52</v>
      </c>
      <c r="V27" s="1">
        <v>52</v>
      </c>
      <c r="W27" s="1">
        <v>53</v>
      </c>
      <c r="Y27" s="1"/>
      <c r="Z27" s="7" t="s">
        <v>194</v>
      </c>
      <c r="AA27" s="1">
        <v>7</v>
      </c>
      <c r="AB27" s="1">
        <v>7</v>
      </c>
      <c r="AC27" s="1">
        <v>7</v>
      </c>
      <c r="AD27" s="1">
        <v>7</v>
      </c>
      <c r="AE27" s="1">
        <v>8</v>
      </c>
      <c r="AF27" s="1">
        <v>8</v>
      </c>
      <c r="AG27" s="1">
        <v>8</v>
      </c>
      <c r="AH27" s="1">
        <v>8</v>
      </c>
      <c r="AI27" s="1">
        <v>9</v>
      </c>
      <c r="AJ27" s="1">
        <v>8</v>
      </c>
      <c r="AK27" s="1">
        <v>9</v>
      </c>
      <c r="AL27" s="1">
        <v>9</v>
      </c>
      <c r="AM27" s="1">
        <v>10</v>
      </c>
      <c r="AN27" s="1">
        <v>11</v>
      </c>
      <c r="AO27" s="1">
        <v>11</v>
      </c>
      <c r="AP27" s="1">
        <v>12</v>
      </c>
      <c r="AQ27" s="1">
        <v>13</v>
      </c>
      <c r="AR27" s="1">
        <v>14</v>
      </c>
      <c r="AS27" s="1">
        <v>15</v>
      </c>
      <c r="AT27" s="1">
        <v>15</v>
      </c>
      <c r="AU27" s="1">
        <v>16</v>
      </c>
      <c r="AW27" s="1"/>
      <c r="AX27" s="7" t="s">
        <v>194</v>
      </c>
      <c r="AY27" s="1">
        <v>39</v>
      </c>
      <c r="AZ27" s="1">
        <v>39</v>
      </c>
      <c r="BA27" s="1">
        <v>41</v>
      </c>
      <c r="BB27" s="1">
        <v>42</v>
      </c>
      <c r="BC27" s="1">
        <v>43</v>
      </c>
      <c r="BD27" s="1">
        <v>44</v>
      </c>
      <c r="BE27" s="1">
        <v>44</v>
      </c>
      <c r="BF27" s="1">
        <v>45</v>
      </c>
      <c r="BG27" s="1">
        <v>47</v>
      </c>
      <c r="BH27" s="1">
        <v>48</v>
      </c>
      <c r="BI27" s="1">
        <v>50</v>
      </c>
      <c r="BJ27" s="1">
        <v>52</v>
      </c>
      <c r="BK27" s="1">
        <v>53</v>
      </c>
      <c r="BL27" s="1">
        <v>54</v>
      </c>
      <c r="BM27" s="1">
        <v>56</v>
      </c>
      <c r="BN27" s="1">
        <v>59</v>
      </c>
      <c r="BO27" s="1">
        <v>61</v>
      </c>
      <c r="BP27" s="1">
        <v>65</v>
      </c>
      <c r="BQ27" s="1">
        <v>69</v>
      </c>
      <c r="BR27" s="1">
        <v>72</v>
      </c>
      <c r="BS27" s="1">
        <v>80</v>
      </c>
      <c r="BU27" s="1"/>
      <c r="BV27" s="7" t="s">
        <v>194</v>
      </c>
      <c r="BW27" s="1">
        <v>42</v>
      </c>
      <c r="BX27" s="1">
        <v>41</v>
      </c>
      <c r="BY27" s="1">
        <v>41</v>
      </c>
      <c r="BZ27" s="1">
        <v>42</v>
      </c>
      <c r="CA27" s="1">
        <v>42</v>
      </c>
      <c r="CB27" s="1">
        <v>43</v>
      </c>
      <c r="CC27" s="1">
        <v>43</v>
      </c>
      <c r="CD27" s="1">
        <v>45</v>
      </c>
      <c r="CE27" s="1">
        <v>46</v>
      </c>
      <c r="CF27" s="1">
        <v>51</v>
      </c>
      <c r="CG27" s="1">
        <v>54</v>
      </c>
      <c r="CH27" s="1">
        <v>56</v>
      </c>
      <c r="CI27" s="1">
        <v>57</v>
      </c>
      <c r="CJ27" s="1">
        <v>59</v>
      </c>
      <c r="CK27" s="1">
        <v>60</v>
      </c>
      <c r="CL27" s="1">
        <v>62</v>
      </c>
      <c r="CM27" s="1">
        <v>65</v>
      </c>
      <c r="CN27" s="1">
        <v>67</v>
      </c>
      <c r="CO27" s="1">
        <v>71</v>
      </c>
      <c r="CP27" s="1">
        <v>72</v>
      </c>
      <c r="CQ27" s="1">
        <v>73</v>
      </c>
      <c r="CS27" s="1"/>
      <c r="CT27" s="7" t="s">
        <v>194</v>
      </c>
      <c r="CU27" s="1">
        <v>241</v>
      </c>
      <c r="CV27" s="1">
        <v>248</v>
      </c>
      <c r="CW27" s="1">
        <v>257</v>
      </c>
      <c r="CX27" s="1">
        <v>269</v>
      </c>
      <c r="CY27" s="1">
        <v>282</v>
      </c>
      <c r="CZ27" s="1">
        <v>292</v>
      </c>
      <c r="DA27" s="1">
        <v>298</v>
      </c>
      <c r="DB27" s="1">
        <v>307</v>
      </c>
      <c r="DC27" s="1">
        <v>316</v>
      </c>
      <c r="DD27" s="1">
        <v>328</v>
      </c>
      <c r="DE27" s="1">
        <v>342</v>
      </c>
      <c r="DF27" s="1">
        <v>358</v>
      </c>
      <c r="DG27" s="1">
        <v>366</v>
      </c>
      <c r="DH27" s="1">
        <v>388</v>
      </c>
      <c r="DI27" s="1">
        <v>417</v>
      </c>
      <c r="DJ27" s="1">
        <v>442</v>
      </c>
      <c r="DK27" s="1">
        <v>480</v>
      </c>
      <c r="DL27" s="1">
        <v>512</v>
      </c>
      <c r="DM27" s="1">
        <v>545</v>
      </c>
      <c r="DN27" s="1">
        <v>563</v>
      </c>
      <c r="DO27" s="1">
        <v>576</v>
      </c>
      <c r="DQ27" s="1"/>
      <c r="DR27" s="7" t="s">
        <v>194</v>
      </c>
      <c r="DS27" s="1">
        <v>466</v>
      </c>
      <c r="DT27" s="1">
        <v>491</v>
      </c>
      <c r="DU27" s="1">
        <v>502</v>
      </c>
      <c r="DV27" s="1">
        <v>522</v>
      </c>
      <c r="DW27" s="1">
        <v>550</v>
      </c>
      <c r="DX27" s="1">
        <v>574</v>
      </c>
      <c r="DY27" s="1">
        <v>586</v>
      </c>
      <c r="DZ27" s="1">
        <v>610</v>
      </c>
      <c r="EA27" s="1">
        <v>634</v>
      </c>
      <c r="EB27" s="1">
        <v>657</v>
      </c>
      <c r="EC27" s="1">
        <v>682</v>
      </c>
      <c r="ED27" s="1">
        <v>707</v>
      </c>
      <c r="EE27" s="1">
        <v>725</v>
      </c>
      <c r="EF27" s="1">
        <v>766</v>
      </c>
      <c r="EG27" s="1">
        <v>814</v>
      </c>
      <c r="EH27" s="1">
        <v>870</v>
      </c>
      <c r="EI27" s="1">
        <v>945</v>
      </c>
      <c r="EJ27" s="9">
        <v>1020</v>
      </c>
      <c r="EK27" s="9">
        <v>1107</v>
      </c>
      <c r="EL27" s="9">
        <v>1134</v>
      </c>
      <c r="EM27" s="9">
        <v>1100</v>
      </c>
      <c r="EO27" s="1"/>
      <c r="EP27" s="7" t="s">
        <v>194</v>
      </c>
      <c r="EQ27" s="1">
        <v>59</v>
      </c>
      <c r="ER27" s="1">
        <v>62</v>
      </c>
      <c r="ES27" s="1">
        <v>64</v>
      </c>
      <c r="ET27" s="1">
        <v>67</v>
      </c>
      <c r="EU27" s="1">
        <v>71</v>
      </c>
      <c r="EV27" s="1">
        <v>65</v>
      </c>
      <c r="EW27" s="1">
        <v>63</v>
      </c>
      <c r="EX27" s="1">
        <v>79</v>
      </c>
      <c r="EY27" s="1">
        <v>82</v>
      </c>
      <c r="EZ27" s="1">
        <v>86</v>
      </c>
      <c r="FA27" s="1">
        <v>89</v>
      </c>
      <c r="FB27" s="1">
        <v>83</v>
      </c>
      <c r="FC27" s="1">
        <v>88</v>
      </c>
      <c r="FD27" s="1">
        <v>91</v>
      </c>
      <c r="FE27" s="1">
        <v>94</v>
      </c>
      <c r="FF27" s="1">
        <v>97</v>
      </c>
      <c r="FG27" s="1">
        <v>101</v>
      </c>
      <c r="FH27" s="1">
        <v>104</v>
      </c>
      <c r="FI27" s="1">
        <v>108</v>
      </c>
      <c r="FJ27" s="1">
        <v>110</v>
      </c>
      <c r="FK27" s="1">
        <v>115</v>
      </c>
      <c r="FM27" s="1"/>
      <c r="FN27" s="7" t="s">
        <v>194</v>
      </c>
      <c r="FO27" s="1">
        <v>115</v>
      </c>
      <c r="FP27" s="1">
        <v>122</v>
      </c>
      <c r="FQ27" s="1">
        <v>123</v>
      </c>
      <c r="FR27" s="1">
        <v>126</v>
      </c>
      <c r="FS27" s="1">
        <v>129</v>
      </c>
      <c r="FT27" s="1">
        <v>133</v>
      </c>
      <c r="FU27" s="1">
        <v>128</v>
      </c>
      <c r="FV27" s="1">
        <v>132</v>
      </c>
      <c r="FW27" s="1">
        <v>140</v>
      </c>
      <c r="FX27" s="1">
        <v>147</v>
      </c>
      <c r="FY27" s="1">
        <v>155</v>
      </c>
      <c r="FZ27" s="1">
        <v>161</v>
      </c>
      <c r="GA27" s="1">
        <v>161</v>
      </c>
      <c r="GB27" s="1">
        <v>164</v>
      </c>
      <c r="GC27" s="1">
        <v>171</v>
      </c>
      <c r="GD27" s="1">
        <v>190</v>
      </c>
      <c r="GE27" s="1">
        <v>197</v>
      </c>
      <c r="GF27" s="1">
        <v>202</v>
      </c>
      <c r="GG27" s="1">
        <v>206</v>
      </c>
      <c r="GH27" s="1">
        <v>207</v>
      </c>
      <c r="GI27" s="1">
        <v>211</v>
      </c>
      <c r="GK27" s="1"/>
      <c r="GL27" s="7" t="s">
        <v>194</v>
      </c>
      <c r="GM27" s="1">
        <v>291</v>
      </c>
      <c r="GN27" s="1">
        <v>304</v>
      </c>
      <c r="GO27" s="1">
        <v>315</v>
      </c>
      <c r="GP27" s="1">
        <v>313</v>
      </c>
      <c r="GQ27" s="1">
        <v>329</v>
      </c>
      <c r="GR27" s="1">
        <v>345</v>
      </c>
      <c r="GS27" s="1">
        <v>344</v>
      </c>
      <c r="GT27" s="1">
        <v>383</v>
      </c>
      <c r="GU27" s="1">
        <v>439</v>
      </c>
      <c r="GV27" s="1">
        <v>465</v>
      </c>
      <c r="GW27" s="1">
        <v>479</v>
      </c>
      <c r="GX27" s="1">
        <v>501</v>
      </c>
      <c r="GY27" s="1">
        <v>516</v>
      </c>
      <c r="GZ27" s="1">
        <v>550</v>
      </c>
      <c r="HA27" s="1">
        <v>594</v>
      </c>
      <c r="HB27" s="1">
        <v>629</v>
      </c>
      <c r="HC27" s="1">
        <v>660</v>
      </c>
      <c r="HD27" s="1">
        <v>682</v>
      </c>
      <c r="HE27" s="1">
        <v>704</v>
      </c>
      <c r="HF27" s="1">
        <v>714</v>
      </c>
      <c r="HG27" s="1">
        <v>735</v>
      </c>
      <c r="HI27" s="1"/>
      <c r="HJ27" s="7" t="s">
        <v>194</v>
      </c>
      <c r="HK27" s="1">
        <v>236</v>
      </c>
      <c r="HL27" s="1">
        <v>251</v>
      </c>
      <c r="HM27" s="1">
        <v>257</v>
      </c>
      <c r="HN27" s="1">
        <v>267</v>
      </c>
      <c r="HO27" s="1">
        <v>275</v>
      </c>
      <c r="HP27" s="1">
        <v>276</v>
      </c>
      <c r="HQ27" s="1">
        <v>281</v>
      </c>
      <c r="HR27" s="1">
        <v>306</v>
      </c>
      <c r="HS27" s="1">
        <v>340</v>
      </c>
      <c r="HT27" s="1">
        <v>353</v>
      </c>
      <c r="HU27" s="1">
        <v>362</v>
      </c>
      <c r="HV27" s="1">
        <v>372</v>
      </c>
      <c r="HW27" s="1">
        <v>371</v>
      </c>
      <c r="HX27" s="1">
        <v>399</v>
      </c>
      <c r="HY27" s="1">
        <v>421</v>
      </c>
      <c r="HZ27" s="1">
        <v>449</v>
      </c>
      <c r="IA27" s="1">
        <v>481</v>
      </c>
      <c r="IB27" s="1">
        <v>506</v>
      </c>
      <c r="IC27" s="1">
        <v>521</v>
      </c>
      <c r="ID27" s="1">
        <v>554</v>
      </c>
      <c r="IE27" s="1">
        <v>568</v>
      </c>
    </row>
    <row r="28" spans="1:239" ht="15">
      <c r="A28" s="1"/>
      <c r="B28" s="7" t="s">
        <v>195</v>
      </c>
      <c r="C28" s="1">
        <v>7</v>
      </c>
      <c r="D28" s="1">
        <v>7</v>
      </c>
      <c r="E28" s="1">
        <v>7</v>
      </c>
      <c r="F28" s="1">
        <v>8</v>
      </c>
      <c r="G28" s="1">
        <v>9</v>
      </c>
      <c r="H28" s="1">
        <v>9</v>
      </c>
      <c r="I28" s="1">
        <v>9</v>
      </c>
      <c r="J28" s="1">
        <v>10</v>
      </c>
      <c r="K28" s="1">
        <v>11</v>
      </c>
      <c r="L28" s="1">
        <v>12</v>
      </c>
      <c r="M28" s="1">
        <v>14</v>
      </c>
      <c r="N28" s="1">
        <v>16</v>
      </c>
      <c r="O28" s="1">
        <v>16</v>
      </c>
      <c r="P28" s="1">
        <v>18</v>
      </c>
      <c r="Q28" s="1">
        <v>19</v>
      </c>
      <c r="R28" s="1">
        <v>20</v>
      </c>
      <c r="S28" s="1">
        <v>21</v>
      </c>
      <c r="T28" s="1">
        <v>21</v>
      </c>
      <c r="U28" s="1">
        <v>21</v>
      </c>
      <c r="V28" s="1">
        <v>21</v>
      </c>
      <c r="W28" s="1">
        <v>20</v>
      </c>
      <c r="Y28" s="1"/>
      <c r="Z28" s="7" t="s">
        <v>195</v>
      </c>
      <c r="AA28" s="1">
        <v>3</v>
      </c>
      <c r="AB28" s="1">
        <v>3</v>
      </c>
      <c r="AC28" s="1">
        <v>3</v>
      </c>
      <c r="AD28" s="1">
        <v>3</v>
      </c>
      <c r="AE28" s="1">
        <v>3</v>
      </c>
      <c r="AF28" s="1">
        <v>3</v>
      </c>
      <c r="AG28" s="1">
        <v>3</v>
      </c>
      <c r="AH28" s="1">
        <v>3</v>
      </c>
      <c r="AI28" s="1">
        <v>4</v>
      </c>
      <c r="AJ28" s="1">
        <v>3</v>
      </c>
      <c r="AK28" s="1">
        <v>4</v>
      </c>
      <c r="AL28" s="1">
        <v>4</v>
      </c>
      <c r="AM28" s="1">
        <v>5</v>
      </c>
      <c r="AN28" s="1">
        <v>5</v>
      </c>
      <c r="AO28" s="1">
        <v>5</v>
      </c>
      <c r="AP28" s="1">
        <v>5</v>
      </c>
      <c r="AQ28" s="1">
        <v>5</v>
      </c>
      <c r="AR28" s="1">
        <v>5</v>
      </c>
      <c r="AS28" s="1">
        <v>6</v>
      </c>
      <c r="AT28" s="1">
        <v>6</v>
      </c>
      <c r="AU28" s="1">
        <v>6</v>
      </c>
      <c r="AW28" s="1"/>
      <c r="AX28" s="7" t="s">
        <v>195</v>
      </c>
      <c r="AY28" s="1">
        <v>13</v>
      </c>
      <c r="AZ28" s="1">
        <v>13</v>
      </c>
      <c r="BA28" s="1">
        <v>14</v>
      </c>
      <c r="BB28" s="1">
        <v>17</v>
      </c>
      <c r="BC28" s="1">
        <v>17</v>
      </c>
      <c r="BD28" s="1">
        <v>18</v>
      </c>
      <c r="BE28" s="1">
        <v>18</v>
      </c>
      <c r="BF28" s="1">
        <v>20</v>
      </c>
      <c r="BG28" s="1">
        <v>22</v>
      </c>
      <c r="BH28" s="1">
        <v>24</v>
      </c>
      <c r="BI28" s="1">
        <v>27</v>
      </c>
      <c r="BJ28" s="1">
        <v>27</v>
      </c>
      <c r="BK28" s="1">
        <v>27</v>
      </c>
      <c r="BL28" s="1">
        <v>27</v>
      </c>
      <c r="BM28" s="1">
        <v>28</v>
      </c>
      <c r="BN28" s="1">
        <v>28</v>
      </c>
      <c r="BO28" s="1">
        <v>30</v>
      </c>
      <c r="BP28" s="1">
        <v>31</v>
      </c>
      <c r="BQ28" s="1">
        <v>33</v>
      </c>
      <c r="BR28" s="1">
        <v>33</v>
      </c>
      <c r="BS28" s="1">
        <v>35</v>
      </c>
      <c r="BU28" s="1"/>
      <c r="BV28" s="7" t="s">
        <v>195</v>
      </c>
      <c r="BW28" s="1">
        <v>14</v>
      </c>
      <c r="BX28" s="1">
        <v>15</v>
      </c>
      <c r="BY28" s="1">
        <v>15</v>
      </c>
      <c r="BZ28" s="1">
        <v>15</v>
      </c>
      <c r="CA28" s="1">
        <v>16</v>
      </c>
      <c r="CB28" s="1">
        <v>16</v>
      </c>
      <c r="CC28" s="1">
        <v>17</v>
      </c>
      <c r="CD28" s="1">
        <v>19</v>
      </c>
      <c r="CE28" s="1">
        <v>20</v>
      </c>
      <c r="CF28" s="1">
        <v>21</v>
      </c>
      <c r="CG28" s="1">
        <v>23</v>
      </c>
      <c r="CH28" s="1">
        <v>23</v>
      </c>
      <c r="CI28" s="1">
        <v>23</v>
      </c>
      <c r="CJ28" s="1">
        <v>24</v>
      </c>
      <c r="CK28" s="1">
        <v>24</v>
      </c>
      <c r="CL28" s="1">
        <v>25</v>
      </c>
      <c r="CM28" s="1">
        <v>26</v>
      </c>
      <c r="CN28" s="1">
        <v>27</v>
      </c>
      <c r="CO28" s="1">
        <v>28</v>
      </c>
      <c r="CP28" s="1">
        <v>29</v>
      </c>
      <c r="CQ28" s="1">
        <v>28</v>
      </c>
      <c r="CS28" s="1"/>
      <c r="CT28" s="7" t="s">
        <v>195</v>
      </c>
      <c r="CU28" s="1">
        <v>118</v>
      </c>
      <c r="CV28" s="1">
        <v>123</v>
      </c>
      <c r="CW28" s="1">
        <v>125</v>
      </c>
      <c r="CX28" s="1">
        <v>130</v>
      </c>
      <c r="CY28" s="1">
        <v>136</v>
      </c>
      <c r="CZ28" s="1">
        <v>138</v>
      </c>
      <c r="DA28" s="1">
        <v>139</v>
      </c>
      <c r="DB28" s="1">
        <v>152</v>
      </c>
      <c r="DC28" s="1">
        <v>161</v>
      </c>
      <c r="DD28" s="1">
        <v>171</v>
      </c>
      <c r="DE28" s="1">
        <v>184</v>
      </c>
      <c r="DF28" s="1">
        <v>189</v>
      </c>
      <c r="DG28" s="1">
        <v>191</v>
      </c>
      <c r="DH28" s="1">
        <v>188</v>
      </c>
      <c r="DI28" s="1">
        <v>199</v>
      </c>
      <c r="DJ28" s="1">
        <v>206</v>
      </c>
      <c r="DK28" s="1">
        <v>210</v>
      </c>
      <c r="DL28" s="1">
        <v>220</v>
      </c>
      <c r="DM28" s="1">
        <v>224</v>
      </c>
      <c r="DN28" s="1">
        <v>229</v>
      </c>
      <c r="DO28" s="1">
        <v>225</v>
      </c>
      <c r="DQ28" s="1"/>
      <c r="DR28" s="7" t="s">
        <v>195</v>
      </c>
      <c r="DS28" s="1">
        <v>203</v>
      </c>
      <c r="DT28" s="1">
        <v>208</v>
      </c>
      <c r="DU28" s="1">
        <v>213</v>
      </c>
      <c r="DV28" s="1">
        <v>221</v>
      </c>
      <c r="DW28" s="1">
        <v>231</v>
      </c>
      <c r="DX28" s="1">
        <v>235</v>
      </c>
      <c r="DY28" s="1">
        <v>235</v>
      </c>
      <c r="DZ28" s="1">
        <v>258</v>
      </c>
      <c r="EA28" s="1">
        <v>277</v>
      </c>
      <c r="EB28" s="1">
        <v>294</v>
      </c>
      <c r="EC28" s="1">
        <v>314</v>
      </c>
      <c r="ED28" s="1">
        <v>318</v>
      </c>
      <c r="EE28" s="1">
        <v>318</v>
      </c>
      <c r="EF28" s="1">
        <v>328</v>
      </c>
      <c r="EG28" s="1">
        <v>342</v>
      </c>
      <c r="EH28" s="1">
        <v>355</v>
      </c>
      <c r="EI28" s="1">
        <v>373</v>
      </c>
      <c r="EJ28" s="1">
        <v>392</v>
      </c>
      <c r="EK28" s="1">
        <v>410</v>
      </c>
      <c r="EL28" s="1">
        <v>414</v>
      </c>
      <c r="EM28" s="1">
        <v>400</v>
      </c>
      <c r="EO28" s="1"/>
      <c r="EP28" s="7" t="s">
        <v>195</v>
      </c>
      <c r="EQ28" s="1">
        <v>29</v>
      </c>
      <c r="ER28" s="1">
        <v>30</v>
      </c>
      <c r="ES28" s="1">
        <v>32</v>
      </c>
      <c r="ET28" s="1">
        <v>33</v>
      </c>
      <c r="EU28" s="1">
        <v>34</v>
      </c>
      <c r="EV28" s="1">
        <v>32</v>
      </c>
      <c r="EW28" s="1">
        <v>34</v>
      </c>
      <c r="EX28" s="1">
        <v>44</v>
      </c>
      <c r="EY28" s="1">
        <v>46</v>
      </c>
      <c r="EZ28" s="1">
        <v>50</v>
      </c>
      <c r="FA28" s="1">
        <v>53</v>
      </c>
      <c r="FB28" s="1">
        <v>52</v>
      </c>
      <c r="FC28" s="1">
        <v>54</v>
      </c>
      <c r="FD28" s="1">
        <v>56</v>
      </c>
      <c r="FE28" s="1">
        <v>57</v>
      </c>
      <c r="FF28" s="1">
        <v>58</v>
      </c>
      <c r="FG28" s="1">
        <v>58</v>
      </c>
      <c r="FH28" s="1">
        <v>59</v>
      </c>
      <c r="FI28" s="1">
        <v>59</v>
      </c>
      <c r="FJ28" s="1">
        <v>59</v>
      </c>
      <c r="FK28" s="1">
        <v>59</v>
      </c>
      <c r="FM28" s="1"/>
      <c r="FN28" s="7" t="s">
        <v>195</v>
      </c>
      <c r="FO28" s="1">
        <v>50</v>
      </c>
      <c r="FP28" s="1">
        <v>58</v>
      </c>
      <c r="FQ28" s="1">
        <v>61</v>
      </c>
      <c r="FR28" s="1">
        <v>62</v>
      </c>
      <c r="FS28" s="1">
        <v>64</v>
      </c>
      <c r="FT28" s="1">
        <v>65</v>
      </c>
      <c r="FU28" s="1">
        <v>75</v>
      </c>
      <c r="FV28" s="1">
        <v>82</v>
      </c>
      <c r="FW28" s="1">
        <v>90</v>
      </c>
      <c r="FX28" s="1">
        <v>98</v>
      </c>
      <c r="FY28" s="1">
        <v>109</v>
      </c>
      <c r="FZ28" s="1">
        <v>113</v>
      </c>
      <c r="GA28" s="1">
        <v>115</v>
      </c>
      <c r="GB28" s="1">
        <v>118</v>
      </c>
      <c r="GC28" s="1">
        <v>118</v>
      </c>
      <c r="GD28" s="1">
        <v>125</v>
      </c>
      <c r="GE28" s="1">
        <v>126</v>
      </c>
      <c r="GF28" s="1">
        <v>126</v>
      </c>
      <c r="GG28" s="1">
        <v>126</v>
      </c>
      <c r="GH28" s="1">
        <v>124</v>
      </c>
      <c r="GI28" s="1">
        <v>124</v>
      </c>
      <c r="GK28" s="1"/>
      <c r="GL28" s="7" t="s">
        <v>195</v>
      </c>
      <c r="GM28" s="1">
        <v>140</v>
      </c>
      <c r="GN28" s="1">
        <v>158</v>
      </c>
      <c r="GO28" s="1">
        <v>170</v>
      </c>
      <c r="GP28" s="1">
        <v>186</v>
      </c>
      <c r="GQ28" s="1">
        <v>208</v>
      </c>
      <c r="GR28" s="1">
        <v>226</v>
      </c>
      <c r="GS28" s="1">
        <v>271</v>
      </c>
      <c r="GT28" s="1">
        <v>303</v>
      </c>
      <c r="GU28" s="1">
        <v>348</v>
      </c>
      <c r="GV28" s="1">
        <v>372</v>
      </c>
      <c r="GW28" s="1">
        <v>389</v>
      </c>
      <c r="GX28" s="1">
        <v>398</v>
      </c>
      <c r="GY28" s="1">
        <v>410</v>
      </c>
      <c r="GZ28" s="1">
        <v>435</v>
      </c>
      <c r="HA28" s="1">
        <v>452</v>
      </c>
      <c r="HB28" s="1">
        <v>461</v>
      </c>
      <c r="HC28" s="1">
        <v>456</v>
      </c>
      <c r="HD28" s="1">
        <v>454</v>
      </c>
      <c r="HE28" s="1">
        <v>454</v>
      </c>
      <c r="HF28" s="1">
        <v>447</v>
      </c>
      <c r="HG28" s="1">
        <v>441</v>
      </c>
      <c r="HI28" s="1"/>
      <c r="HJ28" s="7" t="s">
        <v>195</v>
      </c>
      <c r="HK28" s="1">
        <v>94</v>
      </c>
      <c r="HL28" s="1">
        <v>104</v>
      </c>
      <c r="HM28" s="1">
        <v>110</v>
      </c>
      <c r="HN28" s="1">
        <v>121</v>
      </c>
      <c r="HO28" s="1">
        <v>134</v>
      </c>
      <c r="HP28" s="1">
        <v>145</v>
      </c>
      <c r="HQ28" s="1">
        <v>201</v>
      </c>
      <c r="HR28" s="1">
        <v>225</v>
      </c>
      <c r="HS28" s="1">
        <v>252</v>
      </c>
      <c r="HT28" s="1">
        <v>269</v>
      </c>
      <c r="HU28" s="1">
        <v>288</v>
      </c>
      <c r="HV28" s="1">
        <v>291</v>
      </c>
      <c r="HW28" s="1">
        <v>290</v>
      </c>
      <c r="HX28" s="1">
        <v>303</v>
      </c>
      <c r="HY28" s="1">
        <v>308</v>
      </c>
      <c r="HZ28" s="1">
        <v>315</v>
      </c>
      <c r="IA28" s="1">
        <v>319</v>
      </c>
      <c r="IB28" s="1">
        <v>327</v>
      </c>
      <c r="IC28" s="1">
        <v>334</v>
      </c>
      <c r="ID28" s="1">
        <v>336</v>
      </c>
      <c r="IE28" s="1">
        <v>334</v>
      </c>
    </row>
    <row r="29" spans="1:239" ht="15">
      <c r="A29" s="5"/>
      <c r="B29" s="7" t="s">
        <v>196</v>
      </c>
      <c r="C29" s="1">
        <v>3</v>
      </c>
      <c r="D29" s="1">
        <v>3</v>
      </c>
      <c r="E29" s="1">
        <v>4</v>
      </c>
      <c r="F29" s="1">
        <v>3</v>
      </c>
      <c r="G29" s="1">
        <v>3</v>
      </c>
      <c r="H29" s="1">
        <v>3</v>
      </c>
      <c r="I29" s="1">
        <v>3</v>
      </c>
      <c r="J29" s="1">
        <v>3</v>
      </c>
      <c r="K29" s="1">
        <v>4</v>
      </c>
      <c r="L29" s="1">
        <v>4</v>
      </c>
      <c r="M29" s="1">
        <v>4</v>
      </c>
      <c r="N29" s="1">
        <v>5</v>
      </c>
      <c r="O29" s="1">
        <v>5</v>
      </c>
      <c r="P29" s="1">
        <v>5</v>
      </c>
      <c r="Q29" s="1">
        <v>5</v>
      </c>
      <c r="R29" s="1">
        <v>5</v>
      </c>
      <c r="S29" s="1">
        <v>5</v>
      </c>
      <c r="T29" s="1">
        <v>5</v>
      </c>
      <c r="U29" s="1">
        <v>5</v>
      </c>
      <c r="V29" s="1">
        <v>5</v>
      </c>
      <c r="W29" s="1">
        <v>5</v>
      </c>
      <c r="Y29" s="5"/>
      <c r="Z29" s="7" t="s">
        <v>196</v>
      </c>
      <c r="AA29" s="1">
        <v>2</v>
      </c>
      <c r="AB29" s="1">
        <v>3</v>
      </c>
      <c r="AC29" s="1">
        <v>3</v>
      </c>
      <c r="AD29" s="1">
        <v>3</v>
      </c>
      <c r="AE29" s="1">
        <v>3</v>
      </c>
      <c r="AF29" s="1">
        <v>3</v>
      </c>
      <c r="AG29" s="1">
        <v>3</v>
      </c>
      <c r="AH29" s="1">
        <v>3</v>
      </c>
      <c r="AI29" s="1">
        <v>3</v>
      </c>
      <c r="AJ29" s="1">
        <v>3</v>
      </c>
      <c r="AK29" s="1">
        <v>3</v>
      </c>
      <c r="AL29" s="1">
        <v>3</v>
      </c>
      <c r="AM29" s="1">
        <v>3</v>
      </c>
      <c r="AN29" s="1">
        <v>3</v>
      </c>
      <c r="AO29" s="1">
        <v>3</v>
      </c>
      <c r="AP29" s="1">
        <v>3</v>
      </c>
      <c r="AQ29" s="1">
        <v>3</v>
      </c>
      <c r="AR29" s="1">
        <v>2</v>
      </c>
      <c r="AS29" s="1">
        <v>3</v>
      </c>
      <c r="AT29" s="1">
        <v>3</v>
      </c>
      <c r="AU29" s="1">
        <v>3</v>
      </c>
      <c r="AW29" s="5"/>
      <c r="AX29" s="7" t="s">
        <v>196</v>
      </c>
      <c r="AY29" s="1">
        <v>8</v>
      </c>
      <c r="AZ29" s="1">
        <v>7</v>
      </c>
      <c r="BA29" s="1">
        <v>7</v>
      </c>
      <c r="BB29" s="1">
        <v>8</v>
      </c>
      <c r="BC29" s="1">
        <v>7</v>
      </c>
      <c r="BD29" s="1">
        <v>8</v>
      </c>
      <c r="BE29" s="1">
        <v>8</v>
      </c>
      <c r="BF29" s="1">
        <v>8</v>
      </c>
      <c r="BG29" s="1">
        <v>8</v>
      </c>
      <c r="BH29" s="1">
        <v>8</v>
      </c>
      <c r="BI29" s="1">
        <v>9</v>
      </c>
      <c r="BJ29" s="1">
        <v>9</v>
      </c>
      <c r="BK29" s="1">
        <v>9</v>
      </c>
      <c r="BL29" s="1">
        <v>9</v>
      </c>
      <c r="BM29" s="1">
        <v>9</v>
      </c>
      <c r="BN29" s="1">
        <v>9</v>
      </c>
      <c r="BO29" s="1">
        <v>9</v>
      </c>
      <c r="BP29" s="1">
        <v>10</v>
      </c>
      <c r="BQ29" s="1">
        <v>10</v>
      </c>
      <c r="BR29" s="1">
        <v>10</v>
      </c>
      <c r="BS29" s="1">
        <v>10</v>
      </c>
      <c r="BU29" s="5"/>
      <c r="BV29" s="7" t="s">
        <v>196</v>
      </c>
      <c r="BW29" s="1">
        <v>13</v>
      </c>
      <c r="BX29" s="1">
        <v>13</v>
      </c>
      <c r="BY29" s="1">
        <v>13</v>
      </c>
      <c r="BZ29" s="1">
        <v>13</v>
      </c>
      <c r="CA29" s="1">
        <v>13</v>
      </c>
      <c r="CB29" s="1">
        <v>13</v>
      </c>
      <c r="CC29" s="1">
        <v>13</v>
      </c>
      <c r="CD29" s="1">
        <v>12</v>
      </c>
      <c r="CE29" s="1">
        <v>12</v>
      </c>
      <c r="CF29" s="1">
        <v>12</v>
      </c>
      <c r="CG29" s="1">
        <v>12</v>
      </c>
      <c r="CH29" s="1">
        <v>12</v>
      </c>
      <c r="CI29" s="1">
        <v>12</v>
      </c>
      <c r="CJ29" s="1">
        <v>12</v>
      </c>
      <c r="CK29" s="1">
        <v>12</v>
      </c>
      <c r="CL29" s="1">
        <v>13</v>
      </c>
      <c r="CM29" s="1">
        <v>12</v>
      </c>
      <c r="CN29" s="1">
        <v>12</v>
      </c>
      <c r="CO29" s="1">
        <v>13</v>
      </c>
      <c r="CP29" s="1">
        <v>13</v>
      </c>
      <c r="CQ29" s="1">
        <v>13</v>
      </c>
      <c r="CS29" s="5"/>
      <c r="CT29" s="7" t="s">
        <v>196</v>
      </c>
      <c r="CU29" s="1">
        <v>65</v>
      </c>
      <c r="CV29" s="1">
        <v>68</v>
      </c>
      <c r="CW29" s="1">
        <v>68</v>
      </c>
      <c r="CX29" s="1">
        <v>70</v>
      </c>
      <c r="CY29" s="1">
        <v>70</v>
      </c>
      <c r="CZ29" s="1">
        <v>71</v>
      </c>
      <c r="DA29" s="1">
        <v>71</v>
      </c>
      <c r="DB29" s="1">
        <v>71</v>
      </c>
      <c r="DC29" s="1">
        <v>71</v>
      </c>
      <c r="DD29" s="1">
        <v>71</v>
      </c>
      <c r="DE29" s="1">
        <v>70</v>
      </c>
      <c r="DF29" s="1">
        <v>76</v>
      </c>
      <c r="DG29" s="1">
        <v>80</v>
      </c>
      <c r="DH29" s="1">
        <v>70</v>
      </c>
      <c r="DI29" s="1">
        <v>81</v>
      </c>
      <c r="DJ29" s="1">
        <v>83</v>
      </c>
      <c r="DK29" s="1">
        <v>83</v>
      </c>
      <c r="DL29" s="1">
        <v>86</v>
      </c>
      <c r="DM29" s="1">
        <v>86</v>
      </c>
      <c r="DN29" s="1">
        <v>88</v>
      </c>
      <c r="DO29" s="1">
        <v>89</v>
      </c>
      <c r="DQ29" s="5"/>
      <c r="DR29" s="7" t="s">
        <v>196</v>
      </c>
      <c r="DS29" s="1">
        <v>99</v>
      </c>
      <c r="DT29" s="1">
        <v>102</v>
      </c>
      <c r="DU29" s="1">
        <v>105</v>
      </c>
      <c r="DV29" s="1">
        <v>107</v>
      </c>
      <c r="DW29" s="1">
        <v>107</v>
      </c>
      <c r="DX29" s="1">
        <v>112</v>
      </c>
      <c r="DY29" s="1">
        <v>118</v>
      </c>
      <c r="DZ29" s="1">
        <v>119</v>
      </c>
      <c r="EA29" s="1">
        <v>117</v>
      </c>
      <c r="EB29" s="1">
        <v>113</v>
      </c>
      <c r="EC29" s="1">
        <v>111</v>
      </c>
      <c r="ED29" s="1">
        <v>114</v>
      </c>
      <c r="EE29" s="1">
        <v>116</v>
      </c>
      <c r="EF29" s="1">
        <v>118</v>
      </c>
      <c r="EG29" s="1">
        <v>119</v>
      </c>
      <c r="EH29" s="1">
        <v>122</v>
      </c>
      <c r="EI29" s="1">
        <v>126</v>
      </c>
      <c r="EJ29" s="1">
        <v>129</v>
      </c>
      <c r="EK29" s="1">
        <v>132</v>
      </c>
      <c r="EL29" s="1">
        <v>134</v>
      </c>
      <c r="EM29" s="1">
        <v>138</v>
      </c>
      <c r="EO29" s="5"/>
      <c r="EP29" s="7" t="s">
        <v>196</v>
      </c>
      <c r="EQ29" s="1">
        <v>15</v>
      </c>
      <c r="ER29" s="1">
        <v>17</v>
      </c>
      <c r="ES29" s="1">
        <v>18</v>
      </c>
      <c r="ET29" s="1">
        <v>18</v>
      </c>
      <c r="EU29" s="1">
        <v>19</v>
      </c>
      <c r="EV29" s="1">
        <v>19</v>
      </c>
      <c r="EW29" s="1">
        <v>20</v>
      </c>
      <c r="EX29" s="1">
        <v>20</v>
      </c>
      <c r="EY29" s="1">
        <v>21</v>
      </c>
      <c r="EZ29" s="1">
        <v>21</v>
      </c>
      <c r="FA29" s="1">
        <v>24</v>
      </c>
      <c r="FB29" s="1">
        <v>25</v>
      </c>
      <c r="FC29" s="1">
        <v>26</v>
      </c>
      <c r="FD29" s="1">
        <v>27</v>
      </c>
      <c r="FE29" s="1">
        <v>28</v>
      </c>
      <c r="FF29" s="1">
        <v>29</v>
      </c>
      <c r="FG29" s="1">
        <v>30</v>
      </c>
      <c r="FH29" s="1">
        <v>31</v>
      </c>
      <c r="FI29" s="1">
        <v>31</v>
      </c>
      <c r="FJ29" s="1">
        <v>32</v>
      </c>
      <c r="FK29" s="1">
        <v>33</v>
      </c>
      <c r="FM29" s="5"/>
      <c r="FN29" s="7" t="s">
        <v>196</v>
      </c>
      <c r="FO29" s="1">
        <v>20</v>
      </c>
      <c r="FP29" s="1">
        <v>23</v>
      </c>
      <c r="FQ29" s="1">
        <v>23</v>
      </c>
      <c r="FR29" s="1">
        <v>24</v>
      </c>
      <c r="FS29" s="1">
        <v>24</v>
      </c>
      <c r="FT29" s="1">
        <v>26</v>
      </c>
      <c r="FU29" s="1">
        <v>26</v>
      </c>
      <c r="FV29" s="1">
        <v>28</v>
      </c>
      <c r="FW29" s="1">
        <v>30</v>
      </c>
      <c r="FX29" s="1">
        <v>31</v>
      </c>
      <c r="FY29" s="1">
        <v>33</v>
      </c>
      <c r="FZ29" s="1">
        <v>35</v>
      </c>
      <c r="GA29" s="1">
        <v>37</v>
      </c>
      <c r="GB29" s="1">
        <v>39</v>
      </c>
      <c r="GC29" s="1">
        <v>41</v>
      </c>
      <c r="GD29" s="1">
        <v>42</v>
      </c>
      <c r="GE29" s="1">
        <v>42</v>
      </c>
      <c r="GF29" s="1">
        <v>42</v>
      </c>
      <c r="GG29" s="1">
        <v>43</v>
      </c>
      <c r="GH29" s="1">
        <v>43</v>
      </c>
      <c r="GI29" s="1">
        <v>43</v>
      </c>
      <c r="GK29" s="5"/>
      <c r="GL29" s="7" t="s">
        <v>196</v>
      </c>
      <c r="GM29" s="1">
        <v>52</v>
      </c>
      <c r="GN29" s="1">
        <v>56</v>
      </c>
      <c r="GO29" s="1">
        <v>57</v>
      </c>
      <c r="GP29" s="1">
        <v>68</v>
      </c>
      <c r="GQ29" s="1">
        <v>69</v>
      </c>
      <c r="GR29" s="1">
        <v>74</v>
      </c>
      <c r="GS29" s="1">
        <v>81</v>
      </c>
      <c r="GT29" s="1">
        <v>87</v>
      </c>
      <c r="GU29" s="1">
        <v>91</v>
      </c>
      <c r="GV29" s="1">
        <v>90</v>
      </c>
      <c r="GW29" s="1">
        <v>90</v>
      </c>
      <c r="GX29" s="1">
        <v>95</v>
      </c>
      <c r="GY29" s="1">
        <v>101</v>
      </c>
      <c r="GZ29" s="1">
        <v>107</v>
      </c>
      <c r="HA29" s="1">
        <v>112</v>
      </c>
      <c r="HB29" s="1">
        <v>112</v>
      </c>
      <c r="HC29" s="1">
        <v>107</v>
      </c>
      <c r="HD29" s="1">
        <v>108</v>
      </c>
      <c r="HE29" s="1">
        <v>111</v>
      </c>
      <c r="HF29" s="1">
        <v>111</v>
      </c>
      <c r="HG29" s="1">
        <v>111</v>
      </c>
      <c r="HI29" s="5"/>
      <c r="HJ29" s="7" t="s">
        <v>196</v>
      </c>
      <c r="HK29" s="1">
        <v>25</v>
      </c>
      <c r="HL29" s="1">
        <v>27</v>
      </c>
      <c r="HM29" s="1">
        <v>28</v>
      </c>
      <c r="HN29" s="1">
        <v>29</v>
      </c>
      <c r="HO29" s="1">
        <v>31</v>
      </c>
      <c r="HP29" s="1">
        <v>32</v>
      </c>
      <c r="HQ29" s="1">
        <v>33</v>
      </c>
      <c r="HR29" s="1">
        <v>35</v>
      </c>
      <c r="HS29" s="1">
        <v>36</v>
      </c>
      <c r="HT29" s="1">
        <v>38</v>
      </c>
      <c r="HU29" s="1">
        <v>40</v>
      </c>
      <c r="HV29" s="1">
        <v>40</v>
      </c>
      <c r="HW29" s="1">
        <v>41</v>
      </c>
      <c r="HX29" s="1">
        <v>42</v>
      </c>
      <c r="HY29" s="1">
        <v>44</v>
      </c>
      <c r="HZ29" s="1">
        <v>45</v>
      </c>
      <c r="IA29" s="1">
        <v>45</v>
      </c>
      <c r="IB29" s="1">
        <v>45</v>
      </c>
      <c r="IC29" s="1">
        <v>48</v>
      </c>
      <c r="ID29" s="1">
        <v>49</v>
      </c>
      <c r="IE29" s="1">
        <v>49</v>
      </c>
    </row>
    <row r="30" spans="1:239" ht="15">
      <c r="A30" s="300"/>
      <c r="B30" s="300"/>
      <c r="C30" s="1"/>
      <c r="D30" s="1"/>
      <c r="E30" s="1"/>
      <c r="F30" s="1"/>
      <c r="G30" s="1"/>
      <c r="H30" s="1"/>
      <c r="I30" s="1"/>
      <c r="J30" s="1"/>
      <c r="K30" s="1"/>
      <c r="L30" s="1"/>
      <c r="M30" s="1"/>
      <c r="N30" s="1"/>
      <c r="O30" s="1"/>
      <c r="P30" s="1"/>
      <c r="Q30" s="1"/>
      <c r="R30" s="1"/>
      <c r="S30" s="1"/>
      <c r="T30" s="1"/>
      <c r="U30" s="1"/>
      <c r="V30" s="1"/>
      <c r="W30" s="1"/>
      <c r="Y30" s="300"/>
      <c r="Z30" s="300"/>
      <c r="AA30" s="1"/>
      <c r="AB30" s="1"/>
      <c r="AC30" s="1"/>
      <c r="AD30" s="1"/>
      <c r="AE30" s="1"/>
      <c r="AF30" s="1"/>
      <c r="AG30" s="1"/>
      <c r="AH30" s="1"/>
      <c r="AI30" s="1"/>
      <c r="AJ30" s="1"/>
      <c r="AK30" s="1"/>
      <c r="AL30" s="1"/>
      <c r="AM30" s="1"/>
      <c r="AN30" s="1"/>
      <c r="AO30" s="1"/>
      <c r="AP30" s="1"/>
      <c r="AQ30" s="1"/>
      <c r="AR30" s="1"/>
      <c r="AS30" s="1"/>
      <c r="AT30" s="1"/>
      <c r="AU30" s="1"/>
      <c r="AW30" s="300"/>
      <c r="AX30" s="300"/>
      <c r="AY30" s="1"/>
      <c r="AZ30" s="1"/>
      <c r="BA30" s="1"/>
      <c r="BB30" s="1"/>
      <c r="BC30" s="1"/>
      <c r="BD30" s="1"/>
      <c r="BE30" s="1"/>
      <c r="BF30" s="1"/>
      <c r="BG30" s="1"/>
      <c r="BH30" s="1"/>
      <c r="BI30" s="1"/>
      <c r="BJ30" s="1"/>
      <c r="BK30" s="1"/>
      <c r="BL30" s="1"/>
      <c r="BM30" s="1"/>
      <c r="BN30" s="1"/>
      <c r="BO30" s="1"/>
      <c r="BP30" s="1"/>
      <c r="BQ30" s="1"/>
      <c r="BR30" s="1"/>
      <c r="BS30" s="1"/>
      <c r="BU30" s="300"/>
      <c r="BV30" s="300"/>
      <c r="BW30" s="1"/>
      <c r="BX30" s="1"/>
      <c r="BY30" s="1"/>
      <c r="BZ30" s="1"/>
      <c r="CA30" s="1"/>
      <c r="CB30" s="1"/>
      <c r="CC30" s="1"/>
      <c r="CD30" s="1"/>
      <c r="CE30" s="1"/>
      <c r="CF30" s="1"/>
      <c r="CG30" s="1"/>
      <c r="CH30" s="1"/>
      <c r="CI30" s="1"/>
      <c r="CJ30" s="1"/>
      <c r="CK30" s="1"/>
      <c r="CL30" s="1"/>
      <c r="CM30" s="1"/>
      <c r="CN30" s="1"/>
      <c r="CO30" s="1"/>
      <c r="CP30" s="1"/>
      <c r="CQ30" s="1"/>
      <c r="CS30" s="300"/>
      <c r="CT30" s="300"/>
      <c r="CU30" s="1"/>
      <c r="CV30" s="1"/>
      <c r="CW30" s="1"/>
      <c r="CX30" s="1"/>
      <c r="CY30" s="1"/>
      <c r="CZ30" s="1"/>
      <c r="DA30" s="1"/>
      <c r="DB30" s="1"/>
      <c r="DC30" s="1"/>
      <c r="DD30" s="1"/>
      <c r="DE30" s="1"/>
      <c r="DF30" s="1"/>
      <c r="DG30" s="1"/>
      <c r="DH30" s="1"/>
      <c r="DI30" s="1"/>
      <c r="DJ30" s="1"/>
      <c r="DK30" s="1"/>
      <c r="DL30" s="1"/>
      <c r="DM30" s="1"/>
      <c r="DN30" s="1"/>
      <c r="DO30" s="1"/>
      <c r="DQ30" s="300"/>
      <c r="DR30" s="300"/>
      <c r="DS30" s="1"/>
      <c r="DT30" s="1"/>
      <c r="DU30" s="1"/>
      <c r="DV30" s="1"/>
      <c r="DW30" s="1"/>
      <c r="DX30" s="1"/>
      <c r="DY30" s="1"/>
      <c r="DZ30" s="1"/>
      <c r="EA30" s="1"/>
      <c r="EB30" s="1"/>
      <c r="EC30" s="1"/>
      <c r="ED30" s="1"/>
      <c r="EE30" s="1"/>
      <c r="EF30" s="1"/>
      <c r="EG30" s="1"/>
      <c r="EH30" s="1"/>
      <c r="EI30" s="1"/>
      <c r="EJ30" s="1"/>
      <c r="EK30" s="1"/>
      <c r="EL30" s="1"/>
      <c r="EM30" s="1"/>
      <c r="EO30" s="300"/>
      <c r="EP30" s="300"/>
      <c r="EQ30" s="1"/>
      <c r="ER30" s="1"/>
      <c r="ES30" s="1"/>
      <c r="ET30" s="1"/>
      <c r="EU30" s="1"/>
      <c r="EV30" s="1"/>
      <c r="EW30" s="1"/>
      <c r="EX30" s="1"/>
      <c r="EY30" s="1"/>
      <c r="EZ30" s="1"/>
      <c r="FA30" s="1"/>
      <c r="FB30" s="1"/>
      <c r="FC30" s="1"/>
      <c r="FD30" s="1"/>
      <c r="FE30" s="1"/>
      <c r="FF30" s="1"/>
      <c r="FG30" s="1"/>
      <c r="FH30" s="1"/>
      <c r="FI30" s="1"/>
      <c r="FJ30" s="1"/>
      <c r="FK30" s="1"/>
      <c r="FM30" s="300"/>
      <c r="FN30" s="300"/>
      <c r="FO30" s="1"/>
      <c r="FP30" s="1"/>
      <c r="FQ30" s="1"/>
      <c r="FR30" s="1"/>
      <c r="FS30" s="1"/>
      <c r="FT30" s="1"/>
      <c r="FU30" s="1"/>
      <c r="FV30" s="1"/>
      <c r="FW30" s="1"/>
      <c r="FX30" s="1"/>
      <c r="FY30" s="1"/>
      <c r="FZ30" s="1"/>
      <c r="GA30" s="1"/>
      <c r="GB30" s="1"/>
      <c r="GC30" s="1"/>
      <c r="GD30" s="1"/>
      <c r="GE30" s="1"/>
      <c r="GF30" s="1"/>
      <c r="GG30" s="1"/>
      <c r="GH30" s="1"/>
      <c r="GI30" s="1"/>
      <c r="GK30" s="300"/>
      <c r="GL30" s="300"/>
      <c r="GM30" s="1"/>
      <c r="GN30" s="1"/>
      <c r="GO30" s="1"/>
      <c r="GP30" s="1"/>
      <c r="GQ30" s="1"/>
      <c r="GR30" s="1"/>
      <c r="GS30" s="1"/>
      <c r="GT30" s="1"/>
      <c r="GU30" s="1"/>
      <c r="GV30" s="1"/>
      <c r="GW30" s="1"/>
      <c r="GX30" s="1"/>
      <c r="GY30" s="1"/>
      <c r="GZ30" s="1"/>
      <c r="HA30" s="1"/>
      <c r="HB30" s="1"/>
      <c r="HC30" s="1"/>
      <c r="HD30" s="1"/>
      <c r="HE30" s="1"/>
      <c r="HF30" s="1"/>
      <c r="HG30" s="1"/>
      <c r="HI30" s="300"/>
      <c r="HJ30" s="300"/>
      <c r="HK30" s="1"/>
      <c r="HL30" s="1"/>
      <c r="HM30" s="1"/>
      <c r="HN30" s="1"/>
      <c r="HO30" s="1"/>
      <c r="HP30" s="1"/>
      <c r="HQ30" s="1"/>
      <c r="HR30" s="1"/>
      <c r="HS30" s="1"/>
      <c r="HT30" s="1"/>
      <c r="HU30" s="1"/>
      <c r="HV30" s="1"/>
      <c r="HW30" s="1"/>
      <c r="HX30" s="1"/>
      <c r="HY30" s="1"/>
      <c r="HZ30" s="1"/>
      <c r="IA30" s="1"/>
      <c r="IB30" s="1"/>
      <c r="IC30" s="1"/>
      <c r="ID30" s="1"/>
      <c r="IE30" s="1"/>
    </row>
    <row r="31" spans="1:239" ht="15">
      <c r="A31" s="1"/>
      <c r="B31" s="6" t="s">
        <v>197</v>
      </c>
      <c r="C31" s="1"/>
      <c r="D31" s="1"/>
      <c r="E31" s="1"/>
      <c r="F31" s="1"/>
      <c r="G31" s="1"/>
      <c r="H31" s="1"/>
      <c r="I31" s="1"/>
      <c r="J31" s="1"/>
      <c r="K31" s="1"/>
      <c r="L31" s="1"/>
      <c r="M31" s="1"/>
      <c r="N31" s="1"/>
      <c r="O31" s="1"/>
      <c r="P31" s="1"/>
      <c r="Q31" s="1"/>
      <c r="R31" s="1"/>
      <c r="S31" s="1"/>
      <c r="T31" s="1"/>
      <c r="U31" s="1"/>
      <c r="V31" s="1"/>
      <c r="W31" s="1"/>
      <c r="Y31" s="1"/>
      <c r="Z31" s="6" t="s">
        <v>197</v>
      </c>
      <c r="AA31" s="1"/>
      <c r="AB31" s="1"/>
      <c r="AC31" s="1"/>
      <c r="AD31" s="1"/>
      <c r="AE31" s="1"/>
      <c r="AF31" s="1"/>
      <c r="AG31" s="1"/>
      <c r="AH31" s="1"/>
      <c r="AI31" s="1"/>
      <c r="AJ31" s="1"/>
      <c r="AK31" s="1"/>
      <c r="AL31" s="1"/>
      <c r="AM31" s="1"/>
      <c r="AN31" s="1"/>
      <c r="AO31" s="1"/>
      <c r="AP31" s="1"/>
      <c r="AQ31" s="1"/>
      <c r="AR31" s="1"/>
      <c r="AS31" s="1"/>
      <c r="AT31" s="1"/>
      <c r="AU31" s="1"/>
      <c r="AW31" s="1"/>
      <c r="AX31" s="6" t="s">
        <v>197</v>
      </c>
      <c r="AY31" s="1"/>
      <c r="AZ31" s="1"/>
      <c r="BA31" s="1"/>
      <c r="BB31" s="1"/>
      <c r="BC31" s="1"/>
      <c r="BD31" s="1"/>
      <c r="BE31" s="1"/>
      <c r="BF31" s="1"/>
      <c r="BG31" s="1"/>
      <c r="BH31" s="1"/>
      <c r="BI31" s="1"/>
      <c r="BJ31" s="1"/>
      <c r="BK31" s="1"/>
      <c r="BL31" s="1"/>
      <c r="BM31" s="1"/>
      <c r="BN31" s="1"/>
      <c r="BO31" s="1"/>
      <c r="BP31" s="1"/>
      <c r="BQ31" s="1"/>
      <c r="BR31" s="1"/>
      <c r="BS31" s="1"/>
      <c r="BU31" s="1"/>
      <c r="BV31" s="6" t="s">
        <v>197</v>
      </c>
      <c r="BW31" s="1"/>
      <c r="BX31" s="1"/>
      <c r="BY31" s="1"/>
      <c r="BZ31" s="1"/>
      <c r="CA31" s="1"/>
      <c r="CB31" s="1"/>
      <c r="CC31" s="1"/>
      <c r="CD31" s="1"/>
      <c r="CE31" s="1"/>
      <c r="CF31" s="1"/>
      <c r="CG31" s="1"/>
      <c r="CH31" s="1"/>
      <c r="CI31" s="1"/>
      <c r="CJ31" s="1"/>
      <c r="CK31" s="1"/>
      <c r="CL31" s="1"/>
      <c r="CM31" s="1"/>
      <c r="CN31" s="1"/>
      <c r="CO31" s="1"/>
      <c r="CP31" s="1"/>
      <c r="CQ31" s="1"/>
      <c r="CS31" s="1"/>
      <c r="CT31" s="6" t="s">
        <v>197</v>
      </c>
      <c r="CU31" s="1"/>
      <c r="CV31" s="1"/>
      <c r="CW31" s="1"/>
      <c r="CX31" s="1"/>
      <c r="CY31" s="1"/>
      <c r="CZ31" s="1"/>
      <c r="DA31" s="1"/>
      <c r="DB31" s="1"/>
      <c r="DC31" s="1"/>
      <c r="DD31" s="1"/>
      <c r="DE31" s="1"/>
      <c r="DF31" s="1"/>
      <c r="DG31" s="1"/>
      <c r="DH31" s="1"/>
      <c r="DI31" s="1"/>
      <c r="DJ31" s="1"/>
      <c r="DK31" s="1"/>
      <c r="DL31" s="1"/>
      <c r="DM31" s="1"/>
      <c r="DN31" s="1"/>
      <c r="DO31" s="1"/>
      <c r="DQ31" s="1"/>
      <c r="DR31" s="6" t="s">
        <v>197</v>
      </c>
      <c r="DS31" s="1"/>
      <c r="DT31" s="1"/>
      <c r="DU31" s="1"/>
      <c r="DV31" s="1"/>
      <c r="DW31" s="1"/>
      <c r="DX31" s="1"/>
      <c r="DY31" s="1"/>
      <c r="DZ31" s="1"/>
      <c r="EA31" s="1"/>
      <c r="EB31" s="1"/>
      <c r="EC31" s="1"/>
      <c r="ED31" s="1"/>
      <c r="EE31" s="1"/>
      <c r="EF31" s="1"/>
      <c r="EG31" s="1"/>
      <c r="EH31" s="1"/>
      <c r="EI31" s="1"/>
      <c r="EJ31" s="1"/>
      <c r="EK31" s="1"/>
      <c r="EL31" s="1"/>
      <c r="EM31" s="1"/>
      <c r="EO31" s="1"/>
      <c r="EP31" s="6" t="s">
        <v>197</v>
      </c>
      <c r="EQ31" s="1"/>
      <c r="ER31" s="1"/>
      <c r="ES31" s="1"/>
      <c r="ET31" s="1"/>
      <c r="EU31" s="1"/>
      <c r="EV31" s="1"/>
      <c r="EW31" s="1"/>
      <c r="EX31" s="1"/>
      <c r="EY31" s="1"/>
      <c r="EZ31" s="1"/>
      <c r="FA31" s="1"/>
      <c r="FB31" s="1"/>
      <c r="FC31" s="1"/>
      <c r="FD31" s="1"/>
      <c r="FE31" s="1"/>
      <c r="FF31" s="1"/>
      <c r="FG31" s="1"/>
      <c r="FH31" s="1"/>
      <c r="FI31" s="1"/>
      <c r="FJ31" s="1"/>
      <c r="FK31" s="1"/>
      <c r="FM31" s="1"/>
      <c r="FN31" s="6" t="s">
        <v>197</v>
      </c>
      <c r="FO31" s="1"/>
      <c r="FP31" s="1"/>
      <c r="FQ31" s="1"/>
      <c r="FR31" s="1"/>
      <c r="FS31" s="1"/>
      <c r="FT31" s="1"/>
      <c r="FU31" s="1"/>
      <c r="FV31" s="1"/>
      <c r="FW31" s="1"/>
      <c r="FX31" s="1"/>
      <c r="FY31" s="1"/>
      <c r="FZ31" s="1"/>
      <c r="GA31" s="1"/>
      <c r="GB31" s="1"/>
      <c r="GC31" s="1"/>
      <c r="GD31" s="1"/>
      <c r="GE31" s="1"/>
      <c r="GF31" s="1"/>
      <c r="GG31" s="1"/>
      <c r="GH31" s="1"/>
      <c r="GI31" s="1"/>
      <c r="GK31" s="1"/>
      <c r="GL31" s="6" t="s">
        <v>197</v>
      </c>
      <c r="GM31" s="1"/>
      <c r="GN31" s="1"/>
      <c r="GO31" s="1"/>
      <c r="GP31" s="1"/>
      <c r="GQ31" s="1"/>
      <c r="GR31" s="1"/>
      <c r="GS31" s="1"/>
      <c r="GT31" s="1"/>
      <c r="GU31" s="1"/>
      <c r="GV31" s="1"/>
      <c r="GW31" s="1"/>
      <c r="GX31" s="1"/>
      <c r="GY31" s="1"/>
      <c r="GZ31" s="1"/>
      <c r="HA31" s="1"/>
      <c r="HB31" s="1"/>
      <c r="HC31" s="1"/>
      <c r="HD31" s="1"/>
      <c r="HE31" s="1"/>
      <c r="HF31" s="1"/>
      <c r="HG31" s="1"/>
      <c r="HI31" s="1"/>
      <c r="HJ31" s="6" t="s">
        <v>197</v>
      </c>
      <c r="HK31" s="1"/>
      <c r="HL31" s="1"/>
      <c r="HM31" s="1"/>
      <c r="HN31" s="1"/>
      <c r="HO31" s="1"/>
      <c r="HP31" s="1"/>
      <c r="HQ31" s="1"/>
      <c r="HR31" s="1"/>
      <c r="HS31" s="1"/>
      <c r="HT31" s="1"/>
      <c r="HU31" s="1"/>
      <c r="HV31" s="1"/>
      <c r="HW31" s="1"/>
      <c r="HX31" s="1"/>
      <c r="HY31" s="1"/>
      <c r="HZ31" s="1"/>
      <c r="IA31" s="1"/>
      <c r="IB31" s="1"/>
      <c r="IC31" s="1"/>
      <c r="ID31" s="1"/>
      <c r="IE31" s="1"/>
    </row>
    <row r="32" spans="1:239" ht="15">
      <c r="A32" s="1"/>
      <c r="B32" s="7" t="s">
        <v>193</v>
      </c>
      <c r="C32" s="1">
        <v>71.2</v>
      </c>
      <c r="D32" s="1">
        <v>71.099999999999994</v>
      </c>
      <c r="E32" s="1">
        <v>71.099999999999994</v>
      </c>
      <c r="F32" s="1">
        <v>71.099999999999994</v>
      </c>
      <c r="G32" s="1">
        <v>71.2</v>
      </c>
      <c r="H32" s="1">
        <v>71.3</v>
      </c>
      <c r="I32" s="1">
        <v>71.3</v>
      </c>
      <c r="J32" s="1">
        <v>71</v>
      </c>
      <c r="K32" s="1">
        <v>70.900000000000006</v>
      </c>
      <c r="L32" s="1">
        <v>70.7</v>
      </c>
      <c r="M32" s="1">
        <v>70.099999999999994</v>
      </c>
      <c r="N32" s="1">
        <v>70</v>
      </c>
      <c r="O32" s="1">
        <v>70.099999999999994</v>
      </c>
      <c r="P32" s="1">
        <v>70.2</v>
      </c>
      <c r="Q32" s="1">
        <v>70.3</v>
      </c>
      <c r="R32" s="1">
        <v>70.3</v>
      </c>
      <c r="S32" s="1">
        <v>70.400000000000006</v>
      </c>
      <c r="T32" s="1">
        <v>70.400000000000006</v>
      </c>
      <c r="U32" s="1">
        <v>70.5</v>
      </c>
      <c r="V32" s="1">
        <v>70.7</v>
      </c>
      <c r="W32" s="1">
        <v>71</v>
      </c>
      <c r="Y32" s="1"/>
      <c r="Z32" s="7" t="s">
        <v>193</v>
      </c>
      <c r="AA32" s="1">
        <v>65.599999999999994</v>
      </c>
      <c r="AB32" s="1">
        <v>65.7</v>
      </c>
      <c r="AC32" s="1">
        <v>65.5</v>
      </c>
      <c r="AD32" s="1">
        <v>66.599999999999994</v>
      </c>
      <c r="AE32" s="1">
        <v>66.8</v>
      </c>
      <c r="AF32" s="1">
        <v>66.900000000000006</v>
      </c>
      <c r="AG32" s="1">
        <v>66.5</v>
      </c>
      <c r="AH32" s="1">
        <v>66.3</v>
      </c>
      <c r="AI32" s="1">
        <v>67</v>
      </c>
      <c r="AJ32" s="1">
        <v>66.3</v>
      </c>
      <c r="AK32" s="1">
        <v>65.7</v>
      </c>
      <c r="AL32" s="1">
        <v>66.099999999999994</v>
      </c>
      <c r="AM32" s="1">
        <v>66.7</v>
      </c>
      <c r="AN32" s="1">
        <v>66.8</v>
      </c>
      <c r="AO32" s="1">
        <v>67.099999999999994</v>
      </c>
      <c r="AP32" s="1">
        <v>68</v>
      </c>
      <c r="AQ32" s="1">
        <v>68.8</v>
      </c>
      <c r="AR32" s="1">
        <v>69.400000000000006</v>
      </c>
      <c r="AS32" s="1">
        <v>68.8</v>
      </c>
      <c r="AT32" s="1">
        <v>68.900000000000006</v>
      </c>
      <c r="AU32" s="1">
        <v>69.3</v>
      </c>
      <c r="AW32" s="1"/>
      <c r="AX32" s="7" t="s">
        <v>193</v>
      </c>
      <c r="AY32" s="1">
        <v>69.400000000000006</v>
      </c>
      <c r="AZ32" s="1">
        <v>69.8</v>
      </c>
      <c r="BA32" s="1">
        <v>69.8</v>
      </c>
      <c r="BB32" s="1">
        <v>69.099999999999994</v>
      </c>
      <c r="BC32" s="1">
        <v>69.5</v>
      </c>
      <c r="BD32" s="1">
        <v>69.2</v>
      </c>
      <c r="BE32" s="1">
        <v>69.099999999999994</v>
      </c>
      <c r="BF32" s="1">
        <v>68.7</v>
      </c>
      <c r="BG32" s="1">
        <v>68.400000000000006</v>
      </c>
      <c r="BH32" s="1">
        <v>68.3</v>
      </c>
      <c r="BI32" s="1">
        <v>67.599999999999994</v>
      </c>
      <c r="BJ32" s="1">
        <v>67.7</v>
      </c>
      <c r="BK32" s="1">
        <v>67.900000000000006</v>
      </c>
      <c r="BL32" s="1">
        <v>68.2</v>
      </c>
      <c r="BM32" s="1">
        <v>68.3</v>
      </c>
      <c r="BN32" s="1">
        <v>68.7</v>
      </c>
      <c r="BO32" s="1">
        <v>68.599999999999994</v>
      </c>
      <c r="BP32" s="1">
        <v>69</v>
      </c>
      <c r="BQ32" s="1">
        <v>69.099999999999994</v>
      </c>
      <c r="BR32" s="1">
        <v>69.3</v>
      </c>
      <c r="BS32" s="1">
        <v>69.8</v>
      </c>
      <c r="BU32" s="1"/>
      <c r="BV32" s="7" t="s">
        <v>193</v>
      </c>
      <c r="BW32" s="1">
        <v>68</v>
      </c>
      <c r="BX32" s="1">
        <v>67.400000000000006</v>
      </c>
      <c r="BY32" s="1">
        <v>67.3</v>
      </c>
      <c r="BZ32" s="1">
        <v>67.7</v>
      </c>
      <c r="CA32" s="1">
        <v>67.5</v>
      </c>
      <c r="CB32" s="1">
        <v>67.7</v>
      </c>
      <c r="CC32" s="1">
        <v>67.5</v>
      </c>
      <c r="CD32" s="1">
        <v>67.5</v>
      </c>
      <c r="CE32" s="1">
        <v>67.5</v>
      </c>
      <c r="CF32" s="1">
        <v>68</v>
      </c>
      <c r="CG32" s="1">
        <v>68.2</v>
      </c>
      <c r="CH32" s="1">
        <v>68.400000000000006</v>
      </c>
      <c r="CI32" s="1">
        <v>68.599999999999994</v>
      </c>
      <c r="CJ32" s="1">
        <v>68.8</v>
      </c>
      <c r="CK32" s="1">
        <v>68.7</v>
      </c>
      <c r="CL32" s="1">
        <v>68.8</v>
      </c>
      <c r="CM32" s="1">
        <v>69.099999999999994</v>
      </c>
      <c r="CN32" s="1">
        <v>69.2</v>
      </c>
      <c r="CO32" s="1">
        <v>69.400000000000006</v>
      </c>
      <c r="CP32" s="1">
        <v>69.400000000000006</v>
      </c>
      <c r="CQ32" s="1">
        <v>69.5</v>
      </c>
      <c r="CS32" s="1"/>
      <c r="CT32" s="7" t="s">
        <v>193</v>
      </c>
      <c r="CU32" s="1">
        <v>66.900000000000006</v>
      </c>
      <c r="CV32" s="1">
        <v>66.7</v>
      </c>
      <c r="CW32" s="1">
        <v>67</v>
      </c>
      <c r="CX32" s="1">
        <v>67.099999999999994</v>
      </c>
      <c r="CY32" s="1">
        <v>67.3</v>
      </c>
      <c r="CZ32" s="1">
        <v>67.5</v>
      </c>
      <c r="DA32" s="1">
        <v>67.7</v>
      </c>
      <c r="DB32" s="1">
        <v>67.400000000000006</v>
      </c>
      <c r="DC32" s="1">
        <v>67.400000000000006</v>
      </c>
      <c r="DD32" s="1">
        <v>67.3</v>
      </c>
      <c r="DE32" s="1">
        <v>67.3</v>
      </c>
      <c r="DF32" s="1">
        <v>67.400000000000006</v>
      </c>
      <c r="DG32" s="1">
        <v>67.400000000000006</v>
      </c>
      <c r="DH32" s="1">
        <v>68.400000000000006</v>
      </c>
      <c r="DI32" s="1">
        <v>68.2</v>
      </c>
      <c r="DJ32" s="1">
        <v>68.5</v>
      </c>
      <c r="DK32" s="1">
        <v>69</v>
      </c>
      <c r="DL32" s="1">
        <v>69.2</v>
      </c>
      <c r="DM32" s="1">
        <v>69.599999999999994</v>
      </c>
      <c r="DN32" s="1">
        <v>69.7</v>
      </c>
      <c r="DO32" s="1">
        <v>70</v>
      </c>
      <c r="DQ32" s="1"/>
      <c r="DR32" s="7" t="s">
        <v>193</v>
      </c>
      <c r="DS32" s="1">
        <v>68.099999999999994</v>
      </c>
      <c r="DT32" s="1">
        <v>68.5</v>
      </c>
      <c r="DU32" s="1">
        <v>68.5</v>
      </c>
      <c r="DV32" s="1">
        <v>68.7</v>
      </c>
      <c r="DW32" s="1">
        <v>68.900000000000006</v>
      </c>
      <c r="DX32" s="1">
        <v>69.099999999999994</v>
      </c>
      <c r="DY32" s="1">
        <v>69.2</v>
      </c>
      <c r="DZ32" s="1">
        <v>69</v>
      </c>
      <c r="EA32" s="1">
        <v>68.900000000000006</v>
      </c>
      <c r="EB32" s="1">
        <v>68.900000000000006</v>
      </c>
      <c r="EC32" s="1">
        <v>68.900000000000006</v>
      </c>
      <c r="ED32" s="1">
        <v>69</v>
      </c>
      <c r="EE32" s="1">
        <v>69.2</v>
      </c>
      <c r="EF32" s="1">
        <v>69.400000000000006</v>
      </c>
      <c r="EG32" s="1">
        <v>69.599999999999994</v>
      </c>
      <c r="EH32" s="1">
        <v>69.8</v>
      </c>
      <c r="EI32" s="1">
        <v>70.099999999999994</v>
      </c>
      <c r="EJ32" s="1">
        <v>70.400000000000006</v>
      </c>
      <c r="EK32" s="1">
        <v>70.7</v>
      </c>
      <c r="EL32" s="1">
        <v>70.8</v>
      </c>
      <c r="EM32" s="1">
        <v>70.7</v>
      </c>
      <c r="EO32" s="1"/>
      <c r="EP32" s="7" t="s">
        <v>193</v>
      </c>
      <c r="EQ32" s="1">
        <v>66.3</v>
      </c>
      <c r="ER32" s="1">
        <v>66.2</v>
      </c>
      <c r="ES32" s="1">
        <v>66.099999999999994</v>
      </c>
      <c r="ET32" s="1">
        <v>66.3</v>
      </c>
      <c r="EU32" s="1">
        <v>66.5</v>
      </c>
      <c r="EV32" s="1">
        <v>66</v>
      </c>
      <c r="EW32" s="1">
        <v>65.2</v>
      </c>
      <c r="EX32" s="1">
        <v>65.8</v>
      </c>
      <c r="EY32" s="1">
        <v>65.8</v>
      </c>
      <c r="EZ32" s="1">
        <v>65.599999999999994</v>
      </c>
      <c r="FA32" s="1">
        <v>65.2</v>
      </c>
      <c r="FB32" s="1">
        <v>64.7</v>
      </c>
      <c r="FC32" s="1">
        <v>64.900000000000006</v>
      </c>
      <c r="FD32" s="1">
        <v>64.8</v>
      </c>
      <c r="FE32" s="1">
        <v>64.900000000000006</v>
      </c>
      <c r="FF32" s="1">
        <v>65.099999999999994</v>
      </c>
      <c r="FG32" s="1">
        <v>65.400000000000006</v>
      </c>
      <c r="FH32" s="1">
        <v>65.599999999999994</v>
      </c>
      <c r="FI32" s="1">
        <v>65.8</v>
      </c>
      <c r="FJ32" s="1">
        <v>65.900000000000006</v>
      </c>
      <c r="FK32" s="1">
        <v>66.2</v>
      </c>
      <c r="FM32" s="1"/>
      <c r="FN32" s="7" t="s">
        <v>193</v>
      </c>
      <c r="FO32" s="1">
        <v>55.4</v>
      </c>
      <c r="FP32" s="1">
        <v>54.5</v>
      </c>
      <c r="FQ32" s="1">
        <v>54.3</v>
      </c>
      <c r="FR32" s="1">
        <v>54.4</v>
      </c>
      <c r="FS32" s="1">
        <v>54.3</v>
      </c>
      <c r="FT32" s="1">
        <v>54.4</v>
      </c>
      <c r="FU32" s="1">
        <v>52.9</v>
      </c>
      <c r="FV32" s="1">
        <v>52.4</v>
      </c>
      <c r="FW32" s="1">
        <v>52.2</v>
      </c>
      <c r="FX32" s="1">
        <v>51.9</v>
      </c>
      <c r="FY32" s="1">
        <v>51.5</v>
      </c>
      <c r="FZ32" s="1">
        <v>51.5</v>
      </c>
      <c r="GA32" s="1">
        <v>51.3</v>
      </c>
      <c r="GB32" s="1">
        <v>51.2</v>
      </c>
      <c r="GC32" s="1">
        <v>51.6</v>
      </c>
      <c r="GD32" s="1">
        <v>52.2</v>
      </c>
      <c r="GE32" s="1">
        <v>52.6</v>
      </c>
      <c r="GF32" s="1">
        <v>52.8</v>
      </c>
      <c r="GG32" s="1">
        <v>53</v>
      </c>
      <c r="GH32" s="1">
        <v>53.1</v>
      </c>
      <c r="GI32" s="1">
        <v>53.3</v>
      </c>
      <c r="GK32" s="1"/>
      <c r="GL32" s="7" t="s">
        <v>193</v>
      </c>
      <c r="GM32" s="1">
        <v>55</v>
      </c>
      <c r="GN32" s="1">
        <v>54.5</v>
      </c>
      <c r="GO32" s="1">
        <v>54.4</v>
      </c>
      <c r="GP32" s="1">
        <v>53.2</v>
      </c>
      <c r="GQ32" s="1">
        <v>52.8</v>
      </c>
      <c r="GR32" s="1">
        <v>52.6</v>
      </c>
      <c r="GS32" s="1">
        <v>50.6</v>
      </c>
      <c r="GT32" s="1">
        <v>50.8</v>
      </c>
      <c r="GU32" s="1">
        <v>50.9</v>
      </c>
      <c r="GV32" s="1">
        <v>51</v>
      </c>
      <c r="GW32" s="1">
        <v>50.9</v>
      </c>
      <c r="GX32" s="1">
        <v>51.1</v>
      </c>
      <c r="GY32" s="1">
        <v>51.1</v>
      </c>
      <c r="GZ32" s="1">
        <v>51.2</v>
      </c>
      <c r="HA32" s="1">
        <v>51.6</v>
      </c>
      <c r="HB32" s="1">
        <v>52.1</v>
      </c>
      <c r="HC32" s="1">
        <v>52.9</v>
      </c>
      <c r="HD32" s="1">
        <v>53.3</v>
      </c>
      <c r="HE32" s="1">
        <v>53.5</v>
      </c>
      <c r="HF32" s="1">
        <v>53.7</v>
      </c>
      <c r="HG32" s="1">
        <v>54.1</v>
      </c>
      <c r="HI32" s="1"/>
      <c r="HJ32" s="7" t="s">
        <v>193</v>
      </c>
      <c r="HK32" s="1">
        <v>63</v>
      </c>
      <c r="HL32" s="1">
        <v>62.8</v>
      </c>
      <c r="HM32" s="1">
        <v>62.6</v>
      </c>
      <c r="HN32" s="1">
        <v>62.2</v>
      </c>
      <c r="HO32" s="1">
        <v>61.8</v>
      </c>
      <c r="HP32" s="1">
        <v>61.2</v>
      </c>
      <c r="HQ32" s="1">
        <v>58.7</v>
      </c>
      <c r="HR32" s="1">
        <v>58.4</v>
      </c>
      <c r="HS32" s="1">
        <v>58.4</v>
      </c>
      <c r="HT32" s="1">
        <v>58</v>
      </c>
      <c r="HU32" s="1">
        <v>57.6</v>
      </c>
      <c r="HV32" s="1">
        <v>57.8</v>
      </c>
      <c r="HW32" s="1">
        <v>57.8</v>
      </c>
      <c r="HX32" s="1">
        <v>58.1</v>
      </c>
      <c r="HY32" s="1">
        <v>58.5</v>
      </c>
      <c r="HZ32" s="1">
        <v>59</v>
      </c>
      <c r="IA32" s="1">
        <v>59.6</v>
      </c>
      <c r="IB32" s="1">
        <v>59.9</v>
      </c>
      <c r="IC32" s="1">
        <v>59.9</v>
      </c>
      <c r="ID32" s="1">
        <v>60.5</v>
      </c>
      <c r="IE32" s="1">
        <v>60.8</v>
      </c>
    </row>
    <row r="33" spans="1:239" ht="15">
      <c r="A33" s="1"/>
      <c r="B33" s="7" t="s">
        <v>194</v>
      </c>
      <c r="C33" s="1">
        <v>20.399999999999999</v>
      </c>
      <c r="D33" s="1">
        <v>20.3</v>
      </c>
      <c r="E33" s="1">
        <v>20.2</v>
      </c>
      <c r="F33" s="1">
        <v>20.2</v>
      </c>
      <c r="G33" s="1">
        <v>20.100000000000001</v>
      </c>
      <c r="H33" s="1">
        <v>20.100000000000001</v>
      </c>
      <c r="I33" s="1">
        <v>20.100000000000001</v>
      </c>
      <c r="J33" s="1">
        <v>20</v>
      </c>
      <c r="K33" s="1">
        <v>19.899999999999999</v>
      </c>
      <c r="L33" s="1">
        <v>19.8</v>
      </c>
      <c r="M33" s="1">
        <v>19.600000000000001</v>
      </c>
      <c r="N33" s="1">
        <v>19.5</v>
      </c>
      <c r="O33" s="1">
        <v>19.5</v>
      </c>
      <c r="P33" s="1">
        <v>19.5</v>
      </c>
      <c r="Q33" s="1">
        <v>19.5</v>
      </c>
      <c r="R33" s="1">
        <v>19.399999999999999</v>
      </c>
      <c r="S33" s="1">
        <v>19.399999999999999</v>
      </c>
      <c r="T33" s="1">
        <v>19.399999999999999</v>
      </c>
      <c r="U33" s="1">
        <v>19.5</v>
      </c>
      <c r="V33" s="1">
        <v>19.600000000000001</v>
      </c>
      <c r="W33" s="1">
        <v>19.7</v>
      </c>
      <c r="Y33" s="1"/>
      <c r="Z33" s="7" t="s">
        <v>194</v>
      </c>
      <c r="AA33" s="1">
        <v>19.2</v>
      </c>
      <c r="AB33" s="1">
        <v>19.100000000000001</v>
      </c>
      <c r="AC33" s="1">
        <v>19</v>
      </c>
      <c r="AD33" s="1">
        <v>19.3</v>
      </c>
      <c r="AE33" s="1">
        <v>19.3</v>
      </c>
      <c r="AF33" s="1">
        <v>19.3</v>
      </c>
      <c r="AG33" s="1">
        <v>19.100000000000001</v>
      </c>
      <c r="AH33" s="1">
        <v>19.100000000000001</v>
      </c>
      <c r="AI33" s="1">
        <v>19</v>
      </c>
      <c r="AJ33" s="1">
        <v>18.899999999999999</v>
      </c>
      <c r="AK33" s="1">
        <v>18.7</v>
      </c>
      <c r="AL33" s="1">
        <v>18.8</v>
      </c>
      <c r="AM33" s="1">
        <v>19</v>
      </c>
      <c r="AN33" s="1">
        <v>19</v>
      </c>
      <c r="AO33" s="1">
        <v>19.100000000000001</v>
      </c>
      <c r="AP33" s="1">
        <v>19.399999999999999</v>
      </c>
      <c r="AQ33" s="1">
        <v>19.600000000000001</v>
      </c>
      <c r="AR33" s="1">
        <v>19.7</v>
      </c>
      <c r="AS33" s="1">
        <v>19.399999999999999</v>
      </c>
      <c r="AT33" s="1">
        <v>19.5</v>
      </c>
      <c r="AU33" s="1">
        <v>19.600000000000001</v>
      </c>
      <c r="AW33" s="1"/>
      <c r="AX33" s="7" t="s">
        <v>194</v>
      </c>
      <c r="AY33" s="1">
        <v>19.899999999999999</v>
      </c>
      <c r="AZ33" s="1">
        <v>19.899999999999999</v>
      </c>
      <c r="BA33" s="1">
        <v>19.899999999999999</v>
      </c>
      <c r="BB33" s="1">
        <v>19.600000000000001</v>
      </c>
      <c r="BC33" s="1">
        <v>19.600000000000001</v>
      </c>
      <c r="BD33" s="1">
        <v>19.5</v>
      </c>
      <c r="BE33" s="1">
        <v>19.399999999999999</v>
      </c>
      <c r="BF33" s="1">
        <v>19.3</v>
      </c>
      <c r="BG33" s="1">
        <v>19.2</v>
      </c>
      <c r="BH33" s="1">
        <v>19.100000000000001</v>
      </c>
      <c r="BI33" s="1">
        <v>18.899999999999999</v>
      </c>
      <c r="BJ33" s="1">
        <v>18.899999999999999</v>
      </c>
      <c r="BK33" s="1">
        <v>19</v>
      </c>
      <c r="BL33" s="1">
        <v>19</v>
      </c>
      <c r="BM33" s="1">
        <v>19.100000000000001</v>
      </c>
      <c r="BN33" s="1">
        <v>19.100000000000001</v>
      </c>
      <c r="BO33" s="1">
        <v>19.100000000000001</v>
      </c>
      <c r="BP33" s="1">
        <v>19.100000000000001</v>
      </c>
      <c r="BQ33" s="1">
        <v>19.2</v>
      </c>
      <c r="BR33" s="1">
        <v>19.2</v>
      </c>
      <c r="BS33" s="1">
        <v>19.5</v>
      </c>
      <c r="BU33" s="1"/>
      <c r="BV33" s="7" t="s">
        <v>194</v>
      </c>
      <c r="BW33" s="1">
        <v>19.7</v>
      </c>
      <c r="BX33" s="1">
        <v>19.5</v>
      </c>
      <c r="BY33" s="1">
        <v>19.399999999999999</v>
      </c>
      <c r="BZ33" s="1">
        <v>19.399999999999999</v>
      </c>
      <c r="CA33" s="1">
        <v>19.3</v>
      </c>
      <c r="CB33" s="1">
        <v>19.3</v>
      </c>
      <c r="CC33" s="1">
        <v>19.3</v>
      </c>
      <c r="CD33" s="1">
        <v>19.2</v>
      </c>
      <c r="CE33" s="1">
        <v>19.2</v>
      </c>
      <c r="CF33" s="1">
        <v>19.3</v>
      </c>
      <c r="CG33" s="1">
        <v>19.3</v>
      </c>
      <c r="CH33" s="1">
        <v>19.3</v>
      </c>
      <c r="CI33" s="1">
        <v>19.399999999999999</v>
      </c>
      <c r="CJ33" s="1">
        <v>19.399999999999999</v>
      </c>
      <c r="CK33" s="1">
        <v>19.5</v>
      </c>
      <c r="CL33" s="1">
        <v>19.399999999999999</v>
      </c>
      <c r="CM33" s="1">
        <v>19.399999999999999</v>
      </c>
      <c r="CN33" s="1">
        <v>19.399999999999999</v>
      </c>
      <c r="CO33" s="1">
        <v>19.399999999999999</v>
      </c>
      <c r="CP33" s="1">
        <v>19.399999999999999</v>
      </c>
      <c r="CQ33" s="1">
        <v>19.399999999999999</v>
      </c>
      <c r="CS33" s="1"/>
      <c r="CT33" s="7" t="s">
        <v>194</v>
      </c>
      <c r="CU33" s="1">
        <v>18.8</v>
      </c>
      <c r="CV33" s="1">
        <v>18.8</v>
      </c>
      <c r="CW33" s="1">
        <v>18.8</v>
      </c>
      <c r="CX33" s="1">
        <v>18.899999999999999</v>
      </c>
      <c r="CY33" s="1">
        <v>18.899999999999999</v>
      </c>
      <c r="CZ33" s="1">
        <v>18.899999999999999</v>
      </c>
      <c r="DA33" s="1">
        <v>19</v>
      </c>
      <c r="DB33" s="1">
        <v>18.899999999999999</v>
      </c>
      <c r="DC33" s="1">
        <v>18.8</v>
      </c>
      <c r="DD33" s="1">
        <v>18.8</v>
      </c>
      <c r="DE33" s="1">
        <v>18.8</v>
      </c>
      <c r="DF33" s="1">
        <v>18.8</v>
      </c>
      <c r="DG33" s="1">
        <v>18.7</v>
      </c>
      <c r="DH33" s="1">
        <v>19</v>
      </c>
      <c r="DI33" s="1">
        <v>19</v>
      </c>
      <c r="DJ33" s="1">
        <v>19.100000000000001</v>
      </c>
      <c r="DK33" s="1">
        <v>19.2</v>
      </c>
      <c r="DL33" s="1">
        <v>19.3</v>
      </c>
      <c r="DM33" s="1">
        <v>19.399999999999999</v>
      </c>
      <c r="DN33" s="1">
        <v>19.399999999999999</v>
      </c>
      <c r="DO33" s="1">
        <v>19.399999999999999</v>
      </c>
      <c r="DQ33" s="1"/>
      <c r="DR33" s="7" t="s">
        <v>194</v>
      </c>
      <c r="DS33" s="1">
        <v>19.3</v>
      </c>
      <c r="DT33" s="1">
        <v>19.3</v>
      </c>
      <c r="DU33" s="1">
        <v>19.2</v>
      </c>
      <c r="DV33" s="1">
        <v>19.2</v>
      </c>
      <c r="DW33" s="1">
        <v>19.2</v>
      </c>
      <c r="DX33" s="1">
        <v>19.3</v>
      </c>
      <c r="DY33" s="1">
        <v>19.3</v>
      </c>
      <c r="DZ33" s="1">
        <v>19.2</v>
      </c>
      <c r="EA33" s="1">
        <v>19.2</v>
      </c>
      <c r="EB33" s="1">
        <v>19.2</v>
      </c>
      <c r="EC33" s="1">
        <v>19.2</v>
      </c>
      <c r="ED33" s="1">
        <v>19.2</v>
      </c>
      <c r="EE33" s="1">
        <v>19.3</v>
      </c>
      <c r="EF33" s="1">
        <v>19.399999999999999</v>
      </c>
      <c r="EG33" s="1">
        <v>19.399999999999999</v>
      </c>
      <c r="EH33" s="1">
        <v>19.5</v>
      </c>
      <c r="EI33" s="1">
        <v>19.600000000000001</v>
      </c>
      <c r="EJ33" s="1">
        <v>19.600000000000001</v>
      </c>
      <c r="EK33" s="1">
        <v>19.7</v>
      </c>
      <c r="EL33" s="1">
        <v>19.7</v>
      </c>
      <c r="EM33" s="1">
        <v>19.7</v>
      </c>
      <c r="EO33" s="1"/>
      <c r="EP33" s="7" t="s">
        <v>194</v>
      </c>
      <c r="EQ33" s="1">
        <v>19.2</v>
      </c>
      <c r="ER33" s="1">
        <v>19.2</v>
      </c>
      <c r="ES33" s="1">
        <v>19.100000000000001</v>
      </c>
      <c r="ET33" s="1">
        <v>19.2</v>
      </c>
      <c r="EU33" s="1">
        <v>19.2</v>
      </c>
      <c r="EV33" s="1">
        <v>18.899999999999999</v>
      </c>
      <c r="EW33" s="1">
        <v>18.7</v>
      </c>
      <c r="EX33" s="1">
        <v>18.899999999999999</v>
      </c>
      <c r="EY33" s="1">
        <v>18.8</v>
      </c>
      <c r="EZ33" s="1">
        <v>18.8</v>
      </c>
      <c r="FA33" s="1">
        <v>18.600000000000001</v>
      </c>
      <c r="FB33" s="1">
        <v>18.3</v>
      </c>
      <c r="FC33" s="1">
        <v>18.399999999999999</v>
      </c>
      <c r="FD33" s="1">
        <v>18.399999999999999</v>
      </c>
      <c r="FE33" s="1">
        <v>18.399999999999999</v>
      </c>
      <c r="FF33" s="1">
        <v>18.399999999999999</v>
      </c>
      <c r="FG33" s="1">
        <v>18.5</v>
      </c>
      <c r="FH33" s="1">
        <v>18.5</v>
      </c>
      <c r="FI33" s="1">
        <v>18.600000000000001</v>
      </c>
      <c r="FJ33" s="1">
        <v>18.600000000000001</v>
      </c>
      <c r="FK33" s="1">
        <v>18.7</v>
      </c>
      <c r="FM33" s="1"/>
      <c r="FN33" s="7" t="s">
        <v>194</v>
      </c>
      <c r="FO33" s="1">
        <v>27.7</v>
      </c>
      <c r="FP33" s="1">
        <v>27.3</v>
      </c>
      <c r="FQ33" s="1">
        <v>27.2</v>
      </c>
      <c r="FR33" s="1">
        <v>27.2</v>
      </c>
      <c r="FS33" s="1">
        <v>27.1</v>
      </c>
      <c r="FT33" s="1">
        <v>27.1</v>
      </c>
      <c r="FU33" s="1">
        <v>26.3</v>
      </c>
      <c r="FV33" s="1">
        <v>26</v>
      </c>
      <c r="FW33" s="1">
        <v>25.8</v>
      </c>
      <c r="FX33" s="1">
        <v>25.6</v>
      </c>
      <c r="FY33" s="1">
        <v>25.3</v>
      </c>
      <c r="FZ33" s="1">
        <v>25.3</v>
      </c>
      <c r="GA33" s="1">
        <v>25</v>
      </c>
      <c r="GB33" s="1">
        <v>24.9</v>
      </c>
      <c r="GC33" s="1">
        <v>25.1</v>
      </c>
      <c r="GD33" s="1">
        <v>25.4</v>
      </c>
      <c r="GE33" s="1">
        <v>25.6</v>
      </c>
      <c r="GF33" s="1">
        <v>25.8</v>
      </c>
      <c r="GG33" s="1">
        <v>25.9</v>
      </c>
      <c r="GH33" s="1">
        <v>26</v>
      </c>
      <c r="GI33" s="1">
        <v>26.1</v>
      </c>
      <c r="GK33" s="1"/>
      <c r="GL33" s="7" t="s">
        <v>194</v>
      </c>
      <c r="GM33" s="1">
        <v>27.1</v>
      </c>
      <c r="GN33" s="1">
        <v>26.7</v>
      </c>
      <c r="GO33" s="1">
        <v>26.6</v>
      </c>
      <c r="GP33" s="1">
        <v>25.8</v>
      </c>
      <c r="GQ33" s="1">
        <v>25.6</v>
      </c>
      <c r="GR33" s="1">
        <v>25.4</v>
      </c>
      <c r="GS33" s="1">
        <v>24.4</v>
      </c>
      <c r="GT33" s="1">
        <v>24.4</v>
      </c>
      <c r="GU33" s="1">
        <v>24.5</v>
      </c>
      <c r="GV33" s="1">
        <v>24.6</v>
      </c>
      <c r="GW33" s="1">
        <v>24.6</v>
      </c>
      <c r="GX33" s="1">
        <v>24.6</v>
      </c>
      <c r="GY33" s="1">
        <v>24.6</v>
      </c>
      <c r="GZ33" s="1">
        <v>24.6</v>
      </c>
      <c r="HA33" s="1">
        <v>24.8</v>
      </c>
      <c r="HB33" s="1">
        <v>25</v>
      </c>
      <c r="HC33" s="1">
        <v>25.4</v>
      </c>
      <c r="HD33" s="1">
        <v>25.6</v>
      </c>
      <c r="HE33" s="1">
        <v>25.8</v>
      </c>
      <c r="HF33" s="1">
        <v>26</v>
      </c>
      <c r="HG33" s="1">
        <v>26.2</v>
      </c>
      <c r="HI33" s="1"/>
      <c r="HJ33" s="7" t="s">
        <v>194</v>
      </c>
      <c r="HK33" s="1">
        <v>24.7</v>
      </c>
      <c r="HL33" s="1">
        <v>24.5</v>
      </c>
      <c r="HM33" s="1">
        <v>24.4</v>
      </c>
      <c r="HN33" s="1">
        <v>24.1</v>
      </c>
      <c r="HO33" s="1">
        <v>23.9</v>
      </c>
      <c r="HP33" s="1">
        <v>23.6</v>
      </c>
      <c r="HQ33" s="1">
        <v>22.6</v>
      </c>
      <c r="HR33" s="1">
        <v>22.5</v>
      </c>
      <c r="HS33" s="1">
        <v>22.5</v>
      </c>
      <c r="HT33" s="1">
        <v>22.4</v>
      </c>
      <c r="HU33" s="1">
        <v>22.3</v>
      </c>
      <c r="HV33" s="1">
        <v>22.3</v>
      </c>
      <c r="HW33" s="1">
        <v>22.3</v>
      </c>
      <c r="HX33" s="1">
        <v>22.4</v>
      </c>
      <c r="HY33" s="1">
        <v>22.6</v>
      </c>
      <c r="HZ33" s="1">
        <v>22.8</v>
      </c>
      <c r="IA33" s="1">
        <v>23</v>
      </c>
      <c r="IB33" s="1">
        <v>23.1</v>
      </c>
      <c r="IC33" s="1">
        <v>23.1</v>
      </c>
      <c r="ID33" s="1">
        <v>23.3</v>
      </c>
      <c r="IE33" s="1">
        <v>23.4</v>
      </c>
    </row>
    <row r="34" spans="1:239" ht="15">
      <c r="A34" s="1"/>
      <c r="B34" s="7" t="s">
        <v>195</v>
      </c>
      <c r="C34" s="1">
        <v>5.7</v>
      </c>
      <c r="D34" s="1">
        <v>5.7</v>
      </c>
      <c r="E34" s="1">
        <v>5.8</v>
      </c>
      <c r="F34" s="1">
        <v>6.1</v>
      </c>
      <c r="G34" s="1">
        <v>6.2</v>
      </c>
      <c r="H34" s="1">
        <v>6.1</v>
      </c>
      <c r="I34" s="1">
        <v>6.2</v>
      </c>
      <c r="J34" s="1">
        <v>6.6</v>
      </c>
      <c r="K34" s="1">
        <v>6.9</v>
      </c>
      <c r="L34" s="1">
        <v>7.3</v>
      </c>
      <c r="M34" s="1">
        <v>7.8</v>
      </c>
      <c r="N34" s="1">
        <v>8</v>
      </c>
      <c r="O34" s="1">
        <v>7.9</v>
      </c>
      <c r="P34" s="1">
        <v>8.1</v>
      </c>
      <c r="Q34" s="1">
        <v>8</v>
      </c>
      <c r="R34" s="1">
        <v>8.1</v>
      </c>
      <c r="S34" s="1">
        <v>8.1</v>
      </c>
      <c r="T34" s="1">
        <v>8.1</v>
      </c>
      <c r="U34" s="1">
        <v>8</v>
      </c>
      <c r="V34" s="1">
        <v>7.8</v>
      </c>
      <c r="W34" s="1">
        <v>7.5</v>
      </c>
      <c r="Y34" s="1"/>
      <c r="Z34" s="7" t="s">
        <v>195</v>
      </c>
      <c r="AA34" s="1">
        <v>8.4</v>
      </c>
      <c r="AB34" s="1">
        <v>8.1999999999999993</v>
      </c>
      <c r="AC34" s="1">
        <v>8.4</v>
      </c>
      <c r="AD34" s="1">
        <v>7.3</v>
      </c>
      <c r="AE34" s="1">
        <v>7.2</v>
      </c>
      <c r="AF34" s="1">
        <v>7.1</v>
      </c>
      <c r="AG34" s="1">
        <v>7.4</v>
      </c>
      <c r="AH34" s="1">
        <v>7.9</v>
      </c>
      <c r="AI34" s="1">
        <v>7.9</v>
      </c>
      <c r="AJ34" s="1">
        <v>8.1999999999999993</v>
      </c>
      <c r="AK34" s="1">
        <v>9.1</v>
      </c>
      <c r="AL34" s="1">
        <v>8.8000000000000007</v>
      </c>
      <c r="AM34" s="1">
        <v>8.4</v>
      </c>
      <c r="AN34" s="1">
        <v>8.4</v>
      </c>
      <c r="AO34" s="1">
        <v>8.3000000000000007</v>
      </c>
      <c r="AP34" s="1">
        <v>8</v>
      </c>
      <c r="AQ34" s="1">
        <v>7.7</v>
      </c>
      <c r="AR34" s="1">
        <v>7.5</v>
      </c>
      <c r="AS34" s="1">
        <v>7.7</v>
      </c>
      <c r="AT34" s="1">
        <v>7.6</v>
      </c>
      <c r="AU34" s="1">
        <v>7.4</v>
      </c>
      <c r="AW34" s="1"/>
      <c r="AX34" s="7" t="s">
        <v>195</v>
      </c>
      <c r="AY34" s="1">
        <v>6.8</v>
      </c>
      <c r="AZ34" s="1">
        <v>6.7</v>
      </c>
      <c r="BA34" s="1">
        <v>6.8</v>
      </c>
      <c r="BB34" s="1">
        <v>7.7</v>
      </c>
      <c r="BC34" s="1">
        <v>7.7</v>
      </c>
      <c r="BD34" s="1">
        <v>7.8</v>
      </c>
      <c r="BE34" s="1">
        <v>8.1</v>
      </c>
      <c r="BF34" s="1">
        <v>8.6</v>
      </c>
      <c r="BG34" s="1">
        <v>9.1999999999999993</v>
      </c>
      <c r="BH34" s="1">
        <v>9.5</v>
      </c>
      <c r="BI34" s="1">
        <v>10</v>
      </c>
      <c r="BJ34" s="1">
        <v>10</v>
      </c>
      <c r="BK34" s="1">
        <v>9.8000000000000007</v>
      </c>
      <c r="BL34" s="1">
        <v>9.5</v>
      </c>
      <c r="BM34" s="1">
        <v>9.4</v>
      </c>
      <c r="BN34" s="1">
        <v>9.1999999999999993</v>
      </c>
      <c r="BO34" s="1">
        <v>9.3000000000000007</v>
      </c>
      <c r="BP34" s="1">
        <v>9.1</v>
      </c>
      <c r="BQ34" s="1">
        <v>9</v>
      </c>
      <c r="BR34" s="1">
        <v>8.9</v>
      </c>
      <c r="BS34" s="1">
        <v>8.4</v>
      </c>
      <c r="BU34" s="1"/>
      <c r="BV34" s="7" t="s">
        <v>195</v>
      </c>
      <c r="BW34" s="1">
        <v>6.4</v>
      </c>
      <c r="BX34" s="1">
        <v>6.9</v>
      </c>
      <c r="BY34" s="1">
        <v>7</v>
      </c>
      <c r="BZ34" s="1">
        <v>7</v>
      </c>
      <c r="CA34" s="1">
        <v>7.3</v>
      </c>
      <c r="CB34" s="1">
        <v>7.3</v>
      </c>
      <c r="CC34" s="1">
        <v>7.6</v>
      </c>
      <c r="CD34" s="1">
        <v>8</v>
      </c>
      <c r="CE34" s="1">
        <v>8.1</v>
      </c>
      <c r="CF34" s="1">
        <v>8.1</v>
      </c>
      <c r="CG34" s="1">
        <v>8.1999999999999993</v>
      </c>
      <c r="CH34" s="1">
        <v>8.1</v>
      </c>
      <c r="CI34" s="1">
        <v>7.9</v>
      </c>
      <c r="CJ34" s="1">
        <v>7.8</v>
      </c>
      <c r="CK34" s="1">
        <v>7.8</v>
      </c>
      <c r="CL34" s="1">
        <v>7.9</v>
      </c>
      <c r="CM34" s="1">
        <v>7.8</v>
      </c>
      <c r="CN34" s="1">
        <v>7.8</v>
      </c>
      <c r="CO34" s="1">
        <v>7.7</v>
      </c>
      <c r="CP34" s="1">
        <v>7.7</v>
      </c>
      <c r="CQ34" s="1">
        <v>7.6</v>
      </c>
      <c r="CS34" s="1"/>
      <c r="CT34" s="7" t="s">
        <v>195</v>
      </c>
      <c r="CU34" s="1">
        <v>9.1999999999999993</v>
      </c>
      <c r="CV34" s="1">
        <v>9.3000000000000007</v>
      </c>
      <c r="CW34" s="1">
        <v>9.1999999999999993</v>
      </c>
      <c r="CX34" s="1">
        <v>9.1</v>
      </c>
      <c r="CY34" s="1">
        <v>9.1</v>
      </c>
      <c r="CZ34" s="1">
        <v>9</v>
      </c>
      <c r="DA34" s="1">
        <v>8.8000000000000007</v>
      </c>
      <c r="DB34" s="1">
        <v>9.3000000000000007</v>
      </c>
      <c r="DC34" s="1">
        <v>9.6</v>
      </c>
      <c r="DD34" s="1">
        <v>9.8000000000000007</v>
      </c>
      <c r="DE34" s="1">
        <v>10.1</v>
      </c>
      <c r="DF34" s="1">
        <v>9.9</v>
      </c>
      <c r="DG34" s="1">
        <v>9.8000000000000007</v>
      </c>
      <c r="DH34" s="1">
        <v>9.1999999999999993</v>
      </c>
      <c r="DI34" s="1">
        <v>9.1</v>
      </c>
      <c r="DJ34" s="1">
        <v>8.9</v>
      </c>
      <c r="DK34" s="1">
        <v>8.4</v>
      </c>
      <c r="DL34" s="1">
        <v>8.3000000000000007</v>
      </c>
      <c r="DM34" s="1">
        <v>8</v>
      </c>
      <c r="DN34" s="1">
        <v>7.9</v>
      </c>
      <c r="DO34" s="1">
        <v>7.6</v>
      </c>
      <c r="DQ34" s="1"/>
      <c r="DR34" s="7" t="s">
        <v>195</v>
      </c>
      <c r="DS34" s="1">
        <v>8.4</v>
      </c>
      <c r="DT34" s="1">
        <v>8.1999999999999993</v>
      </c>
      <c r="DU34" s="1">
        <v>8.1999999999999993</v>
      </c>
      <c r="DV34" s="1">
        <v>8.1</v>
      </c>
      <c r="DW34" s="1">
        <v>8.1</v>
      </c>
      <c r="DX34" s="1">
        <v>7.9</v>
      </c>
      <c r="DY34" s="1">
        <v>7.7</v>
      </c>
      <c r="DZ34" s="1">
        <v>8.1</v>
      </c>
      <c r="EA34" s="1">
        <v>8.4</v>
      </c>
      <c r="EB34" s="1">
        <v>8.6</v>
      </c>
      <c r="EC34" s="1">
        <v>8.8000000000000007</v>
      </c>
      <c r="ED34" s="1">
        <v>8.6</v>
      </c>
      <c r="EE34" s="1">
        <v>8.5</v>
      </c>
      <c r="EF34" s="1">
        <v>8.3000000000000007</v>
      </c>
      <c r="EG34" s="1">
        <v>8.1999999999999993</v>
      </c>
      <c r="EH34" s="1">
        <v>8</v>
      </c>
      <c r="EI34" s="1">
        <v>7.7</v>
      </c>
      <c r="EJ34" s="1">
        <v>7.5</v>
      </c>
      <c r="EK34" s="1">
        <v>7.3</v>
      </c>
      <c r="EL34" s="1">
        <v>7.2</v>
      </c>
      <c r="EM34" s="1">
        <v>7.2</v>
      </c>
      <c r="EO34" s="1"/>
      <c r="EP34" s="7" t="s">
        <v>195</v>
      </c>
      <c r="EQ34" s="1">
        <v>9.6</v>
      </c>
      <c r="ER34" s="1">
        <v>9.4</v>
      </c>
      <c r="ES34" s="1">
        <v>9.5</v>
      </c>
      <c r="ET34" s="1">
        <v>9.3000000000000007</v>
      </c>
      <c r="EU34" s="1">
        <v>9.3000000000000007</v>
      </c>
      <c r="EV34" s="1">
        <v>9.4</v>
      </c>
      <c r="EW34" s="1">
        <v>10.199999999999999</v>
      </c>
      <c r="EX34" s="1">
        <v>10.4</v>
      </c>
      <c r="EY34" s="1">
        <v>10.7</v>
      </c>
      <c r="EZ34" s="1">
        <v>10.9</v>
      </c>
      <c r="FA34" s="1">
        <v>11.1</v>
      </c>
      <c r="FB34" s="1">
        <v>11.4</v>
      </c>
      <c r="FC34" s="1">
        <v>11.3</v>
      </c>
      <c r="FD34" s="1">
        <v>11.4</v>
      </c>
      <c r="FE34" s="1">
        <v>11.1</v>
      </c>
      <c r="FF34" s="1">
        <v>10.9</v>
      </c>
      <c r="FG34" s="1">
        <v>10.7</v>
      </c>
      <c r="FH34" s="1">
        <v>10.5</v>
      </c>
      <c r="FI34" s="1">
        <v>10.199999999999999</v>
      </c>
      <c r="FJ34" s="1">
        <v>10</v>
      </c>
      <c r="FK34" s="1">
        <v>9.6999999999999993</v>
      </c>
      <c r="FM34" s="1"/>
      <c r="FN34" s="7" t="s">
        <v>195</v>
      </c>
      <c r="FO34" s="1">
        <v>12.1</v>
      </c>
      <c r="FP34" s="1">
        <v>13</v>
      </c>
      <c r="FQ34" s="1">
        <v>13.4</v>
      </c>
      <c r="FR34" s="1">
        <v>13.4</v>
      </c>
      <c r="FS34" s="1">
        <v>13.4</v>
      </c>
      <c r="FT34" s="1">
        <v>13.3</v>
      </c>
      <c r="FU34" s="1">
        <v>15.4</v>
      </c>
      <c r="FV34" s="1">
        <v>16.100000000000001</v>
      </c>
      <c r="FW34" s="1">
        <v>16.7</v>
      </c>
      <c r="FX34" s="1">
        <v>17.100000000000001</v>
      </c>
      <c r="FY34" s="1">
        <v>17.8</v>
      </c>
      <c r="FZ34" s="1">
        <v>17.7</v>
      </c>
      <c r="GA34" s="1">
        <v>17.899999999999999</v>
      </c>
      <c r="GB34" s="1">
        <v>18</v>
      </c>
      <c r="GC34" s="1">
        <v>17.3</v>
      </c>
      <c r="GD34" s="1">
        <v>16.7</v>
      </c>
      <c r="GE34" s="1">
        <v>16.399999999999999</v>
      </c>
      <c r="GF34" s="1">
        <v>16.100000000000001</v>
      </c>
      <c r="GG34" s="1">
        <v>15.7</v>
      </c>
      <c r="GH34" s="1">
        <v>15.5</v>
      </c>
      <c r="GI34" s="1">
        <v>15.3</v>
      </c>
      <c r="GK34" s="1"/>
      <c r="GL34" s="7" t="s">
        <v>195</v>
      </c>
      <c r="GM34" s="1">
        <v>13.1</v>
      </c>
      <c r="GN34" s="1">
        <v>13.9</v>
      </c>
      <c r="GO34" s="1">
        <v>14.3</v>
      </c>
      <c r="GP34" s="1">
        <v>15.4</v>
      </c>
      <c r="GQ34" s="1">
        <v>16.2</v>
      </c>
      <c r="GR34" s="1">
        <v>16.600000000000001</v>
      </c>
      <c r="GS34" s="1">
        <v>19.2</v>
      </c>
      <c r="GT34" s="1">
        <v>19.3</v>
      </c>
      <c r="GU34" s="1">
        <v>19.399999999999999</v>
      </c>
      <c r="GV34" s="1">
        <v>19.7</v>
      </c>
      <c r="GW34" s="1">
        <v>19.899999999999999</v>
      </c>
      <c r="GX34" s="1">
        <v>19.600000000000001</v>
      </c>
      <c r="GY34" s="1">
        <v>19.5</v>
      </c>
      <c r="GZ34" s="1">
        <v>19.5</v>
      </c>
      <c r="HA34" s="1">
        <v>18.899999999999999</v>
      </c>
      <c r="HB34" s="1">
        <v>18.3</v>
      </c>
      <c r="HC34" s="1">
        <v>17.600000000000001</v>
      </c>
      <c r="HD34" s="1">
        <v>17.100000000000001</v>
      </c>
      <c r="HE34" s="1">
        <v>16.600000000000001</v>
      </c>
      <c r="HF34" s="1">
        <v>16.3</v>
      </c>
      <c r="HG34" s="1">
        <v>15.7</v>
      </c>
      <c r="HI34" s="1"/>
      <c r="HJ34" s="7" t="s">
        <v>195</v>
      </c>
      <c r="HK34" s="1">
        <v>9.8000000000000007</v>
      </c>
      <c r="HL34" s="1">
        <v>10.1</v>
      </c>
      <c r="HM34" s="1">
        <v>10.4</v>
      </c>
      <c r="HN34" s="1">
        <v>11</v>
      </c>
      <c r="HO34" s="1">
        <v>11.7</v>
      </c>
      <c r="HP34" s="1">
        <v>12.4</v>
      </c>
      <c r="HQ34" s="1">
        <v>16.100000000000001</v>
      </c>
      <c r="HR34" s="1">
        <v>16.5</v>
      </c>
      <c r="HS34" s="1">
        <v>16.7</v>
      </c>
      <c r="HT34" s="1">
        <v>17.100000000000001</v>
      </c>
      <c r="HU34" s="1">
        <v>17.7</v>
      </c>
      <c r="HV34" s="1">
        <v>17.5</v>
      </c>
      <c r="HW34" s="1">
        <v>17.399999999999999</v>
      </c>
      <c r="HX34" s="1">
        <v>17</v>
      </c>
      <c r="HY34" s="1">
        <v>16.5</v>
      </c>
      <c r="HZ34" s="1">
        <v>16</v>
      </c>
      <c r="IA34" s="1">
        <v>15.2</v>
      </c>
      <c r="IB34" s="1">
        <v>14.9</v>
      </c>
      <c r="IC34" s="1">
        <v>14.8</v>
      </c>
      <c r="ID34" s="1">
        <v>14.1</v>
      </c>
      <c r="IE34" s="1">
        <v>13.8</v>
      </c>
    </row>
    <row r="35" spans="1:239" ht="15">
      <c r="A35" s="1"/>
      <c r="B35" s="7" t="s">
        <v>196</v>
      </c>
      <c r="C35" s="1">
        <v>2.7</v>
      </c>
      <c r="D35" s="1">
        <v>2.9</v>
      </c>
      <c r="E35" s="1">
        <v>2.9</v>
      </c>
      <c r="F35" s="1">
        <v>2.6</v>
      </c>
      <c r="G35" s="1">
        <v>2.5</v>
      </c>
      <c r="H35" s="1">
        <v>2.5</v>
      </c>
      <c r="I35" s="1">
        <v>2.4</v>
      </c>
      <c r="J35" s="1">
        <v>2.4</v>
      </c>
      <c r="K35" s="1">
        <v>2.2999999999999998</v>
      </c>
      <c r="L35" s="1">
        <v>2.2000000000000002</v>
      </c>
      <c r="M35" s="1">
        <v>2.5</v>
      </c>
      <c r="N35" s="1">
        <v>2.5</v>
      </c>
      <c r="O35" s="1">
        <v>2.4</v>
      </c>
      <c r="P35" s="1">
        <v>2.2999999999999998</v>
      </c>
      <c r="Q35" s="1">
        <v>2.2000000000000002</v>
      </c>
      <c r="R35" s="1">
        <v>2.2000000000000002</v>
      </c>
      <c r="S35" s="1">
        <v>2.1</v>
      </c>
      <c r="T35" s="1">
        <v>2.1</v>
      </c>
      <c r="U35" s="1">
        <v>2</v>
      </c>
      <c r="V35" s="1">
        <v>1.9</v>
      </c>
      <c r="W35" s="1">
        <v>1.9</v>
      </c>
      <c r="Y35" s="1"/>
      <c r="Z35" s="7" t="s">
        <v>196</v>
      </c>
      <c r="AA35" s="1">
        <v>6.9</v>
      </c>
      <c r="AB35" s="1">
        <v>6.9</v>
      </c>
      <c r="AC35" s="1">
        <v>7.1</v>
      </c>
      <c r="AD35" s="1">
        <v>6.9</v>
      </c>
      <c r="AE35" s="1">
        <v>6.7</v>
      </c>
      <c r="AF35" s="1">
        <v>6.7</v>
      </c>
      <c r="AG35" s="1">
        <v>6.9</v>
      </c>
      <c r="AH35" s="1">
        <v>6.7</v>
      </c>
      <c r="AI35" s="1">
        <v>6.1</v>
      </c>
      <c r="AJ35" s="1">
        <v>6.6</v>
      </c>
      <c r="AK35" s="1">
        <v>6.5</v>
      </c>
      <c r="AL35" s="1">
        <v>6.3</v>
      </c>
      <c r="AM35" s="1">
        <v>5.9</v>
      </c>
      <c r="AN35" s="1">
        <v>5.7</v>
      </c>
      <c r="AO35" s="1">
        <v>5.5</v>
      </c>
      <c r="AP35" s="1">
        <v>4.7</v>
      </c>
      <c r="AQ35" s="1">
        <v>3.9</v>
      </c>
      <c r="AR35" s="1">
        <v>3.5</v>
      </c>
      <c r="AS35" s="1">
        <v>4.0999999999999996</v>
      </c>
      <c r="AT35" s="1">
        <v>4</v>
      </c>
      <c r="AU35" s="1">
        <v>3.7</v>
      </c>
      <c r="AW35" s="1"/>
      <c r="AX35" s="7" t="s">
        <v>196</v>
      </c>
      <c r="AY35" s="1">
        <v>3.9</v>
      </c>
      <c r="AZ35" s="1">
        <v>3.6</v>
      </c>
      <c r="BA35" s="1">
        <v>3.6</v>
      </c>
      <c r="BB35" s="1">
        <v>3.6</v>
      </c>
      <c r="BC35" s="1">
        <v>3.2</v>
      </c>
      <c r="BD35" s="1">
        <v>3.5</v>
      </c>
      <c r="BE35" s="1">
        <v>3.4</v>
      </c>
      <c r="BF35" s="1">
        <v>3.4</v>
      </c>
      <c r="BG35" s="1">
        <v>3.3</v>
      </c>
      <c r="BH35" s="1">
        <v>3.1</v>
      </c>
      <c r="BI35" s="1">
        <v>3.5</v>
      </c>
      <c r="BJ35" s="1">
        <v>3.4</v>
      </c>
      <c r="BK35" s="1">
        <v>3.4</v>
      </c>
      <c r="BL35" s="1">
        <v>3.3</v>
      </c>
      <c r="BM35" s="1">
        <v>3.2</v>
      </c>
      <c r="BN35" s="1">
        <v>3</v>
      </c>
      <c r="BO35" s="1">
        <v>2.9</v>
      </c>
      <c r="BP35" s="1">
        <v>2.8</v>
      </c>
      <c r="BQ35" s="1">
        <v>2.7</v>
      </c>
      <c r="BR35" s="1">
        <v>2.6</v>
      </c>
      <c r="BS35" s="1">
        <v>2.2999999999999998</v>
      </c>
      <c r="BU35" s="1"/>
      <c r="BV35" s="7" t="s">
        <v>196</v>
      </c>
      <c r="BW35" s="1">
        <v>5.9</v>
      </c>
      <c r="BX35" s="1">
        <v>6.2</v>
      </c>
      <c r="BY35" s="1">
        <v>6.3</v>
      </c>
      <c r="BZ35" s="1">
        <v>5.9</v>
      </c>
      <c r="CA35" s="1">
        <v>5.9</v>
      </c>
      <c r="CB35" s="1">
        <v>5.7</v>
      </c>
      <c r="CC35" s="1">
        <v>5.6</v>
      </c>
      <c r="CD35" s="1">
        <v>5.4</v>
      </c>
      <c r="CE35" s="1">
        <v>5.0999999999999996</v>
      </c>
      <c r="CF35" s="1">
        <v>4.7</v>
      </c>
      <c r="CG35" s="1">
        <v>4.4000000000000004</v>
      </c>
      <c r="CH35" s="1">
        <v>4.2</v>
      </c>
      <c r="CI35" s="1">
        <v>4.0999999999999996</v>
      </c>
      <c r="CJ35" s="1">
        <v>3.9</v>
      </c>
      <c r="CK35" s="1">
        <v>4</v>
      </c>
      <c r="CL35" s="1">
        <v>4</v>
      </c>
      <c r="CM35" s="1">
        <v>3.7</v>
      </c>
      <c r="CN35" s="1">
        <v>3.6</v>
      </c>
      <c r="CO35" s="1">
        <v>3.5</v>
      </c>
      <c r="CP35" s="1">
        <v>3.5</v>
      </c>
      <c r="CQ35" s="1">
        <v>3.5</v>
      </c>
      <c r="CS35" s="1"/>
      <c r="CT35" s="7" t="s">
        <v>196</v>
      </c>
      <c r="CU35" s="1">
        <v>5.0999999999999996</v>
      </c>
      <c r="CV35" s="1">
        <v>5.2</v>
      </c>
      <c r="CW35" s="1">
        <v>5</v>
      </c>
      <c r="CX35" s="1">
        <v>4.9000000000000004</v>
      </c>
      <c r="CY35" s="1">
        <v>4.7</v>
      </c>
      <c r="CZ35" s="1">
        <v>4.5999999999999996</v>
      </c>
      <c r="DA35" s="1">
        <v>4.5</v>
      </c>
      <c r="DB35" s="1">
        <v>4.4000000000000004</v>
      </c>
      <c r="DC35" s="1">
        <v>4.2</v>
      </c>
      <c r="DD35" s="1">
        <v>4.0999999999999996</v>
      </c>
      <c r="DE35" s="1">
        <v>3.8</v>
      </c>
      <c r="DF35" s="1">
        <v>4</v>
      </c>
      <c r="DG35" s="1">
        <v>4.0999999999999996</v>
      </c>
      <c r="DH35" s="1">
        <v>3.4</v>
      </c>
      <c r="DI35" s="1">
        <v>3.7</v>
      </c>
      <c r="DJ35" s="1">
        <v>3.6</v>
      </c>
      <c r="DK35" s="1">
        <v>3.3</v>
      </c>
      <c r="DL35" s="1">
        <v>3.2</v>
      </c>
      <c r="DM35" s="1">
        <v>3.1</v>
      </c>
      <c r="DN35" s="1">
        <v>3</v>
      </c>
      <c r="DO35" s="1">
        <v>3</v>
      </c>
      <c r="DQ35" s="1"/>
      <c r="DR35" s="7" t="s">
        <v>196</v>
      </c>
      <c r="DS35" s="1">
        <v>4.0999999999999996</v>
      </c>
      <c r="DT35" s="1">
        <v>4</v>
      </c>
      <c r="DU35" s="1">
        <v>4</v>
      </c>
      <c r="DV35" s="1">
        <v>3.9</v>
      </c>
      <c r="DW35" s="1">
        <v>3.7</v>
      </c>
      <c r="DX35" s="1">
        <v>3.7</v>
      </c>
      <c r="DY35" s="1">
        <v>3.9</v>
      </c>
      <c r="DZ35" s="1">
        <v>3.7</v>
      </c>
      <c r="EA35" s="1">
        <v>3.6</v>
      </c>
      <c r="EB35" s="1">
        <v>3.3</v>
      </c>
      <c r="EC35" s="1">
        <v>3.1</v>
      </c>
      <c r="ED35" s="1">
        <v>3.1</v>
      </c>
      <c r="EE35" s="1">
        <v>3.1</v>
      </c>
      <c r="EF35" s="1">
        <v>3</v>
      </c>
      <c r="EG35" s="1">
        <v>2.8</v>
      </c>
      <c r="EH35" s="1">
        <v>2.7</v>
      </c>
      <c r="EI35" s="1">
        <v>2.6</v>
      </c>
      <c r="EJ35" s="1">
        <v>2.5</v>
      </c>
      <c r="EK35" s="1">
        <v>2.2999999999999998</v>
      </c>
      <c r="EL35" s="1">
        <v>2.2999999999999998</v>
      </c>
      <c r="EM35" s="1">
        <v>2.5</v>
      </c>
      <c r="EO35" s="1"/>
      <c r="EP35" s="7" t="s">
        <v>196</v>
      </c>
      <c r="EQ35" s="1">
        <v>5</v>
      </c>
      <c r="ER35" s="1">
        <v>5.2</v>
      </c>
      <c r="ES35" s="1">
        <v>5.3</v>
      </c>
      <c r="ET35" s="1">
        <v>5.2</v>
      </c>
      <c r="EU35" s="1">
        <v>5.0999999999999996</v>
      </c>
      <c r="EV35" s="1">
        <v>5.6</v>
      </c>
      <c r="EW35" s="1">
        <v>5.8</v>
      </c>
      <c r="EX35" s="1">
        <v>4.8</v>
      </c>
      <c r="EY35" s="1">
        <v>4.8</v>
      </c>
      <c r="EZ35" s="1">
        <v>4.7</v>
      </c>
      <c r="FA35" s="1">
        <v>5</v>
      </c>
      <c r="FB35" s="1">
        <v>5.5</v>
      </c>
      <c r="FC35" s="1">
        <v>5.4</v>
      </c>
      <c r="FD35" s="1">
        <v>5.5</v>
      </c>
      <c r="FE35" s="1">
        <v>5.5</v>
      </c>
      <c r="FF35" s="1">
        <v>5.6</v>
      </c>
      <c r="FG35" s="1">
        <v>5.5</v>
      </c>
      <c r="FH35" s="1">
        <v>5.4</v>
      </c>
      <c r="FI35" s="1">
        <v>5.4</v>
      </c>
      <c r="FJ35" s="1">
        <v>5.4</v>
      </c>
      <c r="FK35" s="1">
        <v>5.4</v>
      </c>
      <c r="FM35" s="1"/>
      <c r="FN35" s="7" t="s">
        <v>196</v>
      </c>
      <c r="FO35" s="1">
        <v>4.8</v>
      </c>
      <c r="FP35" s="1">
        <v>5.2</v>
      </c>
      <c r="FQ35" s="1">
        <v>5.2</v>
      </c>
      <c r="FR35" s="1">
        <v>5.0999999999999996</v>
      </c>
      <c r="FS35" s="1">
        <v>5.0999999999999996</v>
      </c>
      <c r="FT35" s="1">
        <v>5.2</v>
      </c>
      <c r="FU35" s="1">
        <v>5.4</v>
      </c>
      <c r="FV35" s="1">
        <v>5.5</v>
      </c>
      <c r="FW35" s="1">
        <v>5.4</v>
      </c>
      <c r="FX35" s="1">
        <v>5.4</v>
      </c>
      <c r="FY35" s="1">
        <v>5.4</v>
      </c>
      <c r="FZ35" s="1">
        <v>5.6</v>
      </c>
      <c r="GA35" s="1">
        <v>5.8</v>
      </c>
      <c r="GB35" s="1">
        <v>5.9</v>
      </c>
      <c r="GC35" s="1">
        <v>6</v>
      </c>
      <c r="GD35" s="1">
        <v>5.6</v>
      </c>
      <c r="GE35" s="1">
        <v>5.4</v>
      </c>
      <c r="GF35" s="1">
        <v>5.4</v>
      </c>
      <c r="GG35" s="1">
        <v>5.4</v>
      </c>
      <c r="GH35" s="1">
        <v>5.4</v>
      </c>
      <c r="GI35" s="1">
        <v>5.4</v>
      </c>
      <c r="GK35" s="1"/>
      <c r="GL35" s="7" t="s">
        <v>196</v>
      </c>
      <c r="GM35" s="1">
        <v>4.8</v>
      </c>
      <c r="GN35" s="1">
        <v>4.9000000000000004</v>
      </c>
      <c r="GO35" s="1">
        <v>4.8</v>
      </c>
      <c r="GP35" s="1">
        <v>5.6</v>
      </c>
      <c r="GQ35" s="1">
        <v>5.4</v>
      </c>
      <c r="GR35" s="1">
        <v>5.4</v>
      </c>
      <c r="GS35" s="1">
        <v>5.7</v>
      </c>
      <c r="GT35" s="1">
        <v>5.5</v>
      </c>
      <c r="GU35" s="1">
        <v>5.0999999999999996</v>
      </c>
      <c r="GV35" s="1">
        <v>4.7</v>
      </c>
      <c r="GW35" s="1">
        <v>4.5999999999999996</v>
      </c>
      <c r="GX35" s="1">
        <v>4.7</v>
      </c>
      <c r="GY35" s="1">
        <v>4.8</v>
      </c>
      <c r="GZ35" s="1">
        <v>4.8</v>
      </c>
      <c r="HA35" s="1">
        <v>4.7</v>
      </c>
      <c r="HB35" s="1">
        <v>4.5</v>
      </c>
      <c r="HC35" s="1">
        <v>4.0999999999999996</v>
      </c>
      <c r="HD35" s="1">
        <v>4</v>
      </c>
      <c r="HE35" s="1">
        <v>4.0999999999999996</v>
      </c>
      <c r="HF35" s="1">
        <v>4.0999999999999996</v>
      </c>
      <c r="HG35" s="1">
        <v>4</v>
      </c>
      <c r="HI35" s="1"/>
      <c r="HJ35" s="7" t="s">
        <v>196</v>
      </c>
      <c r="HK35" s="1">
        <v>2.6</v>
      </c>
      <c r="HL35" s="1">
        <v>2.6</v>
      </c>
      <c r="HM35" s="1">
        <v>2.6</v>
      </c>
      <c r="HN35" s="1">
        <v>2.7</v>
      </c>
      <c r="HO35" s="1">
        <v>2.7</v>
      </c>
      <c r="HP35" s="1">
        <v>2.7</v>
      </c>
      <c r="HQ35" s="1">
        <v>2.7</v>
      </c>
      <c r="HR35" s="1">
        <v>2.6</v>
      </c>
      <c r="HS35" s="1">
        <v>2.4</v>
      </c>
      <c r="HT35" s="1">
        <v>2.4</v>
      </c>
      <c r="HU35" s="1">
        <v>2.4</v>
      </c>
      <c r="HV35" s="1">
        <v>2.4</v>
      </c>
      <c r="HW35" s="1">
        <v>2.5</v>
      </c>
      <c r="HX35" s="1">
        <v>2.4</v>
      </c>
      <c r="HY35" s="1">
        <v>2.4</v>
      </c>
      <c r="HZ35" s="1">
        <v>2.2999999999999998</v>
      </c>
      <c r="IA35" s="1">
        <v>2.2000000000000002</v>
      </c>
      <c r="IB35" s="1">
        <v>2.1</v>
      </c>
      <c r="IC35" s="1">
        <v>2.1</v>
      </c>
      <c r="ID35" s="1">
        <v>2.1</v>
      </c>
      <c r="IE35" s="1">
        <v>2</v>
      </c>
    </row>
    <row r="36" spans="1:239" ht="15">
      <c r="A36" s="300"/>
      <c r="B36" s="300"/>
      <c r="C36" s="1"/>
      <c r="D36" s="1"/>
      <c r="E36" s="1"/>
      <c r="F36" s="1"/>
      <c r="G36" s="1"/>
      <c r="H36" s="1"/>
      <c r="I36" s="1"/>
      <c r="J36" s="1"/>
      <c r="K36" s="1"/>
      <c r="L36" s="1"/>
      <c r="M36" s="1"/>
      <c r="N36" s="1"/>
      <c r="O36" s="1"/>
      <c r="P36" s="1"/>
      <c r="Q36" s="1"/>
      <c r="R36" s="1"/>
      <c r="S36" s="1"/>
      <c r="T36" s="1"/>
      <c r="U36" s="1"/>
      <c r="V36" s="1"/>
      <c r="W36" s="1"/>
      <c r="Y36" s="300"/>
      <c r="Z36" s="300"/>
      <c r="AA36" s="1"/>
      <c r="AB36" s="1"/>
      <c r="AC36" s="1"/>
      <c r="AD36" s="1"/>
      <c r="AE36" s="1"/>
      <c r="AF36" s="1"/>
      <c r="AG36" s="1"/>
      <c r="AH36" s="1"/>
      <c r="AI36" s="1"/>
      <c r="AJ36" s="1"/>
      <c r="AK36" s="1"/>
      <c r="AL36" s="1"/>
      <c r="AM36" s="1"/>
      <c r="AN36" s="1"/>
      <c r="AO36" s="1"/>
      <c r="AP36" s="1"/>
      <c r="AQ36" s="1"/>
      <c r="AR36" s="1"/>
      <c r="AS36" s="1"/>
      <c r="AT36" s="1"/>
      <c r="AU36" s="1"/>
      <c r="AW36" s="300"/>
      <c r="AX36" s="300"/>
      <c r="AY36" s="1"/>
      <c r="AZ36" s="1"/>
      <c r="BA36" s="1"/>
      <c r="BB36" s="1"/>
      <c r="BC36" s="1"/>
      <c r="BD36" s="1"/>
      <c r="BE36" s="1"/>
      <c r="BF36" s="1"/>
      <c r="BG36" s="1"/>
      <c r="BH36" s="1"/>
      <c r="BI36" s="1"/>
      <c r="BJ36" s="1"/>
      <c r="BK36" s="1"/>
      <c r="BL36" s="1"/>
      <c r="BM36" s="1"/>
      <c r="BN36" s="1"/>
      <c r="BO36" s="1"/>
      <c r="BP36" s="1"/>
      <c r="BQ36" s="1"/>
      <c r="BR36" s="1"/>
      <c r="BS36" s="1"/>
      <c r="BU36" s="300"/>
      <c r="BV36" s="300"/>
      <c r="BW36" s="1"/>
      <c r="BX36" s="1"/>
      <c r="BY36" s="1"/>
      <c r="BZ36" s="1"/>
      <c r="CA36" s="1"/>
      <c r="CB36" s="1"/>
      <c r="CC36" s="1"/>
      <c r="CD36" s="1"/>
      <c r="CE36" s="1"/>
      <c r="CF36" s="1"/>
      <c r="CG36" s="1"/>
      <c r="CH36" s="1"/>
      <c r="CI36" s="1"/>
      <c r="CJ36" s="1"/>
      <c r="CK36" s="1"/>
      <c r="CL36" s="1"/>
      <c r="CM36" s="1"/>
      <c r="CN36" s="1"/>
      <c r="CO36" s="1"/>
      <c r="CP36" s="1"/>
      <c r="CQ36" s="1"/>
      <c r="CS36" s="300"/>
      <c r="CT36" s="300"/>
      <c r="CU36" s="1"/>
      <c r="CV36" s="1"/>
      <c r="CW36" s="1"/>
      <c r="CX36" s="1"/>
      <c r="CY36" s="1"/>
      <c r="CZ36" s="1"/>
      <c r="DA36" s="1"/>
      <c r="DB36" s="1"/>
      <c r="DC36" s="1"/>
      <c r="DD36" s="1"/>
      <c r="DE36" s="1"/>
      <c r="DF36" s="1"/>
      <c r="DG36" s="1"/>
      <c r="DH36" s="1"/>
      <c r="DI36" s="1"/>
      <c r="DJ36" s="1"/>
      <c r="DK36" s="1"/>
      <c r="DL36" s="1"/>
      <c r="DM36" s="1"/>
      <c r="DN36" s="1"/>
      <c r="DO36" s="1"/>
      <c r="DQ36" s="300"/>
      <c r="DR36" s="300"/>
      <c r="DS36" s="1"/>
      <c r="DT36" s="1"/>
      <c r="DU36" s="1"/>
      <c r="DV36" s="1"/>
      <c r="DW36" s="1"/>
      <c r="DX36" s="1"/>
      <c r="DY36" s="1"/>
      <c r="DZ36" s="1"/>
      <c r="EA36" s="1"/>
      <c r="EB36" s="1"/>
      <c r="EC36" s="1"/>
      <c r="ED36" s="1"/>
      <c r="EE36" s="1"/>
      <c r="EF36" s="1"/>
      <c r="EG36" s="1"/>
      <c r="EH36" s="1"/>
      <c r="EI36" s="1"/>
      <c r="EJ36" s="1"/>
      <c r="EK36" s="1"/>
      <c r="EL36" s="1"/>
      <c r="EM36" s="1"/>
      <c r="EO36" s="300"/>
      <c r="EP36" s="300"/>
      <c r="EQ36" s="1"/>
      <c r="ER36" s="1"/>
      <c r="ES36" s="1"/>
      <c r="ET36" s="1"/>
      <c r="EU36" s="1"/>
      <c r="EV36" s="1"/>
      <c r="EW36" s="1"/>
      <c r="EX36" s="1"/>
      <c r="EY36" s="1"/>
      <c r="EZ36" s="1"/>
      <c r="FA36" s="1"/>
      <c r="FB36" s="1"/>
      <c r="FC36" s="1"/>
      <c r="FD36" s="1"/>
      <c r="FE36" s="1"/>
      <c r="FF36" s="1"/>
      <c r="FG36" s="1"/>
      <c r="FH36" s="1"/>
      <c r="FI36" s="1"/>
      <c r="FJ36" s="1"/>
      <c r="FK36" s="1"/>
      <c r="FM36" s="300"/>
      <c r="FN36" s="300"/>
      <c r="FO36" s="1"/>
      <c r="FP36" s="1"/>
      <c r="FQ36" s="1"/>
      <c r="FR36" s="1"/>
      <c r="FS36" s="1"/>
      <c r="FT36" s="1"/>
      <c r="FU36" s="1"/>
      <c r="FV36" s="1"/>
      <c r="FW36" s="1"/>
      <c r="FX36" s="1"/>
      <c r="FY36" s="1"/>
      <c r="FZ36" s="1"/>
      <c r="GA36" s="1"/>
      <c r="GB36" s="1"/>
      <c r="GC36" s="1"/>
      <c r="GD36" s="1"/>
      <c r="GE36" s="1"/>
      <c r="GF36" s="1"/>
      <c r="GG36" s="1"/>
      <c r="GH36" s="1"/>
      <c r="GI36" s="1"/>
      <c r="GK36" s="300"/>
      <c r="GL36" s="300"/>
      <c r="GM36" s="1"/>
      <c r="GN36" s="1"/>
      <c r="GO36" s="1"/>
      <c r="GP36" s="1"/>
      <c r="GQ36" s="1"/>
      <c r="GR36" s="1"/>
      <c r="GS36" s="1"/>
      <c r="GT36" s="1"/>
      <c r="GU36" s="1"/>
      <c r="GV36" s="1"/>
      <c r="GW36" s="1"/>
      <c r="GX36" s="1"/>
      <c r="GY36" s="1"/>
      <c r="GZ36" s="1"/>
      <c r="HA36" s="1"/>
      <c r="HB36" s="1"/>
      <c r="HC36" s="1"/>
      <c r="HD36" s="1"/>
      <c r="HE36" s="1"/>
      <c r="HF36" s="1"/>
      <c r="HG36" s="1"/>
      <c r="HI36" s="300"/>
      <c r="HJ36" s="300"/>
      <c r="HK36" s="1"/>
      <c r="HL36" s="1"/>
      <c r="HM36" s="1"/>
      <c r="HN36" s="1"/>
      <c r="HO36" s="1"/>
      <c r="HP36" s="1"/>
      <c r="HQ36" s="1"/>
      <c r="HR36" s="1"/>
      <c r="HS36" s="1"/>
      <c r="HT36" s="1"/>
      <c r="HU36" s="1"/>
      <c r="HV36" s="1"/>
      <c r="HW36" s="1"/>
      <c r="HX36" s="1"/>
      <c r="HY36" s="1"/>
      <c r="HZ36" s="1"/>
      <c r="IA36" s="1"/>
      <c r="IB36" s="1"/>
      <c r="IC36" s="1"/>
      <c r="ID36" s="1"/>
      <c r="IE36" s="1"/>
    </row>
    <row r="37" spans="1:239" ht="15">
      <c r="A37" s="1"/>
      <c r="B37" s="6" t="s">
        <v>199</v>
      </c>
      <c r="C37" s="224"/>
      <c r="D37" s="224"/>
      <c r="E37" s="224"/>
      <c r="F37" s="224"/>
      <c r="G37" s="224"/>
      <c r="H37" s="224"/>
      <c r="I37" s="224"/>
      <c r="J37" s="224"/>
      <c r="K37" s="224"/>
      <c r="L37" s="224"/>
      <c r="M37" s="224"/>
      <c r="N37" s="224"/>
      <c r="O37" s="224"/>
      <c r="P37" s="224"/>
      <c r="Q37" s="224"/>
      <c r="R37" s="224"/>
      <c r="S37" s="224"/>
      <c r="T37" s="224"/>
      <c r="U37" s="224"/>
      <c r="V37" s="224"/>
      <c r="W37" s="224"/>
      <c r="Y37" s="1"/>
      <c r="Z37" s="6" t="s">
        <v>199</v>
      </c>
      <c r="AA37" s="224"/>
      <c r="AB37" s="224"/>
      <c r="AC37" s="224"/>
      <c r="AD37" s="224"/>
      <c r="AE37" s="224"/>
      <c r="AF37" s="224"/>
      <c r="AG37" s="224"/>
      <c r="AH37" s="224"/>
      <c r="AI37" s="224"/>
      <c r="AJ37" s="224"/>
      <c r="AK37" s="224"/>
      <c r="AL37" s="224"/>
      <c r="AM37" s="224"/>
      <c r="AN37" s="224"/>
      <c r="AO37" s="224"/>
      <c r="AP37" s="224"/>
      <c r="AQ37" s="224"/>
      <c r="AR37" s="224"/>
      <c r="AS37" s="224"/>
      <c r="AT37" s="224"/>
      <c r="AU37" s="224"/>
      <c r="AW37" s="1"/>
      <c r="AX37" s="6" t="s">
        <v>199</v>
      </c>
      <c r="AY37" s="224"/>
      <c r="AZ37" s="224"/>
      <c r="BA37" s="224"/>
      <c r="BB37" s="224"/>
      <c r="BC37" s="224"/>
      <c r="BD37" s="224"/>
      <c r="BE37" s="224"/>
      <c r="BF37" s="224"/>
      <c r="BG37" s="224"/>
      <c r="BH37" s="224"/>
      <c r="BI37" s="224"/>
      <c r="BJ37" s="224"/>
      <c r="BK37" s="224"/>
      <c r="BL37" s="224"/>
      <c r="BM37" s="224"/>
      <c r="BN37" s="224"/>
      <c r="BO37" s="224"/>
      <c r="BP37" s="224"/>
      <c r="BQ37" s="224"/>
      <c r="BR37" s="224"/>
      <c r="BS37" s="224"/>
      <c r="BU37" s="1"/>
      <c r="BV37" s="6" t="s">
        <v>199</v>
      </c>
      <c r="BW37" s="224"/>
      <c r="BX37" s="224"/>
      <c r="BY37" s="224"/>
      <c r="BZ37" s="224"/>
      <c r="CA37" s="224"/>
      <c r="CB37" s="224"/>
      <c r="CC37" s="224"/>
      <c r="CD37" s="224"/>
      <c r="CE37" s="224"/>
      <c r="CF37" s="224"/>
      <c r="CG37" s="224"/>
      <c r="CH37" s="224"/>
      <c r="CI37" s="224"/>
      <c r="CJ37" s="224"/>
      <c r="CK37" s="224"/>
      <c r="CL37" s="224"/>
      <c r="CM37" s="224"/>
      <c r="CN37" s="224"/>
      <c r="CO37" s="224"/>
      <c r="CP37" s="224"/>
      <c r="CQ37" s="224"/>
      <c r="CS37" s="1"/>
      <c r="CT37" s="6" t="s">
        <v>199</v>
      </c>
      <c r="CU37" s="224"/>
      <c r="CV37" s="224"/>
      <c r="CW37" s="224"/>
      <c r="CX37" s="224"/>
      <c r="CY37" s="224"/>
      <c r="CZ37" s="224"/>
      <c r="DA37" s="224"/>
      <c r="DB37" s="224"/>
      <c r="DC37" s="224"/>
      <c r="DD37" s="224"/>
      <c r="DE37" s="224"/>
      <c r="DF37" s="224"/>
      <c r="DG37" s="224"/>
      <c r="DH37" s="224"/>
      <c r="DI37" s="224"/>
      <c r="DJ37" s="224"/>
      <c r="DK37" s="224"/>
      <c r="DL37" s="224"/>
      <c r="DM37" s="224"/>
      <c r="DN37" s="224"/>
      <c r="DO37" s="224"/>
      <c r="DQ37" s="1"/>
      <c r="DR37" s="6" t="s">
        <v>199</v>
      </c>
      <c r="DS37" s="224"/>
      <c r="DT37" s="224"/>
      <c r="DU37" s="224"/>
      <c r="DV37" s="224"/>
      <c r="DW37" s="224"/>
      <c r="DX37" s="224"/>
      <c r="DY37" s="224"/>
      <c r="DZ37" s="224"/>
      <c r="EA37" s="224"/>
      <c r="EB37" s="224"/>
      <c r="EC37" s="224"/>
      <c r="ED37" s="224"/>
      <c r="EE37" s="224"/>
      <c r="EF37" s="224"/>
      <c r="EG37" s="224"/>
      <c r="EH37" s="224"/>
      <c r="EI37" s="224"/>
      <c r="EJ37" s="224"/>
      <c r="EK37" s="224"/>
      <c r="EL37" s="224"/>
      <c r="EM37" s="224"/>
      <c r="EO37" s="1"/>
      <c r="EP37" s="6" t="s">
        <v>199</v>
      </c>
      <c r="EQ37" s="224"/>
      <c r="ER37" s="224"/>
      <c r="ES37" s="224"/>
      <c r="ET37" s="224"/>
      <c r="EU37" s="224"/>
      <c r="EV37" s="224"/>
      <c r="EW37" s="224"/>
      <c r="EX37" s="224"/>
      <c r="EY37" s="224"/>
      <c r="EZ37" s="224"/>
      <c r="FA37" s="224"/>
      <c r="FB37" s="224"/>
      <c r="FC37" s="224"/>
      <c r="FD37" s="224"/>
      <c r="FE37" s="224"/>
      <c r="FF37" s="224"/>
      <c r="FG37" s="224"/>
      <c r="FH37" s="224"/>
      <c r="FI37" s="224"/>
      <c r="FJ37" s="224"/>
      <c r="FK37" s="224"/>
      <c r="FM37" s="1"/>
      <c r="FN37" s="6" t="s">
        <v>199</v>
      </c>
      <c r="FO37" s="224"/>
      <c r="FP37" s="224"/>
      <c r="FQ37" s="224"/>
      <c r="FR37" s="224"/>
      <c r="FS37" s="224"/>
      <c r="FT37" s="224"/>
      <c r="FU37" s="224"/>
      <c r="FV37" s="224"/>
      <c r="FW37" s="224"/>
      <c r="FX37" s="224"/>
      <c r="FY37" s="224"/>
      <c r="FZ37" s="224"/>
      <c r="GA37" s="224"/>
      <c r="GB37" s="224"/>
      <c r="GC37" s="224"/>
      <c r="GD37" s="224"/>
      <c r="GE37" s="224"/>
      <c r="GF37" s="224"/>
      <c r="GG37" s="224"/>
      <c r="GH37" s="224"/>
      <c r="GI37" s="224"/>
      <c r="GK37" s="1"/>
      <c r="GL37" s="6" t="s">
        <v>199</v>
      </c>
      <c r="GM37" s="224"/>
      <c r="GN37" s="224"/>
      <c r="GO37" s="224"/>
      <c r="GP37" s="224"/>
      <c r="GQ37" s="224"/>
      <c r="GR37" s="224"/>
      <c r="GS37" s="224"/>
      <c r="GT37" s="224"/>
      <c r="GU37" s="224"/>
      <c r="GV37" s="224"/>
      <c r="GW37" s="224"/>
      <c r="GX37" s="224"/>
      <c r="GY37" s="224"/>
      <c r="GZ37" s="224"/>
      <c r="HA37" s="224"/>
      <c r="HB37" s="224"/>
      <c r="HC37" s="224"/>
      <c r="HD37" s="224"/>
      <c r="HE37" s="224"/>
      <c r="HF37" s="224"/>
      <c r="HG37" s="224"/>
      <c r="HI37" s="1"/>
      <c r="HJ37" s="6" t="s">
        <v>199</v>
      </c>
      <c r="HK37" s="224"/>
      <c r="HL37" s="224"/>
      <c r="HM37" s="224"/>
      <c r="HN37" s="224"/>
      <c r="HO37" s="224"/>
      <c r="HP37" s="224"/>
      <c r="HQ37" s="224"/>
      <c r="HR37" s="224"/>
      <c r="HS37" s="224"/>
      <c r="HT37" s="224"/>
      <c r="HU37" s="224"/>
      <c r="HV37" s="224"/>
      <c r="HW37" s="224"/>
      <c r="HX37" s="224"/>
      <c r="HY37" s="224"/>
      <c r="HZ37" s="224"/>
      <c r="IA37" s="224"/>
      <c r="IB37" s="224"/>
      <c r="IC37" s="224"/>
      <c r="ID37" s="224"/>
      <c r="IE37" s="224"/>
    </row>
    <row r="38" spans="1:239" ht="15">
      <c r="A38" s="1"/>
      <c r="B38" s="7" t="s">
        <v>193</v>
      </c>
      <c r="C38" s="9">
        <v>17149</v>
      </c>
      <c r="D38" s="9">
        <v>16629</v>
      </c>
      <c r="E38" s="9">
        <v>17126</v>
      </c>
      <c r="F38" s="9">
        <v>16842</v>
      </c>
      <c r="G38" s="9">
        <v>15411</v>
      </c>
      <c r="H38" s="9">
        <v>16297</v>
      </c>
      <c r="I38" s="9">
        <v>15556</v>
      </c>
      <c r="J38" s="9">
        <v>18375</v>
      </c>
      <c r="K38" s="9">
        <v>19368</v>
      </c>
      <c r="L38" s="9">
        <v>17391</v>
      </c>
      <c r="M38" s="9">
        <v>17042</v>
      </c>
      <c r="N38" s="9">
        <v>19202</v>
      </c>
      <c r="O38" s="9">
        <v>20692</v>
      </c>
      <c r="P38" s="9">
        <v>17662</v>
      </c>
      <c r="Q38" s="9">
        <v>19620</v>
      </c>
      <c r="R38" s="9">
        <v>20231</v>
      </c>
      <c r="S38" s="9">
        <v>19565</v>
      </c>
      <c r="T38" s="9">
        <v>20363</v>
      </c>
      <c r="U38" s="9">
        <v>20101</v>
      </c>
      <c r="V38" s="9">
        <v>19655</v>
      </c>
      <c r="W38" s="9">
        <v>19407</v>
      </c>
      <c r="Y38" s="1"/>
      <c r="Z38" s="7" t="s">
        <v>193</v>
      </c>
      <c r="AA38" s="9">
        <v>20697</v>
      </c>
      <c r="AB38" s="9">
        <v>18551</v>
      </c>
      <c r="AC38" s="9">
        <v>21190</v>
      </c>
      <c r="AD38" s="9">
        <v>21284</v>
      </c>
      <c r="AE38" s="9">
        <v>21696</v>
      </c>
      <c r="AF38" s="9">
        <v>21923</v>
      </c>
      <c r="AG38" s="9">
        <v>21590</v>
      </c>
      <c r="AH38" s="9">
        <v>21526</v>
      </c>
      <c r="AI38" s="9">
        <v>20351</v>
      </c>
      <c r="AJ38" s="9">
        <v>20503</v>
      </c>
      <c r="AK38" s="9">
        <v>19267</v>
      </c>
      <c r="AL38" s="9">
        <v>21012</v>
      </c>
      <c r="AM38" s="9">
        <v>19766</v>
      </c>
      <c r="AN38" s="9">
        <v>16626</v>
      </c>
      <c r="AO38" s="9">
        <v>16180</v>
      </c>
      <c r="AP38" s="9">
        <v>15417</v>
      </c>
      <c r="AQ38" s="9">
        <v>15965</v>
      </c>
      <c r="AR38" s="9">
        <v>16804</v>
      </c>
      <c r="AS38" s="9">
        <v>15370</v>
      </c>
      <c r="AT38" s="9">
        <v>15439</v>
      </c>
      <c r="AU38" s="9">
        <v>13744</v>
      </c>
      <c r="AW38" s="1"/>
      <c r="AX38" s="7" t="s">
        <v>193</v>
      </c>
      <c r="AY38" s="9">
        <v>23972</v>
      </c>
      <c r="AZ38" s="9">
        <v>22417</v>
      </c>
      <c r="BA38" s="9">
        <v>22862</v>
      </c>
      <c r="BB38" s="9">
        <v>23180</v>
      </c>
      <c r="BC38" s="9">
        <v>22982</v>
      </c>
      <c r="BD38" s="9">
        <v>22548</v>
      </c>
      <c r="BE38" s="9">
        <v>22660</v>
      </c>
      <c r="BF38" s="9">
        <v>21286</v>
      </c>
      <c r="BG38" s="9">
        <v>21718</v>
      </c>
      <c r="BH38" s="9">
        <v>19293</v>
      </c>
      <c r="BI38" s="9">
        <v>19605</v>
      </c>
      <c r="BJ38" s="9">
        <v>21814</v>
      </c>
      <c r="BK38" s="9">
        <v>22245</v>
      </c>
      <c r="BL38" s="9">
        <v>19265</v>
      </c>
      <c r="BM38" s="9">
        <v>17232</v>
      </c>
      <c r="BN38" s="9">
        <v>21485</v>
      </c>
      <c r="BO38" s="9">
        <v>22211</v>
      </c>
      <c r="BP38" s="9">
        <v>22704</v>
      </c>
      <c r="BQ38" s="9">
        <v>22728</v>
      </c>
      <c r="BR38" s="9">
        <v>22200</v>
      </c>
      <c r="BS38" s="9">
        <v>17752</v>
      </c>
      <c r="BU38" s="1"/>
      <c r="BV38" s="7" t="s">
        <v>193</v>
      </c>
      <c r="BW38" s="9">
        <v>18252</v>
      </c>
      <c r="BX38" s="9">
        <v>18222</v>
      </c>
      <c r="BY38" s="9">
        <v>19055</v>
      </c>
      <c r="BZ38" s="9">
        <v>19414</v>
      </c>
      <c r="CA38" s="9">
        <v>19496</v>
      </c>
      <c r="CB38" s="9">
        <v>19322</v>
      </c>
      <c r="CC38" s="9">
        <v>18728</v>
      </c>
      <c r="CD38" s="9">
        <v>18541</v>
      </c>
      <c r="CE38" s="9">
        <v>18590</v>
      </c>
      <c r="CF38" s="9">
        <v>15539</v>
      </c>
      <c r="CG38" s="9">
        <v>16289</v>
      </c>
      <c r="CH38" s="9">
        <v>19628</v>
      </c>
      <c r="CI38" s="9">
        <v>19231</v>
      </c>
      <c r="CJ38" s="9">
        <v>15536</v>
      </c>
      <c r="CK38" s="9">
        <v>13723</v>
      </c>
      <c r="CL38" s="9">
        <v>16895</v>
      </c>
      <c r="CM38" s="9">
        <v>19551</v>
      </c>
      <c r="CN38" s="9">
        <v>17180</v>
      </c>
      <c r="CO38" s="9">
        <v>16702</v>
      </c>
      <c r="CP38" s="9">
        <v>16412</v>
      </c>
      <c r="CQ38" s="9">
        <v>14706</v>
      </c>
      <c r="CS38" s="1"/>
      <c r="CT38" s="7" t="s">
        <v>193</v>
      </c>
      <c r="CU38" s="9">
        <v>17333</v>
      </c>
      <c r="CV38" s="9">
        <v>17443</v>
      </c>
      <c r="CW38" s="9">
        <v>17510</v>
      </c>
      <c r="CX38" s="9">
        <v>17716</v>
      </c>
      <c r="CY38" s="9">
        <v>17144</v>
      </c>
      <c r="CZ38" s="9">
        <v>16960</v>
      </c>
      <c r="DA38" s="9">
        <v>16594</v>
      </c>
      <c r="DB38" s="9">
        <v>17282</v>
      </c>
      <c r="DC38" s="9">
        <v>16204</v>
      </c>
      <c r="DD38" s="9">
        <v>16495</v>
      </c>
      <c r="DE38" s="9">
        <v>16363</v>
      </c>
      <c r="DF38" s="9">
        <v>16924</v>
      </c>
      <c r="DG38" s="9">
        <v>16578</v>
      </c>
      <c r="DH38" s="9">
        <v>16099</v>
      </c>
      <c r="DI38" s="9">
        <v>14728</v>
      </c>
      <c r="DJ38" s="9">
        <v>14717</v>
      </c>
      <c r="DK38" s="9">
        <v>14620</v>
      </c>
      <c r="DL38" s="9">
        <v>14980</v>
      </c>
      <c r="DM38" s="9">
        <v>14699</v>
      </c>
      <c r="DN38" s="9">
        <v>15060</v>
      </c>
      <c r="DO38" s="9">
        <v>12917</v>
      </c>
      <c r="DQ38" s="1"/>
      <c r="DR38" s="7" t="s">
        <v>193</v>
      </c>
      <c r="DS38" s="9">
        <v>20280</v>
      </c>
      <c r="DT38" s="9">
        <v>19548</v>
      </c>
      <c r="DU38" s="9">
        <v>20410</v>
      </c>
      <c r="DV38" s="9">
        <v>20327</v>
      </c>
      <c r="DW38" s="9">
        <v>20447</v>
      </c>
      <c r="DX38" s="9">
        <v>20772</v>
      </c>
      <c r="DY38" s="9">
        <v>20278</v>
      </c>
      <c r="DZ38" s="9">
        <v>20275</v>
      </c>
      <c r="EA38" s="9">
        <v>19827</v>
      </c>
      <c r="EB38" s="9">
        <v>20375</v>
      </c>
      <c r="EC38" s="9">
        <v>20699</v>
      </c>
      <c r="ED38" s="9">
        <v>20435</v>
      </c>
      <c r="EE38" s="9">
        <v>19074</v>
      </c>
      <c r="EF38" s="9">
        <v>19802</v>
      </c>
      <c r="EG38" s="9">
        <v>18670</v>
      </c>
      <c r="EH38" s="9">
        <v>18352</v>
      </c>
      <c r="EI38" s="9">
        <v>18025</v>
      </c>
      <c r="EJ38" s="9">
        <v>17251</v>
      </c>
      <c r="EK38" s="9">
        <v>17005</v>
      </c>
      <c r="EL38" s="9">
        <v>17535</v>
      </c>
      <c r="EM38" s="9">
        <v>14907</v>
      </c>
      <c r="EO38" s="1"/>
      <c r="EP38" s="7" t="s">
        <v>193</v>
      </c>
      <c r="EQ38" s="9">
        <v>13710</v>
      </c>
      <c r="ER38" s="9">
        <v>12680</v>
      </c>
      <c r="ES38" s="9">
        <v>13229</v>
      </c>
      <c r="ET38" s="9">
        <v>13035</v>
      </c>
      <c r="EU38" s="9">
        <v>12833</v>
      </c>
      <c r="EV38" s="9">
        <v>13511</v>
      </c>
      <c r="EW38" s="9">
        <v>15006</v>
      </c>
      <c r="EX38" s="9">
        <v>12241</v>
      </c>
      <c r="EY38" s="9">
        <v>11268</v>
      </c>
      <c r="EZ38" s="9">
        <v>11426</v>
      </c>
      <c r="FA38" s="9">
        <v>12648</v>
      </c>
      <c r="FB38" s="9">
        <v>13416</v>
      </c>
      <c r="FC38" s="9">
        <v>16207</v>
      </c>
      <c r="FD38" s="9">
        <v>16516</v>
      </c>
      <c r="FE38" s="9">
        <v>16588</v>
      </c>
      <c r="FF38" s="9">
        <v>15943</v>
      </c>
      <c r="FG38" s="9">
        <v>16462</v>
      </c>
      <c r="FH38" s="9">
        <v>16186</v>
      </c>
      <c r="FI38" s="9">
        <v>17667</v>
      </c>
      <c r="FJ38" s="9">
        <v>17675</v>
      </c>
      <c r="FK38" s="9">
        <v>15671</v>
      </c>
      <c r="FM38" s="1"/>
      <c r="FN38" s="7" t="s">
        <v>193</v>
      </c>
      <c r="FO38" s="9">
        <v>13721</v>
      </c>
      <c r="FP38" s="9">
        <v>12746</v>
      </c>
      <c r="FQ38" s="9">
        <v>14137</v>
      </c>
      <c r="FR38" s="9">
        <v>14575</v>
      </c>
      <c r="FS38" s="9">
        <v>13908</v>
      </c>
      <c r="FT38" s="9">
        <v>13413</v>
      </c>
      <c r="FU38" s="9">
        <v>14370</v>
      </c>
      <c r="FV38" s="9">
        <v>15862</v>
      </c>
      <c r="FW38" s="9">
        <v>16732</v>
      </c>
      <c r="FX38" s="9">
        <v>17169</v>
      </c>
      <c r="FY38" s="9">
        <v>17338</v>
      </c>
      <c r="FZ38" s="9">
        <v>14568</v>
      </c>
      <c r="GA38" s="9">
        <v>17640</v>
      </c>
      <c r="GB38" s="9">
        <v>18707</v>
      </c>
      <c r="GC38" s="9">
        <v>17226</v>
      </c>
      <c r="GD38" s="9">
        <v>17190</v>
      </c>
      <c r="GE38" s="9">
        <v>17542</v>
      </c>
      <c r="GF38" s="9">
        <v>17631</v>
      </c>
      <c r="GG38" s="9">
        <v>17270</v>
      </c>
      <c r="GH38" s="9">
        <v>17484</v>
      </c>
      <c r="GI38" s="9">
        <v>15896</v>
      </c>
      <c r="GK38" s="1"/>
      <c r="GL38" s="7" t="s">
        <v>193</v>
      </c>
      <c r="GM38" s="9">
        <v>17307</v>
      </c>
      <c r="GN38" s="9">
        <v>17542</v>
      </c>
      <c r="GO38" s="9">
        <v>17562</v>
      </c>
      <c r="GP38" s="9">
        <v>16825</v>
      </c>
      <c r="GQ38" s="9">
        <v>15685</v>
      </c>
      <c r="GR38" s="9">
        <v>15940</v>
      </c>
      <c r="GS38" s="9">
        <v>15535</v>
      </c>
      <c r="GT38" s="9">
        <v>15363</v>
      </c>
      <c r="GU38" s="9">
        <v>13229</v>
      </c>
      <c r="GV38" s="9">
        <v>12394</v>
      </c>
      <c r="GW38" s="9">
        <v>12161</v>
      </c>
      <c r="GX38" s="9">
        <v>11026</v>
      </c>
      <c r="GY38" s="9">
        <v>11952</v>
      </c>
      <c r="GZ38" s="9">
        <v>12403</v>
      </c>
      <c r="HA38" s="9">
        <v>12375</v>
      </c>
      <c r="HB38" s="9">
        <v>11519</v>
      </c>
      <c r="HC38" s="9">
        <v>11924</v>
      </c>
      <c r="HD38" s="9">
        <v>12145</v>
      </c>
      <c r="HE38" s="9">
        <v>12348</v>
      </c>
      <c r="HF38" s="9">
        <v>12972</v>
      </c>
      <c r="HG38" s="9">
        <v>10768</v>
      </c>
      <c r="HI38" s="1"/>
      <c r="HJ38" s="7" t="s">
        <v>193</v>
      </c>
      <c r="HK38" s="9">
        <v>19823</v>
      </c>
      <c r="HL38" s="9">
        <v>18376</v>
      </c>
      <c r="HM38" s="9">
        <v>18400</v>
      </c>
      <c r="HN38" s="9">
        <v>17758</v>
      </c>
      <c r="HO38" s="9">
        <v>18049</v>
      </c>
      <c r="HP38" s="9">
        <v>17330</v>
      </c>
      <c r="HQ38" s="9">
        <v>15522</v>
      </c>
      <c r="HR38" s="9">
        <v>15401</v>
      </c>
      <c r="HS38" s="9">
        <v>13507</v>
      </c>
      <c r="HT38" s="9">
        <v>13337</v>
      </c>
      <c r="HU38" s="9">
        <v>13549</v>
      </c>
      <c r="HV38" s="9">
        <v>12653</v>
      </c>
      <c r="HW38" s="9">
        <v>13290</v>
      </c>
      <c r="HX38" s="9">
        <v>13042</v>
      </c>
      <c r="HY38" s="9">
        <v>13049</v>
      </c>
      <c r="HZ38" s="9">
        <v>13052</v>
      </c>
      <c r="IA38" s="9">
        <v>13904</v>
      </c>
      <c r="IB38" s="9">
        <v>13767</v>
      </c>
      <c r="IC38" s="9">
        <v>14013</v>
      </c>
      <c r="ID38" s="9">
        <v>13441</v>
      </c>
      <c r="IE38" s="9">
        <v>12285</v>
      </c>
    </row>
    <row r="39" spans="1:239" ht="15">
      <c r="A39" s="1"/>
      <c r="B39" s="7" t="s">
        <v>194</v>
      </c>
      <c r="C39" s="9">
        <v>17120</v>
      </c>
      <c r="D39" s="9">
        <v>16683</v>
      </c>
      <c r="E39" s="9">
        <v>17210</v>
      </c>
      <c r="F39" s="9">
        <v>16979</v>
      </c>
      <c r="G39" s="9">
        <v>15568</v>
      </c>
      <c r="H39" s="9">
        <v>16486</v>
      </c>
      <c r="I39" s="9">
        <v>15778</v>
      </c>
      <c r="J39" s="9">
        <v>18637</v>
      </c>
      <c r="K39" s="9">
        <v>19658</v>
      </c>
      <c r="L39" s="9">
        <v>17644</v>
      </c>
      <c r="M39" s="9">
        <v>17294</v>
      </c>
      <c r="N39" s="9">
        <v>19493</v>
      </c>
      <c r="O39" s="9">
        <v>21019</v>
      </c>
      <c r="P39" s="9">
        <v>17956</v>
      </c>
      <c r="Q39" s="9">
        <v>19954</v>
      </c>
      <c r="R39" s="9">
        <v>20598</v>
      </c>
      <c r="S39" s="9">
        <v>19920</v>
      </c>
      <c r="T39" s="9">
        <v>20738</v>
      </c>
      <c r="U39" s="9">
        <v>20471</v>
      </c>
      <c r="V39" s="9">
        <v>20017</v>
      </c>
      <c r="W39" s="9">
        <v>19764</v>
      </c>
      <c r="Y39" s="1"/>
      <c r="Z39" s="7" t="s">
        <v>194</v>
      </c>
      <c r="AA39" s="9">
        <v>20733</v>
      </c>
      <c r="AB39" s="9">
        <v>18811</v>
      </c>
      <c r="AC39" s="9">
        <v>21274</v>
      </c>
      <c r="AD39" s="9">
        <v>21432</v>
      </c>
      <c r="AE39" s="9">
        <v>21895</v>
      </c>
      <c r="AF39" s="9">
        <v>22170</v>
      </c>
      <c r="AG39" s="9">
        <v>21860</v>
      </c>
      <c r="AH39" s="9">
        <v>21807</v>
      </c>
      <c r="AI39" s="9">
        <v>20598</v>
      </c>
      <c r="AJ39" s="9">
        <v>20750</v>
      </c>
      <c r="AK39" s="9">
        <v>19519</v>
      </c>
      <c r="AL39" s="9">
        <v>21283</v>
      </c>
      <c r="AM39" s="9">
        <v>20024</v>
      </c>
      <c r="AN39" s="9">
        <v>16830</v>
      </c>
      <c r="AO39" s="9">
        <v>16373</v>
      </c>
      <c r="AP39" s="9">
        <v>15590</v>
      </c>
      <c r="AQ39" s="9">
        <v>16130</v>
      </c>
      <c r="AR39" s="9">
        <v>16991</v>
      </c>
      <c r="AS39" s="9">
        <v>15547</v>
      </c>
      <c r="AT39" s="9">
        <v>15623</v>
      </c>
      <c r="AU39" s="9">
        <v>13919</v>
      </c>
      <c r="AW39" s="1"/>
      <c r="AX39" s="7" t="s">
        <v>194</v>
      </c>
      <c r="AY39" s="9">
        <v>23942</v>
      </c>
      <c r="AZ39" s="9">
        <v>22557</v>
      </c>
      <c r="BA39" s="9">
        <v>23053</v>
      </c>
      <c r="BB39" s="9">
        <v>23456</v>
      </c>
      <c r="BC39" s="9">
        <v>23315</v>
      </c>
      <c r="BD39" s="9">
        <v>22899</v>
      </c>
      <c r="BE39" s="9">
        <v>23106</v>
      </c>
      <c r="BF39" s="9">
        <v>21725</v>
      </c>
      <c r="BG39" s="9">
        <v>22178</v>
      </c>
      <c r="BH39" s="9">
        <v>19724</v>
      </c>
      <c r="BI39" s="9">
        <v>20032</v>
      </c>
      <c r="BJ39" s="9">
        <v>22246</v>
      </c>
      <c r="BK39" s="9">
        <v>22668</v>
      </c>
      <c r="BL39" s="9">
        <v>19624</v>
      </c>
      <c r="BM39" s="9">
        <v>17553</v>
      </c>
      <c r="BN39" s="9">
        <v>21875</v>
      </c>
      <c r="BO39" s="9">
        <v>22593</v>
      </c>
      <c r="BP39" s="9">
        <v>23091</v>
      </c>
      <c r="BQ39" s="9">
        <v>23085</v>
      </c>
      <c r="BR39" s="9">
        <v>22553</v>
      </c>
      <c r="BS39" s="9">
        <v>18047</v>
      </c>
      <c r="BU39" s="1"/>
      <c r="BV39" s="7" t="s">
        <v>194</v>
      </c>
      <c r="BW39" s="9">
        <v>18347</v>
      </c>
      <c r="BX39" s="9">
        <v>18449</v>
      </c>
      <c r="BY39" s="9">
        <v>19131</v>
      </c>
      <c r="BZ39" s="9">
        <v>19552</v>
      </c>
      <c r="CA39" s="9">
        <v>19675</v>
      </c>
      <c r="CB39" s="9">
        <v>19508</v>
      </c>
      <c r="CC39" s="9">
        <v>18953</v>
      </c>
      <c r="CD39" s="9">
        <v>18766</v>
      </c>
      <c r="CE39" s="9">
        <v>18832</v>
      </c>
      <c r="CF39" s="9">
        <v>15759</v>
      </c>
      <c r="CG39" s="9">
        <v>16507</v>
      </c>
      <c r="CH39" s="9">
        <v>19901</v>
      </c>
      <c r="CI39" s="9">
        <v>19499</v>
      </c>
      <c r="CJ39" s="9">
        <v>15749</v>
      </c>
      <c r="CK39" s="9">
        <v>13901</v>
      </c>
      <c r="CL39" s="9">
        <v>17130</v>
      </c>
      <c r="CM39" s="9">
        <v>19814</v>
      </c>
      <c r="CN39" s="9">
        <v>17422</v>
      </c>
      <c r="CO39" s="9">
        <v>16942</v>
      </c>
      <c r="CP39" s="9">
        <v>16667</v>
      </c>
      <c r="CQ39" s="9">
        <v>14952</v>
      </c>
      <c r="CS39" s="1"/>
      <c r="CT39" s="7" t="s">
        <v>194</v>
      </c>
      <c r="CU39" s="9">
        <v>24208</v>
      </c>
      <c r="CV39" s="9">
        <v>24378</v>
      </c>
      <c r="CW39" s="9">
        <v>24379</v>
      </c>
      <c r="CX39" s="9">
        <v>24648</v>
      </c>
      <c r="CY39" s="9">
        <v>23884</v>
      </c>
      <c r="CZ39" s="9">
        <v>23604</v>
      </c>
      <c r="DA39" s="9">
        <v>23229</v>
      </c>
      <c r="DB39" s="9">
        <v>24221</v>
      </c>
      <c r="DC39" s="9">
        <v>22685</v>
      </c>
      <c r="DD39" s="9">
        <v>23057</v>
      </c>
      <c r="DE39" s="9">
        <v>22908</v>
      </c>
      <c r="DF39" s="9">
        <v>23697</v>
      </c>
      <c r="DG39" s="9">
        <v>23253</v>
      </c>
      <c r="DH39" s="9">
        <v>22586</v>
      </c>
      <c r="DI39" s="9">
        <v>20667</v>
      </c>
      <c r="DJ39" s="9">
        <v>20639</v>
      </c>
      <c r="DK39" s="9">
        <v>20490</v>
      </c>
      <c r="DL39" s="9">
        <v>20964</v>
      </c>
      <c r="DM39" s="9">
        <v>20569</v>
      </c>
      <c r="DN39" s="9">
        <v>21083</v>
      </c>
      <c r="DO39" s="9">
        <v>18089</v>
      </c>
      <c r="DQ39" s="1"/>
      <c r="DR39" s="7" t="s">
        <v>194</v>
      </c>
      <c r="DS39" s="9">
        <v>23886</v>
      </c>
      <c r="DT39" s="9">
        <v>23225</v>
      </c>
      <c r="DU39" s="9">
        <v>23862</v>
      </c>
      <c r="DV39" s="9">
        <v>23904</v>
      </c>
      <c r="DW39" s="9">
        <v>24156</v>
      </c>
      <c r="DX39" s="9">
        <v>24470</v>
      </c>
      <c r="DY39" s="9">
        <v>24400</v>
      </c>
      <c r="DZ39" s="9">
        <v>24496</v>
      </c>
      <c r="EA39" s="9">
        <v>24042</v>
      </c>
      <c r="EB39" s="9">
        <v>24466</v>
      </c>
      <c r="EC39" s="9">
        <v>24892</v>
      </c>
      <c r="ED39" s="9">
        <v>24733</v>
      </c>
      <c r="EE39" s="9">
        <v>23326</v>
      </c>
      <c r="EF39" s="9">
        <v>23761</v>
      </c>
      <c r="EG39" s="9">
        <v>22316</v>
      </c>
      <c r="EH39" s="9">
        <v>21899</v>
      </c>
      <c r="EI39" s="9">
        <v>21698</v>
      </c>
      <c r="EJ39" s="9">
        <v>20738</v>
      </c>
      <c r="EK39" s="9">
        <v>20202</v>
      </c>
      <c r="EL39" s="9">
        <v>20821</v>
      </c>
      <c r="EM39" s="9">
        <v>17830</v>
      </c>
      <c r="EO39" s="1"/>
      <c r="EP39" s="7" t="s">
        <v>194</v>
      </c>
      <c r="EQ39" s="9">
        <v>16288</v>
      </c>
      <c r="ER39" s="9">
        <v>14992</v>
      </c>
      <c r="ES39" s="9">
        <v>15403</v>
      </c>
      <c r="ET39" s="9">
        <v>15248</v>
      </c>
      <c r="EU39" s="9">
        <v>14976</v>
      </c>
      <c r="EV39" s="9">
        <v>15594</v>
      </c>
      <c r="EW39" s="9">
        <v>17457</v>
      </c>
      <c r="EX39" s="9">
        <v>14308</v>
      </c>
      <c r="EY39" s="9">
        <v>13229</v>
      </c>
      <c r="EZ39" s="9">
        <v>13340</v>
      </c>
      <c r="FA39" s="9">
        <v>14676</v>
      </c>
      <c r="FB39" s="9">
        <v>15607</v>
      </c>
      <c r="FC39" s="9">
        <v>18851</v>
      </c>
      <c r="FD39" s="9">
        <v>19223</v>
      </c>
      <c r="FE39" s="9">
        <v>19244</v>
      </c>
      <c r="FF39" s="9">
        <v>18486</v>
      </c>
      <c r="FG39" s="9">
        <v>19051</v>
      </c>
      <c r="FH39" s="9">
        <v>18815</v>
      </c>
      <c r="FI39" s="9">
        <v>20575</v>
      </c>
      <c r="FJ39" s="9">
        <v>20590</v>
      </c>
      <c r="FK39" s="9">
        <v>18307</v>
      </c>
      <c r="FM39" s="1"/>
      <c r="FN39" s="7" t="s">
        <v>194</v>
      </c>
      <c r="FO39" s="9">
        <v>15863</v>
      </c>
      <c r="FP39" s="9">
        <v>14828</v>
      </c>
      <c r="FQ39" s="9">
        <v>16283</v>
      </c>
      <c r="FR39" s="9">
        <v>16751</v>
      </c>
      <c r="FS39" s="9">
        <v>16029</v>
      </c>
      <c r="FT39" s="9">
        <v>15386</v>
      </c>
      <c r="FU39" s="9">
        <v>16529</v>
      </c>
      <c r="FV39" s="9">
        <v>18232</v>
      </c>
      <c r="FW39" s="9">
        <v>19232</v>
      </c>
      <c r="FX39" s="9">
        <v>19747</v>
      </c>
      <c r="FY39" s="9">
        <v>19930</v>
      </c>
      <c r="FZ39" s="9">
        <v>16766</v>
      </c>
      <c r="GA39" s="9">
        <v>20355</v>
      </c>
      <c r="GB39" s="9">
        <v>21555</v>
      </c>
      <c r="GC39" s="9">
        <v>19872</v>
      </c>
      <c r="GD39" s="9">
        <v>19826</v>
      </c>
      <c r="GE39" s="9">
        <v>20211</v>
      </c>
      <c r="GF39" s="9">
        <v>20304</v>
      </c>
      <c r="GG39" s="9">
        <v>19900</v>
      </c>
      <c r="GH39" s="9">
        <v>20158</v>
      </c>
      <c r="GI39" s="9">
        <v>18310</v>
      </c>
      <c r="GK39" s="1"/>
      <c r="GL39" s="7" t="s">
        <v>194</v>
      </c>
      <c r="GM39" s="9">
        <v>20773</v>
      </c>
      <c r="GN39" s="9">
        <v>21107</v>
      </c>
      <c r="GO39" s="9">
        <v>20863</v>
      </c>
      <c r="GP39" s="9">
        <v>19997</v>
      </c>
      <c r="GQ39" s="9">
        <v>18628</v>
      </c>
      <c r="GR39" s="9">
        <v>18686</v>
      </c>
      <c r="GS39" s="9">
        <v>18505</v>
      </c>
      <c r="GT39" s="9">
        <v>18262</v>
      </c>
      <c r="GU39" s="9">
        <v>15558</v>
      </c>
      <c r="GV39" s="9">
        <v>14515</v>
      </c>
      <c r="GW39" s="9">
        <v>14202</v>
      </c>
      <c r="GX39" s="9">
        <v>12961</v>
      </c>
      <c r="GY39" s="9">
        <v>13999</v>
      </c>
      <c r="GZ39" s="9">
        <v>14552</v>
      </c>
      <c r="HA39" s="9">
        <v>14449</v>
      </c>
      <c r="HB39" s="9">
        <v>13485</v>
      </c>
      <c r="HC39" s="9">
        <v>13927</v>
      </c>
      <c r="HD39" s="9">
        <v>14145</v>
      </c>
      <c r="HE39" s="9">
        <v>14364</v>
      </c>
      <c r="HF39" s="9">
        <v>15078</v>
      </c>
      <c r="HG39" s="9">
        <v>12531</v>
      </c>
      <c r="HI39" s="1"/>
      <c r="HJ39" s="7" t="s">
        <v>194</v>
      </c>
      <c r="HK39" s="9">
        <v>20602</v>
      </c>
      <c r="HL39" s="9">
        <v>19333</v>
      </c>
      <c r="HM39" s="9">
        <v>19185</v>
      </c>
      <c r="HN39" s="9">
        <v>18387</v>
      </c>
      <c r="HO39" s="9">
        <v>18597</v>
      </c>
      <c r="HP39" s="9">
        <v>17714</v>
      </c>
      <c r="HQ39" s="9">
        <v>16116</v>
      </c>
      <c r="HR39" s="9">
        <v>16356</v>
      </c>
      <c r="HS39" s="9">
        <v>14667</v>
      </c>
      <c r="HT39" s="9">
        <v>13948</v>
      </c>
      <c r="HU39" s="9">
        <v>14213</v>
      </c>
      <c r="HV39" s="9">
        <v>13266</v>
      </c>
      <c r="HW39" s="9">
        <v>13842</v>
      </c>
      <c r="HX39" s="9">
        <v>13434</v>
      </c>
      <c r="HY39" s="9">
        <v>13280</v>
      </c>
      <c r="HZ39" s="9">
        <v>13262</v>
      </c>
      <c r="IA39" s="9">
        <v>13952</v>
      </c>
      <c r="IB39" s="9">
        <v>13829</v>
      </c>
      <c r="IC39" s="9">
        <v>14348</v>
      </c>
      <c r="ID39" s="9">
        <v>13715</v>
      </c>
      <c r="IE39" s="9">
        <v>12440</v>
      </c>
    </row>
    <row r="40" spans="1:239" ht="15">
      <c r="A40" s="1"/>
      <c r="B40" s="7" t="s">
        <v>195</v>
      </c>
      <c r="C40" s="9">
        <v>35395</v>
      </c>
      <c r="D40" s="9">
        <v>35657</v>
      </c>
      <c r="E40" s="9">
        <v>30807</v>
      </c>
      <c r="F40" s="9">
        <v>36358</v>
      </c>
      <c r="G40" s="9">
        <v>33791</v>
      </c>
      <c r="H40" s="9">
        <v>30213</v>
      </c>
      <c r="I40" s="9">
        <v>35061</v>
      </c>
      <c r="J40" s="9">
        <v>36646</v>
      </c>
      <c r="K40" s="9">
        <v>36730</v>
      </c>
      <c r="L40" s="9">
        <v>27356</v>
      </c>
      <c r="M40" s="9">
        <v>26893</v>
      </c>
      <c r="N40" s="9">
        <v>28993</v>
      </c>
      <c r="O40" s="9">
        <v>22929</v>
      </c>
      <c r="P40" s="9">
        <v>20523</v>
      </c>
      <c r="Q40" s="9">
        <v>23413</v>
      </c>
      <c r="R40" s="9">
        <v>24448</v>
      </c>
      <c r="S40" s="9">
        <v>22428</v>
      </c>
      <c r="T40" s="9">
        <v>22710</v>
      </c>
      <c r="U40" s="9">
        <v>25700</v>
      </c>
      <c r="V40" s="9">
        <v>25738</v>
      </c>
      <c r="W40" s="9">
        <v>23258</v>
      </c>
      <c r="Y40" s="1"/>
      <c r="Z40" s="7" t="s">
        <v>195</v>
      </c>
      <c r="AA40" s="9">
        <v>30477</v>
      </c>
      <c r="AB40" s="9">
        <v>33741</v>
      </c>
      <c r="AC40" s="9">
        <v>31743</v>
      </c>
      <c r="AD40" s="9">
        <v>31756</v>
      </c>
      <c r="AE40" s="9">
        <v>25716</v>
      </c>
      <c r="AF40" s="9">
        <v>25924</v>
      </c>
      <c r="AG40" s="9">
        <v>28585</v>
      </c>
      <c r="AH40" s="9">
        <v>25436</v>
      </c>
      <c r="AI40" s="9">
        <v>21299</v>
      </c>
      <c r="AJ40" s="9">
        <v>22784</v>
      </c>
      <c r="AK40" s="9">
        <v>18896</v>
      </c>
      <c r="AL40" s="9">
        <v>23564</v>
      </c>
      <c r="AM40" s="9">
        <v>21705</v>
      </c>
      <c r="AN40" s="9">
        <v>18067</v>
      </c>
      <c r="AO40" s="9">
        <v>19388</v>
      </c>
      <c r="AP40" s="9">
        <v>19794</v>
      </c>
      <c r="AQ40" s="9">
        <v>20110</v>
      </c>
      <c r="AR40" s="9">
        <v>20539</v>
      </c>
      <c r="AS40" s="9">
        <v>19622</v>
      </c>
      <c r="AT40" s="9">
        <v>18401</v>
      </c>
      <c r="AU40" s="9">
        <v>17067</v>
      </c>
      <c r="AW40" s="1"/>
      <c r="AX40" s="7" t="s">
        <v>195</v>
      </c>
      <c r="AY40" s="9">
        <v>29333</v>
      </c>
      <c r="AZ40" s="9">
        <v>33259</v>
      </c>
      <c r="BA40" s="9">
        <v>28777</v>
      </c>
      <c r="BB40" s="9">
        <v>32951</v>
      </c>
      <c r="BC40" s="9">
        <v>30730</v>
      </c>
      <c r="BD40" s="9">
        <v>25504</v>
      </c>
      <c r="BE40" s="9">
        <v>28540</v>
      </c>
      <c r="BF40" s="9">
        <v>26980</v>
      </c>
      <c r="BG40" s="9">
        <v>25465</v>
      </c>
      <c r="BH40" s="9">
        <v>23225</v>
      </c>
      <c r="BI40" s="9">
        <v>22367</v>
      </c>
      <c r="BJ40" s="9">
        <v>25242</v>
      </c>
      <c r="BK40" s="9">
        <v>22408</v>
      </c>
      <c r="BL40" s="9">
        <v>21325</v>
      </c>
      <c r="BM40" s="9">
        <v>19908</v>
      </c>
      <c r="BN40" s="9">
        <v>21492</v>
      </c>
      <c r="BO40" s="9">
        <v>20209</v>
      </c>
      <c r="BP40" s="9">
        <v>21004</v>
      </c>
      <c r="BQ40" s="9">
        <v>21967</v>
      </c>
      <c r="BR40" s="9">
        <v>21362</v>
      </c>
      <c r="BS40" s="9">
        <v>17989</v>
      </c>
      <c r="BU40" s="1"/>
      <c r="BV40" s="7" t="s">
        <v>195</v>
      </c>
      <c r="BW40" s="9">
        <v>33131</v>
      </c>
      <c r="BX40" s="9">
        <v>37874</v>
      </c>
      <c r="BY40" s="9">
        <v>31688</v>
      </c>
      <c r="BZ40" s="9">
        <v>35986</v>
      </c>
      <c r="CA40" s="9">
        <v>29886</v>
      </c>
      <c r="CB40" s="9">
        <v>32046</v>
      </c>
      <c r="CC40" s="9">
        <v>36197</v>
      </c>
      <c r="CD40" s="9">
        <v>30046</v>
      </c>
      <c r="CE40" s="9">
        <v>25967</v>
      </c>
      <c r="CF40" s="9">
        <v>23474</v>
      </c>
      <c r="CG40" s="9">
        <v>25559</v>
      </c>
      <c r="CH40" s="9">
        <v>31707</v>
      </c>
      <c r="CI40" s="9">
        <v>25646</v>
      </c>
      <c r="CJ40" s="9">
        <v>19961</v>
      </c>
      <c r="CK40" s="9">
        <v>19282</v>
      </c>
      <c r="CL40" s="9">
        <v>19641</v>
      </c>
      <c r="CM40" s="9">
        <v>21567</v>
      </c>
      <c r="CN40" s="9">
        <v>18698</v>
      </c>
      <c r="CO40" s="9">
        <v>18445</v>
      </c>
      <c r="CP40" s="9">
        <v>17174</v>
      </c>
      <c r="CQ40" s="9">
        <v>16322</v>
      </c>
      <c r="CS40" s="1"/>
      <c r="CT40" s="7" t="s">
        <v>195</v>
      </c>
      <c r="CU40" s="9">
        <v>24670</v>
      </c>
      <c r="CV40" s="9">
        <v>19700</v>
      </c>
      <c r="CW40" s="9">
        <v>21036</v>
      </c>
      <c r="CX40" s="9">
        <v>23084</v>
      </c>
      <c r="CY40" s="9">
        <v>27381</v>
      </c>
      <c r="CZ40" s="9">
        <v>21797</v>
      </c>
      <c r="DA40" s="9">
        <v>23766</v>
      </c>
      <c r="DB40" s="9">
        <v>26053</v>
      </c>
      <c r="DC40" s="9">
        <v>27332</v>
      </c>
      <c r="DD40" s="9">
        <v>22509</v>
      </c>
      <c r="DE40" s="9">
        <v>25084</v>
      </c>
      <c r="DF40" s="9">
        <v>25526</v>
      </c>
      <c r="DG40" s="9">
        <v>24194</v>
      </c>
      <c r="DH40" s="9">
        <v>24382</v>
      </c>
      <c r="DI40" s="9">
        <v>21217</v>
      </c>
      <c r="DJ40" s="9">
        <v>21399</v>
      </c>
      <c r="DK40" s="9">
        <v>21244</v>
      </c>
      <c r="DL40" s="9">
        <v>22105</v>
      </c>
      <c r="DM40" s="9">
        <v>22101</v>
      </c>
      <c r="DN40" s="9">
        <v>21958</v>
      </c>
      <c r="DO40" s="9">
        <v>19077</v>
      </c>
      <c r="DQ40" s="1"/>
      <c r="DR40" s="7" t="s">
        <v>195</v>
      </c>
      <c r="DS40" s="9">
        <v>30342</v>
      </c>
      <c r="DT40" s="9">
        <v>32374</v>
      </c>
      <c r="DU40" s="9">
        <v>30123</v>
      </c>
      <c r="DV40" s="9">
        <v>34156</v>
      </c>
      <c r="DW40" s="9">
        <v>30547</v>
      </c>
      <c r="DX40" s="9">
        <v>25754</v>
      </c>
      <c r="DY40" s="9">
        <v>29362</v>
      </c>
      <c r="DZ40" s="9">
        <v>29728</v>
      </c>
      <c r="EA40" s="9">
        <v>26568</v>
      </c>
      <c r="EB40" s="9">
        <v>25809</v>
      </c>
      <c r="EC40" s="9">
        <v>27586</v>
      </c>
      <c r="ED40" s="9">
        <v>27007</v>
      </c>
      <c r="EE40" s="9">
        <v>24754</v>
      </c>
      <c r="EF40" s="9">
        <v>24107</v>
      </c>
      <c r="EG40" s="9">
        <v>23064</v>
      </c>
      <c r="EH40" s="9">
        <v>21864</v>
      </c>
      <c r="EI40" s="9">
        <v>20599</v>
      </c>
      <c r="EJ40" s="9">
        <v>20307</v>
      </c>
      <c r="EK40" s="9">
        <v>21056</v>
      </c>
      <c r="EL40" s="9">
        <v>21007</v>
      </c>
      <c r="EM40" s="9">
        <v>18139</v>
      </c>
      <c r="EO40" s="1"/>
      <c r="EP40" s="7" t="s">
        <v>195</v>
      </c>
      <c r="EQ40" s="9">
        <v>19929</v>
      </c>
      <c r="ER40" s="9">
        <v>20923</v>
      </c>
      <c r="ES40" s="9">
        <v>17134</v>
      </c>
      <c r="ET40" s="9">
        <v>15699</v>
      </c>
      <c r="EU40" s="9">
        <v>13852</v>
      </c>
      <c r="EV40" s="9">
        <v>16549</v>
      </c>
      <c r="EW40" s="9">
        <v>17737</v>
      </c>
      <c r="EX40" s="9">
        <v>17123</v>
      </c>
      <c r="EY40" s="9">
        <v>14660</v>
      </c>
      <c r="EZ40" s="9">
        <v>12465</v>
      </c>
      <c r="FA40" s="9">
        <v>13233</v>
      </c>
      <c r="FB40" s="9">
        <v>13108</v>
      </c>
      <c r="FC40" s="9">
        <v>14491</v>
      </c>
      <c r="FD40" s="9">
        <v>13286</v>
      </c>
      <c r="FE40" s="9">
        <v>13564</v>
      </c>
      <c r="FF40" s="9">
        <v>12458</v>
      </c>
      <c r="FG40" s="9">
        <v>13055</v>
      </c>
      <c r="FH40" s="9">
        <v>13027</v>
      </c>
      <c r="FI40" s="9">
        <v>13995</v>
      </c>
      <c r="FJ40" s="9">
        <v>13853</v>
      </c>
      <c r="FK40" s="9">
        <v>12398</v>
      </c>
      <c r="FM40" s="1"/>
      <c r="FN40" s="7" t="s">
        <v>195</v>
      </c>
      <c r="FO40" s="9">
        <v>8309</v>
      </c>
      <c r="FP40" s="9">
        <v>12053</v>
      </c>
      <c r="FQ40" s="9">
        <v>9268</v>
      </c>
      <c r="FR40" s="9">
        <v>10909</v>
      </c>
      <c r="FS40" s="9">
        <v>13780</v>
      </c>
      <c r="FT40" s="9">
        <v>13014</v>
      </c>
      <c r="FU40" s="9">
        <v>21378</v>
      </c>
      <c r="FV40" s="9">
        <v>21567</v>
      </c>
      <c r="FW40" s="9">
        <v>19250</v>
      </c>
      <c r="FX40" s="9">
        <v>21526</v>
      </c>
      <c r="FY40" s="9">
        <v>23776</v>
      </c>
      <c r="FZ40" s="9">
        <v>21933</v>
      </c>
      <c r="GA40" s="9">
        <v>24866</v>
      </c>
      <c r="GB40" s="9">
        <v>27912</v>
      </c>
      <c r="GC40" s="9">
        <v>25075</v>
      </c>
      <c r="GD40" s="9">
        <v>24805</v>
      </c>
      <c r="GE40" s="9">
        <v>23935</v>
      </c>
      <c r="GF40" s="9">
        <v>24830</v>
      </c>
      <c r="GG40" s="9">
        <v>25452</v>
      </c>
      <c r="GH40" s="9">
        <v>25362</v>
      </c>
      <c r="GI40" s="9">
        <v>23527</v>
      </c>
      <c r="GK40" s="1"/>
      <c r="GL40" s="7" t="s">
        <v>195</v>
      </c>
      <c r="GM40" s="9">
        <v>19410</v>
      </c>
      <c r="GN40" s="9">
        <v>25347</v>
      </c>
      <c r="GO40" s="9">
        <v>22646</v>
      </c>
      <c r="GP40" s="9">
        <v>23069</v>
      </c>
      <c r="GQ40" s="9">
        <v>28452</v>
      </c>
      <c r="GR40" s="9">
        <v>25190</v>
      </c>
      <c r="GS40" s="9">
        <v>29408</v>
      </c>
      <c r="GT40" s="9">
        <v>27872</v>
      </c>
      <c r="GU40" s="9">
        <v>24533</v>
      </c>
      <c r="GV40" s="9">
        <v>23305</v>
      </c>
      <c r="GW40" s="9">
        <v>28934</v>
      </c>
      <c r="GX40" s="9">
        <v>27651</v>
      </c>
      <c r="GY40" s="9">
        <v>28568</v>
      </c>
      <c r="GZ40" s="9">
        <v>30202</v>
      </c>
      <c r="HA40" s="9">
        <v>29946</v>
      </c>
      <c r="HB40" s="9">
        <v>27063</v>
      </c>
      <c r="HC40" s="9">
        <v>25926</v>
      </c>
      <c r="HD40" s="9">
        <v>26768</v>
      </c>
      <c r="HE40" s="9">
        <v>28782</v>
      </c>
      <c r="HF40" s="9">
        <v>29729</v>
      </c>
      <c r="HG40" s="9">
        <v>27020</v>
      </c>
      <c r="HI40" s="1"/>
      <c r="HJ40" s="7" t="s">
        <v>195</v>
      </c>
      <c r="HK40" s="9">
        <v>29865</v>
      </c>
      <c r="HL40" s="9">
        <v>31038</v>
      </c>
      <c r="HM40" s="9">
        <v>29196</v>
      </c>
      <c r="HN40" s="9">
        <v>34278</v>
      </c>
      <c r="HO40" s="9">
        <v>35146</v>
      </c>
      <c r="HP40" s="9">
        <v>34994</v>
      </c>
      <c r="HQ40" s="9">
        <v>34344</v>
      </c>
      <c r="HR40" s="9">
        <v>26579</v>
      </c>
      <c r="HS40" s="9">
        <v>26876</v>
      </c>
      <c r="HT40" s="9">
        <v>24773</v>
      </c>
      <c r="HU40" s="9">
        <v>26691</v>
      </c>
      <c r="HV40" s="9">
        <v>25150</v>
      </c>
      <c r="HW40" s="9">
        <v>26278</v>
      </c>
      <c r="HX40" s="9">
        <v>27361</v>
      </c>
      <c r="HY40" s="9">
        <v>26383</v>
      </c>
      <c r="HZ40" s="9">
        <v>25255</v>
      </c>
      <c r="IA40" s="9">
        <v>25883</v>
      </c>
      <c r="IB40" s="9">
        <v>26463</v>
      </c>
      <c r="IC40" s="9">
        <v>28049</v>
      </c>
      <c r="ID40" s="9">
        <v>27292</v>
      </c>
      <c r="IE40" s="9">
        <v>25791</v>
      </c>
    </row>
    <row r="41" spans="1:239" ht="15">
      <c r="A41" s="1"/>
      <c r="B41" s="7" t="s">
        <v>196</v>
      </c>
      <c r="C41" s="9">
        <v>146809</v>
      </c>
      <c r="D41" s="9">
        <v>152778</v>
      </c>
      <c r="E41" s="9">
        <v>150476</v>
      </c>
      <c r="F41" s="9">
        <v>189092</v>
      </c>
      <c r="G41" s="9">
        <v>150417</v>
      </c>
      <c r="H41" s="9">
        <v>178723</v>
      </c>
      <c r="I41" s="9">
        <v>155478</v>
      </c>
      <c r="J41" s="9">
        <v>160392</v>
      </c>
      <c r="K41" s="9">
        <v>166477</v>
      </c>
      <c r="L41" s="9">
        <v>161500</v>
      </c>
      <c r="M41" s="9">
        <v>136920</v>
      </c>
      <c r="N41" s="9">
        <v>150687</v>
      </c>
      <c r="O41" s="9">
        <v>102255</v>
      </c>
      <c r="P41" s="9">
        <v>102117</v>
      </c>
      <c r="Q41" s="9">
        <v>121541</v>
      </c>
      <c r="R41" s="9">
        <v>132230</v>
      </c>
      <c r="S41" s="9">
        <v>119738</v>
      </c>
      <c r="T41" s="9">
        <v>119432</v>
      </c>
      <c r="U41" s="9">
        <v>144037</v>
      </c>
      <c r="V41" s="9">
        <v>150864</v>
      </c>
      <c r="W41" s="9">
        <v>124958</v>
      </c>
      <c r="Y41" s="1"/>
      <c r="Z41" s="7" t="s">
        <v>196</v>
      </c>
      <c r="AA41" s="9">
        <v>52461</v>
      </c>
      <c r="AB41" s="9">
        <v>38022</v>
      </c>
      <c r="AC41" s="9">
        <v>30198</v>
      </c>
      <c r="AD41" s="9">
        <v>36453</v>
      </c>
      <c r="AE41" s="9">
        <v>42341</v>
      </c>
      <c r="AF41" s="9">
        <v>38347</v>
      </c>
      <c r="AG41" s="9">
        <v>26339</v>
      </c>
      <c r="AH41" s="9">
        <v>26174</v>
      </c>
      <c r="AI41" s="9">
        <v>25197</v>
      </c>
      <c r="AJ41" s="9">
        <v>21246</v>
      </c>
      <c r="AK41" s="9">
        <v>18660</v>
      </c>
      <c r="AL41" s="9">
        <v>29263</v>
      </c>
      <c r="AM41" s="9">
        <v>28323</v>
      </c>
      <c r="AN41" s="9">
        <v>24717</v>
      </c>
      <c r="AO41" s="9">
        <v>29764</v>
      </c>
      <c r="AP41" s="9">
        <v>33076</v>
      </c>
      <c r="AQ41" s="9">
        <v>34241</v>
      </c>
      <c r="AR41" s="9">
        <v>34788</v>
      </c>
      <c r="AS41" s="9">
        <v>32906</v>
      </c>
      <c r="AT41" s="9">
        <v>29917</v>
      </c>
      <c r="AU41" s="9">
        <v>28668</v>
      </c>
      <c r="AW41" s="1"/>
      <c r="AX41" s="7" t="s">
        <v>196</v>
      </c>
      <c r="AY41" s="9">
        <v>113319</v>
      </c>
      <c r="AZ41" s="9">
        <v>122034</v>
      </c>
      <c r="BA41" s="9">
        <v>122111</v>
      </c>
      <c r="BB41" s="9">
        <v>118576</v>
      </c>
      <c r="BC41" s="9">
        <v>121623</v>
      </c>
      <c r="BD41" s="9">
        <v>120044</v>
      </c>
      <c r="BE41" s="9">
        <v>97145</v>
      </c>
      <c r="BF41" s="9">
        <v>96844</v>
      </c>
      <c r="BG41" s="9">
        <v>90208</v>
      </c>
      <c r="BH41" s="9">
        <v>106843</v>
      </c>
      <c r="BI41" s="9">
        <v>85880</v>
      </c>
      <c r="BJ41" s="9">
        <v>102511</v>
      </c>
      <c r="BK41" s="9">
        <v>87117</v>
      </c>
      <c r="BL41" s="9">
        <v>94679</v>
      </c>
      <c r="BM41" s="9">
        <v>93079</v>
      </c>
      <c r="BN41" s="9">
        <v>91791</v>
      </c>
      <c r="BO41" s="9">
        <v>80251</v>
      </c>
      <c r="BP41" s="9">
        <v>86323</v>
      </c>
      <c r="BQ41" s="9">
        <v>89145</v>
      </c>
      <c r="BR41" s="9">
        <v>86729</v>
      </c>
      <c r="BS41" s="9">
        <v>76058</v>
      </c>
      <c r="BU41" s="1"/>
      <c r="BV41" s="7" t="s">
        <v>196</v>
      </c>
      <c r="BW41" s="9">
        <v>92418</v>
      </c>
      <c r="BX41" s="9">
        <v>79976</v>
      </c>
      <c r="BY41" s="9">
        <v>75823</v>
      </c>
      <c r="BZ41" s="9">
        <v>65334</v>
      </c>
      <c r="CA41" s="9">
        <v>78578</v>
      </c>
      <c r="CB41" s="9">
        <v>79190</v>
      </c>
      <c r="CC41" s="9">
        <v>69651</v>
      </c>
      <c r="CD41" s="9">
        <v>60541</v>
      </c>
      <c r="CE41" s="9">
        <v>54589</v>
      </c>
      <c r="CF41" s="9">
        <v>59331</v>
      </c>
      <c r="CG41" s="9">
        <v>59211</v>
      </c>
      <c r="CH41" s="9">
        <v>78013</v>
      </c>
      <c r="CI41" s="9">
        <v>59541</v>
      </c>
      <c r="CJ41" s="9">
        <v>47614</v>
      </c>
      <c r="CK41" s="9">
        <v>49502</v>
      </c>
      <c r="CL41" s="9">
        <v>44929</v>
      </c>
      <c r="CM41" s="9">
        <v>48663</v>
      </c>
      <c r="CN41" s="9">
        <v>41998</v>
      </c>
      <c r="CO41" s="9">
        <v>40357</v>
      </c>
      <c r="CP41" s="9">
        <v>36367</v>
      </c>
      <c r="CQ41" s="9">
        <v>37071</v>
      </c>
      <c r="CS41" s="1"/>
      <c r="CT41" s="7" t="s">
        <v>196</v>
      </c>
      <c r="CU41" s="9">
        <v>87787</v>
      </c>
      <c r="CV41" s="9">
        <v>78908</v>
      </c>
      <c r="CW41" s="9">
        <v>79029</v>
      </c>
      <c r="CX41" s="9">
        <v>84881</v>
      </c>
      <c r="CY41" s="9">
        <v>87092</v>
      </c>
      <c r="CZ41" s="9">
        <v>92277</v>
      </c>
      <c r="DA41" s="9">
        <v>94868</v>
      </c>
      <c r="DB41" s="9">
        <v>94879</v>
      </c>
      <c r="DC41" s="9">
        <v>102399</v>
      </c>
      <c r="DD41" s="9">
        <v>99790</v>
      </c>
      <c r="DE41" s="9">
        <v>99314</v>
      </c>
      <c r="DF41" s="9">
        <v>101365</v>
      </c>
      <c r="DG41" s="9">
        <v>97567</v>
      </c>
      <c r="DH41" s="9">
        <v>105123</v>
      </c>
      <c r="DI41" s="9">
        <v>88074</v>
      </c>
      <c r="DJ41" s="9">
        <v>91024</v>
      </c>
      <c r="DK41" s="9">
        <v>93402</v>
      </c>
      <c r="DL41" s="9">
        <v>100054</v>
      </c>
      <c r="DM41" s="9">
        <v>96453</v>
      </c>
      <c r="DN41" s="9">
        <v>94694</v>
      </c>
      <c r="DO41" s="9">
        <v>84997</v>
      </c>
      <c r="DQ41" s="1"/>
      <c r="DR41" s="7" t="s">
        <v>196</v>
      </c>
      <c r="DS41" s="9">
        <v>99931</v>
      </c>
      <c r="DT41" s="9">
        <v>90983</v>
      </c>
      <c r="DU41" s="9">
        <v>89312</v>
      </c>
      <c r="DV41" s="9">
        <v>93083</v>
      </c>
      <c r="DW41" s="9">
        <v>98486</v>
      </c>
      <c r="DX41" s="9">
        <v>107928</v>
      </c>
      <c r="DY41" s="9">
        <v>94785</v>
      </c>
      <c r="DZ41" s="9">
        <v>94339</v>
      </c>
      <c r="EA41" s="9">
        <v>93843</v>
      </c>
      <c r="EB41" s="9">
        <v>101415</v>
      </c>
      <c r="EC41" s="9">
        <v>107798</v>
      </c>
      <c r="ED41" s="9">
        <v>112698</v>
      </c>
      <c r="EE41" s="9">
        <v>112477</v>
      </c>
      <c r="EF41" s="9">
        <v>111456</v>
      </c>
      <c r="EG41" s="9">
        <v>107053</v>
      </c>
      <c r="EH41" s="9">
        <v>100205</v>
      </c>
      <c r="EI41" s="9">
        <v>90809</v>
      </c>
      <c r="EJ41" s="9">
        <v>95173</v>
      </c>
      <c r="EK41" s="9">
        <v>100628</v>
      </c>
      <c r="EL41" s="9">
        <v>99076</v>
      </c>
      <c r="EM41" s="9">
        <v>88531</v>
      </c>
      <c r="EO41" s="1"/>
      <c r="EP41" s="7" t="s">
        <v>196</v>
      </c>
      <c r="EQ41" s="9">
        <v>58021</v>
      </c>
      <c r="ER41" s="9">
        <v>55443</v>
      </c>
      <c r="ES41" s="9">
        <v>55151</v>
      </c>
      <c r="ET41" s="9">
        <v>60945</v>
      </c>
      <c r="EU41" s="9">
        <v>69344</v>
      </c>
      <c r="EV41" s="9">
        <v>76607</v>
      </c>
      <c r="EW41" s="9">
        <v>71307</v>
      </c>
      <c r="EX41" s="9">
        <v>66197</v>
      </c>
      <c r="EY41" s="9">
        <v>67807</v>
      </c>
      <c r="EZ41" s="9">
        <v>70373</v>
      </c>
      <c r="FA41" s="9">
        <v>64178</v>
      </c>
      <c r="FB41" s="9">
        <v>68550</v>
      </c>
      <c r="FC41" s="9">
        <v>74463</v>
      </c>
      <c r="FD41" s="9">
        <v>61758</v>
      </c>
      <c r="FE41" s="9">
        <v>63279</v>
      </c>
      <c r="FF41" s="9">
        <v>53684</v>
      </c>
      <c r="FG41" s="9">
        <v>60472</v>
      </c>
      <c r="FH41" s="9">
        <v>64730</v>
      </c>
      <c r="FI41" s="9">
        <v>63164</v>
      </c>
      <c r="FJ41" s="9">
        <v>61436</v>
      </c>
      <c r="FK41" s="9">
        <v>58724</v>
      </c>
      <c r="FM41" s="1"/>
      <c r="FN41" s="7" t="s">
        <v>196</v>
      </c>
      <c r="FO41" s="9">
        <v>48989</v>
      </c>
      <c r="FP41" s="9">
        <v>42094</v>
      </c>
      <c r="FQ41" s="9">
        <v>54489</v>
      </c>
      <c r="FR41" s="9">
        <v>63242</v>
      </c>
      <c r="FS41" s="9">
        <v>64695</v>
      </c>
      <c r="FT41" s="9">
        <v>68550</v>
      </c>
      <c r="FU41" s="9">
        <v>76051</v>
      </c>
      <c r="FV41" s="9">
        <v>70197</v>
      </c>
      <c r="FW41" s="9">
        <v>62190</v>
      </c>
      <c r="FX41" s="9">
        <v>71513</v>
      </c>
      <c r="FY41" s="9">
        <v>69240</v>
      </c>
      <c r="FZ41" s="9">
        <v>65707</v>
      </c>
      <c r="GA41" s="9">
        <v>65539</v>
      </c>
      <c r="GB41" s="9">
        <v>73150</v>
      </c>
      <c r="GC41" s="9">
        <v>69432</v>
      </c>
      <c r="GD41" s="9">
        <v>66756</v>
      </c>
      <c r="GE41" s="9">
        <v>60941</v>
      </c>
      <c r="GF41" s="9">
        <v>66148</v>
      </c>
      <c r="GG41" s="9">
        <v>69068</v>
      </c>
      <c r="GH41" s="9">
        <v>68145</v>
      </c>
      <c r="GI41" s="9">
        <v>65911</v>
      </c>
      <c r="GK41" s="1"/>
      <c r="GL41" s="7" t="s">
        <v>196</v>
      </c>
      <c r="GM41" s="9">
        <v>102641</v>
      </c>
      <c r="GN41" s="9">
        <v>96582</v>
      </c>
      <c r="GO41" s="9">
        <v>89086</v>
      </c>
      <c r="GP41" s="9">
        <v>86902</v>
      </c>
      <c r="GQ41" s="9">
        <v>92640</v>
      </c>
      <c r="GR41" s="9">
        <v>89446</v>
      </c>
      <c r="GS41" s="9">
        <v>86019</v>
      </c>
      <c r="GT41" s="9">
        <v>89062</v>
      </c>
      <c r="GU41" s="9">
        <v>81176</v>
      </c>
      <c r="GV41" s="9">
        <v>93366</v>
      </c>
      <c r="GW41" s="9">
        <v>102757</v>
      </c>
      <c r="GX41" s="9">
        <v>96858</v>
      </c>
      <c r="GY41" s="9">
        <v>94491</v>
      </c>
      <c r="GZ41" s="9">
        <v>97755</v>
      </c>
      <c r="HA41" s="9">
        <v>102903</v>
      </c>
      <c r="HB41" s="9">
        <v>90172</v>
      </c>
      <c r="HC41" s="9">
        <v>81629</v>
      </c>
      <c r="HD41" s="9">
        <v>85380</v>
      </c>
      <c r="HE41" s="9">
        <v>92664</v>
      </c>
      <c r="HF41" s="9">
        <v>95644</v>
      </c>
      <c r="HG41" s="9">
        <v>95517</v>
      </c>
      <c r="HI41" s="1"/>
      <c r="HJ41" s="7" t="s">
        <v>196</v>
      </c>
      <c r="HK41" s="9">
        <v>110815</v>
      </c>
      <c r="HL41" s="9">
        <v>85352</v>
      </c>
      <c r="HM41" s="9">
        <v>82558</v>
      </c>
      <c r="HN41" s="9">
        <v>84689</v>
      </c>
      <c r="HO41" s="9">
        <v>93059</v>
      </c>
      <c r="HP41" s="9">
        <v>87717</v>
      </c>
      <c r="HQ41" s="9">
        <v>65037</v>
      </c>
      <c r="HR41" s="9">
        <v>74629</v>
      </c>
      <c r="HS41" s="9">
        <v>74084</v>
      </c>
      <c r="HT41" s="9">
        <v>60937</v>
      </c>
      <c r="HU41" s="9">
        <v>56254</v>
      </c>
      <c r="HV41" s="9">
        <v>52218</v>
      </c>
      <c r="HW41" s="9">
        <v>55496</v>
      </c>
      <c r="HX41" s="9">
        <v>60019</v>
      </c>
      <c r="HY41" s="9">
        <v>58659</v>
      </c>
      <c r="HZ41" s="9">
        <v>54939</v>
      </c>
      <c r="IA41" s="9">
        <v>56686</v>
      </c>
      <c r="IB41" s="9">
        <v>60008</v>
      </c>
      <c r="IC41" s="9">
        <v>62015</v>
      </c>
      <c r="ID41" s="9">
        <v>63145</v>
      </c>
      <c r="IE41" s="9">
        <v>60351</v>
      </c>
    </row>
    <row r="42" spans="1:239" ht="15">
      <c r="A42" s="300"/>
      <c r="B42" s="300"/>
      <c r="C42" s="1"/>
      <c r="D42" s="1"/>
      <c r="E42" s="1"/>
      <c r="F42" s="1"/>
      <c r="G42" s="1"/>
      <c r="H42" s="1"/>
      <c r="I42" s="1"/>
      <c r="J42" s="1"/>
      <c r="K42" s="1"/>
      <c r="L42" s="1"/>
      <c r="M42" s="1"/>
      <c r="N42" s="1"/>
      <c r="O42" s="1"/>
      <c r="P42" s="1"/>
      <c r="Q42" s="1"/>
      <c r="R42" s="1"/>
      <c r="S42" s="1"/>
      <c r="T42" s="1"/>
      <c r="U42" s="1"/>
      <c r="V42" s="1"/>
      <c r="W42" s="1"/>
      <c r="Y42" s="300"/>
      <c r="Z42" s="300"/>
      <c r="AA42" s="1"/>
      <c r="AB42" s="1"/>
      <c r="AC42" s="1"/>
      <c r="AD42" s="1"/>
      <c r="AE42" s="1"/>
      <c r="AF42" s="1"/>
      <c r="AG42" s="1"/>
      <c r="AH42" s="1"/>
      <c r="AI42" s="1"/>
      <c r="AJ42" s="1"/>
      <c r="AK42" s="1"/>
      <c r="AL42" s="1"/>
      <c r="AM42" s="1"/>
      <c r="AN42" s="1"/>
      <c r="AO42" s="1"/>
      <c r="AP42" s="1"/>
      <c r="AQ42" s="1"/>
      <c r="AR42" s="1"/>
      <c r="AS42" s="1"/>
      <c r="AT42" s="1"/>
      <c r="AU42" s="1"/>
      <c r="AW42" s="300"/>
      <c r="AX42" s="300"/>
      <c r="AY42" s="1"/>
      <c r="AZ42" s="1"/>
      <c r="BA42" s="1"/>
      <c r="BB42" s="1"/>
      <c r="BC42" s="1"/>
      <c r="BD42" s="1"/>
      <c r="BE42" s="1"/>
      <c r="BF42" s="1"/>
      <c r="BG42" s="1"/>
      <c r="BH42" s="1"/>
      <c r="BI42" s="1"/>
      <c r="BJ42" s="1"/>
      <c r="BK42" s="1"/>
      <c r="BL42" s="1"/>
      <c r="BM42" s="1"/>
      <c r="BN42" s="1"/>
      <c r="BO42" s="1"/>
      <c r="BP42" s="1"/>
      <c r="BQ42" s="1"/>
      <c r="BR42" s="1"/>
      <c r="BS42" s="1"/>
      <c r="BU42" s="300"/>
      <c r="BV42" s="300"/>
      <c r="BW42" s="1"/>
      <c r="BX42" s="1"/>
      <c r="BY42" s="1"/>
      <c r="BZ42" s="1"/>
      <c r="CA42" s="1"/>
      <c r="CB42" s="1"/>
      <c r="CC42" s="1"/>
      <c r="CD42" s="1"/>
      <c r="CE42" s="1"/>
      <c r="CF42" s="1"/>
      <c r="CG42" s="1"/>
      <c r="CH42" s="1"/>
      <c r="CI42" s="1"/>
      <c r="CJ42" s="1"/>
      <c r="CK42" s="1"/>
      <c r="CL42" s="1"/>
      <c r="CM42" s="1"/>
      <c r="CN42" s="1"/>
      <c r="CO42" s="1"/>
      <c r="CP42" s="1"/>
      <c r="CQ42" s="1"/>
      <c r="CS42" s="300"/>
      <c r="CT42" s="300"/>
      <c r="CU42" s="1"/>
      <c r="CV42" s="1"/>
      <c r="CW42" s="1"/>
      <c r="CX42" s="1"/>
      <c r="CY42" s="1"/>
      <c r="CZ42" s="1"/>
      <c r="DA42" s="1"/>
      <c r="DB42" s="1"/>
      <c r="DC42" s="1"/>
      <c r="DD42" s="1"/>
      <c r="DE42" s="1"/>
      <c r="DF42" s="1"/>
      <c r="DG42" s="1"/>
      <c r="DH42" s="1"/>
      <c r="DI42" s="1"/>
      <c r="DJ42" s="1"/>
      <c r="DK42" s="1"/>
      <c r="DL42" s="1"/>
      <c r="DM42" s="1"/>
      <c r="DN42" s="1"/>
      <c r="DO42" s="1"/>
      <c r="DQ42" s="300"/>
      <c r="DR42" s="300"/>
      <c r="DS42" s="1"/>
      <c r="DT42" s="1"/>
      <c r="DU42" s="1"/>
      <c r="DV42" s="1"/>
      <c r="DW42" s="1"/>
      <c r="DX42" s="1"/>
      <c r="DY42" s="1"/>
      <c r="DZ42" s="1"/>
      <c r="EA42" s="1"/>
      <c r="EB42" s="1"/>
      <c r="EC42" s="1"/>
      <c r="ED42" s="1"/>
      <c r="EE42" s="1"/>
      <c r="EF42" s="1"/>
      <c r="EG42" s="1"/>
      <c r="EH42" s="1"/>
      <c r="EI42" s="1"/>
      <c r="EJ42" s="1"/>
      <c r="EK42" s="1"/>
      <c r="EL42" s="1"/>
      <c r="EM42" s="1"/>
      <c r="EO42" s="300"/>
      <c r="EP42" s="300"/>
      <c r="EQ42" s="1"/>
      <c r="ER42" s="1"/>
      <c r="ES42" s="1"/>
      <c r="ET42" s="1"/>
      <c r="EU42" s="1"/>
      <c r="EV42" s="1"/>
      <c r="EW42" s="1"/>
      <c r="EX42" s="1"/>
      <c r="EY42" s="1"/>
      <c r="EZ42" s="1"/>
      <c r="FA42" s="1"/>
      <c r="FB42" s="1"/>
      <c r="FC42" s="1"/>
      <c r="FD42" s="1"/>
      <c r="FE42" s="1"/>
      <c r="FF42" s="1"/>
      <c r="FG42" s="1"/>
      <c r="FH42" s="1"/>
      <c r="FI42" s="1"/>
      <c r="FJ42" s="1"/>
      <c r="FK42" s="1"/>
      <c r="FM42" s="300"/>
      <c r="FN42" s="300"/>
      <c r="FO42" s="1"/>
      <c r="FP42" s="1"/>
      <c r="FQ42" s="1"/>
      <c r="FR42" s="1"/>
      <c r="FS42" s="1"/>
      <c r="FT42" s="1"/>
      <c r="FU42" s="1"/>
      <c r="FV42" s="1"/>
      <c r="FW42" s="1"/>
      <c r="FX42" s="1"/>
      <c r="FY42" s="1"/>
      <c r="FZ42" s="1"/>
      <c r="GA42" s="1"/>
      <c r="GB42" s="1"/>
      <c r="GC42" s="1"/>
      <c r="GD42" s="1"/>
      <c r="GE42" s="1"/>
      <c r="GF42" s="1"/>
      <c r="GG42" s="1"/>
      <c r="GH42" s="1"/>
      <c r="GI42" s="1"/>
      <c r="GK42" s="300"/>
      <c r="GL42" s="300"/>
      <c r="GM42" s="1"/>
      <c r="GN42" s="1"/>
      <c r="GO42" s="1"/>
      <c r="GP42" s="1"/>
      <c r="GQ42" s="1"/>
      <c r="GR42" s="1"/>
      <c r="GS42" s="1"/>
      <c r="GT42" s="1"/>
      <c r="GU42" s="1"/>
      <c r="GV42" s="1"/>
      <c r="GW42" s="1"/>
      <c r="GX42" s="1"/>
      <c r="GY42" s="1"/>
      <c r="GZ42" s="1"/>
      <c r="HA42" s="1"/>
      <c r="HB42" s="1"/>
      <c r="HC42" s="1"/>
      <c r="HD42" s="1"/>
      <c r="HE42" s="1"/>
      <c r="HF42" s="1"/>
      <c r="HG42" s="1"/>
      <c r="HI42" s="300"/>
      <c r="HJ42" s="300"/>
      <c r="HK42" s="1"/>
      <c r="HL42" s="1"/>
      <c r="HM42" s="1"/>
      <c r="HN42" s="1"/>
      <c r="HO42" s="1"/>
      <c r="HP42" s="1"/>
      <c r="HQ42" s="1"/>
      <c r="HR42" s="1"/>
      <c r="HS42" s="1"/>
      <c r="HT42" s="1"/>
      <c r="HU42" s="1"/>
      <c r="HV42" s="1"/>
      <c r="HW42" s="1"/>
      <c r="HX42" s="1"/>
      <c r="HY42" s="1"/>
      <c r="HZ42" s="1"/>
      <c r="IA42" s="1"/>
      <c r="IB42" s="1"/>
      <c r="IC42" s="1"/>
      <c r="ID42" s="1"/>
      <c r="IE42" s="1"/>
    </row>
    <row r="43" spans="1:239" ht="15">
      <c r="A43" s="300"/>
      <c r="B43" s="300"/>
      <c r="C43" s="1"/>
      <c r="D43" s="1"/>
      <c r="E43" s="1"/>
      <c r="F43" s="1"/>
      <c r="G43" s="1"/>
      <c r="H43" s="1"/>
      <c r="I43" s="1"/>
      <c r="J43" s="1"/>
      <c r="K43" s="1"/>
      <c r="L43" s="1"/>
      <c r="M43" s="1"/>
      <c r="N43" s="1"/>
      <c r="O43" s="1"/>
      <c r="P43" s="1"/>
      <c r="Q43" s="1"/>
      <c r="R43" s="1"/>
      <c r="S43" s="1"/>
      <c r="T43" s="1"/>
      <c r="U43" s="1"/>
      <c r="V43" s="1"/>
      <c r="W43" s="1"/>
      <c r="Y43" s="300"/>
      <c r="Z43" s="300"/>
      <c r="AA43" s="1"/>
      <c r="AB43" s="1"/>
      <c r="AC43" s="1"/>
      <c r="AD43" s="1"/>
      <c r="AE43" s="1"/>
      <c r="AF43" s="1"/>
      <c r="AG43" s="1"/>
      <c r="AH43" s="1"/>
      <c r="AI43" s="1"/>
      <c r="AJ43" s="1"/>
      <c r="AK43" s="1"/>
      <c r="AL43" s="1"/>
      <c r="AM43" s="1"/>
      <c r="AN43" s="1"/>
      <c r="AO43" s="1"/>
      <c r="AP43" s="1"/>
      <c r="AQ43" s="1"/>
      <c r="AR43" s="1"/>
      <c r="AS43" s="1"/>
      <c r="AT43" s="1"/>
      <c r="AU43" s="1"/>
      <c r="AW43" s="300"/>
      <c r="AX43" s="300"/>
      <c r="AY43" s="1"/>
      <c r="AZ43" s="1"/>
      <c r="BA43" s="1"/>
      <c r="BB43" s="1"/>
      <c r="BC43" s="1"/>
      <c r="BD43" s="1"/>
      <c r="BE43" s="1"/>
      <c r="BF43" s="1"/>
      <c r="BG43" s="1"/>
      <c r="BH43" s="1"/>
      <c r="BI43" s="1"/>
      <c r="BJ43" s="1"/>
      <c r="BK43" s="1"/>
      <c r="BL43" s="1"/>
      <c r="BM43" s="1"/>
      <c r="BN43" s="1"/>
      <c r="BO43" s="1"/>
      <c r="BP43" s="1"/>
      <c r="BQ43" s="1"/>
      <c r="BR43" s="1"/>
      <c r="BS43" s="1"/>
      <c r="BU43" s="300"/>
      <c r="BV43" s="300"/>
      <c r="BW43" s="1"/>
      <c r="BX43" s="1"/>
      <c r="BY43" s="1"/>
      <c r="BZ43" s="1"/>
      <c r="CA43" s="1"/>
      <c r="CB43" s="1"/>
      <c r="CC43" s="1"/>
      <c r="CD43" s="1"/>
      <c r="CE43" s="1"/>
      <c r="CF43" s="1"/>
      <c r="CG43" s="1"/>
      <c r="CH43" s="1"/>
      <c r="CI43" s="1"/>
      <c r="CJ43" s="1"/>
      <c r="CK43" s="1"/>
      <c r="CL43" s="1"/>
      <c r="CM43" s="1"/>
      <c r="CN43" s="1"/>
      <c r="CO43" s="1"/>
      <c r="CP43" s="1"/>
      <c r="CQ43" s="1"/>
      <c r="CS43" s="300"/>
      <c r="CT43" s="300"/>
      <c r="CU43" s="1"/>
      <c r="CV43" s="1"/>
      <c r="CW43" s="1"/>
      <c r="CX43" s="1"/>
      <c r="CY43" s="1"/>
      <c r="CZ43" s="1"/>
      <c r="DA43" s="1"/>
      <c r="DB43" s="1"/>
      <c r="DC43" s="1"/>
      <c r="DD43" s="1"/>
      <c r="DE43" s="1"/>
      <c r="DF43" s="1"/>
      <c r="DG43" s="1"/>
      <c r="DH43" s="1"/>
      <c r="DI43" s="1"/>
      <c r="DJ43" s="1"/>
      <c r="DK43" s="1"/>
      <c r="DL43" s="1"/>
      <c r="DM43" s="1"/>
      <c r="DN43" s="1"/>
      <c r="DO43" s="1"/>
      <c r="DQ43" s="300"/>
      <c r="DR43" s="300"/>
      <c r="DS43" s="1"/>
      <c r="DT43" s="1"/>
      <c r="DU43" s="1"/>
      <c r="DV43" s="1"/>
      <c r="DW43" s="1"/>
      <c r="DX43" s="1"/>
      <c r="DY43" s="1"/>
      <c r="DZ43" s="1"/>
      <c r="EA43" s="1"/>
      <c r="EB43" s="1"/>
      <c r="EC43" s="1"/>
      <c r="ED43" s="1"/>
      <c r="EE43" s="1"/>
      <c r="EF43" s="1"/>
      <c r="EG43" s="1"/>
      <c r="EH43" s="1"/>
      <c r="EI43" s="1"/>
      <c r="EJ43" s="1"/>
      <c r="EK43" s="1"/>
      <c r="EL43" s="1"/>
      <c r="EM43" s="1"/>
      <c r="EO43" s="300"/>
      <c r="EP43" s="300"/>
      <c r="EQ43" s="1"/>
      <c r="ER43" s="1"/>
      <c r="ES43" s="1"/>
      <c r="ET43" s="1"/>
      <c r="EU43" s="1"/>
      <c r="EV43" s="1"/>
      <c r="EW43" s="1"/>
      <c r="EX43" s="1"/>
      <c r="EY43" s="1"/>
      <c r="EZ43" s="1"/>
      <c r="FA43" s="1"/>
      <c r="FB43" s="1"/>
      <c r="FC43" s="1"/>
      <c r="FD43" s="1"/>
      <c r="FE43" s="1"/>
      <c r="FF43" s="1"/>
      <c r="FG43" s="1"/>
      <c r="FH43" s="1"/>
      <c r="FI43" s="1"/>
      <c r="FJ43" s="1"/>
      <c r="FK43" s="1"/>
      <c r="FM43" s="300"/>
      <c r="FN43" s="300"/>
      <c r="FO43" s="1"/>
      <c r="FP43" s="1"/>
      <c r="FQ43" s="1"/>
      <c r="FR43" s="1"/>
      <c r="FS43" s="1"/>
      <c r="FT43" s="1"/>
      <c r="FU43" s="1"/>
      <c r="FV43" s="1"/>
      <c r="FW43" s="1"/>
      <c r="FX43" s="1"/>
      <c r="FY43" s="1"/>
      <c r="FZ43" s="1"/>
      <c r="GA43" s="1"/>
      <c r="GB43" s="1"/>
      <c r="GC43" s="1"/>
      <c r="GD43" s="1"/>
      <c r="GE43" s="1"/>
      <c r="GF43" s="1"/>
      <c r="GG43" s="1"/>
      <c r="GH43" s="1"/>
      <c r="GI43" s="1"/>
      <c r="GK43" s="300"/>
      <c r="GL43" s="300"/>
      <c r="GM43" s="1"/>
      <c r="GN43" s="1"/>
      <c r="GO43" s="1"/>
      <c r="GP43" s="1"/>
      <c r="GQ43" s="1"/>
      <c r="GR43" s="1"/>
      <c r="GS43" s="1"/>
      <c r="GT43" s="1"/>
      <c r="GU43" s="1"/>
      <c r="GV43" s="1"/>
      <c r="GW43" s="1"/>
      <c r="GX43" s="1"/>
      <c r="GY43" s="1"/>
      <c r="GZ43" s="1"/>
      <c r="HA43" s="1"/>
      <c r="HB43" s="1"/>
      <c r="HC43" s="1"/>
      <c r="HD43" s="1"/>
      <c r="HE43" s="1"/>
      <c r="HF43" s="1"/>
      <c r="HG43" s="1"/>
      <c r="HI43" s="300"/>
      <c r="HJ43" s="300"/>
      <c r="HK43" s="1"/>
      <c r="HL43" s="1"/>
      <c r="HM43" s="1"/>
      <c r="HN43" s="1"/>
      <c r="HO43" s="1"/>
      <c r="HP43" s="1"/>
      <c r="HQ43" s="1"/>
      <c r="HR43" s="1"/>
      <c r="HS43" s="1"/>
      <c r="HT43" s="1"/>
      <c r="HU43" s="1"/>
      <c r="HV43" s="1"/>
      <c r="HW43" s="1"/>
      <c r="HX43" s="1"/>
      <c r="HY43" s="1"/>
      <c r="HZ43" s="1"/>
      <c r="IA43" s="1"/>
      <c r="IB43" s="1"/>
      <c r="IC43" s="1"/>
      <c r="ID43" s="1"/>
      <c r="IE43" s="1"/>
    </row>
    <row r="44" spans="1:239" ht="141">
      <c r="A44" s="1"/>
      <c r="B44" s="8" t="s">
        <v>200</v>
      </c>
      <c r="C44" s="1"/>
      <c r="D44" s="1"/>
      <c r="E44" s="1"/>
      <c r="F44" s="1"/>
      <c r="G44" s="1"/>
      <c r="H44" s="1"/>
      <c r="I44" s="1"/>
      <c r="J44" s="1"/>
      <c r="K44" s="1"/>
      <c r="L44" s="1"/>
      <c r="M44" s="1"/>
      <c r="N44" s="1"/>
      <c r="O44" s="1"/>
      <c r="P44" s="1"/>
      <c r="Q44" s="1"/>
      <c r="R44" s="1"/>
      <c r="S44" s="1"/>
      <c r="T44" s="1"/>
      <c r="U44" s="1"/>
      <c r="V44" s="1"/>
      <c r="W44" s="1"/>
      <c r="Y44" s="1"/>
      <c r="Z44" s="8" t="s">
        <v>200</v>
      </c>
      <c r="AA44" s="1"/>
      <c r="AB44" s="1"/>
      <c r="AC44" s="1"/>
      <c r="AD44" s="1"/>
      <c r="AE44" s="1"/>
      <c r="AF44" s="1"/>
      <c r="AG44" s="1"/>
      <c r="AH44" s="1"/>
      <c r="AI44" s="1"/>
      <c r="AJ44" s="1"/>
      <c r="AK44" s="1"/>
      <c r="AL44" s="1"/>
      <c r="AM44" s="1"/>
      <c r="AN44" s="1"/>
      <c r="AO44" s="1"/>
      <c r="AP44" s="1"/>
      <c r="AQ44" s="1"/>
      <c r="AR44" s="1"/>
      <c r="AS44" s="1"/>
      <c r="AT44" s="1"/>
      <c r="AU44" s="1"/>
      <c r="AW44" s="1"/>
      <c r="AX44" s="8" t="s">
        <v>200</v>
      </c>
      <c r="AY44" s="1"/>
      <c r="AZ44" s="1"/>
      <c r="BA44" s="1"/>
      <c r="BB44" s="1"/>
      <c r="BC44" s="1"/>
      <c r="BD44" s="1"/>
      <c r="BE44" s="1"/>
      <c r="BF44" s="1"/>
      <c r="BG44" s="1"/>
      <c r="BH44" s="1"/>
      <c r="BI44" s="1"/>
      <c r="BJ44" s="1"/>
      <c r="BK44" s="1"/>
      <c r="BL44" s="1"/>
      <c r="BM44" s="1"/>
      <c r="BN44" s="1"/>
      <c r="BO44" s="1"/>
      <c r="BP44" s="1"/>
      <c r="BQ44" s="1"/>
      <c r="BR44" s="1"/>
      <c r="BS44" s="1"/>
      <c r="BU44" s="1"/>
      <c r="BV44" s="8" t="s">
        <v>200</v>
      </c>
      <c r="BW44" s="1"/>
      <c r="BX44" s="1"/>
      <c r="BY44" s="1"/>
      <c r="BZ44" s="1"/>
      <c r="CA44" s="1"/>
      <c r="CB44" s="1"/>
      <c r="CC44" s="1"/>
      <c r="CD44" s="1"/>
      <c r="CE44" s="1"/>
      <c r="CF44" s="1"/>
      <c r="CG44" s="1"/>
      <c r="CH44" s="1"/>
      <c r="CI44" s="1"/>
      <c r="CJ44" s="1"/>
      <c r="CK44" s="1"/>
      <c r="CL44" s="1"/>
      <c r="CM44" s="1"/>
      <c r="CN44" s="1"/>
      <c r="CO44" s="1"/>
      <c r="CP44" s="1"/>
      <c r="CQ44" s="1"/>
      <c r="CS44" s="1"/>
      <c r="CT44" s="8" t="s">
        <v>200</v>
      </c>
      <c r="CU44" s="1"/>
      <c r="CV44" s="1"/>
      <c r="CW44" s="1"/>
      <c r="CX44" s="1"/>
      <c r="CY44" s="1"/>
      <c r="CZ44" s="1"/>
      <c r="DA44" s="1"/>
      <c r="DB44" s="1"/>
      <c r="DC44" s="1"/>
      <c r="DD44" s="1"/>
      <c r="DE44" s="1"/>
      <c r="DF44" s="1"/>
      <c r="DG44" s="1"/>
      <c r="DH44" s="1"/>
      <c r="DI44" s="1"/>
      <c r="DJ44" s="1"/>
      <c r="DK44" s="1"/>
      <c r="DL44" s="1"/>
      <c r="DM44" s="1"/>
      <c r="DN44" s="1"/>
      <c r="DO44" s="1"/>
      <c r="DQ44" s="1"/>
      <c r="DR44" s="8" t="s">
        <v>200</v>
      </c>
      <c r="DS44" s="1"/>
      <c r="DT44" s="1"/>
      <c r="DU44" s="1"/>
      <c r="DV44" s="1"/>
      <c r="DW44" s="1"/>
      <c r="DX44" s="1"/>
      <c r="DY44" s="1"/>
      <c r="DZ44" s="1"/>
      <c r="EA44" s="1"/>
      <c r="EB44" s="1"/>
      <c r="EC44" s="1"/>
      <c r="ED44" s="1"/>
      <c r="EE44" s="1"/>
      <c r="EF44" s="1"/>
      <c r="EG44" s="1"/>
      <c r="EH44" s="1"/>
      <c r="EI44" s="1"/>
      <c r="EJ44" s="1"/>
      <c r="EK44" s="1"/>
      <c r="EL44" s="1"/>
      <c r="EM44" s="1"/>
      <c r="EO44" s="1"/>
      <c r="EP44" s="8" t="s">
        <v>200</v>
      </c>
      <c r="EQ44" s="1"/>
      <c r="ER44" s="1"/>
      <c r="ES44" s="1"/>
      <c r="ET44" s="1"/>
      <c r="EU44" s="1"/>
      <c r="EV44" s="1"/>
      <c r="EW44" s="1"/>
      <c r="EX44" s="1"/>
      <c r="EY44" s="1"/>
      <c r="EZ44" s="1"/>
      <c r="FA44" s="1"/>
      <c r="FB44" s="1"/>
      <c r="FC44" s="1"/>
      <c r="FD44" s="1"/>
      <c r="FE44" s="1"/>
      <c r="FF44" s="1"/>
      <c r="FG44" s="1"/>
      <c r="FH44" s="1"/>
      <c r="FI44" s="1"/>
      <c r="FJ44" s="1"/>
      <c r="FK44" s="1"/>
      <c r="FM44" s="1"/>
      <c r="FN44" s="8" t="s">
        <v>200</v>
      </c>
      <c r="FO44" s="1"/>
      <c r="FP44" s="1"/>
      <c r="FQ44" s="1"/>
      <c r="FR44" s="1"/>
      <c r="FS44" s="1"/>
      <c r="FT44" s="1"/>
      <c r="FU44" s="1"/>
      <c r="FV44" s="1"/>
      <c r="FW44" s="1"/>
      <c r="FX44" s="1"/>
      <c r="FY44" s="1"/>
      <c r="FZ44" s="1"/>
      <c r="GA44" s="1"/>
      <c r="GB44" s="1"/>
      <c r="GC44" s="1"/>
      <c r="GD44" s="1"/>
      <c r="GE44" s="1"/>
      <c r="GF44" s="1"/>
      <c r="GG44" s="1"/>
      <c r="GH44" s="1"/>
      <c r="GI44" s="1"/>
      <c r="GK44" s="1"/>
      <c r="GL44" s="8" t="s">
        <v>200</v>
      </c>
      <c r="GM44" s="1"/>
      <c r="GN44" s="1"/>
      <c r="GO44" s="1"/>
      <c r="GP44" s="1"/>
      <c r="GQ44" s="1"/>
      <c r="GR44" s="1"/>
      <c r="GS44" s="1"/>
      <c r="GT44" s="1"/>
      <c r="GU44" s="1"/>
      <c r="GV44" s="1"/>
      <c r="GW44" s="1"/>
      <c r="GX44" s="1"/>
      <c r="GY44" s="1"/>
      <c r="GZ44" s="1"/>
      <c r="HA44" s="1"/>
      <c r="HB44" s="1"/>
      <c r="HC44" s="1"/>
      <c r="HD44" s="1"/>
      <c r="HE44" s="1"/>
      <c r="HF44" s="1"/>
      <c r="HG44" s="1"/>
      <c r="HI44" s="1"/>
      <c r="HJ44" s="8" t="s">
        <v>200</v>
      </c>
      <c r="HK44" s="1"/>
      <c r="HL44" s="1"/>
      <c r="HM44" s="1"/>
      <c r="HN44" s="1"/>
      <c r="HO44" s="1"/>
      <c r="HP44" s="1"/>
      <c r="HQ44" s="1"/>
      <c r="HR44" s="1"/>
      <c r="HS44" s="1"/>
      <c r="HT44" s="1"/>
      <c r="HU44" s="1"/>
      <c r="HV44" s="1"/>
      <c r="HW44" s="1"/>
      <c r="HX44" s="1"/>
      <c r="HY44" s="1"/>
      <c r="HZ44" s="1"/>
      <c r="IA44" s="1"/>
      <c r="IB44" s="1"/>
      <c r="IC44" s="1"/>
      <c r="ID44" s="1"/>
      <c r="IE44" s="1"/>
    </row>
    <row r="45" spans="1:239" ht="15">
      <c r="A45" s="1"/>
      <c r="B45" s="10" t="s">
        <v>201</v>
      </c>
      <c r="C45" s="1">
        <v>13.5</v>
      </c>
      <c r="D45" s="1">
        <v>13.4</v>
      </c>
      <c r="E45" s="1">
        <v>13.2</v>
      </c>
      <c r="F45" s="1">
        <v>13.2</v>
      </c>
      <c r="G45" s="1">
        <v>13.1</v>
      </c>
      <c r="H45" s="1">
        <v>13.1</v>
      </c>
      <c r="I45" s="1">
        <v>13</v>
      </c>
      <c r="J45" s="1">
        <v>12.8</v>
      </c>
      <c r="K45" s="1">
        <v>12.7</v>
      </c>
      <c r="L45" s="1">
        <v>12.5</v>
      </c>
      <c r="M45" s="1">
        <v>12.4</v>
      </c>
      <c r="N45" s="1">
        <v>12.5</v>
      </c>
      <c r="O45" s="1">
        <v>12.3</v>
      </c>
      <c r="P45" s="1">
        <v>12.1</v>
      </c>
      <c r="Q45" s="1">
        <v>12</v>
      </c>
      <c r="R45" s="1">
        <v>11.7</v>
      </c>
      <c r="S45" s="1">
        <v>11.6</v>
      </c>
      <c r="T45" s="1">
        <v>11.4</v>
      </c>
      <c r="U45" s="1">
        <v>11.3</v>
      </c>
      <c r="V45" s="1">
        <v>11.2</v>
      </c>
      <c r="W45" s="1">
        <v>11.1</v>
      </c>
      <c r="Y45" s="1"/>
      <c r="Z45" s="10" t="s">
        <v>201</v>
      </c>
      <c r="AA45" s="1">
        <v>12.6</v>
      </c>
      <c r="AB45" s="1">
        <v>13.6</v>
      </c>
      <c r="AC45" s="1">
        <v>13.5</v>
      </c>
      <c r="AD45" s="1">
        <v>13.5</v>
      </c>
      <c r="AE45" s="1">
        <v>13.4</v>
      </c>
      <c r="AF45" s="1">
        <v>13.4</v>
      </c>
      <c r="AG45" s="1">
        <v>13.3</v>
      </c>
      <c r="AH45" s="1">
        <v>13.2</v>
      </c>
      <c r="AI45" s="1">
        <v>12.8</v>
      </c>
      <c r="AJ45" s="1">
        <v>12.8</v>
      </c>
      <c r="AK45" s="1">
        <v>12.7</v>
      </c>
      <c r="AL45" s="1">
        <v>12.8</v>
      </c>
      <c r="AM45" s="1">
        <v>12.7</v>
      </c>
      <c r="AN45" s="1">
        <v>12.4</v>
      </c>
      <c r="AO45" s="1">
        <v>12.9</v>
      </c>
      <c r="AP45" s="1">
        <v>12.1</v>
      </c>
      <c r="AQ45" s="1">
        <v>11.9</v>
      </c>
      <c r="AR45" s="1">
        <v>11.7</v>
      </c>
      <c r="AS45" s="1">
        <v>11.6</v>
      </c>
      <c r="AT45" s="1">
        <v>11.4</v>
      </c>
      <c r="AU45" s="1">
        <v>11.3</v>
      </c>
      <c r="AW45" s="1"/>
      <c r="AX45" s="10" t="s">
        <v>201</v>
      </c>
      <c r="AY45" s="1">
        <v>12.2</v>
      </c>
      <c r="AZ45" s="1">
        <v>12</v>
      </c>
      <c r="BA45" s="1">
        <v>12</v>
      </c>
      <c r="BB45" s="1">
        <v>12</v>
      </c>
      <c r="BC45" s="1">
        <v>11.9</v>
      </c>
      <c r="BD45" s="1">
        <v>11.8</v>
      </c>
      <c r="BE45" s="1">
        <v>11.7</v>
      </c>
      <c r="BF45" s="1">
        <v>11.6</v>
      </c>
      <c r="BG45" s="1">
        <v>11.5</v>
      </c>
      <c r="BH45" s="1">
        <v>11.4</v>
      </c>
      <c r="BI45" s="1">
        <v>11.3</v>
      </c>
      <c r="BJ45" s="1">
        <v>11.3</v>
      </c>
      <c r="BK45" s="1">
        <v>11.2</v>
      </c>
      <c r="BL45" s="1">
        <v>11</v>
      </c>
      <c r="BM45" s="1">
        <v>10.8</v>
      </c>
      <c r="BN45" s="1">
        <v>10.7</v>
      </c>
      <c r="BO45" s="1">
        <v>10.5</v>
      </c>
      <c r="BP45" s="1">
        <v>10.4</v>
      </c>
      <c r="BQ45" s="1">
        <v>10.199999999999999</v>
      </c>
      <c r="BR45" s="1">
        <v>10.1</v>
      </c>
      <c r="BS45" s="1">
        <v>10.1</v>
      </c>
      <c r="BU45" s="1"/>
      <c r="BV45" s="10" t="s">
        <v>201</v>
      </c>
      <c r="BW45" s="1">
        <v>12.4</v>
      </c>
      <c r="BX45" s="1">
        <v>12.4</v>
      </c>
      <c r="BY45" s="1">
        <v>12.3</v>
      </c>
      <c r="BZ45" s="1">
        <v>12.3</v>
      </c>
      <c r="CA45" s="1">
        <v>12.3</v>
      </c>
      <c r="CB45" s="1">
        <v>12.2</v>
      </c>
      <c r="CC45" s="1">
        <v>12.1</v>
      </c>
      <c r="CD45" s="1">
        <v>12</v>
      </c>
      <c r="CE45" s="1">
        <v>11.9</v>
      </c>
      <c r="CF45" s="1">
        <v>11.8</v>
      </c>
      <c r="CG45" s="1">
        <v>11.6</v>
      </c>
      <c r="CH45" s="1">
        <v>11.7</v>
      </c>
      <c r="CI45" s="1">
        <v>11.6</v>
      </c>
      <c r="CJ45" s="1">
        <v>11.4</v>
      </c>
      <c r="CK45" s="1">
        <v>11.3</v>
      </c>
      <c r="CL45" s="1">
        <v>11.1</v>
      </c>
      <c r="CM45" s="1">
        <v>10.9</v>
      </c>
      <c r="CN45" s="1">
        <v>10.8</v>
      </c>
      <c r="CO45" s="1">
        <v>10.7</v>
      </c>
      <c r="CP45" s="1">
        <v>10.5</v>
      </c>
      <c r="CQ45" s="1">
        <v>10.4</v>
      </c>
      <c r="CS45" s="1"/>
      <c r="CT45" s="10" t="s">
        <v>201</v>
      </c>
      <c r="CU45" s="1">
        <v>12.2</v>
      </c>
      <c r="CV45" s="1">
        <v>12.1</v>
      </c>
      <c r="CW45" s="1">
        <v>12</v>
      </c>
      <c r="CX45" s="1">
        <v>12</v>
      </c>
      <c r="CY45" s="1">
        <v>11.9</v>
      </c>
      <c r="CZ45" s="1">
        <v>11.8</v>
      </c>
      <c r="DA45" s="1">
        <v>11.8</v>
      </c>
      <c r="DB45" s="1">
        <v>11.7</v>
      </c>
      <c r="DC45" s="1">
        <v>11.6</v>
      </c>
      <c r="DD45" s="1">
        <v>11.4</v>
      </c>
      <c r="DE45" s="1">
        <v>11.3</v>
      </c>
      <c r="DF45" s="1">
        <v>11.4</v>
      </c>
      <c r="DG45" s="1">
        <v>11.3</v>
      </c>
      <c r="DH45" s="1">
        <v>11.1</v>
      </c>
      <c r="DI45" s="1">
        <v>11.1</v>
      </c>
      <c r="DJ45" s="1">
        <v>10.8</v>
      </c>
      <c r="DK45" s="1">
        <v>10.7</v>
      </c>
      <c r="DL45" s="1">
        <v>10.6</v>
      </c>
      <c r="DM45" s="1">
        <v>10.5</v>
      </c>
      <c r="DN45" s="1">
        <v>10.4</v>
      </c>
      <c r="DO45" s="1">
        <v>10.199999999999999</v>
      </c>
      <c r="DQ45" s="1"/>
      <c r="DR45" s="10" t="s">
        <v>201</v>
      </c>
      <c r="DS45" s="1">
        <v>11.3</v>
      </c>
      <c r="DT45" s="1">
        <v>11.1</v>
      </c>
      <c r="DU45" s="1">
        <v>11.1</v>
      </c>
      <c r="DV45" s="1">
        <v>11</v>
      </c>
      <c r="DW45" s="1">
        <v>10.9</v>
      </c>
      <c r="DX45" s="1">
        <v>10.9</v>
      </c>
      <c r="DY45" s="1">
        <v>10.8</v>
      </c>
      <c r="DZ45" s="1">
        <v>10.9</v>
      </c>
      <c r="EA45" s="1">
        <v>10.9</v>
      </c>
      <c r="EB45" s="1">
        <v>10.8</v>
      </c>
      <c r="EC45" s="1">
        <v>10.7</v>
      </c>
      <c r="ED45" s="1">
        <v>10.7</v>
      </c>
      <c r="EE45" s="1">
        <v>10.6</v>
      </c>
      <c r="EF45" s="1">
        <v>10.5</v>
      </c>
      <c r="EG45" s="1">
        <v>10.5</v>
      </c>
      <c r="EH45" s="1">
        <v>10.1</v>
      </c>
      <c r="EI45" s="1">
        <v>10</v>
      </c>
      <c r="EJ45" s="1">
        <v>9.9</v>
      </c>
      <c r="EK45" s="1">
        <v>9.6999999999999993</v>
      </c>
      <c r="EL45" s="1">
        <v>9.6</v>
      </c>
      <c r="EM45" s="1">
        <v>9.5</v>
      </c>
      <c r="EO45" s="1"/>
      <c r="EP45" s="10" t="s">
        <v>201</v>
      </c>
      <c r="EQ45" s="1">
        <v>14.7</v>
      </c>
      <c r="ER45" s="1">
        <v>14.6</v>
      </c>
      <c r="ES45" s="1">
        <v>14.6</v>
      </c>
      <c r="ET45" s="1">
        <v>14.6</v>
      </c>
      <c r="EU45" s="1">
        <v>14.6</v>
      </c>
      <c r="EV45" s="1">
        <v>14.4</v>
      </c>
      <c r="EW45" s="1">
        <v>14.4</v>
      </c>
      <c r="EX45" s="1">
        <v>14.2</v>
      </c>
      <c r="EY45" s="1">
        <v>14.6</v>
      </c>
      <c r="EZ45" s="1">
        <v>14.5</v>
      </c>
      <c r="FA45" s="1">
        <v>14.3</v>
      </c>
      <c r="FB45" s="1">
        <v>14.1</v>
      </c>
      <c r="FC45" s="1">
        <v>13.8</v>
      </c>
      <c r="FD45" s="1">
        <v>13.7</v>
      </c>
      <c r="FE45" s="1">
        <v>13.5</v>
      </c>
      <c r="FF45" s="1">
        <v>13</v>
      </c>
      <c r="FG45" s="1">
        <v>12.8</v>
      </c>
      <c r="FH45" s="1">
        <v>12.7</v>
      </c>
      <c r="FI45" s="1">
        <v>12.6</v>
      </c>
      <c r="FJ45" s="1">
        <v>12.5</v>
      </c>
      <c r="FK45" s="1">
        <v>12.4</v>
      </c>
      <c r="FM45" s="1"/>
      <c r="FN45" s="10" t="s">
        <v>201</v>
      </c>
      <c r="FO45" s="1">
        <v>13.6</v>
      </c>
      <c r="FP45" s="1">
        <v>13.5</v>
      </c>
      <c r="FQ45" s="1">
        <v>13.5</v>
      </c>
      <c r="FR45" s="1">
        <v>13.4</v>
      </c>
      <c r="FS45" s="1">
        <v>13.4</v>
      </c>
      <c r="FT45" s="1">
        <v>13.3</v>
      </c>
      <c r="FU45" s="1">
        <v>13.2</v>
      </c>
      <c r="FV45" s="1">
        <v>13.1</v>
      </c>
      <c r="FW45" s="1">
        <v>12.9</v>
      </c>
      <c r="FX45" s="1">
        <v>12.7</v>
      </c>
      <c r="FY45" s="1">
        <v>12.5</v>
      </c>
      <c r="FZ45" s="1">
        <v>12.8</v>
      </c>
      <c r="GA45" s="1">
        <v>12.5</v>
      </c>
      <c r="GB45" s="1">
        <v>12.4</v>
      </c>
      <c r="GC45" s="1">
        <v>12.3</v>
      </c>
      <c r="GD45" s="1">
        <v>11.8</v>
      </c>
      <c r="GE45" s="1">
        <v>11.7</v>
      </c>
      <c r="GF45" s="1">
        <v>11.6</v>
      </c>
      <c r="GG45" s="1">
        <v>11.6</v>
      </c>
      <c r="GH45" s="1">
        <v>11.5</v>
      </c>
      <c r="GI45" s="1">
        <v>11.4</v>
      </c>
      <c r="GK45" s="1"/>
      <c r="GL45" s="10" t="s">
        <v>201</v>
      </c>
      <c r="GM45" s="1">
        <v>14.3</v>
      </c>
      <c r="GN45" s="1">
        <v>14.1</v>
      </c>
      <c r="GO45" s="1">
        <v>14</v>
      </c>
      <c r="GP45" s="1">
        <v>13.9</v>
      </c>
      <c r="GQ45" s="1">
        <v>13.9</v>
      </c>
      <c r="GR45" s="1">
        <v>13.8</v>
      </c>
      <c r="GS45" s="1">
        <v>13.6</v>
      </c>
      <c r="GT45" s="1">
        <v>13.5</v>
      </c>
      <c r="GU45" s="1">
        <v>13.4</v>
      </c>
      <c r="GV45" s="1">
        <v>13.3</v>
      </c>
      <c r="GW45" s="1">
        <v>13.1</v>
      </c>
      <c r="GX45" s="1">
        <v>13.3</v>
      </c>
      <c r="GY45" s="1">
        <v>13.2</v>
      </c>
      <c r="GZ45" s="1">
        <v>13</v>
      </c>
      <c r="HA45" s="1">
        <v>12.9</v>
      </c>
      <c r="HB45" s="1">
        <v>12.5</v>
      </c>
      <c r="HC45" s="1">
        <v>12.5</v>
      </c>
      <c r="HD45" s="1">
        <v>12.4</v>
      </c>
      <c r="HE45" s="1">
        <v>12.3</v>
      </c>
      <c r="HF45" s="1">
        <v>12.2</v>
      </c>
      <c r="HG45" s="1">
        <v>12.1</v>
      </c>
      <c r="HI45" s="1"/>
      <c r="HJ45" s="10" t="s">
        <v>201</v>
      </c>
      <c r="HK45" s="1">
        <v>12.4</v>
      </c>
      <c r="HL45" s="1">
        <v>12.3</v>
      </c>
      <c r="HM45" s="1">
        <v>12.3</v>
      </c>
      <c r="HN45" s="1">
        <v>12.2</v>
      </c>
      <c r="HO45" s="1">
        <v>12.2</v>
      </c>
      <c r="HP45" s="1">
        <v>12.1</v>
      </c>
      <c r="HQ45" s="1">
        <v>12</v>
      </c>
      <c r="HR45" s="1">
        <v>12</v>
      </c>
      <c r="HS45" s="1">
        <v>11.9</v>
      </c>
      <c r="HT45" s="1">
        <v>11.8</v>
      </c>
      <c r="HU45" s="1">
        <v>11.9</v>
      </c>
      <c r="HV45" s="1">
        <v>11.9</v>
      </c>
      <c r="HW45" s="1">
        <v>11.7</v>
      </c>
      <c r="HX45" s="1">
        <v>11.6</v>
      </c>
      <c r="HY45" s="1">
        <v>11.6</v>
      </c>
      <c r="HZ45" s="1">
        <v>11.3</v>
      </c>
      <c r="IA45" s="1">
        <v>11.1</v>
      </c>
      <c r="IB45" s="1">
        <v>11</v>
      </c>
      <c r="IC45" s="1">
        <v>10.9</v>
      </c>
      <c r="ID45" s="1">
        <v>10.8</v>
      </c>
      <c r="IE45" s="1">
        <v>10.7</v>
      </c>
    </row>
    <row r="46" spans="1:239" ht="15">
      <c r="A46" s="5"/>
      <c r="B46" s="10" t="s">
        <v>202</v>
      </c>
      <c r="C46" s="1">
        <v>13</v>
      </c>
      <c r="D46" s="1">
        <v>13</v>
      </c>
      <c r="E46" s="1">
        <v>13.1</v>
      </c>
      <c r="F46" s="1">
        <v>13.2</v>
      </c>
      <c r="G46" s="1">
        <v>13.1</v>
      </c>
      <c r="H46" s="1">
        <v>12.8</v>
      </c>
      <c r="I46" s="1">
        <v>13.1</v>
      </c>
      <c r="J46" s="1">
        <v>13.1</v>
      </c>
      <c r="K46" s="1">
        <v>13</v>
      </c>
      <c r="L46" s="1">
        <v>12.8</v>
      </c>
      <c r="M46" s="1">
        <v>12.5</v>
      </c>
      <c r="N46" s="1">
        <v>12.2</v>
      </c>
      <c r="O46" s="1">
        <v>11.4</v>
      </c>
      <c r="P46" s="1">
        <v>10.8</v>
      </c>
      <c r="Q46" s="1">
        <v>10.1</v>
      </c>
      <c r="R46" s="1">
        <v>9.8000000000000007</v>
      </c>
      <c r="S46" s="1">
        <v>9.6999999999999993</v>
      </c>
      <c r="T46" s="1">
        <v>9.6999999999999993</v>
      </c>
      <c r="U46" s="1">
        <v>9.6</v>
      </c>
      <c r="V46" s="1">
        <v>9.6</v>
      </c>
      <c r="W46" s="1">
        <v>9.4</v>
      </c>
      <c r="Y46" s="5"/>
      <c r="Z46" s="10" t="s">
        <v>202</v>
      </c>
      <c r="AA46" s="1">
        <v>11.8</v>
      </c>
      <c r="AB46" s="1">
        <v>12.8</v>
      </c>
      <c r="AC46" s="1">
        <v>13</v>
      </c>
      <c r="AD46" s="1">
        <v>13</v>
      </c>
      <c r="AE46" s="1">
        <v>13</v>
      </c>
      <c r="AF46" s="1">
        <v>13</v>
      </c>
      <c r="AG46" s="1">
        <v>13.2</v>
      </c>
      <c r="AH46" s="1">
        <v>13.2</v>
      </c>
      <c r="AI46" s="1">
        <v>13.2</v>
      </c>
      <c r="AJ46" s="1">
        <v>13.3</v>
      </c>
      <c r="AK46" s="1">
        <v>13</v>
      </c>
      <c r="AL46" s="1">
        <v>12.5</v>
      </c>
      <c r="AM46" s="1">
        <v>12.7</v>
      </c>
      <c r="AN46" s="1">
        <v>12.1</v>
      </c>
      <c r="AO46" s="1">
        <v>11.8</v>
      </c>
      <c r="AP46" s="1">
        <v>10.5</v>
      </c>
      <c r="AQ46" s="1">
        <v>10.199999999999999</v>
      </c>
      <c r="AR46" s="1">
        <v>10</v>
      </c>
      <c r="AS46" s="1">
        <v>10</v>
      </c>
      <c r="AT46" s="1">
        <v>9.9</v>
      </c>
      <c r="AU46" s="1">
        <v>9.6999999999999993</v>
      </c>
      <c r="AW46" s="5"/>
      <c r="AX46" s="10" t="s">
        <v>202</v>
      </c>
      <c r="AY46" s="1">
        <v>11.7</v>
      </c>
      <c r="AZ46" s="1">
        <v>11.7</v>
      </c>
      <c r="BA46" s="1">
        <v>11.9</v>
      </c>
      <c r="BB46" s="1">
        <v>11.8</v>
      </c>
      <c r="BC46" s="1">
        <v>11.7</v>
      </c>
      <c r="BD46" s="1">
        <v>11.4</v>
      </c>
      <c r="BE46" s="1">
        <v>11.6</v>
      </c>
      <c r="BF46" s="1">
        <v>11.5</v>
      </c>
      <c r="BG46" s="1">
        <v>11.2</v>
      </c>
      <c r="BH46" s="1">
        <v>10.8</v>
      </c>
      <c r="BI46" s="1">
        <v>10.4</v>
      </c>
      <c r="BJ46" s="1">
        <v>10</v>
      </c>
      <c r="BK46" s="1">
        <v>9.6999999999999993</v>
      </c>
      <c r="BL46" s="1">
        <v>9.4</v>
      </c>
      <c r="BM46" s="1">
        <v>9.1</v>
      </c>
      <c r="BN46" s="1">
        <v>8.8000000000000007</v>
      </c>
      <c r="BO46" s="1">
        <v>8.6999999999999993</v>
      </c>
      <c r="BP46" s="1">
        <v>8.8000000000000007</v>
      </c>
      <c r="BQ46" s="1">
        <v>8.6999999999999993</v>
      </c>
      <c r="BR46" s="1">
        <v>8.6999999999999993</v>
      </c>
      <c r="BS46" s="1">
        <v>8.8000000000000007</v>
      </c>
      <c r="BU46" s="5"/>
      <c r="BV46" s="10" t="s">
        <v>202</v>
      </c>
      <c r="BW46" s="1">
        <v>11.9</v>
      </c>
      <c r="BX46" s="1">
        <v>11.9</v>
      </c>
      <c r="BY46" s="1">
        <v>12</v>
      </c>
      <c r="BZ46" s="1">
        <v>12</v>
      </c>
      <c r="CA46" s="1">
        <v>11.9</v>
      </c>
      <c r="CB46" s="1">
        <v>11.8</v>
      </c>
      <c r="CC46" s="1">
        <v>12.1</v>
      </c>
      <c r="CD46" s="1">
        <v>12.1</v>
      </c>
      <c r="CE46" s="1">
        <v>12.1</v>
      </c>
      <c r="CF46" s="1">
        <v>11.9</v>
      </c>
      <c r="CG46" s="1">
        <v>11.7</v>
      </c>
      <c r="CH46" s="1">
        <v>11.4</v>
      </c>
      <c r="CI46" s="1">
        <v>11</v>
      </c>
      <c r="CJ46" s="1">
        <v>10.6</v>
      </c>
      <c r="CK46" s="1">
        <v>10.4</v>
      </c>
      <c r="CL46" s="1">
        <v>9.5</v>
      </c>
      <c r="CM46" s="1">
        <v>9.1999999999999993</v>
      </c>
      <c r="CN46" s="1">
        <v>9.1999999999999993</v>
      </c>
      <c r="CO46" s="1">
        <v>9</v>
      </c>
      <c r="CP46" s="1">
        <v>8.9</v>
      </c>
      <c r="CQ46" s="1">
        <v>8.8000000000000007</v>
      </c>
      <c r="CS46" s="5"/>
      <c r="CT46" s="10" t="s">
        <v>202</v>
      </c>
      <c r="CU46" s="1">
        <v>11.8</v>
      </c>
      <c r="CV46" s="1">
        <v>11.8</v>
      </c>
      <c r="CW46" s="1">
        <v>11.9</v>
      </c>
      <c r="CX46" s="1">
        <v>11.9</v>
      </c>
      <c r="CY46" s="1">
        <v>11.9</v>
      </c>
      <c r="CZ46" s="1">
        <v>11.8</v>
      </c>
      <c r="DA46" s="1">
        <v>11.9</v>
      </c>
      <c r="DB46" s="1">
        <v>11.8</v>
      </c>
      <c r="DC46" s="1">
        <v>11.1</v>
      </c>
      <c r="DD46" s="1">
        <v>10.5</v>
      </c>
      <c r="DE46" s="1">
        <v>10</v>
      </c>
      <c r="DF46" s="1">
        <v>9.5</v>
      </c>
      <c r="DG46" s="1">
        <v>9.3000000000000007</v>
      </c>
      <c r="DH46" s="1">
        <v>9.1</v>
      </c>
      <c r="DI46" s="1">
        <v>8.8000000000000007</v>
      </c>
      <c r="DJ46" s="1">
        <v>8.8000000000000007</v>
      </c>
      <c r="DK46" s="1">
        <v>8.8000000000000007</v>
      </c>
      <c r="DL46" s="1">
        <v>8.9</v>
      </c>
      <c r="DM46" s="1">
        <v>8.6999999999999993</v>
      </c>
      <c r="DN46" s="1">
        <v>8.8000000000000007</v>
      </c>
      <c r="DO46" s="1">
        <v>8.9</v>
      </c>
      <c r="DQ46" s="5"/>
      <c r="DR46" s="10" t="s">
        <v>202</v>
      </c>
      <c r="DS46" s="1">
        <v>11.1</v>
      </c>
      <c r="DT46" s="1">
        <v>11.1</v>
      </c>
      <c r="DU46" s="1">
        <v>11.2</v>
      </c>
      <c r="DV46" s="1">
        <v>11.2</v>
      </c>
      <c r="DW46" s="1">
        <v>11</v>
      </c>
      <c r="DX46" s="1">
        <v>10.8</v>
      </c>
      <c r="DY46" s="1">
        <v>11.1</v>
      </c>
      <c r="DZ46" s="1">
        <v>10.6</v>
      </c>
      <c r="EA46" s="1">
        <v>9.6</v>
      </c>
      <c r="EB46" s="1">
        <v>8.9</v>
      </c>
      <c r="EC46" s="1">
        <v>8.5</v>
      </c>
      <c r="ED46" s="1">
        <v>8.1</v>
      </c>
      <c r="EE46" s="1">
        <v>7.9</v>
      </c>
      <c r="EF46" s="1">
        <v>7.7</v>
      </c>
      <c r="EG46" s="1">
        <v>7.8</v>
      </c>
      <c r="EH46" s="1">
        <v>7.8</v>
      </c>
      <c r="EI46" s="1">
        <v>7.9</v>
      </c>
      <c r="EJ46" s="1">
        <v>8</v>
      </c>
      <c r="EK46" s="1">
        <v>8.1</v>
      </c>
      <c r="EL46" s="1">
        <v>8</v>
      </c>
      <c r="EM46" s="1">
        <v>8.1</v>
      </c>
      <c r="EO46" s="5"/>
      <c r="EP46" s="10" t="s">
        <v>202</v>
      </c>
      <c r="EQ46" s="1">
        <v>13.9</v>
      </c>
      <c r="ER46" s="1">
        <v>13.9</v>
      </c>
      <c r="ES46" s="1">
        <v>14.1</v>
      </c>
      <c r="ET46" s="1">
        <v>14.1</v>
      </c>
      <c r="EU46" s="1">
        <v>14.1</v>
      </c>
      <c r="EV46" s="1">
        <v>14.1</v>
      </c>
      <c r="EW46" s="1">
        <v>14.2</v>
      </c>
      <c r="EX46" s="1">
        <v>14.2</v>
      </c>
      <c r="EY46" s="1">
        <v>14.4</v>
      </c>
      <c r="EZ46" s="1">
        <v>14.4</v>
      </c>
      <c r="FA46" s="1">
        <v>14.4</v>
      </c>
      <c r="FB46" s="1">
        <v>14.1</v>
      </c>
      <c r="FC46" s="1">
        <v>14</v>
      </c>
      <c r="FD46" s="1">
        <v>13.5</v>
      </c>
      <c r="FE46" s="1">
        <v>12.9</v>
      </c>
      <c r="FF46" s="1">
        <v>12.3</v>
      </c>
      <c r="FG46" s="1">
        <v>11.7</v>
      </c>
      <c r="FH46" s="1">
        <v>11.4</v>
      </c>
      <c r="FI46" s="1">
        <v>11.2</v>
      </c>
      <c r="FJ46" s="1">
        <v>11</v>
      </c>
      <c r="FK46" s="1">
        <v>10.9</v>
      </c>
      <c r="FM46" s="5"/>
      <c r="FN46" s="10" t="s">
        <v>202</v>
      </c>
      <c r="FO46" s="1">
        <v>12.4</v>
      </c>
      <c r="FP46" s="1">
        <v>12.5</v>
      </c>
      <c r="FQ46" s="1">
        <v>12.6</v>
      </c>
      <c r="FR46" s="1">
        <v>12.7</v>
      </c>
      <c r="FS46" s="1">
        <v>12.7</v>
      </c>
      <c r="FT46" s="1">
        <v>12.7</v>
      </c>
      <c r="FU46" s="1">
        <v>12.8</v>
      </c>
      <c r="FV46" s="1">
        <v>13</v>
      </c>
      <c r="FW46" s="1">
        <v>13.2</v>
      </c>
      <c r="FX46" s="1">
        <v>13.2</v>
      </c>
      <c r="FY46" s="1">
        <v>13.4</v>
      </c>
      <c r="FZ46" s="1">
        <v>13.4</v>
      </c>
      <c r="GA46" s="1">
        <v>13.3</v>
      </c>
      <c r="GB46" s="1">
        <v>13</v>
      </c>
      <c r="GC46" s="1">
        <v>12.4</v>
      </c>
      <c r="GD46" s="1">
        <v>11.9</v>
      </c>
      <c r="GE46" s="1">
        <v>11.3</v>
      </c>
      <c r="GF46" s="1">
        <v>11.2</v>
      </c>
      <c r="GG46" s="1">
        <v>10.9</v>
      </c>
      <c r="GH46" s="1">
        <v>10.5</v>
      </c>
      <c r="GI46" s="1">
        <v>10.4</v>
      </c>
      <c r="GK46" s="5"/>
      <c r="GL46" s="10" t="s">
        <v>202</v>
      </c>
      <c r="GM46" s="1">
        <v>13.5</v>
      </c>
      <c r="GN46" s="1">
        <v>13.5</v>
      </c>
      <c r="GO46" s="1">
        <v>13.7</v>
      </c>
      <c r="GP46" s="1">
        <v>13.5</v>
      </c>
      <c r="GQ46" s="1">
        <v>13.4</v>
      </c>
      <c r="GR46" s="1">
        <v>13.1</v>
      </c>
      <c r="GS46" s="1">
        <v>13.7</v>
      </c>
      <c r="GT46" s="1">
        <v>13.6</v>
      </c>
      <c r="GU46" s="1">
        <v>12.9</v>
      </c>
      <c r="GV46" s="1">
        <v>12.1</v>
      </c>
      <c r="GW46" s="1">
        <v>11.7</v>
      </c>
      <c r="GX46" s="1">
        <v>11.5</v>
      </c>
      <c r="GY46" s="1">
        <v>11.1</v>
      </c>
      <c r="GZ46" s="1">
        <v>10.8</v>
      </c>
      <c r="HA46" s="1">
        <v>10.5</v>
      </c>
      <c r="HB46" s="1">
        <v>10.5</v>
      </c>
      <c r="HC46" s="1">
        <v>10.5</v>
      </c>
      <c r="HD46" s="1">
        <v>10.5</v>
      </c>
      <c r="HE46" s="1">
        <v>10.4</v>
      </c>
      <c r="HF46" s="1">
        <v>10.3</v>
      </c>
      <c r="HG46" s="1">
        <v>10.4</v>
      </c>
      <c r="HI46" s="5"/>
      <c r="HJ46" s="10" t="s">
        <v>202</v>
      </c>
      <c r="HK46" s="1">
        <v>11.7</v>
      </c>
      <c r="HL46" s="1">
        <v>11.6</v>
      </c>
      <c r="HM46" s="1">
        <v>11.7</v>
      </c>
      <c r="HN46" s="1">
        <v>11.8</v>
      </c>
      <c r="HO46" s="1">
        <v>11.9</v>
      </c>
      <c r="HP46" s="1">
        <v>12.1</v>
      </c>
      <c r="HQ46" s="1">
        <v>11.6</v>
      </c>
      <c r="HR46" s="1">
        <v>11.5</v>
      </c>
      <c r="HS46" s="1">
        <v>11</v>
      </c>
      <c r="HT46" s="1">
        <v>10.6</v>
      </c>
      <c r="HU46" s="1">
        <v>10.1</v>
      </c>
      <c r="HV46" s="1">
        <v>9.8000000000000007</v>
      </c>
      <c r="HW46" s="1">
        <v>9.3000000000000007</v>
      </c>
      <c r="HX46" s="1">
        <v>9</v>
      </c>
      <c r="HY46" s="1">
        <v>8.9</v>
      </c>
      <c r="HZ46" s="1">
        <v>8.9</v>
      </c>
      <c r="IA46" s="1">
        <v>8.9</v>
      </c>
      <c r="IB46" s="1">
        <v>9</v>
      </c>
      <c r="IC46" s="1">
        <v>8.9</v>
      </c>
      <c r="ID46" s="1">
        <v>8.8000000000000007</v>
      </c>
      <c r="IE46" s="1">
        <v>8.8000000000000007</v>
      </c>
    </row>
    <row r="47" spans="1:239" ht="15">
      <c r="A47" s="300"/>
      <c r="B47" s="300"/>
      <c r="C47" s="1"/>
      <c r="D47" s="1"/>
      <c r="E47" s="1"/>
      <c r="F47" s="1"/>
      <c r="G47" s="1"/>
      <c r="H47" s="1"/>
      <c r="I47" s="1"/>
      <c r="J47" s="1"/>
      <c r="K47" s="1"/>
      <c r="L47" s="1"/>
      <c r="M47" s="1"/>
      <c r="N47" s="1"/>
      <c r="O47" s="1"/>
      <c r="P47" s="1"/>
      <c r="Q47" s="1"/>
      <c r="R47" s="1"/>
      <c r="S47" s="1"/>
      <c r="T47" s="1"/>
      <c r="U47" s="1"/>
      <c r="V47" s="1"/>
      <c r="W47" s="1"/>
      <c r="Y47" s="300"/>
      <c r="Z47" s="300"/>
      <c r="AA47" s="1"/>
      <c r="AB47" s="1"/>
      <c r="AC47" s="1"/>
      <c r="AD47" s="1"/>
      <c r="AE47" s="1"/>
      <c r="AF47" s="1"/>
      <c r="AG47" s="1"/>
      <c r="AH47" s="1"/>
      <c r="AI47" s="1"/>
      <c r="AJ47" s="1"/>
      <c r="AK47" s="1"/>
      <c r="AL47" s="1"/>
      <c r="AM47" s="1"/>
      <c r="AN47" s="1"/>
      <c r="AO47" s="1"/>
      <c r="AP47" s="1"/>
      <c r="AQ47" s="1"/>
      <c r="AR47" s="1"/>
      <c r="AS47" s="1"/>
      <c r="AT47" s="1"/>
      <c r="AU47" s="1"/>
      <c r="AW47" s="300"/>
      <c r="AX47" s="300"/>
      <c r="AY47" s="1"/>
      <c r="AZ47" s="1"/>
      <c r="BA47" s="1"/>
      <c r="BB47" s="1"/>
      <c r="BC47" s="1"/>
      <c r="BD47" s="1"/>
      <c r="BE47" s="1"/>
      <c r="BF47" s="1"/>
      <c r="BG47" s="1"/>
      <c r="BH47" s="1"/>
      <c r="BI47" s="1"/>
      <c r="BJ47" s="1"/>
      <c r="BK47" s="1"/>
      <c r="BL47" s="1"/>
      <c r="BM47" s="1"/>
      <c r="BN47" s="1"/>
      <c r="BO47" s="1"/>
      <c r="BP47" s="1"/>
      <c r="BQ47" s="1"/>
      <c r="BR47" s="1"/>
      <c r="BS47" s="1"/>
      <c r="BU47" s="300"/>
      <c r="BV47" s="300"/>
      <c r="BW47" s="1"/>
      <c r="BX47" s="1"/>
      <c r="BY47" s="1"/>
      <c r="BZ47" s="1"/>
      <c r="CA47" s="1"/>
      <c r="CB47" s="1"/>
      <c r="CC47" s="1"/>
      <c r="CD47" s="1"/>
      <c r="CE47" s="1"/>
      <c r="CF47" s="1"/>
      <c r="CG47" s="1"/>
      <c r="CH47" s="1"/>
      <c r="CI47" s="1"/>
      <c r="CJ47" s="1"/>
      <c r="CK47" s="1"/>
      <c r="CL47" s="1"/>
      <c r="CM47" s="1"/>
      <c r="CN47" s="1"/>
      <c r="CO47" s="1"/>
      <c r="CP47" s="1"/>
      <c r="CQ47" s="1"/>
      <c r="CS47" s="300"/>
      <c r="CT47" s="300"/>
      <c r="CU47" s="1"/>
      <c r="CV47" s="1"/>
      <c r="CW47" s="1"/>
      <c r="CX47" s="1"/>
      <c r="CY47" s="1"/>
      <c r="CZ47" s="1"/>
      <c r="DA47" s="1"/>
      <c r="DB47" s="1"/>
      <c r="DC47" s="1"/>
      <c r="DD47" s="1"/>
      <c r="DE47" s="1"/>
      <c r="DF47" s="1"/>
      <c r="DG47" s="1"/>
      <c r="DH47" s="1"/>
      <c r="DI47" s="1"/>
      <c r="DJ47" s="1"/>
      <c r="DK47" s="1"/>
      <c r="DL47" s="1"/>
      <c r="DM47" s="1"/>
      <c r="DN47" s="1"/>
      <c r="DO47" s="1"/>
      <c r="DQ47" s="300"/>
      <c r="DR47" s="300"/>
      <c r="DS47" s="1"/>
      <c r="DT47" s="1"/>
      <c r="DU47" s="1"/>
      <c r="DV47" s="1"/>
      <c r="DW47" s="1"/>
      <c r="DX47" s="1"/>
      <c r="DY47" s="1"/>
      <c r="DZ47" s="1"/>
      <c r="EA47" s="1"/>
      <c r="EB47" s="1"/>
      <c r="EC47" s="1"/>
      <c r="ED47" s="1"/>
      <c r="EE47" s="1"/>
      <c r="EF47" s="1"/>
      <c r="EG47" s="1"/>
      <c r="EH47" s="1"/>
      <c r="EI47" s="1"/>
      <c r="EJ47" s="1"/>
      <c r="EK47" s="1"/>
      <c r="EL47" s="1"/>
      <c r="EM47" s="1"/>
      <c r="EO47" s="300"/>
      <c r="EP47" s="300"/>
      <c r="EQ47" s="1"/>
      <c r="ER47" s="1"/>
      <c r="ES47" s="1"/>
      <c r="ET47" s="1"/>
      <c r="EU47" s="1"/>
      <c r="EV47" s="1"/>
      <c r="EW47" s="1"/>
      <c r="EX47" s="1"/>
      <c r="EY47" s="1"/>
      <c r="EZ47" s="1"/>
      <c r="FA47" s="1"/>
      <c r="FB47" s="1"/>
      <c r="FC47" s="1"/>
      <c r="FD47" s="1"/>
      <c r="FE47" s="1"/>
      <c r="FF47" s="1"/>
      <c r="FG47" s="1"/>
      <c r="FH47" s="1"/>
      <c r="FI47" s="1"/>
      <c r="FJ47" s="1"/>
      <c r="FK47" s="1"/>
      <c r="FM47" s="300"/>
      <c r="FN47" s="300"/>
      <c r="FO47" s="1"/>
      <c r="FP47" s="1"/>
      <c r="FQ47" s="1"/>
      <c r="FR47" s="1"/>
      <c r="FS47" s="1"/>
      <c r="FT47" s="1"/>
      <c r="FU47" s="1"/>
      <c r="FV47" s="1"/>
      <c r="FW47" s="1"/>
      <c r="FX47" s="1"/>
      <c r="FY47" s="1"/>
      <c r="FZ47" s="1"/>
      <c r="GA47" s="1"/>
      <c r="GB47" s="1"/>
      <c r="GC47" s="1"/>
      <c r="GD47" s="1"/>
      <c r="GE47" s="1"/>
      <c r="GF47" s="1"/>
      <c r="GG47" s="1"/>
      <c r="GH47" s="1"/>
      <c r="GI47" s="1"/>
      <c r="GK47" s="300"/>
      <c r="GL47" s="300"/>
      <c r="GM47" s="1"/>
      <c r="GN47" s="1"/>
      <c r="GO47" s="1"/>
      <c r="GP47" s="1"/>
      <c r="GQ47" s="1"/>
      <c r="GR47" s="1"/>
      <c r="GS47" s="1"/>
      <c r="GT47" s="1"/>
      <c r="GU47" s="1"/>
      <c r="GV47" s="1"/>
      <c r="GW47" s="1"/>
      <c r="GX47" s="1"/>
      <c r="GY47" s="1"/>
      <c r="GZ47" s="1"/>
      <c r="HA47" s="1"/>
      <c r="HB47" s="1"/>
      <c r="HC47" s="1"/>
      <c r="HD47" s="1"/>
      <c r="HE47" s="1"/>
      <c r="HF47" s="1"/>
      <c r="HG47" s="1"/>
      <c r="HI47" s="300"/>
      <c r="HJ47" s="300"/>
      <c r="HK47" s="1"/>
      <c r="HL47" s="1"/>
      <c r="HM47" s="1"/>
      <c r="HN47" s="1"/>
      <c r="HO47" s="1"/>
      <c r="HP47" s="1"/>
      <c r="HQ47" s="1"/>
      <c r="HR47" s="1"/>
      <c r="HS47" s="1"/>
      <c r="HT47" s="1"/>
      <c r="HU47" s="1"/>
      <c r="HV47" s="1"/>
      <c r="HW47" s="1"/>
      <c r="HX47" s="1"/>
      <c r="HY47" s="1"/>
      <c r="HZ47" s="1"/>
      <c r="IA47" s="1"/>
      <c r="IB47" s="1"/>
      <c r="IC47" s="1"/>
      <c r="ID47" s="1"/>
      <c r="IE47" s="1"/>
    </row>
    <row r="48" spans="1:239" ht="141">
      <c r="A48" s="1"/>
      <c r="B48" s="8" t="s">
        <v>203</v>
      </c>
      <c r="C48" s="1"/>
      <c r="D48" s="1"/>
      <c r="E48" s="1"/>
      <c r="F48" s="1"/>
      <c r="G48" s="1"/>
      <c r="H48" s="1"/>
      <c r="I48" s="1"/>
      <c r="J48" s="1"/>
      <c r="K48" s="1"/>
      <c r="L48" s="1"/>
      <c r="M48" s="1"/>
      <c r="N48" s="1"/>
      <c r="O48" s="1"/>
      <c r="P48" s="1"/>
      <c r="Q48" s="1"/>
      <c r="R48" s="1"/>
      <c r="S48" s="1"/>
      <c r="T48" s="1"/>
      <c r="U48" s="1"/>
      <c r="V48" s="1"/>
      <c r="W48" s="1"/>
      <c r="Y48" s="1"/>
      <c r="Z48" s="8" t="s">
        <v>203</v>
      </c>
      <c r="AA48" s="1"/>
      <c r="AB48" s="1"/>
      <c r="AC48" s="1"/>
      <c r="AD48" s="1"/>
      <c r="AE48" s="1"/>
      <c r="AF48" s="1"/>
      <c r="AG48" s="1"/>
      <c r="AH48" s="1"/>
      <c r="AI48" s="1"/>
      <c r="AJ48" s="1"/>
      <c r="AK48" s="1"/>
      <c r="AL48" s="1"/>
      <c r="AM48" s="1"/>
      <c r="AN48" s="1"/>
      <c r="AO48" s="1"/>
      <c r="AP48" s="1"/>
      <c r="AQ48" s="1"/>
      <c r="AR48" s="1"/>
      <c r="AS48" s="1"/>
      <c r="AT48" s="1"/>
      <c r="AU48" s="1"/>
      <c r="AW48" s="1"/>
      <c r="AX48" s="8" t="s">
        <v>203</v>
      </c>
      <c r="AY48" s="1"/>
      <c r="AZ48" s="1"/>
      <c r="BA48" s="1"/>
      <c r="BB48" s="1"/>
      <c r="BC48" s="1"/>
      <c r="BD48" s="1"/>
      <c r="BE48" s="1"/>
      <c r="BF48" s="1"/>
      <c r="BG48" s="1"/>
      <c r="BH48" s="1"/>
      <c r="BI48" s="1"/>
      <c r="BJ48" s="1"/>
      <c r="BK48" s="1"/>
      <c r="BL48" s="1"/>
      <c r="BM48" s="1"/>
      <c r="BN48" s="1"/>
      <c r="BO48" s="1"/>
      <c r="BP48" s="1"/>
      <c r="BQ48" s="1"/>
      <c r="BR48" s="1"/>
      <c r="BS48" s="1"/>
      <c r="BU48" s="1"/>
      <c r="BV48" s="8" t="s">
        <v>203</v>
      </c>
      <c r="BW48" s="1"/>
      <c r="BX48" s="1"/>
      <c r="BY48" s="1"/>
      <c r="BZ48" s="1"/>
      <c r="CA48" s="1"/>
      <c r="CB48" s="1"/>
      <c r="CC48" s="1"/>
      <c r="CD48" s="1"/>
      <c r="CE48" s="1"/>
      <c r="CF48" s="1"/>
      <c r="CG48" s="1"/>
      <c r="CH48" s="1"/>
      <c r="CI48" s="1"/>
      <c r="CJ48" s="1"/>
      <c r="CK48" s="1"/>
      <c r="CL48" s="1"/>
      <c r="CM48" s="1"/>
      <c r="CN48" s="1"/>
      <c r="CO48" s="1"/>
      <c r="CP48" s="1"/>
      <c r="CQ48" s="1"/>
      <c r="CS48" s="1"/>
      <c r="CT48" s="8" t="s">
        <v>203</v>
      </c>
      <c r="CU48" s="1"/>
      <c r="CV48" s="1"/>
      <c r="CW48" s="1"/>
      <c r="CX48" s="1"/>
      <c r="CY48" s="1"/>
      <c r="CZ48" s="1"/>
      <c r="DA48" s="1"/>
      <c r="DB48" s="1"/>
      <c r="DC48" s="1"/>
      <c r="DD48" s="1"/>
      <c r="DE48" s="1"/>
      <c r="DF48" s="1"/>
      <c r="DG48" s="1"/>
      <c r="DH48" s="1"/>
      <c r="DI48" s="1"/>
      <c r="DJ48" s="1"/>
      <c r="DK48" s="1"/>
      <c r="DL48" s="1"/>
      <c r="DM48" s="1"/>
      <c r="DN48" s="1"/>
      <c r="DO48" s="1"/>
      <c r="DQ48" s="1"/>
      <c r="DR48" s="8" t="s">
        <v>203</v>
      </c>
      <c r="DS48" s="1"/>
      <c r="DT48" s="1"/>
      <c r="DU48" s="1"/>
      <c r="DV48" s="1"/>
      <c r="DW48" s="1"/>
      <c r="DX48" s="1"/>
      <c r="DY48" s="1"/>
      <c r="DZ48" s="1"/>
      <c r="EA48" s="1"/>
      <c r="EB48" s="1"/>
      <c r="EC48" s="1"/>
      <c r="ED48" s="1"/>
      <c r="EE48" s="1"/>
      <c r="EF48" s="1"/>
      <c r="EG48" s="1"/>
      <c r="EH48" s="1"/>
      <c r="EI48" s="1"/>
      <c r="EJ48" s="1"/>
      <c r="EK48" s="1"/>
      <c r="EL48" s="1"/>
      <c r="EM48" s="1"/>
      <c r="EO48" s="1"/>
      <c r="EP48" s="8" t="s">
        <v>203</v>
      </c>
      <c r="EQ48" s="1"/>
      <c r="ER48" s="1"/>
      <c r="ES48" s="1"/>
      <c r="ET48" s="1"/>
      <c r="EU48" s="1"/>
      <c r="EV48" s="1"/>
      <c r="EW48" s="1"/>
      <c r="EX48" s="1"/>
      <c r="EY48" s="1"/>
      <c r="EZ48" s="1"/>
      <c r="FA48" s="1"/>
      <c r="FB48" s="1"/>
      <c r="FC48" s="1"/>
      <c r="FD48" s="1"/>
      <c r="FE48" s="1"/>
      <c r="FF48" s="1"/>
      <c r="FG48" s="1"/>
      <c r="FH48" s="1"/>
      <c r="FI48" s="1"/>
      <c r="FJ48" s="1"/>
      <c r="FK48" s="1"/>
      <c r="FM48" s="1"/>
      <c r="FN48" s="8" t="s">
        <v>203</v>
      </c>
      <c r="FO48" s="1"/>
      <c r="FP48" s="1"/>
      <c r="FQ48" s="1"/>
      <c r="FR48" s="1"/>
      <c r="FS48" s="1"/>
      <c r="FT48" s="1"/>
      <c r="FU48" s="1"/>
      <c r="FV48" s="1"/>
      <c r="FW48" s="1"/>
      <c r="FX48" s="1"/>
      <c r="FY48" s="1"/>
      <c r="FZ48" s="1"/>
      <c r="GA48" s="1"/>
      <c r="GB48" s="1"/>
      <c r="GC48" s="1"/>
      <c r="GD48" s="1"/>
      <c r="GE48" s="1"/>
      <c r="GF48" s="1"/>
      <c r="GG48" s="1"/>
      <c r="GH48" s="1"/>
      <c r="GI48" s="1"/>
      <c r="GK48" s="1"/>
      <c r="GL48" s="8" t="s">
        <v>203</v>
      </c>
      <c r="GM48" s="1"/>
      <c r="GN48" s="1"/>
      <c r="GO48" s="1"/>
      <c r="GP48" s="1"/>
      <c r="GQ48" s="1"/>
      <c r="GR48" s="1"/>
      <c r="GS48" s="1"/>
      <c r="GT48" s="1"/>
      <c r="GU48" s="1"/>
      <c r="GV48" s="1"/>
      <c r="GW48" s="1"/>
      <c r="GX48" s="1"/>
      <c r="GY48" s="1"/>
      <c r="GZ48" s="1"/>
      <c r="HA48" s="1"/>
      <c r="HB48" s="1"/>
      <c r="HC48" s="1"/>
      <c r="HD48" s="1"/>
      <c r="HE48" s="1"/>
      <c r="HF48" s="1"/>
      <c r="HG48" s="1"/>
      <c r="HI48" s="1"/>
      <c r="HJ48" s="8" t="s">
        <v>203</v>
      </c>
      <c r="HK48" s="1"/>
      <c r="HL48" s="1"/>
      <c r="HM48" s="1"/>
      <c r="HN48" s="1"/>
      <c r="HO48" s="1"/>
      <c r="HP48" s="1"/>
      <c r="HQ48" s="1"/>
      <c r="HR48" s="1"/>
      <c r="HS48" s="1"/>
      <c r="HT48" s="1"/>
      <c r="HU48" s="1"/>
      <c r="HV48" s="1"/>
      <c r="HW48" s="1"/>
      <c r="HX48" s="1"/>
      <c r="HY48" s="1"/>
      <c r="HZ48" s="1"/>
      <c r="IA48" s="1"/>
      <c r="IB48" s="1"/>
      <c r="IC48" s="1"/>
      <c r="ID48" s="1"/>
      <c r="IE48" s="1"/>
    </row>
    <row r="49" spans="1:239" ht="15">
      <c r="A49" s="1"/>
      <c r="B49" s="10" t="s">
        <v>201</v>
      </c>
      <c r="C49" s="1">
        <v>13.6</v>
      </c>
      <c r="D49" s="1">
        <v>13.5</v>
      </c>
      <c r="E49" s="1">
        <v>13.4</v>
      </c>
      <c r="F49" s="1">
        <v>13.3</v>
      </c>
      <c r="G49" s="1">
        <v>13.2</v>
      </c>
      <c r="H49" s="1">
        <v>13.2</v>
      </c>
      <c r="I49" s="1">
        <v>13.1</v>
      </c>
      <c r="J49" s="1">
        <v>12.9</v>
      </c>
      <c r="K49" s="1">
        <v>12.8</v>
      </c>
      <c r="L49" s="1">
        <v>12.6</v>
      </c>
      <c r="M49" s="1">
        <v>12.5</v>
      </c>
      <c r="N49" s="1">
        <v>12.6</v>
      </c>
      <c r="O49" s="1">
        <v>12.4</v>
      </c>
      <c r="P49" s="1">
        <v>12.2</v>
      </c>
      <c r="Q49" s="1">
        <v>12.1</v>
      </c>
      <c r="R49" s="1">
        <v>11.8</v>
      </c>
      <c r="S49" s="1">
        <v>11.7</v>
      </c>
      <c r="T49" s="1">
        <v>11.5</v>
      </c>
      <c r="U49" s="1">
        <v>11.4</v>
      </c>
      <c r="V49" s="1">
        <v>11.3</v>
      </c>
      <c r="W49" s="1">
        <v>11.2</v>
      </c>
      <c r="Y49" s="1"/>
      <c r="Z49" s="10" t="s">
        <v>201</v>
      </c>
      <c r="AA49" s="1">
        <v>12.7</v>
      </c>
      <c r="AB49" s="1">
        <v>13.7</v>
      </c>
      <c r="AC49" s="1">
        <v>13.6</v>
      </c>
      <c r="AD49" s="1">
        <v>13.6</v>
      </c>
      <c r="AE49" s="1">
        <v>13.5</v>
      </c>
      <c r="AF49" s="1">
        <v>13.5</v>
      </c>
      <c r="AG49" s="1">
        <v>13.4</v>
      </c>
      <c r="AH49" s="1">
        <v>13.4</v>
      </c>
      <c r="AI49" s="1">
        <v>13</v>
      </c>
      <c r="AJ49" s="1">
        <v>13</v>
      </c>
      <c r="AK49" s="1">
        <v>12.8</v>
      </c>
      <c r="AL49" s="1">
        <v>12.9</v>
      </c>
      <c r="AM49" s="1">
        <v>12.8</v>
      </c>
      <c r="AN49" s="1">
        <v>12.5</v>
      </c>
      <c r="AO49" s="1">
        <v>13.1</v>
      </c>
      <c r="AP49" s="1">
        <v>12.2</v>
      </c>
      <c r="AQ49" s="1">
        <v>12.1</v>
      </c>
      <c r="AR49" s="1">
        <v>11.9</v>
      </c>
      <c r="AS49" s="1">
        <v>11.7</v>
      </c>
      <c r="AT49" s="1">
        <v>11.6</v>
      </c>
      <c r="AU49" s="1">
        <v>11.4</v>
      </c>
      <c r="AW49" s="1"/>
      <c r="AX49" s="10" t="s">
        <v>201</v>
      </c>
      <c r="AY49" s="1">
        <v>12.3</v>
      </c>
      <c r="AZ49" s="1">
        <v>12.1</v>
      </c>
      <c r="BA49" s="1">
        <v>12.1</v>
      </c>
      <c r="BB49" s="1">
        <v>12.1</v>
      </c>
      <c r="BC49" s="1">
        <v>12</v>
      </c>
      <c r="BD49" s="1">
        <v>11.9</v>
      </c>
      <c r="BE49" s="1">
        <v>11.8</v>
      </c>
      <c r="BF49" s="1">
        <v>11.7</v>
      </c>
      <c r="BG49" s="1">
        <v>11.6</v>
      </c>
      <c r="BH49" s="1">
        <v>11.5</v>
      </c>
      <c r="BI49" s="1">
        <v>11.4</v>
      </c>
      <c r="BJ49" s="1">
        <v>11.4</v>
      </c>
      <c r="BK49" s="1">
        <v>11.4</v>
      </c>
      <c r="BL49" s="1">
        <v>11.1</v>
      </c>
      <c r="BM49" s="1">
        <v>10.9</v>
      </c>
      <c r="BN49" s="1">
        <v>10.8</v>
      </c>
      <c r="BO49" s="1">
        <v>10.6</v>
      </c>
      <c r="BP49" s="1">
        <v>10.5</v>
      </c>
      <c r="BQ49" s="1">
        <v>10.4</v>
      </c>
      <c r="BR49" s="1">
        <v>10.199999999999999</v>
      </c>
      <c r="BS49" s="1">
        <v>10.199999999999999</v>
      </c>
      <c r="BU49" s="1"/>
      <c r="BV49" s="10" t="s">
        <v>201</v>
      </c>
      <c r="BW49" s="1">
        <v>12.5</v>
      </c>
      <c r="BX49" s="1">
        <v>12.5</v>
      </c>
      <c r="BY49" s="1">
        <v>12.4</v>
      </c>
      <c r="BZ49" s="1">
        <v>12.4</v>
      </c>
      <c r="CA49" s="1">
        <v>12.4</v>
      </c>
      <c r="CB49" s="1">
        <v>12.3</v>
      </c>
      <c r="CC49" s="1">
        <v>12.2</v>
      </c>
      <c r="CD49" s="1">
        <v>12.1</v>
      </c>
      <c r="CE49" s="1">
        <v>12</v>
      </c>
      <c r="CF49" s="1">
        <v>11.9</v>
      </c>
      <c r="CG49" s="1">
        <v>11.8</v>
      </c>
      <c r="CH49" s="1">
        <v>11.9</v>
      </c>
      <c r="CI49" s="1">
        <v>11.7</v>
      </c>
      <c r="CJ49" s="1">
        <v>11.5</v>
      </c>
      <c r="CK49" s="1">
        <v>11.5</v>
      </c>
      <c r="CL49" s="1">
        <v>11.2</v>
      </c>
      <c r="CM49" s="1">
        <v>11</v>
      </c>
      <c r="CN49" s="1">
        <v>10.9</v>
      </c>
      <c r="CO49" s="1">
        <v>10.8</v>
      </c>
      <c r="CP49" s="1">
        <v>10.7</v>
      </c>
      <c r="CQ49" s="1">
        <v>10.5</v>
      </c>
      <c r="CS49" s="1"/>
      <c r="CT49" s="10" t="s">
        <v>201</v>
      </c>
      <c r="CU49" s="1">
        <v>12.3</v>
      </c>
      <c r="CV49" s="1">
        <v>12.1</v>
      </c>
      <c r="CW49" s="1">
        <v>12.1</v>
      </c>
      <c r="CX49" s="1">
        <v>12.1</v>
      </c>
      <c r="CY49" s="1">
        <v>12</v>
      </c>
      <c r="CZ49" s="1">
        <v>11.9</v>
      </c>
      <c r="DA49" s="1">
        <v>11.9</v>
      </c>
      <c r="DB49" s="1">
        <v>11.8</v>
      </c>
      <c r="DC49" s="1">
        <v>11.7</v>
      </c>
      <c r="DD49" s="1">
        <v>11.5</v>
      </c>
      <c r="DE49" s="1">
        <v>11.4</v>
      </c>
      <c r="DF49" s="1">
        <v>11.5</v>
      </c>
      <c r="DG49" s="1">
        <v>11.4</v>
      </c>
      <c r="DH49" s="1">
        <v>11.2</v>
      </c>
      <c r="DI49" s="1">
        <v>11.2</v>
      </c>
      <c r="DJ49" s="1">
        <v>10.9</v>
      </c>
      <c r="DK49" s="1">
        <v>10.8</v>
      </c>
      <c r="DL49" s="1">
        <v>10.7</v>
      </c>
      <c r="DM49" s="1">
        <v>10.6</v>
      </c>
      <c r="DN49" s="1">
        <v>10.5</v>
      </c>
      <c r="DO49" s="1">
        <v>10.3</v>
      </c>
      <c r="DQ49" s="1"/>
      <c r="DR49" s="10" t="s">
        <v>201</v>
      </c>
      <c r="DS49" s="1">
        <v>11.4</v>
      </c>
      <c r="DT49" s="1">
        <v>11.2</v>
      </c>
      <c r="DU49" s="1">
        <v>11.2</v>
      </c>
      <c r="DV49" s="1">
        <v>11.1</v>
      </c>
      <c r="DW49" s="1">
        <v>11</v>
      </c>
      <c r="DX49" s="1">
        <v>11</v>
      </c>
      <c r="DY49" s="1">
        <v>10.9</v>
      </c>
      <c r="DZ49" s="1">
        <v>11</v>
      </c>
      <c r="EA49" s="1">
        <v>11</v>
      </c>
      <c r="EB49" s="1">
        <v>10.9</v>
      </c>
      <c r="EC49" s="1">
        <v>10.8</v>
      </c>
      <c r="ED49" s="1">
        <v>10.8</v>
      </c>
      <c r="EE49" s="1">
        <v>10.7</v>
      </c>
      <c r="EF49" s="1">
        <v>10.6</v>
      </c>
      <c r="EG49" s="1">
        <v>10.6</v>
      </c>
      <c r="EH49" s="1">
        <v>10.199999999999999</v>
      </c>
      <c r="EI49" s="1">
        <v>10.1</v>
      </c>
      <c r="EJ49" s="1">
        <v>10</v>
      </c>
      <c r="EK49" s="1">
        <v>9.9</v>
      </c>
      <c r="EL49" s="1">
        <v>9.8000000000000007</v>
      </c>
      <c r="EM49" s="1">
        <v>9.6</v>
      </c>
      <c r="EO49" s="1"/>
      <c r="EP49" s="10" t="s">
        <v>201</v>
      </c>
      <c r="EQ49" s="1">
        <v>14.9</v>
      </c>
      <c r="ER49" s="1">
        <v>14.8</v>
      </c>
      <c r="ES49" s="1">
        <v>14.7</v>
      </c>
      <c r="ET49" s="1">
        <v>14.8</v>
      </c>
      <c r="EU49" s="1">
        <v>14.8</v>
      </c>
      <c r="EV49" s="1">
        <v>14.6</v>
      </c>
      <c r="EW49" s="1">
        <v>14.5</v>
      </c>
      <c r="EX49" s="1">
        <v>14.4</v>
      </c>
      <c r="EY49" s="1">
        <v>14.8</v>
      </c>
      <c r="EZ49" s="1">
        <v>14.7</v>
      </c>
      <c r="FA49" s="1">
        <v>14.5</v>
      </c>
      <c r="FB49" s="1">
        <v>14.2</v>
      </c>
      <c r="FC49" s="1">
        <v>14</v>
      </c>
      <c r="FD49" s="1">
        <v>13.8</v>
      </c>
      <c r="FE49" s="1">
        <v>13.7</v>
      </c>
      <c r="FF49" s="1">
        <v>13.2</v>
      </c>
      <c r="FG49" s="1">
        <v>13</v>
      </c>
      <c r="FH49" s="1">
        <v>12.8</v>
      </c>
      <c r="FI49" s="1">
        <v>12.7</v>
      </c>
      <c r="FJ49" s="1">
        <v>12.6</v>
      </c>
      <c r="FK49" s="1">
        <v>12.5</v>
      </c>
      <c r="FM49" s="1"/>
      <c r="FN49" s="10" t="s">
        <v>201</v>
      </c>
      <c r="FO49" s="1">
        <v>13.7</v>
      </c>
      <c r="FP49" s="1">
        <v>13.7</v>
      </c>
      <c r="FQ49" s="1">
        <v>13.6</v>
      </c>
      <c r="FR49" s="1">
        <v>13.6</v>
      </c>
      <c r="FS49" s="1">
        <v>13.5</v>
      </c>
      <c r="FT49" s="1">
        <v>13.5</v>
      </c>
      <c r="FU49" s="1">
        <v>13.4</v>
      </c>
      <c r="FV49" s="1">
        <v>13.2</v>
      </c>
      <c r="FW49" s="1">
        <v>13</v>
      </c>
      <c r="FX49" s="1">
        <v>12.8</v>
      </c>
      <c r="FY49" s="1">
        <v>12.7</v>
      </c>
      <c r="FZ49" s="1">
        <v>13</v>
      </c>
      <c r="GA49" s="1">
        <v>12.6</v>
      </c>
      <c r="GB49" s="1">
        <v>12.5</v>
      </c>
      <c r="GC49" s="1">
        <v>12.5</v>
      </c>
      <c r="GD49" s="1">
        <v>11.9</v>
      </c>
      <c r="GE49" s="1">
        <v>11.9</v>
      </c>
      <c r="GF49" s="1">
        <v>11.8</v>
      </c>
      <c r="GG49" s="1">
        <v>11.7</v>
      </c>
      <c r="GH49" s="1">
        <v>11.6</v>
      </c>
      <c r="GI49" s="1">
        <v>11.5</v>
      </c>
      <c r="GK49" s="1"/>
      <c r="GL49" s="10" t="s">
        <v>201</v>
      </c>
      <c r="GM49" s="1">
        <v>14.4</v>
      </c>
      <c r="GN49" s="1">
        <v>14.2</v>
      </c>
      <c r="GO49" s="1">
        <v>14.2</v>
      </c>
      <c r="GP49" s="1">
        <v>14.1</v>
      </c>
      <c r="GQ49" s="1">
        <v>14</v>
      </c>
      <c r="GR49" s="1">
        <v>13.9</v>
      </c>
      <c r="GS49" s="1">
        <v>13.8</v>
      </c>
      <c r="GT49" s="1">
        <v>13.6</v>
      </c>
      <c r="GU49" s="1">
        <v>13.5</v>
      </c>
      <c r="GV49" s="1">
        <v>13.4</v>
      </c>
      <c r="GW49" s="1">
        <v>13.3</v>
      </c>
      <c r="GX49" s="1">
        <v>13.5</v>
      </c>
      <c r="GY49" s="1">
        <v>13.4</v>
      </c>
      <c r="GZ49" s="1">
        <v>13.1</v>
      </c>
      <c r="HA49" s="1">
        <v>13.1</v>
      </c>
      <c r="HB49" s="1">
        <v>12.7</v>
      </c>
      <c r="HC49" s="1">
        <v>12.6</v>
      </c>
      <c r="HD49" s="1">
        <v>12.5</v>
      </c>
      <c r="HE49" s="1">
        <v>12.4</v>
      </c>
      <c r="HF49" s="1">
        <v>12.3</v>
      </c>
      <c r="HG49" s="1">
        <v>12.3</v>
      </c>
      <c r="HI49" s="1"/>
      <c r="HJ49" s="10" t="s">
        <v>201</v>
      </c>
      <c r="HK49" s="1">
        <v>12.5</v>
      </c>
      <c r="HL49" s="1">
        <v>12.4</v>
      </c>
      <c r="HM49" s="1">
        <v>12.4</v>
      </c>
      <c r="HN49" s="1">
        <v>12.4</v>
      </c>
      <c r="HO49" s="1">
        <v>12.3</v>
      </c>
      <c r="HP49" s="1">
        <v>12.3</v>
      </c>
      <c r="HQ49" s="1">
        <v>12.2</v>
      </c>
      <c r="HR49" s="1">
        <v>12.1</v>
      </c>
      <c r="HS49" s="1">
        <v>12.1</v>
      </c>
      <c r="HT49" s="1">
        <v>12</v>
      </c>
      <c r="HU49" s="1">
        <v>12.1</v>
      </c>
      <c r="HV49" s="1">
        <v>12</v>
      </c>
      <c r="HW49" s="1">
        <v>11.9</v>
      </c>
      <c r="HX49" s="1">
        <v>11.8</v>
      </c>
      <c r="HY49" s="1">
        <v>11.7</v>
      </c>
      <c r="HZ49" s="1">
        <v>11.4</v>
      </c>
      <c r="IA49" s="1">
        <v>11.3</v>
      </c>
      <c r="IB49" s="1">
        <v>11.2</v>
      </c>
      <c r="IC49" s="1">
        <v>11.1</v>
      </c>
      <c r="ID49" s="1">
        <v>10.9</v>
      </c>
      <c r="IE49" s="1">
        <v>10.8</v>
      </c>
    </row>
    <row r="50" spans="1:239" ht="15">
      <c r="A50" s="1"/>
      <c r="B50" s="10" t="s">
        <v>202</v>
      </c>
      <c r="C50" s="1">
        <v>13</v>
      </c>
      <c r="D50" s="1">
        <v>13</v>
      </c>
      <c r="E50" s="1">
        <v>13.1</v>
      </c>
      <c r="F50" s="1">
        <v>13.2</v>
      </c>
      <c r="G50" s="1">
        <v>13.2</v>
      </c>
      <c r="H50" s="1">
        <v>12.9</v>
      </c>
      <c r="I50" s="1">
        <v>13.2</v>
      </c>
      <c r="J50" s="1">
        <v>13.1</v>
      </c>
      <c r="K50" s="1">
        <v>13.1</v>
      </c>
      <c r="L50" s="1">
        <v>13</v>
      </c>
      <c r="M50" s="1">
        <v>12.8</v>
      </c>
      <c r="N50" s="1">
        <v>12.5</v>
      </c>
      <c r="O50" s="1">
        <v>11.8</v>
      </c>
      <c r="P50" s="1">
        <v>11.1</v>
      </c>
      <c r="Q50" s="1">
        <v>10.4</v>
      </c>
      <c r="R50" s="1">
        <v>10</v>
      </c>
      <c r="S50" s="1">
        <v>9.8000000000000007</v>
      </c>
      <c r="T50" s="1">
        <v>9.8000000000000007</v>
      </c>
      <c r="U50" s="1">
        <v>9.6999999999999993</v>
      </c>
      <c r="V50" s="1">
        <v>9.6</v>
      </c>
      <c r="W50" s="1">
        <v>9.5</v>
      </c>
      <c r="Y50" s="1"/>
      <c r="Z50" s="10" t="s">
        <v>202</v>
      </c>
      <c r="AA50" s="1">
        <v>11.8</v>
      </c>
      <c r="AB50" s="1">
        <v>12.8</v>
      </c>
      <c r="AC50" s="1">
        <v>13</v>
      </c>
      <c r="AD50" s="1">
        <v>13</v>
      </c>
      <c r="AE50" s="1">
        <v>13</v>
      </c>
      <c r="AF50" s="1">
        <v>13.1</v>
      </c>
      <c r="AG50" s="1">
        <v>13.2</v>
      </c>
      <c r="AH50" s="1">
        <v>13.2</v>
      </c>
      <c r="AI50" s="1">
        <v>13.3</v>
      </c>
      <c r="AJ50" s="1">
        <v>13.4</v>
      </c>
      <c r="AK50" s="1">
        <v>13.2</v>
      </c>
      <c r="AL50" s="1">
        <v>12.8</v>
      </c>
      <c r="AM50" s="1">
        <v>13</v>
      </c>
      <c r="AN50" s="1">
        <v>12.4</v>
      </c>
      <c r="AO50" s="1">
        <v>12.1</v>
      </c>
      <c r="AP50" s="1">
        <v>10.7</v>
      </c>
      <c r="AQ50" s="1">
        <v>10.4</v>
      </c>
      <c r="AR50" s="1">
        <v>10.199999999999999</v>
      </c>
      <c r="AS50" s="1">
        <v>10.199999999999999</v>
      </c>
      <c r="AT50" s="1">
        <v>10</v>
      </c>
      <c r="AU50" s="1">
        <v>9.8000000000000007</v>
      </c>
      <c r="AW50" s="1"/>
      <c r="AX50" s="10" t="s">
        <v>202</v>
      </c>
      <c r="AY50" s="1">
        <v>11.7</v>
      </c>
      <c r="AZ50" s="1">
        <v>11.7</v>
      </c>
      <c r="BA50" s="1">
        <v>11.9</v>
      </c>
      <c r="BB50" s="1">
        <v>11.9</v>
      </c>
      <c r="BC50" s="1">
        <v>11.7</v>
      </c>
      <c r="BD50" s="1">
        <v>11.5</v>
      </c>
      <c r="BE50" s="1">
        <v>11.7</v>
      </c>
      <c r="BF50" s="1">
        <v>11.6</v>
      </c>
      <c r="BG50" s="1">
        <v>11.3</v>
      </c>
      <c r="BH50" s="1">
        <v>11</v>
      </c>
      <c r="BI50" s="1">
        <v>10.7</v>
      </c>
      <c r="BJ50" s="1">
        <v>10.3</v>
      </c>
      <c r="BK50" s="1">
        <v>10</v>
      </c>
      <c r="BL50" s="1">
        <v>9.6999999999999993</v>
      </c>
      <c r="BM50" s="1">
        <v>9.3000000000000007</v>
      </c>
      <c r="BN50" s="1">
        <v>9</v>
      </c>
      <c r="BO50" s="1">
        <v>8.8000000000000007</v>
      </c>
      <c r="BP50" s="1">
        <v>8.8000000000000007</v>
      </c>
      <c r="BQ50" s="1">
        <v>8.8000000000000007</v>
      </c>
      <c r="BR50" s="1">
        <v>8.8000000000000007</v>
      </c>
      <c r="BS50" s="1">
        <v>8.8000000000000007</v>
      </c>
      <c r="BU50" s="1"/>
      <c r="BV50" s="10" t="s">
        <v>202</v>
      </c>
      <c r="BW50" s="1">
        <v>11.9</v>
      </c>
      <c r="BX50" s="1">
        <v>11.9</v>
      </c>
      <c r="BY50" s="1">
        <v>12</v>
      </c>
      <c r="BZ50" s="1">
        <v>12</v>
      </c>
      <c r="CA50" s="1">
        <v>12</v>
      </c>
      <c r="CB50" s="1">
        <v>11.9</v>
      </c>
      <c r="CC50" s="1">
        <v>12.1</v>
      </c>
      <c r="CD50" s="1">
        <v>12.2</v>
      </c>
      <c r="CE50" s="1">
        <v>12.2</v>
      </c>
      <c r="CF50" s="1">
        <v>12.1</v>
      </c>
      <c r="CG50" s="1">
        <v>11.9</v>
      </c>
      <c r="CH50" s="1">
        <v>11.7</v>
      </c>
      <c r="CI50" s="1">
        <v>11.3</v>
      </c>
      <c r="CJ50" s="1">
        <v>10.9</v>
      </c>
      <c r="CK50" s="1">
        <v>10.7</v>
      </c>
      <c r="CL50" s="1">
        <v>9.6999999999999993</v>
      </c>
      <c r="CM50" s="1">
        <v>9.4</v>
      </c>
      <c r="CN50" s="1">
        <v>9.3000000000000007</v>
      </c>
      <c r="CO50" s="1">
        <v>9.1</v>
      </c>
      <c r="CP50" s="1">
        <v>9</v>
      </c>
      <c r="CQ50" s="1">
        <v>8.9</v>
      </c>
      <c r="CS50" s="1"/>
      <c r="CT50" s="10" t="s">
        <v>202</v>
      </c>
      <c r="CU50" s="1">
        <v>11.8</v>
      </c>
      <c r="CV50" s="1">
        <v>11.7</v>
      </c>
      <c r="CW50" s="1">
        <v>11.9</v>
      </c>
      <c r="CX50" s="1">
        <v>11.9</v>
      </c>
      <c r="CY50" s="1">
        <v>12</v>
      </c>
      <c r="CZ50" s="1">
        <v>11.9</v>
      </c>
      <c r="DA50" s="1">
        <v>11.9</v>
      </c>
      <c r="DB50" s="1">
        <v>11.8</v>
      </c>
      <c r="DC50" s="1">
        <v>11.3</v>
      </c>
      <c r="DD50" s="1">
        <v>10.7</v>
      </c>
      <c r="DE50" s="1">
        <v>10.199999999999999</v>
      </c>
      <c r="DF50" s="1">
        <v>9.8000000000000007</v>
      </c>
      <c r="DG50" s="1">
        <v>9.5</v>
      </c>
      <c r="DH50" s="1">
        <v>9.3000000000000007</v>
      </c>
      <c r="DI50" s="1">
        <v>9</v>
      </c>
      <c r="DJ50" s="1">
        <v>8.9</v>
      </c>
      <c r="DK50" s="1">
        <v>8.9</v>
      </c>
      <c r="DL50" s="1">
        <v>8.9</v>
      </c>
      <c r="DM50" s="1">
        <v>8.8000000000000007</v>
      </c>
      <c r="DN50" s="1">
        <v>8.9</v>
      </c>
      <c r="DO50" s="1">
        <v>9</v>
      </c>
      <c r="DQ50" s="1"/>
      <c r="DR50" s="10" t="s">
        <v>202</v>
      </c>
      <c r="DS50" s="1">
        <v>11.1</v>
      </c>
      <c r="DT50" s="1">
        <v>11.1</v>
      </c>
      <c r="DU50" s="1">
        <v>11.2</v>
      </c>
      <c r="DV50" s="1">
        <v>11.3</v>
      </c>
      <c r="DW50" s="1">
        <v>11.1</v>
      </c>
      <c r="DX50" s="1">
        <v>10.9</v>
      </c>
      <c r="DY50" s="1">
        <v>11.2</v>
      </c>
      <c r="DZ50" s="1">
        <v>10.8</v>
      </c>
      <c r="EA50" s="1">
        <v>9.8000000000000007</v>
      </c>
      <c r="EB50" s="1">
        <v>9.1</v>
      </c>
      <c r="EC50" s="1">
        <v>8.6999999999999993</v>
      </c>
      <c r="ED50" s="1">
        <v>8.3000000000000007</v>
      </c>
      <c r="EE50" s="1">
        <v>8.1</v>
      </c>
      <c r="EF50" s="1">
        <v>7.8</v>
      </c>
      <c r="EG50" s="1">
        <v>7.8</v>
      </c>
      <c r="EH50" s="1">
        <v>7.9</v>
      </c>
      <c r="EI50" s="1">
        <v>8</v>
      </c>
      <c r="EJ50" s="1">
        <v>8.1</v>
      </c>
      <c r="EK50" s="1">
        <v>8.1</v>
      </c>
      <c r="EL50" s="1">
        <v>8.1</v>
      </c>
      <c r="EM50" s="1">
        <v>8.1</v>
      </c>
      <c r="EO50" s="1"/>
      <c r="EP50" s="10" t="s">
        <v>202</v>
      </c>
      <c r="EQ50" s="1">
        <v>13.8</v>
      </c>
      <c r="ER50" s="1">
        <v>13.9</v>
      </c>
      <c r="ES50" s="1">
        <v>14.1</v>
      </c>
      <c r="ET50" s="1">
        <v>14.1</v>
      </c>
      <c r="EU50" s="1">
        <v>14.1</v>
      </c>
      <c r="EV50" s="1">
        <v>14.2</v>
      </c>
      <c r="EW50" s="1">
        <v>14.2</v>
      </c>
      <c r="EX50" s="1">
        <v>14.3</v>
      </c>
      <c r="EY50" s="1">
        <v>14.5</v>
      </c>
      <c r="EZ50" s="1">
        <v>14.5</v>
      </c>
      <c r="FA50" s="1">
        <v>14.5</v>
      </c>
      <c r="FB50" s="1">
        <v>14.4</v>
      </c>
      <c r="FC50" s="1">
        <v>14.3</v>
      </c>
      <c r="FD50" s="1">
        <v>13.8</v>
      </c>
      <c r="FE50" s="1">
        <v>13.3</v>
      </c>
      <c r="FF50" s="1">
        <v>12.6</v>
      </c>
      <c r="FG50" s="1">
        <v>12</v>
      </c>
      <c r="FH50" s="1">
        <v>11.6</v>
      </c>
      <c r="FI50" s="1">
        <v>11.4</v>
      </c>
      <c r="FJ50" s="1">
        <v>11.2</v>
      </c>
      <c r="FK50" s="1">
        <v>11.1</v>
      </c>
      <c r="FM50" s="1"/>
      <c r="FN50" s="10" t="s">
        <v>202</v>
      </c>
      <c r="FO50" s="1">
        <v>12.4</v>
      </c>
      <c r="FP50" s="1">
        <v>12.5</v>
      </c>
      <c r="FQ50" s="1">
        <v>12.6</v>
      </c>
      <c r="FR50" s="1">
        <v>12.7</v>
      </c>
      <c r="FS50" s="1">
        <v>12.7</v>
      </c>
      <c r="FT50" s="1">
        <v>12.8</v>
      </c>
      <c r="FU50" s="1">
        <v>12.8</v>
      </c>
      <c r="FV50" s="1">
        <v>13</v>
      </c>
      <c r="FW50" s="1">
        <v>13.2</v>
      </c>
      <c r="FX50" s="1">
        <v>13.3</v>
      </c>
      <c r="FY50" s="1">
        <v>13.5</v>
      </c>
      <c r="FZ50" s="1">
        <v>13.5</v>
      </c>
      <c r="GA50" s="1">
        <v>13.5</v>
      </c>
      <c r="GB50" s="1">
        <v>13.2</v>
      </c>
      <c r="GC50" s="1">
        <v>12.7</v>
      </c>
      <c r="GD50" s="1">
        <v>12.2</v>
      </c>
      <c r="GE50" s="1">
        <v>11.6</v>
      </c>
      <c r="GF50" s="1">
        <v>11.5</v>
      </c>
      <c r="GG50" s="1">
        <v>11.1</v>
      </c>
      <c r="GH50" s="1">
        <v>10.8</v>
      </c>
      <c r="GI50" s="1">
        <v>10.6</v>
      </c>
      <c r="GK50" s="1"/>
      <c r="GL50" s="10" t="s">
        <v>202</v>
      </c>
      <c r="GM50" s="1">
        <v>13.5</v>
      </c>
      <c r="GN50" s="1">
        <v>13.5</v>
      </c>
      <c r="GO50" s="1">
        <v>13.7</v>
      </c>
      <c r="GP50" s="1">
        <v>13.6</v>
      </c>
      <c r="GQ50" s="1">
        <v>13.4</v>
      </c>
      <c r="GR50" s="1">
        <v>13.2</v>
      </c>
      <c r="GS50" s="1">
        <v>13.8</v>
      </c>
      <c r="GT50" s="1">
        <v>13.7</v>
      </c>
      <c r="GU50" s="1">
        <v>13.1</v>
      </c>
      <c r="GV50" s="1">
        <v>12.4</v>
      </c>
      <c r="GW50" s="1">
        <v>12</v>
      </c>
      <c r="GX50" s="1">
        <v>11.8</v>
      </c>
      <c r="GY50" s="1">
        <v>11.4</v>
      </c>
      <c r="GZ50" s="1">
        <v>11.1</v>
      </c>
      <c r="HA50" s="1">
        <v>10.7</v>
      </c>
      <c r="HB50" s="1">
        <v>10.7</v>
      </c>
      <c r="HC50" s="1">
        <v>10.6</v>
      </c>
      <c r="HD50" s="1">
        <v>10.6</v>
      </c>
      <c r="HE50" s="1">
        <v>10.5</v>
      </c>
      <c r="HF50" s="1">
        <v>10.4</v>
      </c>
      <c r="HG50" s="1">
        <v>10.4</v>
      </c>
      <c r="HI50" s="1"/>
      <c r="HJ50" s="10" t="s">
        <v>202</v>
      </c>
      <c r="HK50" s="1">
        <v>11.7</v>
      </c>
      <c r="HL50" s="1">
        <v>11.6</v>
      </c>
      <c r="HM50" s="1">
        <v>11.7</v>
      </c>
      <c r="HN50" s="1">
        <v>11.8</v>
      </c>
      <c r="HO50" s="1">
        <v>11.9</v>
      </c>
      <c r="HP50" s="1">
        <v>12.1</v>
      </c>
      <c r="HQ50" s="1">
        <v>11.6</v>
      </c>
      <c r="HR50" s="1">
        <v>11.5</v>
      </c>
      <c r="HS50" s="1">
        <v>11.2</v>
      </c>
      <c r="HT50" s="1">
        <v>10.8</v>
      </c>
      <c r="HU50" s="1">
        <v>10.4</v>
      </c>
      <c r="HV50" s="1">
        <v>10</v>
      </c>
      <c r="HW50" s="1">
        <v>9.5</v>
      </c>
      <c r="HX50" s="1">
        <v>9.1999999999999993</v>
      </c>
      <c r="HY50" s="1">
        <v>9</v>
      </c>
      <c r="HZ50" s="1">
        <v>9.1</v>
      </c>
      <c r="IA50" s="1">
        <v>9</v>
      </c>
      <c r="IB50" s="1">
        <v>9.1</v>
      </c>
      <c r="IC50" s="1">
        <v>9</v>
      </c>
      <c r="ID50" s="1">
        <v>8.9</v>
      </c>
      <c r="IE50" s="1">
        <v>8.9</v>
      </c>
    </row>
    <row r="51" spans="1:239" ht="15">
      <c r="A51" s="300"/>
      <c r="B51" s="300"/>
      <c r="C51" s="1"/>
      <c r="D51" s="1"/>
      <c r="E51" s="1"/>
      <c r="F51" s="1"/>
      <c r="G51" s="1"/>
      <c r="H51" s="1"/>
      <c r="I51" s="1"/>
      <c r="J51" s="1"/>
      <c r="K51" s="1"/>
      <c r="L51" s="1"/>
      <c r="M51" s="1"/>
      <c r="N51" s="1"/>
      <c r="O51" s="1"/>
      <c r="P51" s="1"/>
      <c r="Q51" s="1"/>
      <c r="R51" s="1"/>
      <c r="S51" s="1"/>
      <c r="T51" s="1"/>
      <c r="U51" s="1"/>
      <c r="V51" s="1"/>
      <c r="W51" s="1"/>
      <c r="Y51" s="300"/>
      <c r="Z51" s="300"/>
      <c r="AA51" s="1"/>
      <c r="AB51" s="1"/>
      <c r="AC51" s="1"/>
      <c r="AD51" s="1"/>
      <c r="AE51" s="1"/>
      <c r="AF51" s="1"/>
      <c r="AG51" s="1"/>
      <c r="AH51" s="1"/>
      <c r="AI51" s="1"/>
      <c r="AJ51" s="1"/>
      <c r="AK51" s="1"/>
      <c r="AL51" s="1"/>
      <c r="AM51" s="1"/>
      <c r="AN51" s="1"/>
      <c r="AO51" s="1"/>
      <c r="AP51" s="1"/>
      <c r="AQ51" s="1"/>
      <c r="AR51" s="1"/>
      <c r="AS51" s="1"/>
      <c r="AT51" s="1"/>
      <c r="AU51" s="1"/>
      <c r="AW51" s="300"/>
      <c r="AX51" s="300"/>
      <c r="AY51" s="1"/>
      <c r="AZ51" s="1"/>
      <c r="BA51" s="1"/>
      <c r="BB51" s="1"/>
      <c r="BC51" s="1"/>
      <c r="BD51" s="1"/>
      <c r="BE51" s="1"/>
      <c r="BF51" s="1"/>
      <c r="BG51" s="1"/>
      <c r="BH51" s="1"/>
      <c r="BI51" s="1"/>
      <c r="BJ51" s="1"/>
      <c r="BK51" s="1"/>
      <c r="BL51" s="1"/>
      <c r="BM51" s="1"/>
      <c r="BN51" s="1"/>
      <c r="BO51" s="1"/>
      <c r="BP51" s="1"/>
      <c r="BQ51" s="1"/>
      <c r="BR51" s="1"/>
      <c r="BS51" s="1"/>
      <c r="BU51" s="300"/>
      <c r="BV51" s="300"/>
      <c r="BW51" s="1"/>
      <c r="BX51" s="1"/>
      <c r="BY51" s="1"/>
      <c r="BZ51" s="1"/>
      <c r="CA51" s="1"/>
      <c r="CB51" s="1"/>
      <c r="CC51" s="1"/>
      <c r="CD51" s="1"/>
      <c r="CE51" s="1"/>
      <c r="CF51" s="1"/>
      <c r="CG51" s="1"/>
      <c r="CH51" s="1"/>
      <c r="CI51" s="1"/>
      <c r="CJ51" s="1"/>
      <c r="CK51" s="1"/>
      <c r="CL51" s="1"/>
      <c r="CM51" s="1"/>
      <c r="CN51" s="1"/>
      <c r="CO51" s="1"/>
      <c r="CP51" s="1"/>
      <c r="CQ51" s="1"/>
      <c r="CS51" s="300"/>
      <c r="CT51" s="300"/>
      <c r="CU51" s="1"/>
      <c r="CV51" s="1"/>
      <c r="CW51" s="1"/>
      <c r="CX51" s="1"/>
      <c r="CY51" s="1"/>
      <c r="CZ51" s="1"/>
      <c r="DA51" s="1"/>
      <c r="DB51" s="1"/>
      <c r="DC51" s="1"/>
      <c r="DD51" s="1"/>
      <c r="DE51" s="1"/>
      <c r="DF51" s="1"/>
      <c r="DG51" s="1"/>
      <c r="DH51" s="1"/>
      <c r="DI51" s="1"/>
      <c r="DJ51" s="1"/>
      <c r="DK51" s="1"/>
      <c r="DL51" s="1"/>
      <c r="DM51" s="1"/>
      <c r="DN51" s="1"/>
      <c r="DO51" s="1"/>
      <c r="DQ51" s="300"/>
      <c r="DR51" s="300"/>
      <c r="DS51" s="1"/>
      <c r="DT51" s="1"/>
      <c r="DU51" s="1"/>
      <c r="DV51" s="1"/>
      <c r="DW51" s="1"/>
      <c r="DX51" s="1"/>
      <c r="DY51" s="1"/>
      <c r="DZ51" s="1"/>
      <c r="EA51" s="1"/>
      <c r="EB51" s="1"/>
      <c r="EC51" s="1"/>
      <c r="ED51" s="1"/>
      <c r="EE51" s="1"/>
      <c r="EF51" s="1"/>
      <c r="EG51" s="1"/>
      <c r="EH51" s="1"/>
      <c r="EI51" s="1"/>
      <c r="EJ51" s="1"/>
      <c r="EK51" s="1"/>
      <c r="EL51" s="1"/>
      <c r="EM51" s="1"/>
      <c r="EO51" s="300"/>
      <c r="EP51" s="300"/>
      <c r="EQ51" s="1"/>
      <c r="ER51" s="1"/>
      <c r="ES51" s="1"/>
      <c r="ET51" s="1"/>
      <c r="EU51" s="1"/>
      <c r="EV51" s="1"/>
      <c r="EW51" s="1"/>
      <c r="EX51" s="1"/>
      <c r="EY51" s="1"/>
      <c r="EZ51" s="1"/>
      <c r="FA51" s="1"/>
      <c r="FB51" s="1"/>
      <c r="FC51" s="1"/>
      <c r="FD51" s="1"/>
      <c r="FE51" s="1"/>
      <c r="FF51" s="1"/>
      <c r="FG51" s="1"/>
      <c r="FH51" s="1"/>
      <c r="FI51" s="1"/>
      <c r="FJ51" s="1"/>
      <c r="FK51" s="1"/>
      <c r="FM51" s="300"/>
      <c r="FN51" s="300"/>
      <c r="FO51" s="1"/>
      <c r="FP51" s="1"/>
      <c r="FQ51" s="1"/>
      <c r="FR51" s="1"/>
      <c r="FS51" s="1"/>
      <c r="FT51" s="1"/>
      <c r="FU51" s="1"/>
      <c r="FV51" s="1"/>
      <c r="FW51" s="1"/>
      <c r="FX51" s="1"/>
      <c r="FY51" s="1"/>
      <c r="FZ51" s="1"/>
      <c r="GA51" s="1"/>
      <c r="GB51" s="1"/>
      <c r="GC51" s="1"/>
      <c r="GD51" s="1"/>
      <c r="GE51" s="1"/>
      <c r="GF51" s="1"/>
      <c r="GG51" s="1"/>
      <c r="GH51" s="1"/>
      <c r="GI51" s="1"/>
      <c r="GK51" s="300"/>
      <c r="GL51" s="300"/>
      <c r="GM51" s="1"/>
      <c r="GN51" s="1"/>
      <c r="GO51" s="1"/>
      <c r="GP51" s="1"/>
      <c r="GQ51" s="1"/>
      <c r="GR51" s="1"/>
      <c r="GS51" s="1"/>
      <c r="GT51" s="1"/>
      <c r="GU51" s="1"/>
      <c r="GV51" s="1"/>
      <c r="GW51" s="1"/>
      <c r="GX51" s="1"/>
      <c r="GY51" s="1"/>
      <c r="GZ51" s="1"/>
      <c r="HA51" s="1"/>
      <c r="HB51" s="1"/>
      <c r="HC51" s="1"/>
      <c r="HD51" s="1"/>
      <c r="HE51" s="1"/>
      <c r="HF51" s="1"/>
      <c r="HG51" s="1"/>
      <c r="HI51" s="300"/>
      <c r="HJ51" s="300"/>
      <c r="HK51" s="1"/>
      <c r="HL51" s="1"/>
      <c r="HM51" s="1"/>
      <c r="HN51" s="1"/>
      <c r="HO51" s="1"/>
      <c r="HP51" s="1"/>
      <c r="HQ51" s="1"/>
      <c r="HR51" s="1"/>
      <c r="HS51" s="1"/>
      <c r="HT51" s="1"/>
      <c r="HU51" s="1"/>
      <c r="HV51" s="1"/>
      <c r="HW51" s="1"/>
      <c r="HX51" s="1"/>
      <c r="HY51" s="1"/>
      <c r="HZ51" s="1"/>
      <c r="IA51" s="1"/>
      <c r="IB51" s="1"/>
      <c r="IC51" s="1"/>
      <c r="ID51" s="1"/>
      <c r="IE51" s="1"/>
    </row>
    <row r="52" spans="1:239" ht="128.25">
      <c r="A52" s="1"/>
      <c r="B52" s="8" t="s">
        <v>204</v>
      </c>
      <c r="C52" s="1"/>
      <c r="D52" s="1"/>
      <c r="E52" s="1"/>
      <c r="F52" s="1"/>
      <c r="G52" s="1"/>
      <c r="H52" s="1"/>
      <c r="I52" s="1"/>
      <c r="J52" s="1"/>
      <c r="K52" s="1"/>
      <c r="L52" s="1"/>
      <c r="M52" s="1"/>
      <c r="N52" s="1"/>
      <c r="O52" s="1"/>
      <c r="P52" s="1"/>
      <c r="Q52" s="1"/>
      <c r="R52" s="1"/>
      <c r="S52" s="1"/>
      <c r="T52" s="1"/>
      <c r="U52" s="1"/>
      <c r="V52" s="1"/>
      <c r="W52" s="1"/>
      <c r="Y52" s="1"/>
      <c r="Z52" s="8" t="s">
        <v>204</v>
      </c>
      <c r="AA52" s="1"/>
      <c r="AB52" s="1"/>
      <c r="AC52" s="1"/>
      <c r="AD52" s="1"/>
      <c r="AE52" s="1"/>
      <c r="AF52" s="1"/>
      <c r="AG52" s="1"/>
      <c r="AH52" s="1"/>
      <c r="AI52" s="1"/>
      <c r="AJ52" s="1"/>
      <c r="AK52" s="1"/>
      <c r="AL52" s="1"/>
      <c r="AM52" s="1"/>
      <c r="AN52" s="1"/>
      <c r="AO52" s="1"/>
      <c r="AP52" s="1"/>
      <c r="AQ52" s="1"/>
      <c r="AR52" s="1"/>
      <c r="AS52" s="1"/>
      <c r="AT52" s="1"/>
      <c r="AU52" s="1"/>
      <c r="AW52" s="1"/>
      <c r="AX52" s="8" t="s">
        <v>204</v>
      </c>
      <c r="AY52" s="1"/>
      <c r="AZ52" s="1"/>
      <c r="BA52" s="1"/>
      <c r="BB52" s="1"/>
      <c r="BC52" s="1"/>
      <c r="BD52" s="1"/>
      <c r="BE52" s="1"/>
      <c r="BF52" s="1"/>
      <c r="BG52" s="1"/>
      <c r="BH52" s="1"/>
      <c r="BI52" s="1"/>
      <c r="BJ52" s="1"/>
      <c r="BK52" s="1"/>
      <c r="BL52" s="1"/>
      <c r="BM52" s="1"/>
      <c r="BN52" s="1"/>
      <c r="BO52" s="1"/>
      <c r="BP52" s="1"/>
      <c r="BQ52" s="1"/>
      <c r="BR52" s="1"/>
      <c r="BS52" s="1"/>
      <c r="BU52" s="1"/>
      <c r="BV52" s="8" t="s">
        <v>204</v>
      </c>
      <c r="BW52" s="1"/>
      <c r="BX52" s="1"/>
      <c r="BY52" s="1"/>
      <c r="BZ52" s="1"/>
      <c r="CA52" s="1"/>
      <c r="CB52" s="1"/>
      <c r="CC52" s="1"/>
      <c r="CD52" s="1"/>
      <c r="CE52" s="1"/>
      <c r="CF52" s="1"/>
      <c r="CG52" s="1"/>
      <c r="CH52" s="1"/>
      <c r="CI52" s="1"/>
      <c r="CJ52" s="1"/>
      <c r="CK52" s="1"/>
      <c r="CL52" s="1"/>
      <c r="CM52" s="1"/>
      <c r="CN52" s="1"/>
      <c r="CO52" s="1"/>
      <c r="CP52" s="1"/>
      <c r="CQ52" s="1"/>
      <c r="CS52" s="1"/>
      <c r="CT52" s="8" t="s">
        <v>204</v>
      </c>
      <c r="CU52" s="1"/>
      <c r="CV52" s="1"/>
      <c r="CW52" s="1"/>
      <c r="CX52" s="1"/>
      <c r="CY52" s="1"/>
      <c r="CZ52" s="1"/>
      <c r="DA52" s="1"/>
      <c r="DB52" s="1"/>
      <c r="DC52" s="1"/>
      <c r="DD52" s="1"/>
      <c r="DE52" s="1"/>
      <c r="DF52" s="1"/>
      <c r="DG52" s="1"/>
      <c r="DH52" s="1"/>
      <c r="DI52" s="1"/>
      <c r="DJ52" s="1"/>
      <c r="DK52" s="1"/>
      <c r="DL52" s="1"/>
      <c r="DM52" s="1"/>
      <c r="DN52" s="1"/>
      <c r="DO52" s="1"/>
      <c r="DQ52" s="1"/>
      <c r="DR52" s="8" t="s">
        <v>204</v>
      </c>
      <c r="DS52" s="1"/>
      <c r="DT52" s="1"/>
      <c r="DU52" s="1"/>
      <c r="DV52" s="1"/>
      <c r="DW52" s="1"/>
      <c r="DX52" s="1"/>
      <c r="DY52" s="1"/>
      <c r="DZ52" s="1"/>
      <c r="EA52" s="1"/>
      <c r="EB52" s="1"/>
      <c r="EC52" s="1"/>
      <c r="ED52" s="1"/>
      <c r="EE52" s="1"/>
      <c r="EF52" s="1"/>
      <c r="EG52" s="1"/>
      <c r="EH52" s="1"/>
      <c r="EI52" s="1"/>
      <c r="EJ52" s="1"/>
      <c r="EK52" s="1"/>
      <c r="EL52" s="1"/>
      <c r="EM52" s="1"/>
      <c r="EO52" s="1"/>
      <c r="EP52" s="8" t="s">
        <v>204</v>
      </c>
      <c r="EQ52" s="1"/>
      <c r="ER52" s="1"/>
      <c r="ES52" s="1"/>
      <c r="ET52" s="1"/>
      <c r="EU52" s="1"/>
      <c r="EV52" s="1"/>
      <c r="EW52" s="1"/>
      <c r="EX52" s="1"/>
      <c r="EY52" s="1"/>
      <c r="EZ52" s="1"/>
      <c r="FA52" s="1"/>
      <c r="FB52" s="1"/>
      <c r="FC52" s="1"/>
      <c r="FD52" s="1"/>
      <c r="FE52" s="1"/>
      <c r="FF52" s="1"/>
      <c r="FG52" s="1"/>
      <c r="FH52" s="1"/>
      <c r="FI52" s="1"/>
      <c r="FJ52" s="1"/>
      <c r="FK52" s="1"/>
      <c r="FM52" s="1"/>
      <c r="FN52" s="8" t="s">
        <v>204</v>
      </c>
      <c r="FO52" s="1"/>
      <c r="FP52" s="1"/>
      <c r="FQ52" s="1"/>
      <c r="FR52" s="1"/>
      <c r="FS52" s="1"/>
      <c r="FT52" s="1"/>
      <c r="FU52" s="1"/>
      <c r="FV52" s="1"/>
      <c r="FW52" s="1"/>
      <c r="FX52" s="1"/>
      <c r="FY52" s="1"/>
      <c r="FZ52" s="1"/>
      <c r="GA52" s="1"/>
      <c r="GB52" s="1"/>
      <c r="GC52" s="1"/>
      <c r="GD52" s="1"/>
      <c r="GE52" s="1"/>
      <c r="GF52" s="1"/>
      <c r="GG52" s="1"/>
      <c r="GH52" s="1"/>
      <c r="GI52" s="1"/>
      <c r="GK52" s="1"/>
      <c r="GL52" s="8" t="s">
        <v>204</v>
      </c>
      <c r="GM52" s="1"/>
      <c r="GN52" s="1"/>
      <c r="GO52" s="1"/>
      <c r="GP52" s="1"/>
      <c r="GQ52" s="1"/>
      <c r="GR52" s="1"/>
      <c r="GS52" s="1"/>
      <c r="GT52" s="1"/>
      <c r="GU52" s="1"/>
      <c r="GV52" s="1"/>
      <c r="GW52" s="1"/>
      <c r="GX52" s="1"/>
      <c r="GY52" s="1"/>
      <c r="GZ52" s="1"/>
      <c r="HA52" s="1"/>
      <c r="HB52" s="1"/>
      <c r="HC52" s="1"/>
      <c r="HD52" s="1"/>
      <c r="HE52" s="1"/>
      <c r="HF52" s="1"/>
      <c r="HG52" s="1"/>
      <c r="HI52" s="1"/>
      <c r="HJ52" s="8" t="s">
        <v>204</v>
      </c>
      <c r="HK52" s="1"/>
      <c r="HL52" s="1"/>
      <c r="HM52" s="1"/>
      <c r="HN52" s="1"/>
      <c r="HO52" s="1"/>
      <c r="HP52" s="1"/>
      <c r="HQ52" s="1"/>
      <c r="HR52" s="1"/>
      <c r="HS52" s="1"/>
      <c r="HT52" s="1"/>
      <c r="HU52" s="1"/>
      <c r="HV52" s="1"/>
      <c r="HW52" s="1"/>
      <c r="HX52" s="1"/>
      <c r="HY52" s="1"/>
      <c r="HZ52" s="1"/>
      <c r="IA52" s="1"/>
      <c r="IB52" s="1"/>
      <c r="IC52" s="1"/>
      <c r="ID52" s="1"/>
      <c r="IE52" s="1"/>
    </row>
    <row r="53" spans="1:239" ht="15">
      <c r="A53" s="1"/>
      <c r="B53" s="10" t="s">
        <v>201</v>
      </c>
      <c r="C53" s="1">
        <v>25.6</v>
      </c>
      <c r="D53" s="1">
        <v>25.8</v>
      </c>
      <c r="E53" s="1">
        <v>25.7</v>
      </c>
      <c r="F53" s="1">
        <v>25.5</v>
      </c>
      <c r="G53" s="1">
        <v>25.4</v>
      </c>
      <c r="H53" s="1">
        <v>25.2</v>
      </c>
      <c r="I53" s="1">
        <v>22.9</v>
      </c>
      <c r="J53" s="1">
        <v>21.8</v>
      </c>
      <c r="K53" s="1">
        <v>23</v>
      </c>
      <c r="L53" s="1">
        <v>25.1</v>
      </c>
      <c r="M53" s="1">
        <v>22.9</v>
      </c>
      <c r="N53" s="1">
        <v>23</v>
      </c>
      <c r="O53" s="1">
        <v>22.6</v>
      </c>
      <c r="P53" s="1">
        <v>22.2</v>
      </c>
      <c r="Q53" s="1">
        <v>21.9</v>
      </c>
      <c r="R53" s="1">
        <v>21.3</v>
      </c>
      <c r="S53" s="1">
        <v>21</v>
      </c>
      <c r="T53" s="1">
        <v>20.7</v>
      </c>
      <c r="U53" s="1">
        <v>20.399999999999999</v>
      </c>
      <c r="V53" s="1">
        <v>20.100000000000001</v>
      </c>
      <c r="W53" s="1">
        <v>19.8</v>
      </c>
      <c r="Y53" s="1"/>
      <c r="Z53" s="10" t="s">
        <v>201</v>
      </c>
      <c r="AA53" s="1">
        <v>25.6</v>
      </c>
      <c r="AB53" s="1">
        <v>25.8</v>
      </c>
      <c r="AC53" s="1">
        <v>25.7</v>
      </c>
      <c r="AD53" s="1">
        <v>25.5</v>
      </c>
      <c r="AE53" s="1">
        <v>25.4</v>
      </c>
      <c r="AF53" s="1">
        <v>25.2</v>
      </c>
      <c r="AG53" s="1">
        <v>22.9</v>
      </c>
      <c r="AH53" s="1">
        <v>21.8</v>
      </c>
      <c r="AI53" s="1">
        <v>23</v>
      </c>
      <c r="AJ53" s="1">
        <v>25.1</v>
      </c>
      <c r="AK53" s="1">
        <v>22.9</v>
      </c>
      <c r="AL53" s="1">
        <v>23</v>
      </c>
      <c r="AM53" s="1">
        <v>22.6</v>
      </c>
      <c r="AN53" s="1">
        <v>22</v>
      </c>
      <c r="AO53" s="1">
        <v>23</v>
      </c>
      <c r="AP53" s="1">
        <v>21.3</v>
      </c>
      <c r="AQ53" s="1">
        <v>21</v>
      </c>
      <c r="AR53" s="1">
        <v>20.7</v>
      </c>
      <c r="AS53" s="1">
        <v>20.399999999999999</v>
      </c>
      <c r="AT53" s="1">
        <v>20.100000000000001</v>
      </c>
      <c r="AU53" s="1">
        <v>19.8</v>
      </c>
      <c r="AW53" s="1"/>
      <c r="AX53" s="10" t="s">
        <v>201</v>
      </c>
      <c r="AY53" s="1">
        <v>25.6</v>
      </c>
      <c r="AZ53" s="1">
        <v>25.8</v>
      </c>
      <c r="BA53" s="1">
        <v>25.7</v>
      </c>
      <c r="BB53" s="1">
        <v>25.5</v>
      </c>
      <c r="BC53" s="1">
        <v>25.4</v>
      </c>
      <c r="BD53" s="1">
        <v>25.2</v>
      </c>
      <c r="BE53" s="1">
        <v>22.9</v>
      </c>
      <c r="BF53" s="1">
        <v>21.8</v>
      </c>
      <c r="BG53" s="1">
        <v>23</v>
      </c>
      <c r="BH53" s="1">
        <v>25.1</v>
      </c>
      <c r="BI53" s="1">
        <v>22.9</v>
      </c>
      <c r="BJ53" s="1">
        <v>23</v>
      </c>
      <c r="BK53" s="1">
        <v>22.6</v>
      </c>
      <c r="BL53" s="1">
        <v>22.1</v>
      </c>
      <c r="BM53" s="1">
        <v>21.7</v>
      </c>
      <c r="BN53" s="1">
        <v>21.3</v>
      </c>
      <c r="BO53" s="1">
        <v>21</v>
      </c>
      <c r="BP53" s="1">
        <v>20.7</v>
      </c>
      <c r="BQ53" s="1">
        <v>20.399999999999999</v>
      </c>
      <c r="BR53" s="1">
        <v>20.100000000000001</v>
      </c>
      <c r="BS53" s="1">
        <v>19.8</v>
      </c>
      <c r="BU53" s="1"/>
      <c r="BV53" s="10" t="s">
        <v>201</v>
      </c>
      <c r="BW53" s="1">
        <v>25.6</v>
      </c>
      <c r="BX53" s="1">
        <v>25.8</v>
      </c>
      <c r="BY53" s="1">
        <v>25.7</v>
      </c>
      <c r="BZ53" s="1">
        <v>25.5</v>
      </c>
      <c r="CA53" s="1">
        <v>25.4</v>
      </c>
      <c r="CB53" s="1">
        <v>25.2</v>
      </c>
      <c r="CC53" s="1">
        <v>22.9</v>
      </c>
      <c r="CD53" s="1">
        <v>21.8</v>
      </c>
      <c r="CE53" s="1">
        <v>23</v>
      </c>
      <c r="CF53" s="1">
        <v>25.1</v>
      </c>
      <c r="CG53" s="1">
        <v>22.9</v>
      </c>
      <c r="CH53" s="1">
        <v>23</v>
      </c>
      <c r="CI53" s="1">
        <v>22.6</v>
      </c>
      <c r="CJ53" s="1">
        <v>22.1</v>
      </c>
      <c r="CK53" s="1">
        <v>21.7</v>
      </c>
      <c r="CL53" s="1">
        <v>21.3</v>
      </c>
      <c r="CM53" s="1">
        <v>21</v>
      </c>
      <c r="CN53" s="1">
        <v>20.7</v>
      </c>
      <c r="CO53" s="1">
        <v>20.399999999999999</v>
      </c>
      <c r="CP53" s="1">
        <v>20.100000000000001</v>
      </c>
      <c r="CQ53" s="1">
        <v>19.8</v>
      </c>
      <c r="CS53" s="1"/>
      <c r="CT53" s="10" t="s">
        <v>201</v>
      </c>
      <c r="CU53" s="1">
        <v>25.6</v>
      </c>
      <c r="CV53" s="1">
        <v>25.8</v>
      </c>
      <c r="CW53" s="1">
        <v>25.7</v>
      </c>
      <c r="CX53" s="1">
        <v>25.5</v>
      </c>
      <c r="CY53" s="1">
        <v>25.4</v>
      </c>
      <c r="CZ53" s="1">
        <v>25.2</v>
      </c>
      <c r="DA53" s="1">
        <v>22.9</v>
      </c>
      <c r="DB53" s="1">
        <v>21.8</v>
      </c>
      <c r="DC53" s="1">
        <v>23</v>
      </c>
      <c r="DD53" s="1">
        <v>25.1</v>
      </c>
      <c r="DE53" s="1">
        <v>22.9</v>
      </c>
      <c r="DF53" s="1">
        <v>23</v>
      </c>
      <c r="DG53" s="1">
        <v>22.6</v>
      </c>
      <c r="DH53" s="1">
        <v>22.3</v>
      </c>
      <c r="DI53" s="1">
        <v>22</v>
      </c>
      <c r="DJ53" s="1">
        <v>21.3</v>
      </c>
      <c r="DK53" s="1">
        <v>21</v>
      </c>
      <c r="DL53" s="1">
        <v>20.7</v>
      </c>
      <c r="DM53" s="1">
        <v>20.399999999999999</v>
      </c>
      <c r="DN53" s="1">
        <v>20.100000000000001</v>
      </c>
      <c r="DO53" s="1">
        <v>19.8</v>
      </c>
      <c r="DQ53" s="1"/>
      <c r="DR53" s="10" t="s">
        <v>201</v>
      </c>
      <c r="DS53" s="1">
        <v>25.6</v>
      </c>
      <c r="DT53" s="1">
        <v>25.8</v>
      </c>
      <c r="DU53" s="1">
        <v>25.7</v>
      </c>
      <c r="DV53" s="1">
        <v>25.5</v>
      </c>
      <c r="DW53" s="1">
        <v>25.4</v>
      </c>
      <c r="DX53" s="1">
        <v>25.2</v>
      </c>
      <c r="DY53" s="1">
        <v>22.9</v>
      </c>
      <c r="DZ53" s="1">
        <v>22.2</v>
      </c>
      <c r="EA53" s="1">
        <v>23.5</v>
      </c>
      <c r="EB53" s="1">
        <v>25.6</v>
      </c>
      <c r="EC53" s="1">
        <v>23.4</v>
      </c>
      <c r="ED53" s="1">
        <v>23.2</v>
      </c>
      <c r="EE53" s="1">
        <v>22.9</v>
      </c>
      <c r="EF53" s="1">
        <v>22.5</v>
      </c>
      <c r="EG53" s="1">
        <v>22.3</v>
      </c>
      <c r="EH53" s="1">
        <v>21.3</v>
      </c>
      <c r="EI53" s="1">
        <v>21</v>
      </c>
      <c r="EJ53" s="1">
        <v>20.7</v>
      </c>
      <c r="EK53" s="1">
        <v>20.399999999999999</v>
      </c>
      <c r="EL53" s="1">
        <v>20.100000000000001</v>
      </c>
      <c r="EM53" s="1">
        <v>19.8</v>
      </c>
      <c r="EO53" s="1"/>
      <c r="EP53" s="10" t="s">
        <v>201</v>
      </c>
      <c r="EQ53" s="1">
        <v>25.6</v>
      </c>
      <c r="ER53" s="1">
        <v>25.8</v>
      </c>
      <c r="ES53" s="1">
        <v>25.7</v>
      </c>
      <c r="ET53" s="1">
        <v>25.5</v>
      </c>
      <c r="EU53" s="1">
        <v>25.4</v>
      </c>
      <c r="EV53" s="1">
        <v>25.2</v>
      </c>
      <c r="EW53" s="1">
        <v>22.9</v>
      </c>
      <c r="EX53" s="1">
        <v>21.8</v>
      </c>
      <c r="EY53" s="1">
        <v>23.8</v>
      </c>
      <c r="EZ53" s="1">
        <v>26</v>
      </c>
      <c r="FA53" s="1">
        <v>23.7</v>
      </c>
      <c r="FB53" s="1">
        <v>23.5</v>
      </c>
      <c r="FC53" s="1">
        <v>22.9</v>
      </c>
      <c r="FD53" s="1">
        <v>22.6</v>
      </c>
      <c r="FE53" s="1">
        <v>22.3</v>
      </c>
      <c r="FF53" s="1">
        <v>21.3</v>
      </c>
      <c r="FG53" s="1">
        <v>21</v>
      </c>
      <c r="FH53" s="1">
        <v>20.7</v>
      </c>
      <c r="FI53" s="1">
        <v>20.399999999999999</v>
      </c>
      <c r="FJ53" s="1">
        <v>20.100000000000001</v>
      </c>
      <c r="FK53" s="1">
        <v>19.8</v>
      </c>
      <c r="FM53" s="1"/>
      <c r="FN53" s="10" t="s">
        <v>201</v>
      </c>
      <c r="FO53" s="1">
        <v>25.6</v>
      </c>
      <c r="FP53" s="1">
        <v>25.8</v>
      </c>
      <c r="FQ53" s="1">
        <v>25.7</v>
      </c>
      <c r="FR53" s="1">
        <v>25.5</v>
      </c>
      <c r="FS53" s="1">
        <v>25.4</v>
      </c>
      <c r="FT53" s="1">
        <v>25.2</v>
      </c>
      <c r="FU53" s="1">
        <v>22.9</v>
      </c>
      <c r="FV53" s="1">
        <v>21.8</v>
      </c>
      <c r="FW53" s="1">
        <v>23</v>
      </c>
      <c r="FX53" s="1">
        <v>25.1</v>
      </c>
      <c r="FY53" s="1">
        <v>22.9</v>
      </c>
      <c r="FZ53" s="1">
        <v>23.3</v>
      </c>
      <c r="GA53" s="1">
        <v>23</v>
      </c>
      <c r="GB53" s="1">
        <v>22.6</v>
      </c>
      <c r="GC53" s="1">
        <v>22.4</v>
      </c>
      <c r="GD53" s="1">
        <v>21.3</v>
      </c>
      <c r="GE53" s="1">
        <v>21</v>
      </c>
      <c r="GF53" s="1">
        <v>20.7</v>
      </c>
      <c r="GG53" s="1">
        <v>20.399999999999999</v>
      </c>
      <c r="GH53" s="1">
        <v>20.100000000000001</v>
      </c>
      <c r="GI53" s="1">
        <v>19.8</v>
      </c>
      <c r="GK53" s="1"/>
      <c r="GL53" s="10" t="s">
        <v>201</v>
      </c>
      <c r="GM53" s="1">
        <v>25.6</v>
      </c>
      <c r="GN53" s="1">
        <v>25.8</v>
      </c>
      <c r="GO53" s="1">
        <v>25.7</v>
      </c>
      <c r="GP53" s="1">
        <v>25.5</v>
      </c>
      <c r="GQ53" s="1">
        <v>25.4</v>
      </c>
      <c r="GR53" s="1">
        <v>25.2</v>
      </c>
      <c r="GS53" s="1">
        <v>22.9</v>
      </c>
      <c r="GT53" s="1">
        <v>21.8</v>
      </c>
      <c r="GU53" s="1">
        <v>23</v>
      </c>
      <c r="GV53" s="1">
        <v>25.1</v>
      </c>
      <c r="GW53" s="1">
        <v>22.9</v>
      </c>
      <c r="GX53" s="1">
        <v>23</v>
      </c>
      <c r="GY53" s="1">
        <v>22.8</v>
      </c>
      <c r="GZ53" s="1">
        <v>22.4</v>
      </c>
      <c r="HA53" s="1">
        <v>22.1</v>
      </c>
      <c r="HB53" s="1">
        <v>21.3</v>
      </c>
      <c r="HC53" s="1">
        <v>21</v>
      </c>
      <c r="HD53" s="1">
        <v>20.7</v>
      </c>
      <c r="HE53" s="1">
        <v>20.399999999999999</v>
      </c>
      <c r="HF53" s="1">
        <v>20.100000000000001</v>
      </c>
      <c r="HG53" s="1">
        <v>19.8</v>
      </c>
      <c r="HI53" s="1"/>
      <c r="HJ53" s="10" t="s">
        <v>201</v>
      </c>
      <c r="HK53" s="1">
        <v>25.6</v>
      </c>
      <c r="HL53" s="1">
        <v>25.8</v>
      </c>
      <c r="HM53" s="1">
        <v>25.7</v>
      </c>
      <c r="HN53" s="1">
        <v>25.5</v>
      </c>
      <c r="HO53" s="1">
        <v>25.4</v>
      </c>
      <c r="HP53" s="1">
        <v>25.2</v>
      </c>
      <c r="HQ53" s="1">
        <v>22.9</v>
      </c>
      <c r="HR53" s="1">
        <v>21.8</v>
      </c>
      <c r="HS53" s="1">
        <v>23</v>
      </c>
      <c r="HT53" s="1">
        <v>25.1</v>
      </c>
      <c r="HU53" s="1">
        <v>23.3</v>
      </c>
      <c r="HV53" s="1">
        <v>23</v>
      </c>
      <c r="HW53" s="1">
        <v>22.7</v>
      </c>
      <c r="HX53" s="1">
        <v>22.3</v>
      </c>
      <c r="HY53" s="1">
        <v>22</v>
      </c>
      <c r="HZ53" s="1">
        <v>21.3</v>
      </c>
      <c r="IA53" s="1">
        <v>21</v>
      </c>
      <c r="IB53" s="1">
        <v>20.7</v>
      </c>
      <c r="IC53" s="1">
        <v>20.399999999999999</v>
      </c>
      <c r="ID53" s="1">
        <v>20.100000000000001</v>
      </c>
      <c r="IE53" s="1">
        <v>19.8</v>
      </c>
    </row>
    <row r="54" spans="1:239" ht="15">
      <c r="A54" s="1"/>
      <c r="B54" s="10" t="s">
        <v>202</v>
      </c>
      <c r="C54" s="1">
        <v>26.3</v>
      </c>
      <c r="D54" s="1">
        <v>26.2</v>
      </c>
      <c r="E54" s="1">
        <v>26.2</v>
      </c>
      <c r="F54" s="1">
        <v>26.1</v>
      </c>
      <c r="G54" s="1">
        <v>26.1</v>
      </c>
      <c r="H54" s="1">
        <v>26</v>
      </c>
      <c r="I54" s="1">
        <v>23.3</v>
      </c>
      <c r="J54" s="1">
        <v>23.6</v>
      </c>
      <c r="K54" s="1">
        <v>23.3</v>
      </c>
      <c r="L54" s="1">
        <v>24.4</v>
      </c>
      <c r="M54" s="1">
        <v>23.2</v>
      </c>
      <c r="N54" s="1">
        <v>22.8</v>
      </c>
      <c r="O54" s="1">
        <v>22.4</v>
      </c>
      <c r="P54" s="1">
        <v>22.1</v>
      </c>
      <c r="Q54" s="1">
        <v>21.7</v>
      </c>
      <c r="R54" s="1">
        <v>21.4</v>
      </c>
      <c r="S54" s="1">
        <v>21</v>
      </c>
      <c r="T54" s="1">
        <v>20.6</v>
      </c>
      <c r="U54" s="1">
        <v>20.3</v>
      </c>
      <c r="V54" s="1">
        <v>19.899999999999999</v>
      </c>
      <c r="W54" s="1">
        <v>19.600000000000001</v>
      </c>
      <c r="Y54" s="1"/>
      <c r="Z54" s="10" t="s">
        <v>202</v>
      </c>
      <c r="AA54" s="1">
        <v>26.3</v>
      </c>
      <c r="AB54" s="1">
        <v>26.2</v>
      </c>
      <c r="AC54" s="1">
        <v>26.2</v>
      </c>
      <c r="AD54" s="1">
        <v>26.1</v>
      </c>
      <c r="AE54" s="1">
        <v>26.1</v>
      </c>
      <c r="AF54" s="1">
        <v>26</v>
      </c>
      <c r="AG54" s="1">
        <v>23.3</v>
      </c>
      <c r="AH54" s="1">
        <v>23.6</v>
      </c>
      <c r="AI54" s="1">
        <v>23.3</v>
      </c>
      <c r="AJ54" s="1">
        <v>24.4</v>
      </c>
      <c r="AK54" s="1">
        <v>23.2</v>
      </c>
      <c r="AL54" s="1">
        <v>22.8</v>
      </c>
      <c r="AM54" s="1">
        <v>22.4</v>
      </c>
      <c r="AN54" s="1">
        <v>22.1</v>
      </c>
      <c r="AO54" s="1">
        <v>21.7</v>
      </c>
      <c r="AP54" s="1">
        <v>21.4</v>
      </c>
      <c r="AQ54" s="1">
        <v>21</v>
      </c>
      <c r="AR54" s="1">
        <v>20.6</v>
      </c>
      <c r="AS54" s="1">
        <v>20.3</v>
      </c>
      <c r="AT54" s="1">
        <v>19.899999999999999</v>
      </c>
      <c r="AU54" s="1">
        <v>19.600000000000001</v>
      </c>
      <c r="AW54" s="1"/>
      <c r="AX54" s="10" t="s">
        <v>202</v>
      </c>
      <c r="AY54" s="1">
        <v>26.3</v>
      </c>
      <c r="AZ54" s="1">
        <v>26.2</v>
      </c>
      <c r="BA54" s="1">
        <v>26.2</v>
      </c>
      <c r="BB54" s="1">
        <v>26.1</v>
      </c>
      <c r="BC54" s="1">
        <v>26.1</v>
      </c>
      <c r="BD54" s="1">
        <v>26</v>
      </c>
      <c r="BE54" s="1">
        <v>23.3</v>
      </c>
      <c r="BF54" s="1">
        <v>23.6</v>
      </c>
      <c r="BG54" s="1">
        <v>23.3</v>
      </c>
      <c r="BH54" s="1">
        <v>24.4</v>
      </c>
      <c r="BI54" s="1">
        <v>23.2</v>
      </c>
      <c r="BJ54" s="1">
        <v>22.8</v>
      </c>
      <c r="BK54" s="1">
        <v>22.4</v>
      </c>
      <c r="BL54" s="1">
        <v>22.1</v>
      </c>
      <c r="BM54" s="1">
        <v>21.7</v>
      </c>
      <c r="BN54" s="1">
        <v>21.4</v>
      </c>
      <c r="BO54" s="1">
        <v>21</v>
      </c>
      <c r="BP54" s="1">
        <v>20.6</v>
      </c>
      <c r="BQ54" s="1">
        <v>20.3</v>
      </c>
      <c r="BR54" s="1">
        <v>19.899999999999999</v>
      </c>
      <c r="BS54" s="1">
        <v>19.600000000000001</v>
      </c>
      <c r="BU54" s="1"/>
      <c r="BV54" s="10" t="s">
        <v>202</v>
      </c>
      <c r="BW54" s="1">
        <v>26.3</v>
      </c>
      <c r="BX54" s="1">
        <v>26.2</v>
      </c>
      <c r="BY54" s="1">
        <v>26.2</v>
      </c>
      <c r="BZ54" s="1">
        <v>26.1</v>
      </c>
      <c r="CA54" s="1">
        <v>26.1</v>
      </c>
      <c r="CB54" s="1">
        <v>26</v>
      </c>
      <c r="CC54" s="1">
        <v>23.3</v>
      </c>
      <c r="CD54" s="1">
        <v>23.6</v>
      </c>
      <c r="CE54" s="1">
        <v>23.3</v>
      </c>
      <c r="CF54" s="1">
        <v>24.4</v>
      </c>
      <c r="CG54" s="1">
        <v>23.2</v>
      </c>
      <c r="CH54" s="1">
        <v>22.8</v>
      </c>
      <c r="CI54" s="1">
        <v>22.4</v>
      </c>
      <c r="CJ54" s="1">
        <v>22.1</v>
      </c>
      <c r="CK54" s="1">
        <v>21.7</v>
      </c>
      <c r="CL54" s="1">
        <v>21.4</v>
      </c>
      <c r="CM54" s="1">
        <v>21</v>
      </c>
      <c r="CN54" s="1">
        <v>20.6</v>
      </c>
      <c r="CO54" s="1">
        <v>20.3</v>
      </c>
      <c r="CP54" s="1">
        <v>19.899999999999999</v>
      </c>
      <c r="CQ54" s="1">
        <v>19.600000000000001</v>
      </c>
      <c r="CS54" s="1"/>
      <c r="CT54" s="10" t="s">
        <v>202</v>
      </c>
      <c r="CU54" s="1">
        <v>26.3</v>
      </c>
      <c r="CV54" s="1">
        <v>26.2</v>
      </c>
      <c r="CW54" s="1">
        <v>26.2</v>
      </c>
      <c r="CX54" s="1">
        <v>26.1</v>
      </c>
      <c r="CY54" s="1">
        <v>26.1</v>
      </c>
      <c r="CZ54" s="1">
        <v>26</v>
      </c>
      <c r="DA54" s="1">
        <v>23.3</v>
      </c>
      <c r="DB54" s="1">
        <v>23.6</v>
      </c>
      <c r="DC54" s="1">
        <v>23.3</v>
      </c>
      <c r="DD54" s="1">
        <v>24.4</v>
      </c>
      <c r="DE54" s="1">
        <v>23.2</v>
      </c>
      <c r="DF54" s="1">
        <v>22.8</v>
      </c>
      <c r="DG54" s="1">
        <v>22.4</v>
      </c>
      <c r="DH54" s="1">
        <v>22.1</v>
      </c>
      <c r="DI54" s="1">
        <v>21.7</v>
      </c>
      <c r="DJ54" s="1">
        <v>21.4</v>
      </c>
      <c r="DK54" s="1">
        <v>21</v>
      </c>
      <c r="DL54" s="1">
        <v>20.6</v>
      </c>
      <c r="DM54" s="1">
        <v>20.3</v>
      </c>
      <c r="DN54" s="1">
        <v>19.899999999999999</v>
      </c>
      <c r="DO54" s="1">
        <v>19.600000000000001</v>
      </c>
      <c r="DQ54" s="1"/>
      <c r="DR54" s="10" t="s">
        <v>202</v>
      </c>
      <c r="DS54" s="1">
        <v>26.3</v>
      </c>
      <c r="DT54" s="1">
        <v>26.2</v>
      </c>
      <c r="DU54" s="1">
        <v>26.2</v>
      </c>
      <c r="DV54" s="1">
        <v>26.1</v>
      </c>
      <c r="DW54" s="1">
        <v>26.1</v>
      </c>
      <c r="DX54" s="1">
        <v>26</v>
      </c>
      <c r="DY54" s="1">
        <v>23.3</v>
      </c>
      <c r="DZ54" s="1">
        <v>23.6</v>
      </c>
      <c r="EA54" s="1">
        <v>23.3</v>
      </c>
      <c r="EB54" s="1">
        <v>24.4</v>
      </c>
      <c r="EC54" s="1">
        <v>23.2</v>
      </c>
      <c r="ED54" s="1">
        <v>22.8</v>
      </c>
      <c r="EE54" s="1">
        <v>22.4</v>
      </c>
      <c r="EF54" s="1">
        <v>22.1</v>
      </c>
      <c r="EG54" s="1">
        <v>21.7</v>
      </c>
      <c r="EH54" s="1">
        <v>21.4</v>
      </c>
      <c r="EI54" s="1">
        <v>21</v>
      </c>
      <c r="EJ54" s="1">
        <v>20.6</v>
      </c>
      <c r="EK54" s="1">
        <v>20.3</v>
      </c>
      <c r="EL54" s="1">
        <v>19.899999999999999</v>
      </c>
      <c r="EM54" s="1">
        <v>19.600000000000001</v>
      </c>
      <c r="EO54" s="1"/>
      <c r="EP54" s="10" t="s">
        <v>202</v>
      </c>
      <c r="EQ54" s="1">
        <v>26.3</v>
      </c>
      <c r="ER54" s="1">
        <v>26.2</v>
      </c>
      <c r="ES54" s="1">
        <v>26.2</v>
      </c>
      <c r="ET54" s="1">
        <v>26.1</v>
      </c>
      <c r="EU54" s="1">
        <v>26.1</v>
      </c>
      <c r="EV54" s="1">
        <v>26</v>
      </c>
      <c r="EW54" s="1">
        <v>23.3</v>
      </c>
      <c r="EX54" s="1">
        <v>23.6</v>
      </c>
      <c r="EY54" s="1">
        <v>23.3</v>
      </c>
      <c r="EZ54" s="1">
        <v>24.4</v>
      </c>
      <c r="FA54" s="1">
        <v>23.2</v>
      </c>
      <c r="FB54" s="1">
        <v>22.8</v>
      </c>
      <c r="FC54" s="1">
        <v>22.4</v>
      </c>
      <c r="FD54" s="1">
        <v>22.1</v>
      </c>
      <c r="FE54" s="1">
        <v>21.7</v>
      </c>
      <c r="FF54" s="1">
        <v>21.4</v>
      </c>
      <c r="FG54" s="1">
        <v>21</v>
      </c>
      <c r="FH54" s="1">
        <v>20.6</v>
      </c>
      <c r="FI54" s="1">
        <v>20.3</v>
      </c>
      <c r="FJ54" s="1">
        <v>19.899999999999999</v>
      </c>
      <c r="FK54" s="1">
        <v>19.600000000000001</v>
      </c>
      <c r="FM54" s="1"/>
      <c r="FN54" s="10" t="s">
        <v>202</v>
      </c>
      <c r="FO54" s="1">
        <v>26.3</v>
      </c>
      <c r="FP54" s="1">
        <v>26.2</v>
      </c>
      <c r="FQ54" s="1">
        <v>26.2</v>
      </c>
      <c r="FR54" s="1">
        <v>26.1</v>
      </c>
      <c r="FS54" s="1">
        <v>26.1</v>
      </c>
      <c r="FT54" s="1">
        <v>26</v>
      </c>
      <c r="FU54" s="1">
        <v>23.3</v>
      </c>
      <c r="FV54" s="1">
        <v>23.6</v>
      </c>
      <c r="FW54" s="1">
        <v>23.3</v>
      </c>
      <c r="FX54" s="1">
        <v>24.4</v>
      </c>
      <c r="FY54" s="1">
        <v>23.2</v>
      </c>
      <c r="FZ54" s="1">
        <v>22.8</v>
      </c>
      <c r="GA54" s="1">
        <v>22.4</v>
      </c>
      <c r="GB54" s="1">
        <v>22.1</v>
      </c>
      <c r="GC54" s="1">
        <v>21.7</v>
      </c>
      <c r="GD54" s="1">
        <v>21.4</v>
      </c>
      <c r="GE54" s="1">
        <v>21</v>
      </c>
      <c r="GF54" s="1">
        <v>20.6</v>
      </c>
      <c r="GG54" s="1">
        <v>20.3</v>
      </c>
      <c r="GH54" s="1">
        <v>19.899999999999999</v>
      </c>
      <c r="GI54" s="1">
        <v>19.600000000000001</v>
      </c>
      <c r="GK54" s="1"/>
      <c r="GL54" s="10" t="s">
        <v>202</v>
      </c>
      <c r="GM54" s="1">
        <v>26.3</v>
      </c>
      <c r="GN54" s="1">
        <v>26.2</v>
      </c>
      <c r="GO54" s="1">
        <v>26.2</v>
      </c>
      <c r="GP54" s="1">
        <v>26.1</v>
      </c>
      <c r="GQ54" s="1">
        <v>26.1</v>
      </c>
      <c r="GR54" s="1">
        <v>26</v>
      </c>
      <c r="GS54" s="1">
        <v>23.3</v>
      </c>
      <c r="GT54" s="1">
        <v>23.6</v>
      </c>
      <c r="GU54" s="1">
        <v>23.3</v>
      </c>
      <c r="GV54" s="1">
        <v>24.4</v>
      </c>
      <c r="GW54" s="1">
        <v>23.2</v>
      </c>
      <c r="GX54" s="1">
        <v>22.8</v>
      </c>
      <c r="GY54" s="1">
        <v>22.4</v>
      </c>
      <c r="GZ54" s="1">
        <v>22.1</v>
      </c>
      <c r="HA54" s="1">
        <v>21.7</v>
      </c>
      <c r="HB54" s="1">
        <v>21.4</v>
      </c>
      <c r="HC54" s="1">
        <v>21</v>
      </c>
      <c r="HD54" s="1">
        <v>20.6</v>
      </c>
      <c r="HE54" s="1">
        <v>20.3</v>
      </c>
      <c r="HF54" s="1">
        <v>19.899999999999999</v>
      </c>
      <c r="HG54" s="1">
        <v>19.600000000000001</v>
      </c>
      <c r="HI54" s="1"/>
      <c r="HJ54" s="10" t="s">
        <v>202</v>
      </c>
      <c r="HK54" s="1">
        <v>26.3</v>
      </c>
      <c r="HL54" s="1">
        <v>26.2</v>
      </c>
      <c r="HM54" s="1">
        <v>26.2</v>
      </c>
      <c r="HN54" s="1">
        <v>26.1</v>
      </c>
      <c r="HO54" s="1">
        <v>26.1</v>
      </c>
      <c r="HP54" s="1">
        <v>26</v>
      </c>
      <c r="HQ54" s="1">
        <v>23.3</v>
      </c>
      <c r="HR54" s="1">
        <v>23.6</v>
      </c>
      <c r="HS54" s="1">
        <v>23.3</v>
      </c>
      <c r="HT54" s="1">
        <v>24.4</v>
      </c>
      <c r="HU54" s="1">
        <v>23.2</v>
      </c>
      <c r="HV54" s="1">
        <v>22.8</v>
      </c>
      <c r="HW54" s="1">
        <v>22.4</v>
      </c>
      <c r="HX54" s="1">
        <v>22.1</v>
      </c>
      <c r="HY54" s="1">
        <v>21.7</v>
      </c>
      <c r="HZ54" s="1">
        <v>21.4</v>
      </c>
      <c r="IA54" s="1">
        <v>21</v>
      </c>
      <c r="IB54" s="1">
        <v>20.6</v>
      </c>
      <c r="IC54" s="1">
        <v>20.3</v>
      </c>
      <c r="ID54" s="1">
        <v>19.899999999999999</v>
      </c>
      <c r="IE54" s="1">
        <v>19.600000000000001</v>
      </c>
    </row>
    <row r="55" spans="1:239" ht="15">
      <c r="A55" s="300"/>
      <c r="B55" s="300"/>
      <c r="C55" s="1"/>
      <c r="D55" s="1"/>
      <c r="E55" s="1"/>
      <c r="F55" s="1"/>
      <c r="G55" s="1"/>
      <c r="H55" s="1"/>
      <c r="I55" s="1"/>
      <c r="J55" s="1"/>
      <c r="K55" s="1"/>
      <c r="L55" s="1"/>
      <c r="M55" s="1"/>
      <c r="N55" s="1"/>
      <c r="O55" s="1"/>
      <c r="P55" s="1"/>
      <c r="Q55" s="1"/>
      <c r="R55" s="1"/>
      <c r="S55" s="1"/>
      <c r="T55" s="1"/>
      <c r="U55" s="1"/>
      <c r="V55" s="1"/>
      <c r="W55" s="1"/>
      <c r="Y55" s="300"/>
      <c r="Z55" s="300"/>
      <c r="AA55" s="1"/>
      <c r="AB55" s="1"/>
      <c r="AC55" s="1"/>
      <c r="AD55" s="1"/>
      <c r="AE55" s="1"/>
      <c r="AF55" s="1"/>
      <c r="AG55" s="1"/>
      <c r="AH55" s="1"/>
      <c r="AI55" s="1"/>
      <c r="AJ55" s="1"/>
      <c r="AK55" s="1"/>
      <c r="AL55" s="1"/>
      <c r="AM55" s="1"/>
      <c r="AN55" s="1"/>
      <c r="AO55" s="1"/>
      <c r="AP55" s="1"/>
      <c r="AQ55" s="1"/>
      <c r="AR55" s="1"/>
      <c r="AS55" s="1"/>
      <c r="AT55" s="1"/>
      <c r="AU55" s="1"/>
      <c r="AW55" s="300"/>
      <c r="AX55" s="300"/>
      <c r="AY55" s="1"/>
      <c r="AZ55" s="1"/>
      <c r="BA55" s="1"/>
      <c r="BB55" s="1"/>
      <c r="BC55" s="1"/>
      <c r="BD55" s="1"/>
      <c r="BE55" s="1"/>
      <c r="BF55" s="1"/>
      <c r="BG55" s="1"/>
      <c r="BH55" s="1"/>
      <c r="BI55" s="1"/>
      <c r="BJ55" s="1"/>
      <c r="BK55" s="1"/>
      <c r="BL55" s="1"/>
      <c r="BM55" s="1"/>
      <c r="BN55" s="1"/>
      <c r="BO55" s="1"/>
      <c r="BP55" s="1"/>
      <c r="BQ55" s="1"/>
      <c r="BR55" s="1"/>
      <c r="BS55" s="1"/>
      <c r="BU55" s="300"/>
      <c r="BV55" s="300"/>
      <c r="BW55" s="1"/>
      <c r="BX55" s="1"/>
      <c r="BY55" s="1"/>
      <c r="BZ55" s="1"/>
      <c r="CA55" s="1"/>
      <c r="CB55" s="1"/>
      <c r="CC55" s="1"/>
      <c r="CD55" s="1"/>
      <c r="CE55" s="1"/>
      <c r="CF55" s="1"/>
      <c r="CG55" s="1"/>
      <c r="CH55" s="1"/>
      <c r="CI55" s="1"/>
      <c r="CJ55" s="1"/>
      <c r="CK55" s="1"/>
      <c r="CL55" s="1"/>
      <c r="CM55" s="1"/>
      <c r="CN55" s="1"/>
      <c r="CO55" s="1"/>
      <c r="CP55" s="1"/>
      <c r="CQ55" s="1"/>
      <c r="CS55" s="300"/>
      <c r="CT55" s="300"/>
      <c r="CU55" s="1"/>
      <c r="CV55" s="1"/>
      <c r="CW55" s="1"/>
      <c r="CX55" s="1"/>
      <c r="CY55" s="1"/>
      <c r="CZ55" s="1"/>
      <c r="DA55" s="1"/>
      <c r="DB55" s="1"/>
      <c r="DC55" s="1"/>
      <c r="DD55" s="1"/>
      <c r="DE55" s="1"/>
      <c r="DF55" s="1"/>
      <c r="DG55" s="1"/>
      <c r="DH55" s="1"/>
      <c r="DI55" s="1"/>
      <c r="DJ55" s="1"/>
      <c r="DK55" s="1"/>
      <c r="DL55" s="1"/>
      <c r="DM55" s="1"/>
      <c r="DN55" s="1"/>
      <c r="DO55" s="1"/>
      <c r="DQ55" s="300"/>
      <c r="DR55" s="300"/>
      <c r="DS55" s="1"/>
      <c r="DT55" s="1"/>
      <c r="DU55" s="1"/>
      <c r="DV55" s="1"/>
      <c r="DW55" s="1"/>
      <c r="DX55" s="1"/>
      <c r="DY55" s="1"/>
      <c r="DZ55" s="1"/>
      <c r="EA55" s="1"/>
      <c r="EB55" s="1"/>
      <c r="EC55" s="1"/>
      <c r="ED55" s="1"/>
      <c r="EE55" s="1"/>
      <c r="EF55" s="1"/>
      <c r="EG55" s="1"/>
      <c r="EH55" s="1"/>
      <c r="EI55" s="1"/>
      <c r="EJ55" s="1"/>
      <c r="EK55" s="1"/>
      <c r="EL55" s="1"/>
      <c r="EM55" s="1"/>
      <c r="EO55" s="300"/>
      <c r="EP55" s="300"/>
      <c r="EQ55" s="1"/>
      <c r="ER55" s="1"/>
      <c r="ES55" s="1"/>
      <c r="ET55" s="1"/>
      <c r="EU55" s="1"/>
      <c r="EV55" s="1"/>
      <c r="EW55" s="1"/>
      <c r="EX55" s="1"/>
      <c r="EY55" s="1"/>
      <c r="EZ55" s="1"/>
      <c r="FA55" s="1"/>
      <c r="FB55" s="1"/>
      <c r="FC55" s="1"/>
      <c r="FD55" s="1"/>
      <c r="FE55" s="1"/>
      <c r="FF55" s="1"/>
      <c r="FG55" s="1"/>
      <c r="FH55" s="1"/>
      <c r="FI55" s="1"/>
      <c r="FJ55" s="1"/>
      <c r="FK55" s="1"/>
      <c r="FM55" s="300"/>
      <c r="FN55" s="300"/>
      <c r="FO55" s="1"/>
      <c r="FP55" s="1"/>
      <c r="FQ55" s="1"/>
      <c r="FR55" s="1"/>
      <c r="FS55" s="1"/>
      <c r="FT55" s="1"/>
      <c r="FU55" s="1"/>
      <c r="FV55" s="1"/>
      <c r="FW55" s="1"/>
      <c r="FX55" s="1"/>
      <c r="FY55" s="1"/>
      <c r="FZ55" s="1"/>
      <c r="GA55" s="1"/>
      <c r="GB55" s="1"/>
      <c r="GC55" s="1"/>
      <c r="GD55" s="1"/>
      <c r="GE55" s="1"/>
      <c r="GF55" s="1"/>
      <c r="GG55" s="1"/>
      <c r="GH55" s="1"/>
      <c r="GI55" s="1"/>
      <c r="GK55" s="300"/>
      <c r="GL55" s="300"/>
      <c r="GM55" s="1"/>
      <c r="GN55" s="1"/>
      <c r="GO55" s="1"/>
      <c r="GP55" s="1"/>
      <c r="GQ55" s="1"/>
      <c r="GR55" s="1"/>
      <c r="GS55" s="1"/>
      <c r="GT55" s="1"/>
      <c r="GU55" s="1"/>
      <c r="GV55" s="1"/>
      <c r="GW55" s="1"/>
      <c r="GX55" s="1"/>
      <c r="GY55" s="1"/>
      <c r="GZ55" s="1"/>
      <c r="HA55" s="1"/>
      <c r="HB55" s="1"/>
      <c r="HC55" s="1"/>
      <c r="HD55" s="1"/>
      <c r="HE55" s="1"/>
      <c r="HF55" s="1"/>
      <c r="HG55" s="1"/>
      <c r="HI55" s="300"/>
      <c r="HJ55" s="300"/>
      <c r="HK55" s="1"/>
      <c r="HL55" s="1"/>
      <c r="HM55" s="1"/>
      <c r="HN55" s="1"/>
      <c r="HO55" s="1"/>
      <c r="HP55" s="1"/>
      <c r="HQ55" s="1"/>
      <c r="HR55" s="1"/>
      <c r="HS55" s="1"/>
      <c r="HT55" s="1"/>
      <c r="HU55" s="1"/>
      <c r="HV55" s="1"/>
      <c r="HW55" s="1"/>
      <c r="HX55" s="1"/>
      <c r="HY55" s="1"/>
      <c r="HZ55" s="1"/>
      <c r="IA55" s="1"/>
      <c r="IB55" s="1"/>
      <c r="IC55" s="1"/>
      <c r="ID55" s="1"/>
      <c r="IE55" s="1"/>
    </row>
    <row r="56" spans="1:239" ht="128.25">
      <c r="A56" s="1"/>
      <c r="B56" s="8" t="s">
        <v>205</v>
      </c>
      <c r="C56" s="1"/>
      <c r="D56" s="1"/>
      <c r="E56" s="1"/>
      <c r="F56" s="1"/>
      <c r="G56" s="1"/>
      <c r="H56" s="1"/>
      <c r="I56" s="1"/>
      <c r="J56" s="1"/>
      <c r="K56" s="1"/>
      <c r="L56" s="1"/>
      <c r="M56" s="1"/>
      <c r="N56" s="1"/>
      <c r="O56" s="1"/>
      <c r="P56" s="1"/>
      <c r="Q56" s="1"/>
      <c r="R56" s="1"/>
      <c r="S56" s="1"/>
      <c r="T56" s="1"/>
      <c r="U56" s="1"/>
      <c r="V56" s="1"/>
      <c r="W56" s="1"/>
      <c r="Y56" s="1"/>
      <c r="Z56" s="8" t="s">
        <v>205</v>
      </c>
      <c r="AA56" s="1"/>
      <c r="AB56" s="1"/>
      <c r="AC56" s="1"/>
      <c r="AD56" s="1"/>
      <c r="AE56" s="1"/>
      <c r="AF56" s="1"/>
      <c r="AG56" s="1"/>
      <c r="AH56" s="1"/>
      <c r="AI56" s="1"/>
      <c r="AJ56" s="1"/>
      <c r="AK56" s="1"/>
      <c r="AL56" s="1"/>
      <c r="AM56" s="1"/>
      <c r="AN56" s="1"/>
      <c r="AO56" s="1"/>
      <c r="AP56" s="1"/>
      <c r="AQ56" s="1"/>
      <c r="AR56" s="1"/>
      <c r="AS56" s="1"/>
      <c r="AT56" s="1"/>
      <c r="AU56" s="1"/>
      <c r="AW56" s="1"/>
      <c r="AX56" s="8" t="s">
        <v>205</v>
      </c>
      <c r="AY56" s="1"/>
      <c r="AZ56" s="1"/>
      <c r="BA56" s="1"/>
      <c r="BB56" s="1"/>
      <c r="BC56" s="1"/>
      <c r="BD56" s="1"/>
      <c r="BE56" s="1"/>
      <c r="BF56" s="1"/>
      <c r="BG56" s="1"/>
      <c r="BH56" s="1"/>
      <c r="BI56" s="1"/>
      <c r="BJ56" s="1"/>
      <c r="BK56" s="1"/>
      <c r="BL56" s="1"/>
      <c r="BM56" s="1"/>
      <c r="BN56" s="1"/>
      <c r="BO56" s="1"/>
      <c r="BP56" s="1"/>
      <c r="BQ56" s="1"/>
      <c r="BR56" s="1"/>
      <c r="BS56" s="1"/>
      <c r="BU56" s="1"/>
      <c r="BV56" s="8" t="s">
        <v>205</v>
      </c>
      <c r="BW56" s="1"/>
      <c r="BX56" s="1"/>
      <c r="BY56" s="1"/>
      <c r="BZ56" s="1"/>
      <c r="CA56" s="1"/>
      <c r="CB56" s="1"/>
      <c r="CC56" s="1"/>
      <c r="CD56" s="1"/>
      <c r="CE56" s="1"/>
      <c r="CF56" s="1"/>
      <c r="CG56" s="1"/>
      <c r="CH56" s="1"/>
      <c r="CI56" s="1"/>
      <c r="CJ56" s="1"/>
      <c r="CK56" s="1"/>
      <c r="CL56" s="1"/>
      <c r="CM56" s="1"/>
      <c r="CN56" s="1"/>
      <c r="CO56" s="1"/>
      <c r="CP56" s="1"/>
      <c r="CQ56" s="1"/>
      <c r="CS56" s="1"/>
      <c r="CT56" s="8" t="s">
        <v>205</v>
      </c>
      <c r="CU56" s="1"/>
      <c r="CV56" s="1"/>
      <c r="CW56" s="1"/>
      <c r="CX56" s="1"/>
      <c r="CY56" s="1"/>
      <c r="CZ56" s="1"/>
      <c r="DA56" s="1"/>
      <c r="DB56" s="1"/>
      <c r="DC56" s="1"/>
      <c r="DD56" s="1"/>
      <c r="DE56" s="1"/>
      <c r="DF56" s="1"/>
      <c r="DG56" s="1"/>
      <c r="DH56" s="1"/>
      <c r="DI56" s="1"/>
      <c r="DJ56" s="1"/>
      <c r="DK56" s="1"/>
      <c r="DL56" s="1"/>
      <c r="DM56" s="1"/>
      <c r="DN56" s="1"/>
      <c r="DO56" s="1"/>
      <c r="DQ56" s="1"/>
      <c r="DR56" s="8" t="s">
        <v>205</v>
      </c>
      <c r="DS56" s="1"/>
      <c r="DT56" s="1"/>
      <c r="DU56" s="1"/>
      <c r="DV56" s="1"/>
      <c r="DW56" s="1"/>
      <c r="DX56" s="1"/>
      <c r="DY56" s="1"/>
      <c r="DZ56" s="1"/>
      <c r="EA56" s="1"/>
      <c r="EB56" s="1"/>
      <c r="EC56" s="1"/>
      <c r="ED56" s="1"/>
      <c r="EE56" s="1"/>
      <c r="EF56" s="1"/>
      <c r="EG56" s="1"/>
      <c r="EH56" s="1"/>
      <c r="EI56" s="1"/>
      <c r="EJ56" s="1"/>
      <c r="EK56" s="1"/>
      <c r="EL56" s="1"/>
      <c r="EM56" s="1"/>
      <c r="EO56" s="1"/>
      <c r="EP56" s="8" t="s">
        <v>205</v>
      </c>
      <c r="EQ56" s="1"/>
      <c r="ER56" s="1"/>
      <c r="ES56" s="1"/>
      <c r="ET56" s="1"/>
      <c r="EU56" s="1"/>
      <c r="EV56" s="1"/>
      <c r="EW56" s="1"/>
      <c r="EX56" s="1"/>
      <c r="EY56" s="1"/>
      <c r="EZ56" s="1"/>
      <c r="FA56" s="1"/>
      <c r="FB56" s="1"/>
      <c r="FC56" s="1"/>
      <c r="FD56" s="1"/>
      <c r="FE56" s="1"/>
      <c r="FF56" s="1"/>
      <c r="FG56" s="1"/>
      <c r="FH56" s="1"/>
      <c r="FI56" s="1"/>
      <c r="FJ56" s="1"/>
      <c r="FK56" s="1"/>
      <c r="FM56" s="1"/>
      <c r="FN56" s="8" t="s">
        <v>205</v>
      </c>
      <c r="FO56" s="1"/>
      <c r="FP56" s="1"/>
      <c r="FQ56" s="1"/>
      <c r="FR56" s="1"/>
      <c r="FS56" s="1"/>
      <c r="FT56" s="1"/>
      <c r="FU56" s="1"/>
      <c r="FV56" s="1"/>
      <c r="FW56" s="1"/>
      <c r="FX56" s="1"/>
      <c r="FY56" s="1"/>
      <c r="FZ56" s="1"/>
      <c r="GA56" s="1"/>
      <c r="GB56" s="1"/>
      <c r="GC56" s="1"/>
      <c r="GD56" s="1"/>
      <c r="GE56" s="1"/>
      <c r="GF56" s="1"/>
      <c r="GG56" s="1"/>
      <c r="GH56" s="1"/>
      <c r="GI56" s="1"/>
      <c r="GK56" s="1"/>
      <c r="GL56" s="8" t="s">
        <v>205</v>
      </c>
      <c r="GM56" s="1"/>
      <c r="GN56" s="1"/>
      <c r="GO56" s="1"/>
      <c r="GP56" s="1"/>
      <c r="GQ56" s="1"/>
      <c r="GR56" s="1"/>
      <c r="GS56" s="1"/>
      <c r="GT56" s="1"/>
      <c r="GU56" s="1"/>
      <c r="GV56" s="1"/>
      <c r="GW56" s="1"/>
      <c r="GX56" s="1"/>
      <c r="GY56" s="1"/>
      <c r="GZ56" s="1"/>
      <c r="HA56" s="1"/>
      <c r="HB56" s="1"/>
      <c r="HC56" s="1"/>
      <c r="HD56" s="1"/>
      <c r="HE56" s="1"/>
      <c r="HF56" s="1"/>
      <c r="HG56" s="1"/>
      <c r="HI56" s="1"/>
      <c r="HJ56" s="8" t="s">
        <v>205</v>
      </c>
      <c r="HK56" s="1"/>
      <c r="HL56" s="1"/>
      <c r="HM56" s="1"/>
      <c r="HN56" s="1"/>
      <c r="HO56" s="1"/>
      <c r="HP56" s="1"/>
      <c r="HQ56" s="1"/>
      <c r="HR56" s="1"/>
      <c r="HS56" s="1"/>
      <c r="HT56" s="1"/>
      <c r="HU56" s="1"/>
      <c r="HV56" s="1"/>
      <c r="HW56" s="1"/>
      <c r="HX56" s="1"/>
      <c r="HY56" s="1"/>
      <c r="HZ56" s="1"/>
      <c r="IA56" s="1"/>
      <c r="IB56" s="1"/>
      <c r="IC56" s="1"/>
      <c r="ID56" s="1"/>
      <c r="IE56" s="1"/>
    </row>
    <row r="57" spans="1:239" ht="15">
      <c r="A57" s="1"/>
      <c r="B57" s="10" t="s">
        <v>202</v>
      </c>
      <c r="C57" s="1">
        <v>38.799999999999997</v>
      </c>
      <c r="D57" s="1">
        <v>38.4</v>
      </c>
      <c r="E57" s="1">
        <v>37.9</v>
      </c>
      <c r="F57" s="1">
        <v>37.4</v>
      </c>
      <c r="G57" s="1">
        <v>36.9</v>
      </c>
      <c r="H57" s="1">
        <v>34.799999999999997</v>
      </c>
      <c r="I57" s="1">
        <v>36.799999999999997</v>
      </c>
      <c r="J57" s="1">
        <v>36.700000000000003</v>
      </c>
      <c r="K57" s="1">
        <v>34.799999999999997</v>
      </c>
      <c r="L57" s="1">
        <v>32.799999999999997</v>
      </c>
      <c r="M57" s="1">
        <v>33.5</v>
      </c>
      <c r="N57" s="1">
        <v>33</v>
      </c>
      <c r="O57" s="1">
        <v>32.4</v>
      </c>
      <c r="P57" s="1">
        <v>31.9</v>
      </c>
      <c r="Q57" s="1">
        <v>31.3</v>
      </c>
      <c r="R57" s="1">
        <v>30.8</v>
      </c>
      <c r="S57" s="1">
        <v>30.3</v>
      </c>
      <c r="T57" s="1">
        <v>29.7</v>
      </c>
      <c r="U57" s="1">
        <v>29.2</v>
      </c>
      <c r="V57" s="1">
        <v>28.6</v>
      </c>
      <c r="W57" s="1">
        <v>28.1</v>
      </c>
      <c r="Y57" s="1"/>
      <c r="Z57" s="10" t="s">
        <v>202</v>
      </c>
      <c r="AA57" s="1">
        <v>38.6</v>
      </c>
      <c r="AB57" s="1">
        <v>37.700000000000003</v>
      </c>
      <c r="AC57" s="1">
        <v>36.700000000000003</v>
      </c>
      <c r="AD57" s="1">
        <v>35.799999999999997</v>
      </c>
      <c r="AE57" s="1">
        <v>34.799999999999997</v>
      </c>
      <c r="AF57" s="1">
        <v>33.9</v>
      </c>
      <c r="AG57" s="1">
        <v>40.5</v>
      </c>
      <c r="AH57" s="1">
        <v>38.4</v>
      </c>
      <c r="AI57" s="1">
        <v>35</v>
      </c>
      <c r="AJ57" s="1">
        <v>39.1</v>
      </c>
      <c r="AK57" s="1">
        <v>37.299999999999997</v>
      </c>
      <c r="AL57" s="1">
        <v>37.299999999999997</v>
      </c>
      <c r="AM57" s="1">
        <v>37.4</v>
      </c>
      <c r="AN57" s="1">
        <v>37.4</v>
      </c>
      <c r="AO57" s="1">
        <v>37.5</v>
      </c>
      <c r="AP57" s="1">
        <v>37.5</v>
      </c>
      <c r="AQ57" s="1">
        <v>37.6</v>
      </c>
      <c r="AR57" s="1">
        <v>36.200000000000003</v>
      </c>
      <c r="AS57" s="1">
        <v>36.200000000000003</v>
      </c>
      <c r="AT57" s="1">
        <v>36.1</v>
      </c>
      <c r="AU57" s="1">
        <v>36</v>
      </c>
      <c r="AW57" s="1"/>
      <c r="AX57" s="10" t="s">
        <v>202</v>
      </c>
      <c r="AY57" s="1">
        <v>38</v>
      </c>
      <c r="AZ57" s="1">
        <v>37.4</v>
      </c>
      <c r="BA57" s="1">
        <v>36.9</v>
      </c>
      <c r="BB57" s="1">
        <v>36.4</v>
      </c>
      <c r="BC57" s="1">
        <v>35.799999999999997</v>
      </c>
      <c r="BD57" s="1">
        <v>35.299999999999997</v>
      </c>
      <c r="BE57" s="1">
        <v>39</v>
      </c>
      <c r="BF57" s="1">
        <v>38.5</v>
      </c>
      <c r="BG57" s="1">
        <v>35.200000000000003</v>
      </c>
      <c r="BH57" s="1">
        <v>35.6</v>
      </c>
      <c r="BI57" s="1">
        <v>36.1</v>
      </c>
      <c r="BJ57" s="1">
        <v>36</v>
      </c>
      <c r="BK57" s="1">
        <v>35.799999999999997</v>
      </c>
      <c r="BL57" s="1">
        <v>35.700000000000003</v>
      </c>
      <c r="BM57" s="1">
        <v>35.6</v>
      </c>
      <c r="BN57" s="1">
        <v>35.4</v>
      </c>
      <c r="BO57" s="1">
        <v>35.299999999999997</v>
      </c>
      <c r="BP57" s="1">
        <v>35.200000000000003</v>
      </c>
      <c r="BQ57" s="1">
        <v>35</v>
      </c>
      <c r="BR57" s="1">
        <v>34.9</v>
      </c>
      <c r="BS57" s="1">
        <v>34.799999999999997</v>
      </c>
      <c r="BU57" s="1"/>
      <c r="BV57" s="10" t="s">
        <v>202</v>
      </c>
      <c r="BW57" s="1">
        <v>38.700000000000003</v>
      </c>
      <c r="BX57" s="1">
        <v>38.5</v>
      </c>
      <c r="BY57" s="1">
        <v>38.200000000000003</v>
      </c>
      <c r="BZ57" s="1">
        <v>38</v>
      </c>
      <c r="CA57" s="1">
        <v>37.799999999999997</v>
      </c>
      <c r="CB57" s="1">
        <v>37.5</v>
      </c>
      <c r="CC57" s="1">
        <v>39.200000000000003</v>
      </c>
      <c r="CD57" s="1">
        <v>42.6</v>
      </c>
      <c r="CE57" s="1">
        <v>39.5</v>
      </c>
      <c r="CF57" s="1">
        <v>33.6</v>
      </c>
      <c r="CG57" s="1">
        <v>37.9</v>
      </c>
      <c r="CH57" s="1">
        <v>37.799999999999997</v>
      </c>
      <c r="CI57" s="1">
        <v>37.700000000000003</v>
      </c>
      <c r="CJ57" s="1">
        <v>37.6</v>
      </c>
      <c r="CK57" s="1">
        <v>37.5</v>
      </c>
      <c r="CL57" s="1">
        <v>37.5</v>
      </c>
      <c r="CM57" s="1">
        <v>37.4</v>
      </c>
      <c r="CN57" s="1">
        <v>37.299999999999997</v>
      </c>
      <c r="CO57" s="1">
        <v>37.200000000000003</v>
      </c>
      <c r="CP57" s="1">
        <v>37.1</v>
      </c>
      <c r="CQ57" s="1">
        <v>37</v>
      </c>
      <c r="CS57" s="1"/>
      <c r="CT57" s="10" t="s">
        <v>202</v>
      </c>
      <c r="CU57" s="1">
        <v>37.799999999999997</v>
      </c>
      <c r="CV57" s="1">
        <v>37.1</v>
      </c>
      <c r="CW57" s="1">
        <v>36.4</v>
      </c>
      <c r="CX57" s="1">
        <v>35.700000000000003</v>
      </c>
      <c r="CY57" s="1">
        <v>35</v>
      </c>
      <c r="CZ57" s="1">
        <v>34.299999999999997</v>
      </c>
      <c r="DA57" s="1">
        <v>33.6</v>
      </c>
      <c r="DB57" s="1">
        <v>34</v>
      </c>
      <c r="DC57" s="1">
        <v>35.200000000000003</v>
      </c>
      <c r="DD57" s="1">
        <v>33</v>
      </c>
      <c r="DE57" s="1">
        <v>32.700000000000003</v>
      </c>
      <c r="DF57" s="1">
        <v>32.200000000000003</v>
      </c>
      <c r="DG57" s="1">
        <v>31.7</v>
      </c>
      <c r="DH57" s="1">
        <v>31.3</v>
      </c>
      <c r="DI57" s="1">
        <v>30.8</v>
      </c>
      <c r="DJ57" s="1">
        <v>30.3</v>
      </c>
      <c r="DK57" s="1">
        <v>29.9</v>
      </c>
      <c r="DL57" s="1">
        <v>29.4</v>
      </c>
      <c r="DM57" s="1">
        <v>28.9</v>
      </c>
      <c r="DN57" s="1">
        <v>28.5</v>
      </c>
      <c r="DO57" s="1">
        <v>28</v>
      </c>
      <c r="DQ57" s="1"/>
      <c r="DR57" s="10" t="s">
        <v>202</v>
      </c>
      <c r="DS57" s="1">
        <v>37.299999999999997</v>
      </c>
      <c r="DT57" s="1">
        <v>36.700000000000003</v>
      </c>
      <c r="DU57" s="1">
        <v>36</v>
      </c>
      <c r="DV57" s="1">
        <v>35.4</v>
      </c>
      <c r="DW57" s="1">
        <v>34.799999999999997</v>
      </c>
      <c r="DX57" s="1">
        <v>34.1</v>
      </c>
      <c r="DY57" s="1">
        <v>34.6</v>
      </c>
      <c r="DZ57" s="1">
        <v>34.6</v>
      </c>
      <c r="EA57" s="1">
        <v>35</v>
      </c>
      <c r="EB57" s="1">
        <v>33.200000000000003</v>
      </c>
      <c r="EC57" s="1">
        <v>33.200000000000003</v>
      </c>
      <c r="ED57" s="1">
        <v>32.799999999999997</v>
      </c>
      <c r="EE57" s="1">
        <v>32.5</v>
      </c>
      <c r="EF57" s="1">
        <v>32.1</v>
      </c>
      <c r="EG57" s="1">
        <v>31.8</v>
      </c>
      <c r="EH57" s="1">
        <v>31.4</v>
      </c>
      <c r="EI57" s="1">
        <v>31</v>
      </c>
      <c r="EJ57" s="1">
        <v>30.7</v>
      </c>
      <c r="EK57" s="1">
        <v>30.3</v>
      </c>
      <c r="EL57" s="1">
        <v>30</v>
      </c>
      <c r="EM57" s="1">
        <v>29.6</v>
      </c>
      <c r="EO57" s="1"/>
      <c r="EP57" s="10" t="s">
        <v>202</v>
      </c>
      <c r="EQ57" s="1">
        <v>37.5</v>
      </c>
      <c r="ER57" s="1">
        <v>36.6</v>
      </c>
      <c r="ES57" s="1">
        <v>35.799999999999997</v>
      </c>
      <c r="ET57" s="1">
        <v>34.9</v>
      </c>
      <c r="EU57" s="1">
        <v>34.1</v>
      </c>
      <c r="EV57" s="1">
        <v>33.200000000000003</v>
      </c>
      <c r="EW57" s="1">
        <v>32.200000000000003</v>
      </c>
      <c r="EX57" s="1">
        <v>33.4</v>
      </c>
      <c r="EY57" s="1">
        <v>33.1</v>
      </c>
      <c r="EZ57" s="1">
        <v>32.4</v>
      </c>
      <c r="FA57" s="1">
        <v>31.3</v>
      </c>
      <c r="FB57" s="1">
        <v>30.7</v>
      </c>
      <c r="FC57" s="1">
        <v>30.1</v>
      </c>
      <c r="FD57" s="1">
        <v>29.6</v>
      </c>
      <c r="FE57" s="1">
        <v>29</v>
      </c>
      <c r="FF57" s="1">
        <v>28.5</v>
      </c>
      <c r="FG57" s="1">
        <v>27.9</v>
      </c>
      <c r="FH57" s="1">
        <v>27.4</v>
      </c>
      <c r="FI57" s="1">
        <v>26.8</v>
      </c>
      <c r="FJ57" s="1">
        <v>26.3</v>
      </c>
      <c r="FK57" s="1">
        <v>25.7</v>
      </c>
      <c r="FM57" s="1"/>
      <c r="FN57" s="10" t="s">
        <v>202</v>
      </c>
      <c r="FO57" s="1">
        <v>40.1</v>
      </c>
      <c r="FP57" s="1">
        <v>39.799999999999997</v>
      </c>
      <c r="FQ57" s="1">
        <v>39.5</v>
      </c>
      <c r="FR57" s="1">
        <v>39.1</v>
      </c>
      <c r="FS57" s="1">
        <v>38.799999999999997</v>
      </c>
      <c r="FT57" s="1">
        <v>38.4</v>
      </c>
      <c r="FU57" s="1">
        <v>32.200000000000003</v>
      </c>
      <c r="FV57" s="1">
        <v>37.799999999999997</v>
      </c>
      <c r="FW57" s="1">
        <v>38.700000000000003</v>
      </c>
      <c r="FX57" s="1">
        <v>35.700000000000003</v>
      </c>
      <c r="FY57" s="1">
        <v>35.4</v>
      </c>
      <c r="FZ57" s="1">
        <v>35</v>
      </c>
      <c r="GA57" s="1">
        <v>34.5</v>
      </c>
      <c r="GB57" s="1">
        <v>34</v>
      </c>
      <c r="GC57" s="1">
        <v>33.6</v>
      </c>
      <c r="GD57" s="1">
        <v>33.1</v>
      </c>
      <c r="GE57" s="1">
        <v>32.6</v>
      </c>
      <c r="GF57" s="1">
        <v>32.200000000000003</v>
      </c>
      <c r="GG57" s="1">
        <v>31.7</v>
      </c>
      <c r="GH57" s="1">
        <v>31.3</v>
      </c>
      <c r="GI57" s="1">
        <v>30.8</v>
      </c>
      <c r="GK57" s="1"/>
      <c r="GL57" s="10" t="s">
        <v>202</v>
      </c>
      <c r="GM57" s="1">
        <v>38.299999999999997</v>
      </c>
      <c r="GN57" s="1">
        <v>37.700000000000003</v>
      </c>
      <c r="GO57" s="1">
        <v>37.1</v>
      </c>
      <c r="GP57" s="1">
        <v>36.5</v>
      </c>
      <c r="GQ57" s="1">
        <v>35.9</v>
      </c>
      <c r="GR57" s="1">
        <v>35.299999999999997</v>
      </c>
      <c r="GS57" s="1">
        <v>35.1</v>
      </c>
      <c r="GT57" s="1">
        <v>34.200000000000003</v>
      </c>
      <c r="GU57" s="1">
        <v>35.4</v>
      </c>
      <c r="GV57" s="1">
        <v>33.1</v>
      </c>
      <c r="GW57" s="1">
        <v>33.1</v>
      </c>
      <c r="GX57" s="1">
        <v>32.6</v>
      </c>
      <c r="GY57" s="1">
        <v>32.1</v>
      </c>
      <c r="GZ57" s="1">
        <v>31.6</v>
      </c>
      <c r="HA57" s="1">
        <v>31.1</v>
      </c>
      <c r="HB57" s="1">
        <v>30.6</v>
      </c>
      <c r="HC57" s="1">
        <v>30.2</v>
      </c>
      <c r="HD57" s="1">
        <v>29.7</v>
      </c>
      <c r="HE57" s="1">
        <v>29.2</v>
      </c>
      <c r="HF57" s="1">
        <v>28.7</v>
      </c>
      <c r="HG57" s="1">
        <v>28.2</v>
      </c>
      <c r="HI57" s="1"/>
      <c r="HJ57" s="10" t="s">
        <v>202</v>
      </c>
      <c r="HK57" s="1">
        <v>38.200000000000003</v>
      </c>
      <c r="HL57" s="1">
        <v>37.799999999999997</v>
      </c>
      <c r="HM57" s="1">
        <v>37.4</v>
      </c>
      <c r="HN57" s="1">
        <v>36.9</v>
      </c>
      <c r="HO57" s="1">
        <v>36.5</v>
      </c>
      <c r="HP57" s="1">
        <v>36.1</v>
      </c>
      <c r="HQ57" s="1">
        <v>40.5</v>
      </c>
      <c r="HR57" s="1">
        <v>40.5</v>
      </c>
      <c r="HS57" s="1">
        <v>38.200000000000003</v>
      </c>
      <c r="HT57" s="1">
        <v>36.6</v>
      </c>
      <c r="HU57" s="1">
        <v>37.4</v>
      </c>
      <c r="HV57" s="1">
        <v>37.799999999999997</v>
      </c>
      <c r="HW57" s="1">
        <v>37.700000000000003</v>
      </c>
      <c r="HX57" s="1">
        <v>37.700000000000003</v>
      </c>
      <c r="HY57" s="1">
        <v>37.700000000000003</v>
      </c>
      <c r="HZ57" s="1">
        <v>37.6</v>
      </c>
      <c r="IA57" s="1">
        <v>37.6</v>
      </c>
      <c r="IB57" s="1">
        <v>37.6</v>
      </c>
      <c r="IC57" s="1">
        <v>37.5</v>
      </c>
      <c r="ID57" s="1">
        <v>37.5</v>
      </c>
      <c r="IE57" s="1">
        <v>37.5</v>
      </c>
    </row>
    <row r="58" spans="1:239" ht="15">
      <c r="A58" s="300"/>
      <c r="B58" s="300"/>
      <c r="C58" s="1"/>
      <c r="D58" s="1"/>
      <c r="E58" s="1"/>
      <c r="F58" s="1"/>
      <c r="G58" s="1"/>
      <c r="H58" s="1"/>
      <c r="I58" s="1"/>
      <c r="J58" s="1"/>
      <c r="K58" s="1"/>
      <c r="L58" s="1"/>
      <c r="M58" s="1"/>
      <c r="N58" s="1"/>
      <c r="O58" s="1"/>
      <c r="P58" s="1"/>
      <c r="Q58" s="1"/>
      <c r="R58" s="1"/>
      <c r="S58" s="1"/>
      <c r="T58" s="1"/>
      <c r="U58" s="1"/>
      <c r="V58" s="1"/>
      <c r="W58" s="1"/>
      <c r="Y58" s="300"/>
      <c r="Z58" s="300"/>
      <c r="AA58" s="1"/>
      <c r="AB58" s="1"/>
      <c r="AC58" s="1"/>
      <c r="AD58" s="1"/>
      <c r="AE58" s="1"/>
      <c r="AF58" s="1"/>
      <c r="AG58" s="1"/>
      <c r="AH58" s="1"/>
      <c r="AI58" s="1"/>
      <c r="AJ58" s="1"/>
      <c r="AK58" s="1"/>
      <c r="AL58" s="1"/>
      <c r="AM58" s="1"/>
      <c r="AN58" s="1"/>
      <c r="AO58" s="1"/>
      <c r="AP58" s="1"/>
      <c r="AQ58" s="1"/>
      <c r="AR58" s="1"/>
      <c r="AS58" s="1"/>
      <c r="AT58" s="1"/>
      <c r="AU58" s="1"/>
      <c r="AW58" s="300"/>
      <c r="AX58" s="300"/>
      <c r="AY58" s="1"/>
      <c r="AZ58" s="1"/>
      <c r="BA58" s="1"/>
      <c r="BB58" s="1"/>
      <c r="BC58" s="1"/>
      <c r="BD58" s="1"/>
      <c r="BE58" s="1"/>
      <c r="BF58" s="1"/>
      <c r="BG58" s="1"/>
      <c r="BH58" s="1"/>
      <c r="BI58" s="1"/>
      <c r="BJ58" s="1"/>
      <c r="BK58" s="1"/>
      <c r="BL58" s="1"/>
      <c r="BM58" s="1"/>
      <c r="BN58" s="1"/>
      <c r="BO58" s="1"/>
      <c r="BP58" s="1"/>
      <c r="BQ58" s="1"/>
      <c r="BR58" s="1"/>
      <c r="BS58" s="1"/>
      <c r="BU58" s="300"/>
      <c r="BV58" s="300"/>
      <c r="BW58" s="1"/>
      <c r="BX58" s="1"/>
      <c r="BY58" s="1"/>
      <c r="BZ58" s="1"/>
      <c r="CA58" s="1"/>
      <c r="CB58" s="1"/>
      <c r="CC58" s="1"/>
      <c r="CD58" s="1"/>
      <c r="CE58" s="1"/>
      <c r="CF58" s="1"/>
      <c r="CG58" s="1"/>
      <c r="CH58" s="1"/>
      <c r="CI58" s="1"/>
      <c r="CJ58" s="1"/>
      <c r="CK58" s="1"/>
      <c r="CL58" s="1"/>
      <c r="CM58" s="1"/>
      <c r="CN58" s="1"/>
      <c r="CO58" s="1"/>
      <c r="CP58" s="1"/>
      <c r="CQ58" s="1"/>
      <c r="CS58" s="300"/>
      <c r="CT58" s="300"/>
      <c r="CU58" s="1"/>
      <c r="CV58" s="1"/>
      <c r="CW58" s="1"/>
      <c r="CX58" s="1"/>
      <c r="CY58" s="1"/>
      <c r="CZ58" s="1"/>
      <c r="DA58" s="1"/>
      <c r="DB58" s="1"/>
      <c r="DC58" s="1"/>
      <c r="DD58" s="1"/>
      <c r="DE58" s="1"/>
      <c r="DF58" s="1"/>
      <c r="DG58" s="1"/>
      <c r="DH58" s="1"/>
      <c r="DI58" s="1"/>
      <c r="DJ58" s="1"/>
      <c r="DK58" s="1"/>
      <c r="DL58" s="1"/>
      <c r="DM58" s="1"/>
      <c r="DN58" s="1"/>
      <c r="DO58" s="1"/>
      <c r="DQ58" s="300"/>
      <c r="DR58" s="300"/>
      <c r="DS58" s="1"/>
      <c r="DT58" s="1"/>
      <c r="DU58" s="1"/>
      <c r="DV58" s="1"/>
      <c r="DW58" s="1"/>
      <c r="DX58" s="1"/>
      <c r="DY58" s="1"/>
      <c r="DZ58" s="1"/>
      <c r="EA58" s="1"/>
      <c r="EB58" s="1"/>
      <c r="EC58" s="1"/>
      <c r="ED58" s="1"/>
      <c r="EE58" s="1"/>
      <c r="EF58" s="1"/>
      <c r="EG58" s="1"/>
      <c r="EH58" s="1"/>
      <c r="EI58" s="1"/>
      <c r="EJ58" s="1"/>
      <c r="EK58" s="1"/>
      <c r="EL58" s="1"/>
      <c r="EM58" s="1"/>
      <c r="EO58" s="300"/>
      <c r="EP58" s="300"/>
      <c r="EQ58" s="1"/>
      <c r="ER58" s="1"/>
      <c r="ES58" s="1"/>
      <c r="ET58" s="1"/>
      <c r="EU58" s="1"/>
      <c r="EV58" s="1"/>
      <c r="EW58" s="1"/>
      <c r="EX58" s="1"/>
      <c r="EY58" s="1"/>
      <c r="EZ58" s="1"/>
      <c r="FA58" s="1"/>
      <c r="FB58" s="1"/>
      <c r="FC58" s="1"/>
      <c r="FD58" s="1"/>
      <c r="FE58" s="1"/>
      <c r="FF58" s="1"/>
      <c r="FG58" s="1"/>
      <c r="FH58" s="1"/>
      <c r="FI58" s="1"/>
      <c r="FJ58" s="1"/>
      <c r="FK58" s="1"/>
      <c r="FM58" s="300"/>
      <c r="FN58" s="300"/>
      <c r="FO58" s="1"/>
      <c r="FP58" s="1"/>
      <c r="FQ58" s="1"/>
      <c r="FR58" s="1"/>
      <c r="FS58" s="1"/>
      <c r="FT58" s="1"/>
      <c r="FU58" s="1"/>
      <c r="FV58" s="1"/>
      <c r="FW58" s="1"/>
      <c r="FX58" s="1"/>
      <c r="FY58" s="1"/>
      <c r="FZ58" s="1"/>
      <c r="GA58" s="1"/>
      <c r="GB58" s="1"/>
      <c r="GC58" s="1"/>
      <c r="GD58" s="1"/>
      <c r="GE58" s="1"/>
      <c r="GF58" s="1"/>
      <c r="GG58" s="1"/>
      <c r="GH58" s="1"/>
      <c r="GI58" s="1"/>
      <c r="GK58" s="300"/>
      <c r="GL58" s="300"/>
      <c r="GM58" s="1"/>
      <c r="GN58" s="1"/>
      <c r="GO58" s="1"/>
      <c r="GP58" s="1"/>
      <c r="GQ58" s="1"/>
      <c r="GR58" s="1"/>
      <c r="GS58" s="1"/>
      <c r="GT58" s="1"/>
      <c r="GU58" s="1"/>
      <c r="GV58" s="1"/>
      <c r="GW58" s="1"/>
      <c r="GX58" s="1"/>
      <c r="GY58" s="1"/>
      <c r="GZ58" s="1"/>
      <c r="HA58" s="1"/>
      <c r="HB58" s="1"/>
      <c r="HC58" s="1"/>
      <c r="HD58" s="1"/>
      <c r="HE58" s="1"/>
      <c r="HF58" s="1"/>
      <c r="HG58" s="1"/>
      <c r="HI58" s="300"/>
      <c r="HJ58" s="300"/>
      <c r="HK58" s="1"/>
      <c r="HL58" s="1"/>
      <c r="HM58" s="1"/>
      <c r="HN58" s="1"/>
      <c r="HO58" s="1"/>
      <c r="HP58" s="1"/>
      <c r="HQ58" s="1"/>
      <c r="HR58" s="1"/>
      <c r="HS58" s="1"/>
      <c r="HT58" s="1"/>
      <c r="HU58" s="1"/>
      <c r="HV58" s="1"/>
      <c r="HW58" s="1"/>
      <c r="HX58" s="1"/>
      <c r="HY58" s="1"/>
      <c r="HZ58" s="1"/>
      <c r="IA58" s="1"/>
      <c r="IB58" s="1"/>
      <c r="IC58" s="1"/>
      <c r="ID58" s="1"/>
      <c r="IE58" s="1"/>
    </row>
    <row r="59" spans="1:239" ht="15">
      <c r="A59" s="300" t="s">
        <v>206</v>
      </c>
      <c r="B59" s="300"/>
      <c r="C59" s="2"/>
      <c r="D59" s="2"/>
      <c r="E59" s="2"/>
      <c r="F59" s="2"/>
      <c r="G59" s="2"/>
      <c r="H59" s="2"/>
      <c r="I59" s="2"/>
      <c r="J59" s="2"/>
      <c r="K59" s="2"/>
      <c r="L59" s="2"/>
      <c r="M59" s="2"/>
      <c r="N59" s="2"/>
      <c r="O59" s="2"/>
      <c r="P59" s="2"/>
      <c r="Q59" s="2"/>
      <c r="R59" s="2"/>
      <c r="S59" s="2"/>
      <c r="T59" s="2"/>
      <c r="U59" s="2"/>
      <c r="V59" s="2"/>
      <c r="W59" s="2"/>
      <c r="Y59" s="300" t="s">
        <v>206</v>
      </c>
      <c r="Z59" s="300"/>
      <c r="AA59" s="2"/>
      <c r="AB59" s="2"/>
      <c r="AC59" s="2"/>
      <c r="AD59" s="2"/>
      <c r="AE59" s="2"/>
      <c r="AF59" s="2"/>
      <c r="AG59" s="2"/>
      <c r="AH59" s="2"/>
      <c r="AI59" s="2"/>
      <c r="AJ59" s="2"/>
      <c r="AK59" s="2"/>
      <c r="AL59" s="2"/>
      <c r="AM59" s="2"/>
      <c r="AN59" s="2"/>
      <c r="AO59" s="2"/>
      <c r="AP59" s="2"/>
      <c r="AQ59" s="2"/>
      <c r="AR59" s="2"/>
      <c r="AS59" s="2"/>
      <c r="AT59" s="2"/>
      <c r="AU59" s="2"/>
      <c r="AW59" s="300" t="s">
        <v>206</v>
      </c>
      <c r="AX59" s="300"/>
      <c r="AY59" s="2"/>
      <c r="AZ59" s="2"/>
      <c r="BA59" s="2"/>
      <c r="BB59" s="2"/>
      <c r="BC59" s="2"/>
      <c r="BD59" s="2"/>
      <c r="BE59" s="2"/>
      <c r="BF59" s="2"/>
      <c r="BG59" s="2"/>
      <c r="BH59" s="2"/>
      <c r="BI59" s="2"/>
      <c r="BJ59" s="2"/>
      <c r="BK59" s="2"/>
      <c r="BL59" s="2"/>
      <c r="BM59" s="2"/>
      <c r="BN59" s="2"/>
      <c r="BO59" s="2"/>
      <c r="BP59" s="2"/>
      <c r="BQ59" s="2"/>
      <c r="BR59" s="2"/>
      <c r="BS59" s="2"/>
      <c r="BU59" s="300" t="s">
        <v>206</v>
      </c>
      <c r="BV59" s="300"/>
      <c r="BW59" s="2"/>
      <c r="BX59" s="2"/>
      <c r="BY59" s="2"/>
      <c r="BZ59" s="2"/>
      <c r="CA59" s="2"/>
      <c r="CB59" s="2"/>
      <c r="CC59" s="2"/>
      <c r="CD59" s="2"/>
      <c r="CE59" s="2"/>
      <c r="CF59" s="2"/>
      <c r="CG59" s="2"/>
      <c r="CH59" s="2"/>
      <c r="CI59" s="2"/>
      <c r="CJ59" s="2"/>
      <c r="CK59" s="2"/>
      <c r="CL59" s="2"/>
      <c r="CM59" s="2"/>
      <c r="CN59" s="2"/>
      <c r="CO59" s="2"/>
      <c r="CP59" s="2"/>
      <c r="CQ59" s="2"/>
      <c r="CS59" s="300" t="s">
        <v>206</v>
      </c>
      <c r="CT59" s="300"/>
      <c r="CU59" s="2"/>
      <c r="CV59" s="2"/>
      <c r="CW59" s="2"/>
      <c r="CX59" s="2"/>
      <c r="CY59" s="2"/>
      <c r="CZ59" s="2"/>
      <c r="DA59" s="2"/>
      <c r="DB59" s="2"/>
      <c r="DC59" s="2"/>
      <c r="DD59" s="2"/>
      <c r="DE59" s="2"/>
      <c r="DF59" s="2"/>
      <c r="DG59" s="2"/>
      <c r="DH59" s="2"/>
      <c r="DI59" s="2"/>
      <c r="DJ59" s="2"/>
      <c r="DK59" s="2"/>
      <c r="DL59" s="2"/>
      <c r="DM59" s="2"/>
      <c r="DN59" s="2"/>
      <c r="DO59" s="2"/>
      <c r="DQ59" s="300" t="s">
        <v>206</v>
      </c>
      <c r="DR59" s="300"/>
      <c r="DS59" s="2"/>
      <c r="DT59" s="2"/>
      <c r="DU59" s="2"/>
      <c r="DV59" s="2"/>
      <c r="DW59" s="2"/>
      <c r="DX59" s="2"/>
      <c r="DY59" s="2"/>
      <c r="DZ59" s="2"/>
      <c r="EA59" s="2"/>
      <c r="EB59" s="2"/>
      <c r="EC59" s="2"/>
      <c r="ED59" s="2"/>
      <c r="EE59" s="2"/>
      <c r="EF59" s="2"/>
      <c r="EG59" s="2"/>
      <c r="EH59" s="2"/>
      <c r="EI59" s="2"/>
      <c r="EJ59" s="2"/>
      <c r="EK59" s="2"/>
      <c r="EL59" s="2"/>
      <c r="EM59" s="2"/>
      <c r="EO59" s="300" t="s">
        <v>206</v>
      </c>
      <c r="EP59" s="300"/>
      <c r="EQ59" s="2"/>
      <c r="ER59" s="2"/>
      <c r="ES59" s="2"/>
      <c r="ET59" s="2"/>
      <c r="EU59" s="2"/>
      <c r="EV59" s="2"/>
      <c r="EW59" s="2"/>
      <c r="EX59" s="2"/>
      <c r="EY59" s="2"/>
      <c r="EZ59" s="2"/>
      <c r="FA59" s="2"/>
      <c r="FB59" s="2"/>
      <c r="FC59" s="2"/>
      <c r="FD59" s="2"/>
      <c r="FE59" s="2"/>
      <c r="FF59" s="2"/>
      <c r="FG59" s="2"/>
      <c r="FH59" s="2"/>
      <c r="FI59" s="2"/>
      <c r="FJ59" s="2"/>
      <c r="FK59" s="2"/>
      <c r="FM59" s="300" t="s">
        <v>206</v>
      </c>
      <c r="FN59" s="300"/>
      <c r="FO59" s="2"/>
      <c r="FP59" s="2"/>
      <c r="FQ59" s="2"/>
      <c r="FR59" s="2"/>
      <c r="FS59" s="2"/>
      <c r="FT59" s="2"/>
      <c r="FU59" s="2"/>
      <c r="FV59" s="2"/>
      <c r="FW59" s="2"/>
      <c r="FX59" s="2"/>
      <c r="FY59" s="2"/>
      <c r="FZ59" s="2"/>
      <c r="GA59" s="2"/>
      <c r="GB59" s="2"/>
      <c r="GC59" s="2"/>
      <c r="GD59" s="2"/>
      <c r="GE59" s="2"/>
      <c r="GF59" s="2"/>
      <c r="GG59" s="2"/>
      <c r="GH59" s="2"/>
      <c r="GI59" s="2"/>
      <c r="GK59" s="300" t="s">
        <v>206</v>
      </c>
      <c r="GL59" s="300"/>
      <c r="GM59" s="2"/>
      <c r="GN59" s="2"/>
      <c r="GO59" s="2"/>
      <c r="GP59" s="2"/>
      <c r="GQ59" s="2"/>
      <c r="GR59" s="2"/>
      <c r="GS59" s="2"/>
      <c r="GT59" s="2"/>
      <c r="GU59" s="2"/>
      <c r="GV59" s="2"/>
      <c r="GW59" s="2"/>
      <c r="GX59" s="2"/>
      <c r="GY59" s="2"/>
      <c r="GZ59" s="2"/>
      <c r="HA59" s="2"/>
      <c r="HB59" s="2"/>
      <c r="HC59" s="2"/>
      <c r="HD59" s="2"/>
      <c r="HE59" s="2"/>
      <c r="HF59" s="2"/>
      <c r="HG59" s="2"/>
      <c r="HI59" s="300" t="s">
        <v>206</v>
      </c>
      <c r="HJ59" s="300"/>
      <c r="HK59" s="2"/>
      <c r="HL59" s="2"/>
      <c r="HM59" s="2"/>
      <c r="HN59" s="2"/>
      <c r="HO59" s="2"/>
      <c r="HP59" s="2"/>
      <c r="HQ59" s="2"/>
      <c r="HR59" s="2"/>
      <c r="HS59" s="2"/>
      <c r="HT59" s="2"/>
      <c r="HU59" s="2"/>
      <c r="HV59" s="2"/>
      <c r="HW59" s="2"/>
      <c r="HX59" s="2"/>
      <c r="HY59" s="2"/>
      <c r="HZ59" s="2"/>
      <c r="IA59" s="2"/>
      <c r="IB59" s="2"/>
      <c r="IC59" s="2"/>
      <c r="ID59" s="2"/>
      <c r="IE59" s="2"/>
    </row>
    <row r="60" spans="1:239" ht="15">
      <c r="A60" s="300" t="s">
        <v>207</v>
      </c>
      <c r="B60" s="300"/>
      <c r="C60" s="1"/>
      <c r="D60" s="1"/>
      <c r="E60" s="1"/>
      <c r="F60" s="1"/>
      <c r="G60" s="1"/>
      <c r="H60" s="1"/>
      <c r="I60" s="1"/>
      <c r="J60" s="1"/>
      <c r="K60" s="1"/>
      <c r="L60" s="1"/>
      <c r="M60" s="1"/>
      <c r="N60" s="1"/>
      <c r="O60" s="1"/>
      <c r="P60" s="1"/>
      <c r="Q60" s="1"/>
      <c r="R60" s="1"/>
      <c r="S60" s="1"/>
      <c r="T60" s="1"/>
      <c r="U60" s="1"/>
      <c r="V60" s="1"/>
      <c r="W60" s="1"/>
      <c r="Y60" s="300" t="s">
        <v>207</v>
      </c>
      <c r="Z60" s="300"/>
      <c r="AA60" s="1"/>
      <c r="AB60" s="1"/>
      <c r="AC60" s="1"/>
      <c r="AD60" s="1"/>
      <c r="AE60" s="1"/>
      <c r="AF60" s="1"/>
      <c r="AG60" s="1"/>
      <c r="AH60" s="1"/>
      <c r="AI60" s="1"/>
      <c r="AJ60" s="1"/>
      <c r="AK60" s="1"/>
      <c r="AL60" s="1"/>
      <c r="AM60" s="1"/>
      <c r="AN60" s="1"/>
      <c r="AO60" s="1"/>
      <c r="AP60" s="1"/>
      <c r="AQ60" s="1"/>
      <c r="AR60" s="1"/>
      <c r="AS60" s="1"/>
      <c r="AT60" s="1"/>
      <c r="AU60" s="1"/>
      <c r="AW60" s="300" t="s">
        <v>207</v>
      </c>
      <c r="AX60" s="300"/>
      <c r="AY60" s="1"/>
      <c r="AZ60" s="1"/>
      <c r="BA60" s="1"/>
      <c r="BB60" s="1"/>
      <c r="BC60" s="1"/>
      <c r="BD60" s="1"/>
      <c r="BE60" s="1"/>
      <c r="BF60" s="1"/>
      <c r="BG60" s="1"/>
      <c r="BH60" s="1"/>
      <c r="BI60" s="1"/>
      <c r="BJ60" s="1"/>
      <c r="BK60" s="1"/>
      <c r="BL60" s="1"/>
      <c r="BM60" s="1"/>
      <c r="BN60" s="1"/>
      <c r="BO60" s="1"/>
      <c r="BP60" s="1"/>
      <c r="BQ60" s="1"/>
      <c r="BR60" s="1"/>
      <c r="BS60" s="1"/>
      <c r="BU60" s="300" t="s">
        <v>207</v>
      </c>
      <c r="BV60" s="300"/>
      <c r="BW60" s="1"/>
      <c r="BX60" s="1"/>
      <c r="BY60" s="1"/>
      <c r="BZ60" s="1"/>
      <c r="CA60" s="1"/>
      <c r="CB60" s="1"/>
      <c r="CC60" s="1"/>
      <c r="CD60" s="1"/>
      <c r="CE60" s="1"/>
      <c r="CF60" s="1"/>
      <c r="CG60" s="1"/>
      <c r="CH60" s="1"/>
      <c r="CI60" s="1"/>
      <c r="CJ60" s="1"/>
      <c r="CK60" s="1"/>
      <c r="CL60" s="1"/>
      <c r="CM60" s="1"/>
      <c r="CN60" s="1"/>
      <c r="CO60" s="1"/>
      <c r="CP60" s="1"/>
      <c r="CQ60" s="1"/>
      <c r="CS60" s="300" t="s">
        <v>207</v>
      </c>
      <c r="CT60" s="300"/>
      <c r="CU60" s="1"/>
      <c r="CV60" s="1"/>
      <c r="CW60" s="1"/>
      <c r="CX60" s="1"/>
      <c r="CY60" s="1"/>
      <c r="CZ60" s="1"/>
      <c r="DA60" s="1"/>
      <c r="DB60" s="1"/>
      <c r="DC60" s="1"/>
      <c r="DD60" s="1"/>
      <c r="DE60" s="1"/>
      <c r="DF60" s="1"/>
      <c r="DG60" s="1"/>
      <c r="DH60" s="1"/>
      <c r="DI60" s="1"/>
      <c r="DJ60" s="1"/>
      <c r="DK60" s="1"/>
      <c r="DL60" s="1"/>
      <c r="DM60" s="1"/>
      <c r="DN60" s="1"/>
      <c r="DO60" s="1"/>
      <c r="DQ60" s="300" t="s">
        <v>207</v>
      </c>
      <c r="DR60" s="300"/>
      <c r="DS60" s="1"/>
      <c r="DT60" s="1"/>
      <c r="DU60" s="1"/>
      <c r="DV60" s="1"/>
      <c r="DW60" s="1"/>
      <c r="DX60" s="1"/>
      <c r="DY60" s="1"/>
      <c r="DZ60" s="1"/>
      <c r="EA60" s="1"/>
      <c r="EB60" s="1"/>
      <c r="EC60" s="1"/>
      <c r="ED60" s="1"/>
      <c r="EE60" s="1"/>
      <c r="EF60" s="1"/>
      <c r="EG60" s="1"/>
      <c r="EH60" s="1"/>
      <c r="EI60" s="1"/>
      <c r="EJ60" s="1"/>
      <c r="EK60" s="1"/>
      <c r="EL60" s="1"/>
      <c r="EM60" s="1"/>
      <c r="EO60" s="300" t="s">
        <v>207</v>
      </c>
      <c r="EP60" s="300"/>
      <c r="EQ60" s="1"/>
      <c r="ER60" s="1"/>
      <c r="ES60" s="1"/>
      <c r="ET60" s="1"/>
      <c r="EU60" s="1"/>
      <c r="EV60" s="1"/>
      <c r="EW60" s="1"/>
      <c r="EX60" s="1"/>
      <c r="EY60" s="1"/>
      <c r="EZ60" s="1"/>
      <c r="FA60" s="1"/>
      <c r="FB60" s="1"/>
      <c r="FC60" s="1"/>
      <c r="FD60" s="1"/>
      <c r="FE60" s="1"/>
      <c r="FF60" s="1"/>
      <c r="FG60" s="1"/>
      <c r="FH60" s="1"/>
      <c r="FI60" s="1"/>
      <c r="FJ60" s="1"/>
      <c r="FK60" s="1"/>
      <c r="FM60" s="300" t="s">
        <v>207</v>
      </c>
      <c r="FN60" s="300"/>
      <c r="FO60" s="1"/>
      <c r="FP60" s="1"/>
      <c r="FQ60" s="1"/>
      <c r="FR60" s="1"/>
      <c r="FS60" s="1"/>
      <c r="FT60" s="1"/>
      <c r="FU60" s="1"/>
      <c r="FV60" s="1"/>
      <c r="FW60" s="1"/>
      <c r="FX60" s="1"/>
      <c r="FY60" s="1"/>
      <c r="FZ60" s="1"/>
      <c r="GA60" s="1"/>
      <c r="GB60" s="1"/>
      <c r="GC60" s="1"/>
      <c r="GD60" s="1"/>
      <c r="GE60" s="1"/>
      <c r="GF60" s="1"/>
      <c r="GG60" s="1"/>
      <c r="GH60" s="1"/>
      <c r="GI60" s="1"/>
      <c r="GK60" s="300" t="s">
        <v>207</v>
      </c>
      <c r="GL60" s="300"/>
      <c r="GM60" s="1"/>
      <c r="GN60" s="1"/>
      <c r="GO60" s="1"/>
      <c r="GP60" s="1"/>
      <c r="GQ60" s="1"/>
      <c r="GR60" s="1"/>
      <c r="GS60" s="1"/>
      <c r="GT60" s="1"/>
      <c r="GU60" s="1"/>
      <c r="GV60" s="1"/>
      <c r="GW60" s="1"/>
      <c r="GX60" s="1"/>
      <c r="GY60" s="1"/>
      <c r="GZ60" s="1"/>
      <c r="HA60" s="1"/>
      <c r="HB60" s="1"/>
      <c r="HC60" s="1"/>
      <c r="HD60" s="1"/>
      <c r="HE60" s="1"/>
      <c r="HF60" s="1"/>
      <c r="HG60" s="1"/>
      <c r="HI60" s="300" t="s">
        <v>207</v>
      </c>
      <c r="HJ60" s="300"/>
      <c r="HK60" s="1"/>
      <c r="HL60" s="1"/>
      <c r="HM60" s="1"/>
      <c r="HN60" s="1"/>
      <c r="HO60" s="1"/>
      <c r="HP60" s="1"/>
      <c r="HQ60" s="1"/>
      <c r="HR60" s="1"/>
      <c r="HS60" s="1"/>
      <c r="HT60" s="1"/>
      <c r="HU60" s="1"/>
      <c r="HV60" s="1"/>
      <c r="HW60" s="1"/>
      <c r="HX60" s="1"/>
      <c r="HY60" s="1"/>
      <c r="HZ60" s="1"/>
      <c r="IA60" s="1"/>
      <c r="IB60" s="1"/>
      <c r="IC60" s="1"/>
      <c r="ID60" s="1"/>
      <c r="IE60" s="1"/>
    </row>
    <row r="61" spans="1:239" ht="15">
      <c r="A61" s="300"/>
      <c r="B61" s="300"/>
      <c r="C61" s="1"/>
      <c r="D61" s="1"/>
      <c r="E61" s="1"/>
      <c r="F61" s="1"/>
      <c r="G61" s="1"/>
      <c r="H61" s="1"/>
      <c r="I61" s="1"/>
      <c r="J61" s="1"/>
      <c r="K61" s="1"/>
      <c r="L61" s="1"/>
      <c r="M61" s="1"/>
      <c r="N61" s="1"/>
      <c r="O61" s="1"/>
      <c r="P61" s="1"/>
      <c r="Q61" s="1"/>
      <c r="R61" s="1"/>
      <c r="S61" s="1"/>
      <c r="T61" s="1"/>
      <c r="U61" s="1"/>
      <c r="V61" s="1"/>
      <c r="W61" s="1"/>
      <c r="Y61" s="300"/>
      <c r="Z61" s="300"/>
      <c r="AA61" s="1"/>
      <c r="AB61" s="1"/>
      <c r="AC61" s="1"/>
      <c r="AD61" s="1"/>
      <c r="AE61" s="1"/>
      <c r="AF61" s="1"/>
      <c r="AG61" s="1"/>
      <c r="AH61" s="1"/>
      <c r="AI61" s="1"/>
      <c r="AJ61" s="1"/>
      <c r="AK61" s="1"/>
      <c r="AL61" s="1"/>
      <c r="AM61" s="1"/>
      <c r="AN61" s="1"/>
      <c r="AO61" s="1"/>
      <c r="AP61" s="1"/>
      <c r="AQ61" s="1"/>
      <c r="AR61" s="1"/>
      <c r="AS61" s="1"/>
      <c r="AT61" s="1"/>
      <c r="AU61" s="1"/>
      <c r="AW61" s="300"/>
      <c r="AX61" s="300"/>
      <c r="AY61" s="1"/>
      <c r="AZ61" s="1"/>
      <c r="BA61" s="1"/>
      <c r="BB61" s="1"/>
      <c r="BC61" s="1"/>
      <c r="BD61" s="1"/>
      <c r="BE61" s="1"/>
      <c r="BF61" s="1"/>
      <c r="BG61" s="1"/>
      <c r="BH61" s="1"/>
      <c r="BI61" s="1"/>
      <c r="BJ61" s="1"/>
      <c r="BK61" s="1"/>
      <c r="BL61" s="1"/>
      <c r="BM61" s="1"/>
      <c r="BN61" s="1"/>
      <c r="BO61" s="1"/>
      <c r="BP61" s="1"/>
      <c r="BQ61" s="1"/>
      <c r="BR61" s="1"/>
      <c r="BS61" s="1"/>
      <c r="BU61" s="300"/>
      <c r="BV61" s="300"/>
      <c r="BW61" s="1"/>
      <c r="BX61" s="1"/>
      <c r="BY61" s="1"/>
      <c r="BZ61" s="1"/>
      <c r="CA61" s="1"/>
      <c r="CB61" s="1"/>
      <c r="CC61" s="1"/>
      <c r="CD61" s="1"/>
      <c r="CE61" s="1"/>
      <c r="CF61" s="1"/>
      <c r="CG61" s="1"/>
      <c r="CH61" s="1"/>
      <c r="CI61" s="1"/>
      <c r="CJ61" s="1"/>
      <c r="CK61" s="1"/>
      <c r="CL61" s="1"/>
      <c r="CM61" s="1"/>
      <c r="CN61" s="1"/>
      <c r="CO61" s="1"/>
      <c r="CP61" s="1"/>
      <c r="CQ61" s="1"/>
      <c r="CS61" s="300"/>
      <c r="CT61" s="300"/>
      <c r="CU61" s="1"/>
      <c r="CV61" s="1"/>
      <c r="CW61" s="1"/>
      <c r="CX61" s="1"/>
      <c r="CY61" s="1"/>
      <c r="CZ61" s="1"/>
      <c r="DA61" s="1"/>
      <c r="DB61" s="1"/>
      <c r="DC61" s="1"/>
      <c r="DD61" s="1"/>
      <c r="DE61" s="1"/>
      <c r="DF61" s="1"/>
      <c r="DG61" s="1"/>
      <c r="DH61" s="1"/>
      <c r="DI61" s="1"/>
      <c r="DJ61" s="1"/>
      <c r="DK61" s="1"/>
      <c r="DL61" s="1"/>
      <c r="DM61" s="1"/>
      <c r="DN61" s="1"/>
      <c r="DO61" s="1"/>
      <c r="DQ61" s="300"/>
      <c r="DR61" s="300"/>
      <c r="DS61" s="1"/>
      <c r="DT61" s="1"/>
      <c r="DU61" s="1"/>
      <c r="DV61" s="1"/>
      <c r="DW61" s="1"/>
      <c r="DX61" s="1"/>
      <c r="DY61" s="1"/>
      <c r="DZ61" s="1"/>
      <c r="EA61" s="1"/>
      <c r="EB61" s="1"/>
      <c r="EC61" s="1"/>
      <c r="ED61" s="1"/>
      <c r="EE61" s="1"/>
      <c r="EF61" s="1"/>
      <c r="EG61" s="1"/>
      <c r="EH61" s="1"/>
      <c r="EI61" s="1"/>
      <c r="EJ61" s="1"/>
      <c r="EK61" s="1"/>
      <c r="EL61" s="1"/>
      <c r="EM61" s="1"/>
      <c r="EO61" s="300"/>
      <c r="EP61" s="300"/>
      <c r="EQ61" s="1"/>
      <c r="ER61" s="1"/>
      <c r="ES61" s="1"/>
      <c r="ET61" s="1"/>
      <c r="EU61" s="1"/>
      <c r="EV61" s="1"/>
      <c r="EW61" s="1"/>
      <c r="EX61" s="1"/>
      <c r="EY61" s="1"/>
      <c r="EZ61" s="1"/>
      <c r="FA61" s="1"/>
      <c r="FB61" s="1"/>
      <c r="FC61" s="1"/>
      <c r="FD61" s="1"/>
      <c r="FE61" s="1"/>
      <c r="FF61" s="1"/>
      <c r="FG61" s="1"/>
      <c r="FH61" s="1"/>
      <c r="FI61" s="1"/>
      <c r="FJ61" s="1"/>
      <c r="FK61" s="1"/>
      <c r="FM61" s="300"/>
      <c r="FN61" s="300"/>
      <c r="FO61" s="1"/>
      <c r="FP61" s="1"/>
      <c r="FQ61" s="1"/>
      <c r="FR61" s="1"/>
      <c r="FS61" s="1"/>
      <c r="FT61" s="1"/>
      <c r="FU61" s="1"/>
      <c r="FV61" s="1"/>
      <c r="FW61" s="1"/>
      <c r="FX61" s="1"/>
      <c r="FY61" s="1"/>
      <c r="FZ61" s="1"/>
      <c r="GA61" s="1"/>
      <c r="GB61" s="1"/>
      <c r="GC61" s="1"/>
      <c r="GD61" s="1"/>
      <c r="GE61" s="1"/>
      <c r="GF61" s="1"/>
      <c r="GG61" s="1"/>
      <c r="GH61" s="1"/>
      <c r="GI61" s="1"/>
      <c r="GK61" s="300"/>
      <c r="GL61" s="300"/>
      <c r="GM61" s="1"/>
      <c r="GN61" s="1"/>
      <c r="GO61" s="1"/>
      <c r="GP61" s="1"/>
      <c r="GQ61" s="1"/>
      <c r="GR61" s="1"/>
      <c r="GS61" s="1"/>
      <c r="GT61" s="1"/>
      <c r="GU61" s="1"/>
      <c r="GV61" s="1"/>
      <c r="GW61" s="1"/>
      <c r="GX61" s="1"/>
      <c r="GY61" s="1"/>
      <c r="GZ61" s="1"/>
      <c r="HA61" s="1"/>
      <c r="HB61" s="1"/>
      <c r="HC61" s="1"/>
      <c r="HD61" s="1"/>
      <c r="HE61" s="1"/>
      <c r="HF61" s="1"/>
      <c r="HG61" s="1"/>
      <c r="HI61" s="300"/>
      <c r="HJ61" s="300"/>
      <c r="HK61" s="1"/>
      <c r="HL61" s="1"/>
      <c r="HM61" s="1"/>
      <c r="HN61" s="1"/>
      <c r="HO61" s="1"/>
      <c r="HP61" s="1"/>
      <c r="HQ61" s="1"/>
      <c r="HR61" s="1"/>
      <c r="HS61" s="1"/>
      <c r="HT61" s="1"/>
      <c r="HU61" s="1"/>
      <c r="HV61" s="1"/>
      <c r="HW61" s="1"/>
      <c r="HX61" s="1"/>
      <c r="HY61" s="1"/>
      <c r="HZ61" s="1"/>
      <c r="IA61" s="1"/>
      <c r="IB61" s="1"/>
      <c r="IC61" s="1"/>
      <c r="ID61" s="1"/>
      <c r="IE61" s="1"/>
    </row>
    <row r="62" spans="1:239" ht="15">
      <c r="A62" s="300"/>
      <c r="B62" s="300"/>
      <c r="C62" s="1"/>
      <c r="D62" s="1"/>
      <c r="E62" s="1"/>
      <c r="F62" s="1"/>
      <c r="G62" s="1"/>
      <c r="H62" s="1"/>
      <c r="I62" s="1"/>
      <c r="J62" s="1"/>
      <c r="K62" s="1"/>
      <c r="L62" s="1"/>
      <c r="M62" s="1"/>
      <c r="N62" s="1"/>
      <c r="O62" s="1"/>
      <c r="P62" s="1"/>
      <c r="Q62" s="1"/>
      <c r="R62" s="1"/>
      <c r="S62" s="1"/>
      <c r="T62" s="1"/>
      <c r="U62" s="1"/>
      <c r="V62" s="1"/>
      <c r="W62" s="1"/>
      <c r="Y62" s="300"/>
      <c r="Z62" s="300"/>
      <c r="AA62" s="1"/>
      <c r="AB62" s="1"/>
      <c r="AC62" s="1"/>
      <c r="AD62" s="1"/>
      <c r="AE62" s="1"/>
      <c r="AF62" s="1"/>
      <c r="AG62" s="1"/>
      <c r="AH62" s="1"/>
      <c r="AI62" s="1"/>
      <c r="AJ62" s="1"/>
      <c r="AK62" s="1"/>
      <c r="AL62" s="1"/>
      <c r="AM62" s="1"/>
      <c r="AN62" s="1"/>
      <c r="AO62" s="1"/>
      <c r="AP62" s="1"/>
      <c r="AQ62" s="1"/>
      <c r="AR62" s="1"/>
      <c r="AS62" s="1"/>
      <c r="AT62" s="1"/>
      <c r="AU62" s="1"/>
      <c r="AW62" s="300"/>
      <c r="AX62" s="300"/>
      <c r="AY62" s="1"/>
      <c r="AZ62" s="1"/>
      <c r="BA62" s="1"/>
      <c r="BB62" s="1"/>
      <c r="BC62" s="1"/>
      <c r="BD62" s="1"/>
      <c r="BE62" s="1"/>
      <c r="BF62" s="1"/>
      <c r="BG62" s="1"/>
      <c r="BH62" s="1"/>
      <c r="BI62" s="1"/>
      <c r="BJ62" s="1"/>
      <c r="BK62" s="1"/>
      <c r="BL62" s="1"/>
      <c r="BM62" s="1"/>
      <c r="BN62" s="1"/>
      <c r="BO62" s="1"/>
      <c r="BP62" s="1"/>
      <c r="BQ62" s="1"/>
      <c r="BR62" s="1"/>
      <c r="BS62" s="1"/>
      <c r="BU62" s="300"/>
      <c r="BV62" s="300"/>
      <c r="BW62" s="1"/>
      <c r="BX62" s="1"/>
      <c r="BY62" s="1"/>
      <c r="BZ62" s="1"/>
      <c r="CA62" s="1"/>
      <c r="CB62" s="1"/>
      <c r="CC62" s="1"/>
      <c r="CD62" s="1"/>
      <c r="CE62" s="1"/>
      <c r="CF62" s="1"/>
      <c r="CG62" s="1"/>
      <c r="CH62" s="1"/>
      <c r="CI62" s="1"/>
      <c r="CJ62" s="1"/>
      <c r="CK62" s="1"/>
      <c r="CL62" s="1"/>
      <c r="CM62" s="1"/>
      <c r="CN62" s="1"/>
      <c r="CO62" s="1"/>
      <c r="CP62" s="1"/>
      <c r="CQ62" s="1"/>
      <c r="CS62" s="300"/>
      <c r="CT62" s="300"/>
      <c r="CU62" s="1"/>
      <c r="CV62" s="1"/>
      <c r="CW62" s="1"/>
      <c r="CX62" s="1"/>
      <c r="CY62" s="1"/>
      <c r="CZ62" s="1"/>
      <c r="DA62" s="1"/>
      <c r="DB62" s="1"/>
      <c r="DC62" s="1"/>
      <c r="DD62" s="1"/>
      <c r="DE62" s="1"/>
      <c r="DF62" s="1"/>
      <c r="DG62" s="1"/>
      <c r="DH62" s="1"/>
      <c r="DI62" s="1"/>
      <c r="DJ62" s="1"/>
      <c r="DK62" s="1"/>
      <c r="DL62" s="1"/>
      <c r="DM62" s="1"/>
      <c r="DN62" s="1"/>
      <c r="DO62" s="1"/>
      <c r="DQ62" s="300"/>
      <c r="DR62" s="300"/>
      <c r="DS62" s="1"/>
      <c r="DT62" s="1"/>
      <c r="DU62" s="1"/>
      <c r="DV62" s="1"/>
      <c r="DW62" s="1"/>
      <c r="DX62" s="1"/>
      <c r="DY62" s="1"/>
      <c r="DZ62" s="1"/>
      <c r="EA62" s="1"/>
      <c r="EB62" s="1"/>
      <c r="EC62" s="1"/>
      <c r="ED62" s="1"/>
      <c r="EE62" s="1"/>
      <c r="EF62" s="1"/>
      <c r="EG62" s="1"/>
      <c r="EH62" s="1"/>
      <c r="EI62" s="1"/>
      <c r="EJ62" s="1"/>
      <c r="EK62" s="1"/>
      <c r="EL62" s="1"/>
      <c r="EM62" s="1"/>
      <c r="EO62" s="300"/>
      <c r="EP62" s="300"/>
      <c r="EQ62" s="1"/>
      <c r="ER62" s="1"/>
      <c r="ES62" s="1"/>
      <c r="ET62" s="1"/>
      <c r="EU62" s="1"/>
      <c r="EV62" s="1"/>
      <c r="EW62" s="1"/>
      <c r="EX62" s="1"/>
      <c r="EY62" s="1"/>
      <c r="EZ62" s="1"/>
      <c r="FA62" s="1"/>
      <c r="FB62" s="1"/>
      <c r="FC62" s="1"/>
      <c r="FD62" s="1"/>
      <c r="FE62" s="1"/>
      <c r="FF62" s="1"/>
      <c r="FG62" s="1"/>
      <c r="FH62" s="1"/>
      <c r="FI62" s="1"/>
      <c r="FJ62" s="1"/>
      <c r="FK62" s="1"/>
      <c r="FM62" s="300"/>
      <c r="FN62" s="300"/>
      <c r="FO62" s="1"/>
      <c r="FP62" s="1"/>
      <c r="FQ62" s="1"/>
      <c r="FR62" s="1"/>
      <c r="FS62" s="1"/>
      <c r="FT62" s="1"/>
      <c r="FU62" s="1"/>
      <c r="FV62" s="1"/>
      <c r="FW62" s="1"/>
      <c r="FX62" s="1"/>
      <c r="FY62" s="1"/>
      <c r="FZ62" s="1"/>
      <c r="GA62" s="1"/>
      <c r="GB62" s="1"/>
      <c r="GC62" s="1"/>
      <c r="GD62" s="1"/>
      <c r="GE62" s="1"/>
      <c r="GF62" s="1"/>
      <c r="GG62" s="1"/>
      <c r="GH62" s="1"/>
      <c r="GI62" s="1"/>
      <c r="GK62" s="300"/>
      <c r="GL62" s="300"/>
      <c r="GM62" s="1"/>
      <c r="GN62" s="1"/>
      <c r="GO62" s="1"/>
      <c r="GP62" s="1"/>
      <c r="GQ62" s="1"/>
      <c r="GR62" s="1"/>
      <c r="GS62" s="1"/>
      <c r="GT62" s="1"/>
      <c r="GU62" s="1"/>
      <c r="GV62" s="1"/>
      <c r="GW62" s="1"/>
      <c r="GX62" s="1"/>
      <c r="GY62" s="1"/>
      <c r="GZ62" s="1"/>
      <c r="HA62" s="1"/>
      <c r="HB62" s="1"/>
      <c r="HC62" s="1"/>
      <c r="HD62" s="1"/>
      <c r="HE62" s="1"/>
      <c r="HF62" s="1"/>
      <c r="HG62" s="1"/>
      <c r="HI62" s="300"/>
      <c r="HJ62" s="300"/>
      <c r="HK62" s="1"/>
      <c r="HL62" s="1"/>
      <c r="HM62" s="1"/>
      <c r="HN62" s="1"/>
      <c r="HO62" s="1"/>
      <c r="HP62" s="1"/>
      <c r="HQ62" s="1"/>
      <c r="HR62" s="1"/>
      <c r="HS62" s="1"/>
      <c r="HT62" s="1"/>
      <c r="HU62" s="1"/>
      <c r="HV62" s="1"/>
      <c r="HW62" s="1"/>
      <c r="HX62" s="1"/>
      <c r="HY62" s="1"/>
      <c r="HZ62" s="1"/>
      <c r="IA62" s="1"/>
      <c r="IB62" s="1"/>
      <c r="IC62" s="1"/>
      <c r="ID62" s="1"/>
      <c r="IE62" s="1"/>
    </row>
    <row r="63" spans="1:239" ht="15">
      <c r="A63" s="300"/>
      <c r="B63" s="300"/>
      <c r="C63" s="1"/>
      <c r="D63" s="1"/>
      <c r="E63" s="1"/>
      <c r="F63" s="1"/>
      <c r="G63" s="1"/>
      <c r="H63" s="1"/>
      <c r="I63" s="1"/>
      <c r="J63" s="1"/>
      <c r="K63" s="1"/>
      <c r="L63" s="1"/>
      <c r="M63" s="1"/>
      <c r="N63" s="1"/>
      <c r="O63" s="1"/>
      <c r="P63" s="1"/>
      <c r="Q63" s="1"/>
      <c r="R63" s="1"/>
      <c r="S63" s="1"/>
      <c r="T63" s="1"/>
      <c r="U63" s="1"/>
      <c r="V63" s="1"/>
      <c r="W63" s="1"/>
      <c r="Y63" s="300"/>
      <c r="Z63" s="300"/>
      <c r="AA63" s="1"/>
      <c r="AB63" s="1"/>
      <c r="AC63" s="1"/>
      <c r="AD63" s="1"/>
      <c r="AE63" s="1"/>
      <c r="AF63" s="1"/>
      <c r="AG63" s="1"/>
      <c r="AH63" s="1"/>
      <c r="AI63" s="1"/>
      <c r="AJ63" s="1"/>
      <c r="AK63" s="1"/>
      <c r="AL63" s="1"/>
      <c r="AM63" s="1"/>
      <c r="AN63" s="1"/>
      <c r="AO63" s="1"/>
      <c r="AP63" s="1"/>
      <c r="AQ63" s="1"/>
      <c r="AR63" s="1"/>
      <c r="AS63" s="1"/>
      <c r="AT63" s="1"/>
      <c r="AU63" s="1"/>
      <c r="AW63" s="300"/>
      <c r="AX63" s="300"/>
      <c r="AY63" s="1"/>
      <c r="AZ63" s="1"/>
      <c r="BA63" s="1"/>
      <c r="BB63" s="1"/>
      <c r="BC63" s="1"/>
      <c r="BD63" s="1"/>
      <c r="BE63" s="1"/>
      <c r="BF63" s="1"/>
      <c r="BG63" s="1"/>
      <c r="BH63" s="1"/>
      <c r="BI63" s="1"/>
      <c r="BJ63" s="1"/>
      <c r="BK63" s="1"/>
      <c r="BL63" s="1"/>
      <c r="BM63" s="1"/>
      <c r="BN63" s="1"/>
      <c r="BO63" s="1"/>
      <c r="BP63" s="1"/>
      <c r="BQ63" s="1"/>
      <c r="BR63" s="1"/>
      <c r="BS63" s="1"/>
      <c r="BU63" s="300"/>
      <c r="BV63" s="300"/>
      <c r="BW63" s="1"/>
      <c r="BX63" s="1"/>
      <c r="BY63" s="1"/>
      <c r="BZ63" s="1"/>
      <c r="CA63" s="1"/>
      <c r="CB63" s="1"/>
      <c r="CC63" s="1"/>
      <c r="CD63" s="1"/>
      <c r="CE63" s="1"/>
      <c r="CF63" s="1"/>
      <c r="CG63" s="1"/>
      <c r="CH63" s="1"/>
      <c r="CI63" s="1"/>
      <c r="CJ63" s="1"/>
      <c r="CK63" s="1"/>
      <c r="CL63" s="1"/>
      <c r="CM63" s="1"/>
      <c r="CN63" s="1"/>
      <c r="CO63" s="1"/>
      <c r="CP63" s="1"/>
      <c r="CQ63" s="1"/>
      <c r="CS63" s="300"/>
      <c r="CT63" s="300"/>
      <c r="CU63" s="1"/>
      <c r="CV63" s="1"/>
      <c r="CW63" s="1"/>
      <c r="CX63" s="1"/>
      <c r="CY63" s="1"/>
      <c r="CZ63" s="1"/>
      <c r="DA63" s="1"/>
      <c r="DB63" s="1"/>
      <c r="DC63" s="1"/>
      <c r="DD63" s="1"/>
      <c r="DE63" s="1"/>
      <c r="DF63" s="1"/>
      <c r="DG63" s="1"/>
      <c r="DH63" s="1"/>
      <c r="DI63" s="1"/>
      <c r="DJ63" s="1"/>
      <c r="DK63" s="1"/>
      <c r="DL63" s="1"/>
      <c r="DM63" s="1"/>
      <c r="DN63" s="1"/>
      <c r="DO63" s="1"/>
      <c r="DQ63" s="300"/>
      <c r="DR63" s="300"/>
      <c r="DS63" s="1"/>
      <c r="DT63" s="1"/>
      <c r="DU63" s="1"/>
      <c r="DV63" s="1"/>
      <c r="DW63" s="1"/>
      <c r="DX63" s="1"/>
      <c r="DY63" s="1"/>
      <c r="DZ63" s="1"/>
      <c r="EA63" s="1"/>
      <c r="EB63" s="1"/>
      <c r="EC63" s="1"/>
      <c r="ED63" s="1"/>
      <c r="EE63" s="1"/>
      <c r="EF63" s="1"/>
      <c r="EG63" s="1"/>
      <c r="EH63" s="1"/>
      <c r="EI63" s="1"/>
      <c r="EJ63" s="1"/>
      <c r="EK63" s="1"/>
      <c r="EL63" s="1"/>
      <c r="EM63" s="1"/>
      <c r="EO63" s="300"/>
      <c r="EP63" s="300"/>
      <c r="EQ63" s="1"/>
      <c r="ER63" s="1"/>
      <c r="ES63" s="1"/>
      <c r="ET63" s="1"/>
      <c r="EU63" s="1"/>
      <c r="EV63" s="1"/>
      <c r="EW63" s="1"/>
      <c r="EX63" s="1"/>
      <c r="EY63" s="1"/>
      <c r="EZ63" s="1"/>
      <c r="FA63" s="1"/>
      <c r="FB63" s="1"/>
      <c r="FC63" s="1"/>
      <c r="FD63" s="1"/>
      <c r="FE63" s="1"/>
      <c r="FF63" s="1"/>
      <c r="FG63" s="1"/>
      <c r="FH63" s="1"/>
      <c r="FI63" s="1"/>
      <c r="FJ63" s="1"/>
      <c r="FK63" s="1"/>
      <c r="FM63" s="300"/>
      <c r="FN63" s="300"/>
      <c r="FO63" s="1"/>
      <c r="FP63" s="1"/>
      <c r="FQ63" s="1"/>
      <c r="FR63" s="1"/>
      <c r="FS63" s="1"/>
      <c r="FT63" s="1"/>
      <c r="FU63" s="1"/>
      <c r="FV63" s="1"/>
      <c r="FW63" s="1"/>
      <c r="FX63" s="1"/>
      <c r="FY63" s="1"/>
      <c r="FZ63" s="1"/>
      <c r="GA63" s="1"/>
      <c r="GB63" s="1"/>
      <c r="GC63" s="1"/>
      <c r="GD63" s="1"/>
      <c r="GE63" s="1"/>
      <c r="GF63" s="1"/>
      <c r="GG63" s="1"/>
      <c r="GH63" s="1"/>
      <c r="GI63" s="1"/>
      <c r="GK63" s="300"/>
      <c r="GL63" s="300"/>
      <c r="GM63" s="1"/>
      <c r="GN63" s="1"/>
      <c r="GO63" s="1"/>
      <c r="GP63" s="1"/>
      <c r="GQ63" s="1"/>
      <c r="GR63" s="1"/>
      <c r="GS63" s="1"/>
      <c r="GT63" s="1"/>
      <c r="GU63" s="1"/>
      <c r="GV63" s="1"/>
      <c r="GW63" s="1"/>
      <c r="GX63" s="1"/>
      <c r="GY63" s="1"/>
      <c r="GZ63" s="1"/>
      <c r="HA63" s="1"/>
      <c r="HB63" s="1"/>
      <c r="HC63" s="1"/>
      <c r="HD63" s="1"/>
      <c r="HE63" s="1"/>
      <c r="HF63" s="1"/>
      <c r="HG63" s="1"/>
      <c r="HI63" s="300"/>
      <c r="HJ63" s="300"/>
      <c r="HK63" s="1"/>
      <c r="HL63" s="1"/>
      <c r="HM63" s="1"/>
      <c r="HN63" s="1"/>
      <c r="HO63" s="1"/>
      <c r="HP63" s="1"/>
      <c r="HQ63" s="1"/>
      <c r="HR63" s="1"/>
      <c r="HS63" s="1"/>
      <c r="HT63" s="1"/>
      <c r="HU63" s="1"/>
      <c r="HV63" s="1"/>
      <c r="HW63" s="1"/>
      <c r="HX63" s="1"/>
      <c r="HY63" s="1"/>
      <c r="HZ63" s="1"/>
      <c r="IA63" s="1"/>
      <c r="IB63" s="1"/>
      <c r="IC63" s="1"/>
      <c r="ID63" s="1"/>
      <c r="IE63" s="1"/>
    </row>
    <row r="64" spans="1:239" ht="15">
      <c r="A64" s="300"/>
      <c r="B64" s="300"/>
      <c r="C64" s="1"/>
      <c r="D64" s="1"/>
      <c r="E64" s="1"/>
      <c r="F64" s="1"/>
      <c r="G64" s="1"/>
      <c r="H64" s="1"/>
      <c r="I64" s="1"/>
      <c r="J64" s="1"/>
      <c r="K64" s="1"/>
      <c r="L64" s="1"/>
      <c r="M64" s="1"/>
      <c r="N64" s="1"/>
      <c r="O64" s="1"/>
      <c r="P64" s="1"/>
      <c r="Q64" s="1"/>
      <c r="R64" s="1"/>
      <c r="S64" s="1"/>
      <c r="T64" s="1"/>
      <c r="U64" s="1"/>
      <c r="V64" s="1"/>
      <c r="W64" s="1"/>
      <c r="Y64" s="300"/>
      <c r="Z64" s="300"/>
      <c r="AA64" s="1"/>
      <c r="AB64" s="1"/>
      <c r="AC64" s="1"/>
      <c r="AD64" s="1"/>
      <c r="AE64" s="1"/>
      <c r="AF64" s="1"/>
      <c r="AG64" s="1"/>
      <c r="AH64" s="1"/>
      <c r="AI64" s="1"/>
      <c r="AJ64" s="1"/>
      <c r="AK64" s="1"/>
      <c r="AL64" s="1"/>
      <c r="AM64" s="1"/>
      <c r="AN64" s="1"/>
      <c r="AO64" s="1"/>
      <c r="AP64" s="1"/>
      <c r="AQ64" s="1"/>
      <c r="AR64" s="1"/>
      <c r="AS64" s="1"/>
      <c r="AT64" s="1"/>
      <c r="AU64" s="1"/>
      <c r="AW64" s="300"/>
      <c r="AX64" s="300"/>
      <c r="AY64" s="1"/>
      <c r="AZ64" s="1"/>
      <c r="BA64" s="1"/>
      <c r="BB64" s="1"/>
      <c r="BC64" s="1"/>
      <c r="BD64" s="1"/>
      <c r="BE64" s="1"/>
      <c r="BF64" s="1"/>
      <c r="BG64" s="1"/>
      <c r="BH64" s="1"/>
      <c r="BI64" s="1"/>
      <c r="BJ64" s="1"/>
      <c r="BK64" s="1"/>
      <c r="BL64" s="1"/>
      <c r="BM64" s="1"/>
      <c r="BN64" s="1"/>
      <c r="BO64" s="1"/>
      <c r="BP64" s="1"/>
      <c r="BQ64" s="1"/>
      <c r="BR64" s="1"/>
      <c r="BS64" s="1"/>
      <c r="BU64" s="300"/>
      <c r="BV64" s="300"/>
      <c r="BW64" s="1"/>
      <c r="BX64" s="1"/>
      <c r="BY64" s="1"/>
      <c r="BZ64" s="1"/>
      <c r="CA64" s="1"/>
      <c r="CB64" s="1"/>
      <c r="CC64" s="1"/>
      <c r="CD64" s="1"/>
      <c r="CE64" s="1"/>
      <c r="CF64" s="1"/>
      <c r="CG64" s="1"/>
      <c r="CH64" s="1"/>
      <c r="CI64" s="1"/>
      <c r="CJ64" s="1"/>
      <c r="CK64" s="1"/>
      <c r="CL64" s="1"/>
      <c r="CM64" s="1"/>
      <c r="CN64" s="1"/>
      <c r="CO64" s="1"/>
      <c r="CP64" s="1"/>
      <c r="CQ64" s="1"/>
      <c r="CS64" s="300"/>
      <c r="CT64" s="300"/>
      <c r="CU64" s="1"/>
      <c r="CV64" s="1"/>
      <c r="CW64" s="1"/>
      <c r="CX64" s="1"/>
      <c r="CY64" s="1"/>
      <c r="CZ64" s="1"/>
      <c r="DA64" s="1"/>
      <c r="DB64" s="1"/>
      <c r="DC64" s="1"/>
      <c r="DD64" s="1"/>
      <c r="DE64" s="1"/>
      <c r="DF64" s="1"/>
      <c r="DG64" s="1"/>
      <c r="DH64" s="1"/>
      <c r="DI64" s="1"/>
      <c r="DJ64" s="1"/>
      <c r="DK64" s="1"/>
      <c r="DL64" s="1"/>
      <c r="DM64" s="1"/>
      <c r="DN64" s="1"/>
      <c r="DO64" s="1"/>
      <c r="DQ64" s="300"/>
      <c r="DR64" s="300"/>
      <c r="DS64" s="1"/>
      <c r="DT64" s="1"/>
      <c r="DU64" s="1"/>
      <c r="DV64" s="1"/>
      <c r="DW64" s="1"/>
      <c r="DX64" s="1"/>
      <c r="DY64" s="1"/>
      <c r="DZ64" s="1"/>
      <c r="EA64" s="1"/>
      <c r="EB64" s="1"/>
      <c r="EC64" s="1"/>
      <c r="ED64" s="1"/>
      <c r="EE64" s="1"/>
      <c r="EF64" s="1"/>
      <c r="EG64" s="1"/>
      <c r="EH64" s="1"/>
      <c r="EI64" s="1"/>
      <c r="EJ64" s="1"/>
      <c r="EK64" s="1"/>
      <c r="EL64" s="1"/>
      <c r="EM64" s="1"/>
      <c r="EO64" s="300"/>
      <c r="EP64" s="300"/>
      <c r="EQ64" s="1"/>
      <c r="ER64" s="1"/>
      <c r="ES64" s="1"/>
      <c r="ET64" s="1"/>
      <c r="EU64" s="1"/>
      <c r="EV64" s="1"/>
      <c r="EW64" s="1"/>
      <c r="EX64" s="1"/>
      <c r="EY64" s="1"/>
      <c r="EZ64" s="1"/>
      <c r="FA64" s="1"/>
      <c r="FB64" s="1"/>
      <c r="FC64" s="1"/>
      <c r="FD64" s="1"/>
      <c r="FE64" s="1"/>
      <c r="FF64" s="1"/>
      <c r="FG64" s="1"/>
      <c r="FH64" s="1"/>
      <c r="FI64" s="1"/>
      <c r="FJ64" s="1"/>
      <c r="FK64" s="1"/>
      <c r="FM64" s="300"/>
      <c r="FN64" s="300"/>
      <c r="FO64" s="1"/>
      <c r="FP64" s="1"/>
      <c r="FQ64" s="1"/>
      <c r="FR64" s="1"/>
      <c r="FS64" s="1"/>
      <c r="FT64" s="1"/>
      <c r="FU64" s="1"/>
      <c r="FV64" s="1"/>
      <c r="FW64" s="1"/>
      <c r="FX64" s="1"/>
      <c r="FY64" s="1"/>
      <c r="FZ64" s="1"/>
      <c r="GA64" s="1"/>
      <c r="GB64" s="1"/>
      <c r="GC64" s="1"/>
      <c r="GD64" s="1"/>
      <c r="GE64" s="1"/>
      <c r="GF64" s="1"/>
      <c r="GG64" s="1"/>
      <c r="GH64" s="1"/>
      <c r="GI64" s="1"/>
      <c r="GK64" s="300"/>
      <c r="GL64" s="300"/>
      <c r="GM64" s="1"/>
      <c r="GN64" s="1"/>
      <c r="GO64" s="1"/>
      <c r="GP64" s="1"/>
      <c r="GQ64" s="1"/>
      <c r="GR64" s="1"/>
      <c r="GS64" s="1"/>
      <c r="GT64" s="1"/>
      <c r="GU64" s="1"/>
      <c r="GV64" s="1"/>
      <c r="GW64" s="1"/>
      <c r="GX64" s="1"/>
      <c r="GY64" s="1"/>
      <c r="GZ64" s="1"/>
      <c r="HA64" s="1"/>
      <c r="HB64" s="1"/>
      <c r="HC64" s="1"/>
      <c r="HD64" s="1"/>
      <c r="HE64" s="1"/>
      <c r="HF64" s="1"/>
      <c r="HG64" s="1"/>
      <c r="HI64" s="300"/>
      <c r="HJ64" s="300"/>
      <c r="HK64" s="1"/>
      <c r="HL64" s="1"/>
      <c r="HM64" s="1"/>
      <c r="HN64" s="1"/>
      <c r="HO64" s="1"/>
      <c r="HP64" s="1"/>
      <c r="HQ64" s="1"/>
      <c r="HR64" s="1"/>
      <c r="HS64" s="1"/>
      <c r="HT64" s="1"/>
      <c r="HU64" s="1"/>
      <c r="HV64" s="1"/>
      <c r="HW64" s="1"/>
      <c r="HX64" s="1"/>
      <c r="HY64" s="1"/>
      <c r="HZ64" s="1"/>
      <c r="IA64" s="1"/>
      <c r="IB64" s="1"/>
      <c r="IC64" s="1"/>
      <c r="ID64" s="1"/>
      <c r="IE64" s="1"/>
    </row>
    <row r="65" spans="1:239" ht="15">
      <c r="A65" s="300"/>
      <c r="B65" s="300"/>
      <c r="C65" s="1"/>
      <c r="D65" s="1"/>
      <c r="E65" s="1"/>
      <c r="F65" s="1"/>
      <c r="G65" s="1"/>
      <c r="H65" s="1"/>
      <c r="I65" s="1"/>
      <c r="J65" s="1"/>
      <c r="K65" s="1"/>
      <c r="L65" s="1"/>
      <c r="M65" s="1"/>
      <c r="N65" s="1"/>
      <c r="O65" s="1"/>
      <c r="P65" s="1"/>
      <c r="Q65" s="1"/>
      <c r="R65" s="1"/>
      <c r="S65" s="1"/>
      <c r="T65" s="1"/>
      <c r="U65" s="1"/>
      <c r="V65" s="1"/>
      <c r="W65" s="1"/>
      <c r="Y65" s="300"/>
      <c r="Z65" s="300"/>
      <c r="AA65" s="1"/>
      <c r="AB65" s="1"/>
      <c r="AC65" s="1"/>
      <c r="AD65" s="1"/>
      <c r="AE65" s="1"/>
      <c r="AF65" s="1"/>
      <c r="AG65" s="1"/>
      <c r="AH65" s="1"/>
      <c r="AI65" s="1"/>
      <c r="AJ65" s="1"/>
      <c r="AK65" s="1"/>
      <c r="AL65" s="1"/>
      <c r="AM65" s="1"/>
      <c r="AN65" s="1"/>
      <c r="AO65" s="1"/>
      <c r="AP65" s="1"/>
      <c r="AQ65" s="1"/>
      <c r="AR65" s="1"/>
      <c r="AS65" s="1"/>
      <c r="AT65" s="1"/>
      <c r="AU65" s="1"/>
      <c r="AW65" s="300"/>
      <c r="AX65" s="300"/>
      <c r="AY65" s="1"/>
      <c r="AZ65" s="1"/>
      <c r="BA65" s="1"/>
      <c r="BB65" s="1"/>
      <c r="BC65" s="1"/>
      <c r="BD65" s="1"/>
      <c r="BE65" s="1"/>
      <c r="BF65" s="1"/>
      <c r="BG65" s="1"/>
      <c r="BH65" s="1"/>
      <c r="BI65" s="1"/>
      <c r="BJ65" s="1"/>
      <c r="BK65" s="1"/>
      <c r="BL65" s="1"/>
      <c r="BM65" s="1"/>
      <c r="BN65" s="1"/>
      <c r="BO65" s="1"/>
      <c r="BP65" s="1"/>
      <c r="BQ65" s="1"/>
      <c r="BR65" s="1"/>
      <c r="BS65" s="1"/>
      <c r="BU65" s="300"/>
      <c r="BV65" s="300"/>
      <c r="BW65" s="1"/>
      <c r="BX65" s="1"/>
      <c r="BY65" s="1"/>
      <c r="BZ65" s="1"/>
      <c r="CA65" s="1"/>
      <c r="CB65" s="1"/>
      <c r="CC65" s="1"/>
      <c r="CD65" s="1"/>
      <c r="CE65" s="1"/>
      <c r="CF65" s="1"/>
      <c r="CG65" s="1"/>
      <c r="CH65" s="1"/>
      <c r="CI65" s="1"/>
      <c r="CJ65" s="1"/>
      <c r="CK65" s="1"/>
      <c r="CL65" s="1"/>
      <c r="CM65" s="1"/>
      <c r="CN65" s="1"/>
      <c r="CO65" s="1"/>
      <c r="CP65" s="1"/>
      <c r="CQ65" s="1"/>
      <c r="CS65" s="300"/>
      <c r="CT65" s="300"/>
      <c r="CU65" s="1"/>
      <c r="CV65" s="1"/>
      <c r="CW65" s="1"/>
      <c r="CX65" s="1"/>
      <c r="CY65" s="1"/>
      <c r="CZ65" s="1"/>
      <c r="DA65" s="1"/>
      <c r="DB65" s="1"/>
      <c r="DC65" s="1"/>
      <c r="DD65" s="1"/>
      <c r="DE65" s="1"/>
      <c r="DF65" s="1"/>
      <c r="DG65" s="1"/>
      <c r="DH65" s="1"/>
      <c r="DI65" s="1"/>
      <c r="DJ65" s="1"/>
      <c r="DK65" s="1"/>
      <c r="DL65" s="1"/>
      <c r="DM65" s="1"/>
      <c r="DN65" s="1"/>
      <c r="DO65" s="1"/>
      <c r="DQ65" s="300"/>
      <c r="DR65" s="300"/>
      <c r="DS65" s="1"/>
      <c r="DT65" s="1"/>
      <c r="DU65" s="1"/>
      <c r="DV65" s="1"/>
      <c r="DW65" s="1"/>
      <c r="DX65" s="1"/>
      <c r="DY65" s="1"/>
      <c r="DZ65" s="1"/>
      <c r="EA65" s="1"/>
      <c r="EB65" s="1"/>
      <c r="EC65" s="1"/>
      <c r="ED65" s="1"/>
      <c r="EE65" s="1"/>
      <c r="EF65" s="1"/>
      <c r="EG65" s="1"/>
      <c r="EH65" s="1"/>
      <c r="EI65" s="1"/>
      <c r="EJ65" s="1"/>
      <c r="EK65" s="1"/>
      <c r="EL65" s="1"/>
      <c r="EM65" s="1"/>
      <c r="EO65" s="300"/>
      <c r="EP65" s="300"/>
      <c r="EQ65" s="1"/>
      <c r="ER65" s="1"/>
      <c r="ES65" s="1"/>
      <c r="ET65" s="1"/>
      <c r="EU65" s="1"/>
      <c r="EV65" s="1"/>
      <c r="EW65" s="1"/>
      <c r="EX65" s="1"/>
      <c r="EY65" s="1"/>
      <c r="EZ65" s="1"/>
      <c r="FA65" s="1"/>
      <c r="FB65" s="1"/>
      <c r="FC65" s="1"/>
      <c r="FD65" s="1"/>
      <c r="FE65" s="1"/>
      <c r="FF65" s="1"/>
      <c r="FG65" s="1"/>
      <c r="FH65" s="1"/>
      <c r="FI65" s="1"/>
      <c r="FJ65" s="1"/>
      <c r="FK65" s="1"/>
      <c r="FM65" s="300"/>
      <c r="FN65" s="300"/>
      <c r="FO65" s="1"/>
      <c r="FP65" s="1"/>
      <c r="FQ65" s="1"/>
      <c r="FR65" s="1"/>
      <c r="FS65" s="1"/>
      <c r="FT65" s="1"/>
      <c r="FU65" s="1"/>
      <c r="FV65" s="1"/>
      <c r="FW65" s="1"/>
      <c r="FX65" s="1"/>
      <c r="FY65" s="1"/>
      <c r="FZ65" s="1"/>
      <c r="GA65" s="1"/>
      <c r="GB65" s="1"/>
      <c r="GC65" s="1"/>
      <c r="GD65" s="1"/>
      <c r="GE65" s="1"/>
      <c r="GF65" s="1"/>
      <c r="GG65" s="1"/>
      <c r="GH65" s="1"/>
      <c r="GI65" s="1"/>
      <c r="GK65" s="300"/>
      <c r="GL65" s="300"/>
      <c r="GM65" s="1"/>
      <c r="GN65" s="1"/>
      <c r="GO65" s="1"/>
      <c r="GP65" s="1"/>
      <c r="GQ65" s="1"/>
      <c r="GR65" s="1"/>
      <c r="GS65" s="1"/>
      <c r="GT65" s="1"/>
      <c r="GU65" s="1"/>
      <c r="GV65" s="1"/>
      <c r="GW65" s="1"/>
      <c r="GX65" s="1"/>
      <c r="GY65" s="1"/>
      <c r="GZ65" s="1"/>
      <c r="HA65" s="1"/>
      <c r="HB65" s="1"/>
      <c r="HC65" s="1"/>
      <c r="HD65" s="1"/>
      <c r="HE65" s="1"/>
      <c r="HF65" s="1"/>
      <c r="HG65" s="1"/>
      <c r="HI65" s="300"/>
      <c r="HJ65" s="300"/>
      <c r="HK65" s="1"/>
      <c r="HL65" s="1"/>
      <c r="HM65" s="1"/>
      <c r="HN65" s="1"/>
      <c r="HO65" s="1"/>
      <c r="HP65" s="1"/>
      <c r="HQ65" s="1"/>
      <c r="HR65" s="1"/>
      <c r="HS65" s="1"/>
      <c r="HT65" s="1"/>
      <c r="HU65" s="1"/>
      <c r="HV65" s="1"/>
      <c r="HW65" s="1"/>
      <c r="HX65" s="1"/>
      <c r="HY65" s="1"/>
      <c r="HZ65" s="1"/>
      <c r="IA65" s="1"/>
      <c r="IB65" s="1"/>
      <c r="IC65" s="1"/>
      <c r="ID65" s="1"/>
      <c r="IE65" s="1"/>
    </row>
    <row r="66" spans="1:239" ht="15">
      <c r="A66" s="300"/>
      <c r="B66" s="300"/>
      <c r="C66" s="1"/>
      <c r="D66" s="1"/>
      <c r="E66" s="1"/>
      <c r="F66" s="1"/>
      <c r="G66" s="1"/>
      <c r="H66" s="1"/>
      <c r="I66" s="1"/>
      <c r="J66" s="1"/>
      <c r="K66" s="1"/>
      <c r="L66" s="1"/>
      <c r="M66" s="1"/>
      <c r="N66" s="1"/>
      <c r="O66" s="1"/>
      <c r="P66" s="1"/>
      <c r="Q66" s="1"/>
      <c r="R66" s="1"/>
      <c r="S66" s="1"/>
      <c r="T66" s="1"/>
      <c r="U66" s="1"/>
      <c r="V66" s="1"/>
      <c r="W66" s="1"/>
      <c r="Y66" s="300"/>
      <c r="Z66" s="300"/>
      <c r="AA66" s="1"/>
      <c r="AB66" s="1"/>
      <c r="AC66" s="1"/>
      <c r="AD66" s="1"/>
      <c r="AE66" s="1"/>
      <c r="AF66" s="1"/>
      <c r="AG66" s="1"/>
      <c r="AH66" s="1"/>
      <c r="AI66" s="1"/>
      <c r="AJ66" s="1"/>
      <c r="AK66" s="1"/>
      <c r="AL66" s="1"/>
      <c r="AM66" s="1"/>
      <c r="AN66" s="1"/>
      <c r="AO66" s="1"/>
      <c r="AP66" s="1"/>
      <c r="AQ66" s="1"/>
      <c r="AR66" s="1"/>
      <c r="AS66" s="1"/>
      <c r="AT66" s="1"/>
      <c r="AU66" s="1"/>
      <c r="AW66" s="300"/>
      <c r="AX66" s="300"/>
      <c r="AY66" s="1"/>
      <c r="AZ66" s="1"/>
      <c r="BA66" s="1"/>
      <c r="BB66" s="1"/>
      <c r="BC66" s="1"/>
      <c r="BD66" s="1"/>
      <c r="BE66" s="1"/>
      <c r="BF66" s="1"/>
      <c r="BG66" s="1"/>
      <c r="BH66" s="1"/>
      <c r="BI66" s="1"/>
      <c r="BJ66" s="1"/>
      <c r="BK66" s="1"/>
      <c r="BL66" s="1"/>
      <c r="BM66" s="1"/>
      <c r="BN66" s="1"/>
      <c r="BO66" s="1"/>
      <c r="BP66" s="1"/>
      <c r="BQ66" s="1"/>
      <c r="BR66" s="1"/>
      <c r="BS66" s="1"/>
      <c r="BU66" s="300"/>
      <c r="BV66" s="300"/>
      <c r="BW66" s="1"/>
      <c r="BX66" s="1"/>
      <c r="BY66" s="1"/>
      <c r="BZ66" s="1"/>
      <c r="CA66" s="1"/>
      <c r="CB66" s="1"/>
      <c r="CC66" s="1"/>
      <c r="CD66" s="1"/>
      <c r="CE66" s="1"/>
      <c r="CF66" s="1"/>
      <c r="CG66" s="1"/>
      <c r="CH66" s="1"/>
      <c r="CI66" s="1"/>
      <c r="CJ66" s="1"/>
      <c r="CK66" s="1"/>
      <c r="CL66" s="1"/>
      <c r="CM66" s="1"/>
      <c r="CN66" s="1"/>
      <c r="CO66" s="1"/>
      <c r="CP66" s="1"/>
      <c r="CQ66" s="1"/>
      <c r="CS66" s="300"/>
      <c r="CT66" s="300"/>
      <c r="CU66" s="1"/>
      <c r="CV66" s="1"/>
      <c r="CW66" s="1"/>
      <c r="CX66" s="1"/>
      <c r="CY66" s="1"/>
      <c r="CZ66" s="1"/>
      <c r="DA66" s="1"/>
      <c r="DB66" s="1"/>
      <c r="DC66" s="1"/>
      <c r="DD66" s="1"/>
      <c r="DE66" s="1"/>
      <c r="DF66" s="1"/>
      <c r="DG66" s="1"/>
      <c r="DH66" s="1"/>
      <c r="DI66" s="1"/>
      <c r="DJ66" s="1"/>
      <c r="DK66" s="1"/>
      <c r="DL66" s="1"/>
      <c r="DM66" s="1"/>
      <c r="DN66" s="1"/>
      <c r="DO66" s="1"/>
      <c r="DQ66" s="300"/>
      <c r="DR66" s="300"/>
      <c r="DS66" s="1"/>
      <c r="DT66" s="1"/>
      <c r="DU66" s="1"/>
      <c r="DV66" s="1"/>
      <c r="DW66" s="1"/>
      <c r="DX66" s="1"/>
      <c r="DY66" s="1"/>
      <c r="DZ66" s="1"/>
      <c r="EA66" s="1"/>
      <c r="EB66" s="1"/>
      <c r="EC66" s="1"/>
      <c r="ED66" s="1"/>
      <c r="EE66" s="1"/>
      <c r="EF66" s="1"/>
      <c r="EG66" s="1"/>
      <c r="EH66" s="1"/>
      <c r="EI66" s="1"/>
      <c r="EJ66" s="1"/>
      <c r="EK66" s="1"/>
      <c r="EL66" s="1"/>
      <c r="EM66" s="1"/>
      <c r="EO66" s="300"/>
      <c r="EP66" s="300"/>
      <c r="EQ66" s="1"/>
      <c r="ER66" s="1"/>
      <c r="ES66" s="1"/>
      <c r="ET66" s="1"/>
      <c r="EU66" s="1"/>
      <c r="EV66" s="1"/>
      <c r="EW66" s="1"/>
      <c r="EX66" s="1"/>
      <c r="EY66" s="1"/>
      <c r="EZ66" s="1"/>
      <c r="FA66" s="1"/>
      <c r="FB66" s="1"/>
      <c r="FC66" s="1"/>
      <c r="FD66" s="1"/>
      <c r="FE66" s="1"/>
      <c r="FF66" s="1"/>
      <c r="FG66" s="1"/>
      <c r="FH66" s="1"/>
      <c r="FI66" s="1"/>
      <c r="FJ66" s="1"/>
      <c r="FK66" s="1"/>
      <c r="FM66" s="300"/>
      <c r="FN66" s="300"/>
      <c r="FO66" s="1"/>
      <c r="FP66" s="1"/>
      <c r="FQ66" s="1"/>
      <c r="FR66" s="1"/>
      <c r="FS66" s="1"/>
      <c r="FT66" s="1"/>
      <c r="FU66" s="1"/>
      <c r="FV66" s="1"/>
      <c r="FW66" s="1"/>
      <c r="FX66" s="1"/>
      <c r="FY66" s="1"/>
      <c r="FZ66" s="1"/>
      <c r="GA66" s="1"/>
      <c r="GB66" s="1"/>
      <c r="GC66" s="1"/>
      <c r="GD66" s="1"/>
      <c r="GE66" s="1"/>
      <c r="GF66" s="1"/>
      <c r="GG66" s="1"/>
      <c r="GH66" s="1"/>
      <c r="GI66" s="1"/>
      <c r="GK66" s="300"/>
      <c r="GL66" s="300"/>
      <c r="GM66" s="1"/>
      <c r="GN66" s="1"/>
      <c r="GO66" s="1"/>
      <c r="GP66" s="1"/>
      <c r="GQ66" s="1"/>
      <c r="GR66" s="1"/>
      <c r="GS66" s="1"/>
      <c r="GT66" s="1"/>
      <c r="GU66" s="1"/>
      <c r="GV66" s="1"/>
      <c r="GW66" s="1"/>
      <c r="GX66" s="1"/>
      <c r="GY66" s="1"/>
      <c r="GZ66" s="1"/>
      <c r="HA66" s="1"/>
      <c r="HB66" s="1"/>
      <c r="HC66" s="1"/>
      <c r="HD66" s="1"/>
      <c r="HE66" s="1"/>
      <c r="HF66" s="1"/>
      <c r="HG66" s="1"/>
      <c r="HI66" s="300"/>
      <c r="HJ66" s="300"/>
      <c r="HK66" s="1"/>
      <c r="HL66" s="1"/>
      <c r="HM66" s="1"/>
      <c r="HN66" s="1"/>
      <c r="HO66" s="1"/>
      <c r="HP66" s="1"/>
      <c r="HQ66" s="1"/>
      <c r="HR66" s="1"/>
      <c r="HS66" s="1"/>
      <c r="HT66" s="1"/>
      <c r="HU66" s="1"/>
      <c r="HV66" s="1"/>
      <c r="HW66" s="1"/>
      <c r="HX66" s="1"/>
      <c r="HY66" s="1"/>
      <c r="HZ66" s="1"/>
      <c r="IA66" s="1"/>
      <c r="IB66" s="1"/>
      <c r="IC66" s="1"/>
      <c r="ID66" s="1"/>
      <c r="IE66" s="1"/>
    </row>
    <row r="67" spans="1:239" ht="15">
      <c r="A67" s="300"/>
      <c r="B67" s="300"/>
      <c r="C67" s="1"/>
      <c r="D67" s="1"/>
      <c r="E67" s="1"/>
      <c r="F67" s="1"/>
      <c r="G67" s="1"/>
      <c r="H67" s="1"/>
      <c r="I67" s="1"/>
      <c r="J67" s="1"/>
      <c r="K67" s="1"/>
      <c r="L67" s="1"/>
      <c r="M67" s="1"/>
      <c r="N67" s="1"/>
      <c r="O67" s="1"/>
      <c r="P67" s="1"/>
      <c r="Q67" s="1"/>
      <c r="R67" s="1"/>
      <c r="S67" s="1"/>
      <c r="T67" s="1"/>
      <c r="U67" s="1"/>
      <c r="V67" s="1"/>
      <c r="W67" s="1"/>
      <c r="Y67" s="300"/>
      <c r="Z67" s="300"/>
      <c r="AA67" s="1"/>
      <c r="AB67" s="1"/>
      <c r="AC67" s="1"/>
      <c r="AD67" s="1"/>
      <c r="AE67" s="1"/>
      <c r="AF67" s="1"/>
      <c r="AG67" s="1"/>
      <c r="AH67" s="1"/>
      <c r="AI67" s="1"/>
      <c r="AJ67" s="1"/>
      <c r="AK67" s="1"/>
      <c r="AL67" s="1"/>
      <c r="AM67" s="1"/>
      <c r="AN67" s="1"/>
      <c r="AO67" s="1"/>
      <c r="AP67" s="1"/>
      <c r="AQ67" s="1"/>
      <c r="AR67" s="1"/>
      <c r="AS67" s="1"/>
      <c r="AT67" s="1"/>
      <c r="AU67" s="1"/>
      <c r="AW67" s="300"/>
      <c r="AX67" s="300"/>
      <c r="AY67" s="1"/>
      <c r="AZ67" s="1"/>
      <c r="BA67" s="1"/>
      <c r="BB67" s="1"/>
      <c r="BC67" s="1"/>
      <c r="BD67" s="1"/>
      <c r="BE67" s="1"/>
      <c r="BF67" s="1"/>
      <c r="BG67" s="1"/>
      <c r="BH67" s="1"/>
      <c r="BI67" s="1"/>
      <c r="BJ67" s="1"/>
      <c r="BK67" s="1"/>
      <c r="BL67" s="1"/>
      <c r="BM67" s="1"/>
      <c r="BN67" s="1"/>
      <c r="BO67" s="1"/>
      <c r="BP67" s="1"/>
      <c r="BQ67" s="1"/>
      <c r="BR67" s="1"/>
      <c r="BS67" s="1"/>
      <c r="BU67" s="300"/>
      <c r="BV67" s="300"/>
      <c r="BW67" s="1"/>
      <c r="BX67" s="1"/>
      <c r="BY67" s="1"/>
      <c r="BZ67" s="1"/>
      <c r="CA67" s="1"/>
      <c r="CB67" s="1"/>
      <c r="CC67" s="1"/>
      <c r="CD67" s="1"/>
      <c r="CE67" s="1"/>
      <c r="CF67" s="1"/>
      <c r="CG67" s="1"/>
      <c r="CH67" s="1"/>
      <c r="CI67" s="1"/>
      <c r="CJ67" s="1"/>
      <c r="CK67" s="1"/>
      <c r="CL67" s="1"/>
      <c r="CM67" s="1"/>
      <c r="CN67" s="1"/>
      <c r="CO67" s="1"/>
      <c r="CP67" s="1"/>
      <c r="CQ67" s="1"/>
      <c r="CS67" s="300"/>
      <c r="CT67" s="300"/>
      <c r="CU67" s="1"/>
      <c r="CV67" s="1"/>
      <c r="CW67" s="1"/>
      <c r="CX67" s="1"/>
      <c r="CY67" s="1"/>
      <c r="CZ67" s="1"/>
      <c r="DA67" s="1"/>
      <c r="DB67" s="1"/>
      <c r="DC67" s="1"/>
      <c r="DD67" s="1"/>
      <c r="DE67" s="1"/>
      <c r="DF67" s="1"/>
      <c r="DG67" s="1"/>
      <c r="DH67" s="1"/>
      <c r="DI67" s="1"/>
      <c r="DJ67" s="1"/>
      <c r="DK67" s="1"/>
      <c r="DL67" s="1"/>
      <c r="DM67" s="1"/>
      <c r="DN67" s="1"/>
      <c r="DO67" s="1"/>
      <c r="DQ67" s="300"/>
      <c r="DR67" s="300"/>
      <c r="DS67" s="1"/>
      <c r="DT67" s="1"/>
      <c r="DU67" s="1"/>
      <c r="DV67" s="1"/>
      <c r="DW67" s="1"/>
      <c r="DX67" s="1"/>
      <c r="DY67" s="1"/>
      <c r="DZ67" s="1"/>
      <c r="EA67" s="1"/>
      <c r="EB67" s="1"/>
      <c r="EC67" s="1"/>
      <c r="ED67" s="1"/>
      <c r="EE67" s="1"/>
      <c r="EF67" s="1"/>
      <c r="EG67" s="1"/>
      <c r="EH67" s="1"/>
      <c r="EI67" s="1"/>
      <c r="EJ67" s="1"/>
      <c r="EK67" s="1"/>
      <c r="EL67" s="1"/>
      <c r="EM67" s="1"/>
      <c r="EO67" s="300"/>
      <c r="EP67" s="300"/>
      <c r="EQ67" s="1"/>
      <c r="ER67" s="1"/>
      <c r="ES67" s="1"/>
      <c r="ET67" s="1"/>
      <c r="EU67" s="1"/>
      <c r="EV67" s="1"/>
      <c r="EW67" s="1"/>
      <c r="EX67" s="1"/>
      <c r="EY67" s="1"/>
      <c r="EZ67" s="1"/>
      <c r="FA67" s="1"/>
      <c r="FB67" s="1"/>
      <c r="FC67" s="1"/>
      <c r="FD67" s="1"/>
      <c r="FE67" s="1"/>
      <c r="FF67" s="1"/>
      <c r="FG67" s="1"/>
      <c r="FH67" s="1"/>
      <c r="FI67" s="1"/>
      <c r="FJ67" s="1"/>
      <c r="FK67" s="1"/>
      <c r="FM67" s="300"/>
      <c r="FN67" s="300"/>
      <c r="FO67" s="1"/>
      <c r="FP67" s="1"/>
      <c r="FQ67" s="1"/>
      <c r="FR67" s="1"/>
      <c r="FS67" s="1"/>
      <c r="FT67" s="1"/>
      <c r="FU67" s="1"/>
      <c r="FV67" s="1"/>
      <c r="FW67" s="1"/>
      <c r="FX67" s="1"/>
      <c r="FY67" s="1"/>
      <c r="FZ67" s="1"/>
      <c r="GA67" s="1"/>
      <c r="GB67" s="1"/>
      <c r="GC67" s="1"/>
      <c r="GD67" s="1"/>
      <c r="GE67" s="1"/>
      <c r="GF67" s="1"/>
      <c r="GG67" s="1"/>
      <c r="GH67" s="1"/>
      <c r="GI67" s="1"/>
      <c r="GK67" s="300"/>
      <c r="GL67" s="300"/>
      <c r="GM67" s="1"/>
      <c r="GN67" s="1"/>
      <c r="GO67" s="1"/>
      <c r="GP67" s="1"/>
      <c r="GQ67" s="1"/>
      <c r="GR67" s="1"/>
      <c r="GS67" s="1"/>
      <c r="GT67" s="1"/>
      <c r="GU67" s="1"/>
      <c r="GV67" s="1"/>
      <c r="GW67" s="1"/>
      <c r="GX67" s="1"/>
      <c r="GY67" s="1"/>
      <c r="GZ67" s="1"/>
      <c r="HA67" s="1"/>
      <c r="HB67" s="1"/>
      <c r="HC67" s="1"/>
      <c r="HD67" s="1"/>
      <c r="HE67" s="1"/>
      <c r="HF67" s="1"/>
      <c r="HG67" s="1"/>
      <c r="HI67" s="300"/>
      <c r="HJ67" s="300"/>
      <c r="HK67" s="1"/>
      <c r="HL67" s="1"/>
      <c r="HM67" s="1"/>
      <c r="HN67" s="1"/>
      <c r="HO67" s="1"/>
      <c r="HP67" s="1"/>
      <c r="HQ67" s="1"/>
      <c r="HR67" s="1"/>
      <c r="HS67" s="1"/>
      <c r="HT67" s="1"/>
      <c r="HU67" s="1"/>
      <c r="HV67" s="1"/>
      <c r="HW67" s="1"/>
      <c r="HX67" s="1"/>
      <c r="HY67" s="1"/>
      <c r="HZ67" s="1"/>
      <c r="IA67" s="1"/>
      <c r="IB67" s="1"/>
      <c r="IC67" s="1"/>
      <c r="ID67" s="1"/>
      <c r="IE67" s="1"/>
    </row>
    <row r="68" spans="1:239" ht="15">
      <c r="A68" s="300"/>
      <c r="B68" s="300"/>
      <c r="C68" s="1"/>
      <c r="D68" s="1"/>
      <c r="E68" s="1"/>
      <c r="F68" s="1"/>
      <c r="G68" s="1"/>
      <c r="H68" s="1"/>
      <c r="I68" s="1"/>
      <c r="J68" s="1"/>
      <c r="K68" s="1"/>
      <c r="L68" s="1"/>
      <c r="M68" s="1"/>
      <c r="N68" s="1"/>
      <c r="O68" s="1"/>
      <c r="P68" s="1"/>
      <c r="Q68" s="1"/>
      <c r="R68" s="1"/>
      <c r="S68" s="1"/>
      <c r="T68" s="1"/>
      <c r="U68" s="1"/>
      <c r="V68" s="1"/>
      <c r="W68" s="1"/>
      <c r="Y68" s="300"/>
      <c r="Z68" s="300"/>
      <c r="AA68" s="1"/>
      <c r="AB68" s="1"/>
      <c r="AC68" s="1"/>
      <c r="AD68" s="1"/>
      <c r="AE68" s="1"/>
      <c r="AF68" s="1"/>
      <c r="AG68" s="1"/>
      <c r="AH68" s="1"/>
      <c r="AI68" s="1"/>
      <c r="AJ68" s="1"/>
      <c r="AK68" s="1"/>
      <c r="AL68" s="1"/>
      <c r="AM68" s="1"/>
      <c r="AN68" s="1"/>
      <c r="AO68" s="1"/>
      <c r="AP68" s="1"/>
      <c r="AQ68" s="1"/>
      <c r="AR68" s="1"/>
      <c r="AS68" s="1"/>
      <c r="AT68" s="1"/>
      <c r="AU68" s="1"/>
      <c r="AW68" s="300"/>
      <c r="AX68" s="300"/>
      <c r="AY68" s="1"/>
      <c r="AZ68" s="1"/>
      <c r="BA68" s="1"/>
      <c r="BB68" s="1"/>
      <c r="BC68" s="1"/>
      <c r="BD68" s="1"/>
      <c r="BE68" s="1"/>
      <c r="BF68" s="1"/>
      <c r="BG68" s="1"/>
      <c r="BH68" s="1"/>
      <c r="BI68" s="1"/>
      <c r="BJ68" s="1"/>
      <c r="BK68" s="1"/>
      <c r="BL68" s="1"/>
      <c r="BM68" s="1"/>
      <c r="BN68" s="1"/>
      <c r="BO68" s="1"/>
      <c r="BP68" s="1"/>
      <c r="BQ68" s="1"/>
      <c r="BR68" s="1"/>
      <c r="BS68" s="1"/>
      <c r="BU68" s="300"/>
      <c r="BV68" s="300"/>
      <c r="BW68" s="1"/>
      <c r="BX68" s="1"/>
      <c r="BY68" s="1"/>
      <c r="BZ68" s="1"/>
      <c r="CA68" s="1"/>
      <c r="CB68" s="1"/>
      <c r="CC68" s="1"/>
      <c r="CD68" s="1"/>
      <c r="CE68" s="1"/>
      <c r="CF68" s="1"/>
      <c r="CG68" s="1"/>
      <c r="CH68" s="1"/>
      <c r="CI68" s="1"/>
      <c r="CJ68" s="1"/>
      <c r="CK68" s="1"/>
      <c r="CL68" s="1"/>
      <c r="CM68" s="1"/>
      <c r="CN68" s="1"/>
      <c r="CO68" s="1"/>
      <c r="CP68" s="1"/>
      <c r="CQ68" s="1"/>
      <c r="CS68" s="300"/>
      <c r="CT68" s="300"/>
      <c r="CU68" s="1"/>
      <c r="CV68" s="1"/>
      <c r="CW68" s="1"/>
      <c r="CX68" s="1"/>
      <c r="CY68" s="1"/>
      <c r="CZ68" s="1"/>
      <c r="DA68" s="1"/>
      <c r="DB68" s="1"/>
      <c r="DC68" s="1"/>
      <c r="DD68" s="1"/>
      <c r="DE68" s="1"/>
      <c r="DF68" s="1"/>
      <c r="DG68" s="1"/>
      <c r="DH68" s="1"/>
      <c r="DI68" s="1"/>
      <c r="DJ68" s="1"/>
      <c r="DK68" s="1"/>
      <c r="DL68" s="1"/>
      <c r="DM68" s="1"/>
      <c r="DN68" s="1"/>
      <c r="DO68" s="1"/>
      <c r="DQ68" s="300"/>
      <c r="DR68" s="300"/>
      <c r="DS68" s="1"/>
      <c r="DT68" s="1"/>
      <c r="DU68" s="1"/>
      <c r="DV68" s="1"/>
      <c r="DW68" s="1"/>
      <c r="DX68" s="1"/>
      <c r="DY68" s="1"/>
      <c r="DZ68" s="1"/>
      <c r="EA68" s="1"/>
      <c r="EB68" s="1"/>
      <c r="EC68" s="1"/>
      <c r="ED68" s="1"/>
      <c r="EE68" s="1"/>
      <c r="EF68" s="1"/>
      <c r="EG68" s="1"/>
      <c r="EH68" s="1"/>
      <c r="EI68" s="1"/>
      <c r="EJ68" s="1"/>
      <c r="EK68" s="1"/>
      <c r="EL68" s="1"/>
      <c r="EM68" s="1"/>
      <c r="EO68" s="300"/>
      <c r="EP68" s="300"/>
      <c r="EQ68" s="1"/>
      <c r="ER68" s="1"/>
      <c r="ES68" s="1"/>
      <c r="ET68" s="1"/>
      <c r="EU68" s="1"/>
      <c r="EV68" s="1"/>
      <c r="EW68" s="1"/>
      <c r="EX68" s="1"/>
      <c r="EY68" s="1"/>
      <c r="EZ68" s="1"/>
      <c r="FA68" s="1"/>
      <c r="FB68" s="1"/>
      <c r="FC68" s="1"/>
      <c r="FD68" s="1"/>
      <c r="FE68" s="1"/>
      <c r="FF68" s="1"/>
      <c r="FG68" s="1"/>
      <c r="FH68" s="1"/>
      <c r="FI68" s="1"/>
      <c r="FJ68" s="1"/>
      <c r="FK68" s="1"/>
      <c r="FM68" s="300"/>
      <c r="FN68" s="300"/>
      <c r="FO68" s="1"/>
      <c r="FP68" s="1"/>
      <c r="FQ68" s="1"/>
      <c r="FR68" s="1"/>
      <c r="FS68" s="1"/>
      <c r="FT68" s="1"/>
      <c r="FU68" s="1"/>
      <c r="FV68" s="1"/>
      <c r="FW68" s="1"/>
      <c r="FX68" s="1"/>
      <c r="FY68" s="1"/>
      <c r="FZ68" s="1"/>
      <c r="GA68" s="1"/>
      <c r="GB68" s="1"/>
      <c r="GC68" s="1"/>
      <c r="GD68" s="1"/>
      <c r="GE68" s="1"/>
      <c r="GF68" s="1"/>
      <c r="GG68" s="1"/>
      <c r="GH68" s="1"/>
      <c r="GI68" s="1"/>
      <c r="GK68" s="300"/>
      <c r="GL68" s="300"/>
      <c r="GM68" s="1"/>
      <c r="GN68" s="1"/>
      <c r="GO68" s="1"/>
      <c r="GP68" s="1"/>
      <c r="GQ68" s="1"/>
      <c r="GR68" s="1"/>
      <c r="GS68" s="1"/>
      <c r="GT68" s="1"/>
      <c r="GU68" s="1"/>
      <c r="GV68" s="1"/>
      <c r="GW68" s="1"/>
      <c r="GX68" s="1"/>
      <c r="GY68" s="1"/>
      <c r="GZ68" s="1"/>
      <c r="HA68" s="1"/>
      <c r="HB68" s="1"/>
      <c r="HC68" s="1"/>
      <c r="HD68" s="1"/>
      <c r="HE68" s="1"/>
      <c r="HF68" s="1"/>
      <c r="HG68" s="1"/>
      <c r="HI68" s="300"/>
      <c r="HJ68" s="300"/>
      <c r="HK68" s="1"/>
      <c r="HL68" s="1"/>
      <c r="HM68" s="1"/>
      <c r="HN68" s="1"/>
      <c r="HO68" s="1"/>
      <c r="HP68" s="1"/>
      <c r="HQ68" s="1"/>
      <c r="HR68" s="1"/>
      <c r="HS68" s="1"/>
      <c r="HT68" s="1"/>
      <c r="HU68" s="1"/>
      <c r="HV68" s="1"/>
      <c r="HW68" s="1"/>
      <c r="HX68" s="1"/>
      <c r="HY68" s="1"/>
      <c r="HZ68" s="1"/>
      <c r="IA68" s="1"/>
      <c r="IB68" s="1"/>
      <c r="IC68" s="1"/>
      <c r="ID68" s="1"/>
      <c r="IE68" s="1"/>
    </row>
    <row r="69" spans="1:239" ht="15">
      <c r="A69" s="300"/>
      <c r="B69" s="300"/>
      <c r="C69" s="1"/>
      <c r="D69" s="1"/>
      <c r="E69" s="1"/>
      <c r="F69" s="1"/>
      <c r="G69" s="1"/>
      <c r="H69" s="1"/>
      <c r="I69" s="1"/>
      <c r="J69" s="1"/>
      <c r="K69" s="1"/>
      <c r="L69" s="1"/>
      <c r="M69" s="1"/>
      <c r="N69" s="1"/>
      <c r="O69" s="1"/>
      <c r="P69" s="1"/>
      <c r="Q69" s="1"/>
      <c r="R69" s="1"/>
      <c r="S69" s="1"/>
      <c r="T69" s="1"/>
      <c r="U69" s="1"/>
      <c r="V69" s="1"/>
      <c r="W69" s="1"/>
      <c r="Y69" s="300"/>
      <c r="Z69" s="300"/>
      <c r="AA69" s="1"/>
      <c r="AB69" s="1"/>
      <c r="AC69" s="1"/>
      <c r="AD69" s="1"/>
      <c r="AE69" s="1"/>
      <c r="AF69" s="1"/>
      <c r="AG69" s="1"/>
      <c r="AH69" s="1"/>
      <c r="AI69" s="1"/>
      <c r="AJ69" s="1"/>
      <c r="AK69" s="1"/>
      <c r="AL69" s="1"/>
      <c r="AM69" s="1"/>
      <c r="AN69" s="1"/>
      <c r="AO69" s="1"/>
      <c r="AP69" s="1"/>
      <c r="AQ69" s="1"/>
      <c r="AR69" s="1"/>
      <c r="AS69" s="1"/>
      <c r="AT69" s="1"/>
      <c r="AU69" s="1"/>
      <c r="AW69" s="300"/>
      <c r="AX69" s="300"/>
      <c r="AY69" s="1"/>
      <c r="AZ69" s="1"/>
      <c r="BA69" s="1"/>
      <c r="BB69" s="1"/>
      <c r="BC69" s="1"/>
      <c r="BD69" s="1"/>
      <c r="BE69" s="1"/>
      <c r="BF69" s="1"/>
      <c r="BG69" s="1"/>
      <c r="BH69" s="1"/>
      <c r="BI69" s="1"/>
      <c r="BJ69" s="1"/>
      <c r="BK69" s="1"/>
      <c r="BL69" s="1"/>
      <c r="BM69" s="1"/>
      <c r="BN69" s="1"/>
      <c r="BO69" s="1"/>
      <c r="BP69" s="1"/>
      <c r="BQ69" s="1"/>
      <c r="BR69" s="1"/>
      <c r="BS69" s="1"/>
      <c r="BU69" s="300"/>
      <c r="BV69" s="300"/>
      <c r="BW69" s="1"/>
      <c r="BX69" s="1"/>
      <c r="BY69" s="1"/>
      <c r="BZ69" s="1"/>
      <c r="CA69" s="1"/>
      <c r="CB69" s="1"/>
      <c r="CC69" s="1"/>
      <c r="CD69" s="1"/>
      <c r="CE69" s="1"/>
      <c r="CF69" s="1"/>
      <c r="CG69" s="1"/>
      <c r="CH69" s="1"/>
      <c r="CI69" s="1"/>
      <c r="CJ69" s="1"/>
      <c r="CK69" s="1"/>
      <c r="CL69" s="1"/>
      <c r="CM69" s="1"/>
      <c r="CN69" s="1"/>
      <c r="CO69" s="1"/>
      <c r="CP69" s="1"/>
      <c r="CQ69" s="1"/>
      <c r="CS69" s="300"/>
      <c r="CT69" s="300"/>
      <c r="CU69" s="1"/>
      <c r="CV69" s="1"/>
      <c r="CW69" s="1"/>
      <c r="CX69" s="1"/>
      <c r="CY69" s="1"/>
      <c r="CZ69" s="1"/>
      <c r="DA69" s="1"/>
      <c r="DB69" s="1"/>
      <c r="DC69" s="1"/>
      <c r="DD69" s="1"/>
      <c r="DE69" s="1"/>
      <c r="DF69" s="1"/>
      <c r="DG69" s="1"/>
      <c r="DH69" s="1"/>
      <c r="DI69" s="1"/>
      <c r="DJ69" s="1"/>
      <c r="DK69" s="1"/>
      <c r="DL69" s="1"/>
      <c r="DM69" s="1"/>
      <c r="DN69" s="1"/>
      <c r="DO69" s="1"/>
      <c r="DQ69" s="300"/>
      <c r="DR69" s="300"/>
      <c r="DS69" s="1"/>
      <c r="DT69" s="1"/>
      <c r="DU69" s="1"/>
      <c r="DV69" s="1"/>
      <c r="DW69" s="1"/>
      <c r="DX69" s="1"/>
      <c r="DY69" s="1"/>
      <c r="DZ69" s="1"/>
      <c r="EA69" s="1"/>
      <c r="EB69" s="1"/>
      <c r="EC69" s="1"/>
      <c r="ED69" s="1"/>
      <c r="EE69" s="1"/>
      <c r="EF69" s="1"/>
      <c r="EG69" s="1"/>
      <c r="EH69" s="1"/>
      <c r="EI69" s="1"/>
      <c r="EJ69" s="1"/>
      <c r="EK69" s="1"/>
      <c r="EL69" s="1"/>
      <c r="EM69" s="1"/>
      <c r="EO69" s="300"/>
      <c r="EP69" s="300"/>
      <c r="EQ69" s="1"/>
      <c r="ER69" s="1"/>
      <c r="ES69" s="1"/>
      <c r="ET69" s="1"/>
      <c r="EU69" s="1"/>
      <c r="EV69" s="1"/>
      <c r="EW69" s="1"/>
      <c r="EX69" s="1"/>
      <c r="EY69" s="1"/>
      <c r="EZ69" s="1"/>
      <c r="FA69" s="1"/>
      <c r="FB69" s="1"/>
      <c r="FC69" s="1"/>
      <c r="FD69" s="1"/>
      <c r="FE69" s="1"/>
      <c r="FF69" s="1"/>
      <c r="FG69" s="1"/>
      <c r="FH69" s="1"/>
      <c r="FI69" s="1"/>
      <c r="FJ69" s="1"/>
      <c r="FK69" s="1"/>
      <c r="FM69" s="300"/>
      <c r="FN69" s="300"/>
      <c r="FO69" s="1"/>
      <c r="FP69" s="1"/>
      <c r="FQ69" s="1"/>
      <c r="FR69" s="1"/>
      <c r="FS69" s="1"/>
      <c r="FT69" s="1"/>
      <c r="FU69" s="1"/>
      <c r="FV69" s="1"/>
      <c r="FW69" s="1"/>
      <c r="FX69" s="1"/>
      <c r="FY69" s="1"/>
      <c r="FZ69" s="1"/>
      <c r="GA69" s="1"/>
      <c r="GB69" s="1"/>
      <c r="GC69" s="1"/>
      <c r="GD69" s="1"/>
      <c r="GE69" s="1"/>
      <c r="GF69" s="1"/>
      <c r="GG69" s="1"/>
      <c r="GH69" s="1"/>
      <c r="GI69" s="1"/>
      <c r="GK69" s="300"/>
      <c r="GL69" s="300"/>
      <c r="GM69" s="1"/>
      <c r="GN69" s="1"/>
      <c r="GO69" s="1"/>
      <c r="GP69" s="1"/>
      <c r="GQ69" s="1"/>
      <c r="GR69" s="1"/>
      <c r="GS69" s="1"/>
      <c r="GT69" s="1"/>
      <c r="GU69" s="1"/>
      <c r="GV69" s="1"/>
      <c r="GW69" s="1"/>
      <c r="GX69" s="1"/>
      <c r="GY69" s="1"/>
      <c r="GZ69" s="1"/>
      <c r="HA69" s="1"/>
      <c r="HB69" s="1"/>
      <c r="HC69" s="1"/>
      <c r="HD69" s="1"/>
      <c r="HE69" s="1"/>
      <c r="HF69" s="1"/>
      <c r="HG69" s="1"/>
      <c r="HI69" s="300"/>
      <c r="HJ69" s="300"/>
      <c r="HK69" s="1"/>
      <c r="HL69" s="1"/>
      <c r="HM69" s="1"/>
      <c r="HN69" s="1"/>
      <c r="HO69" s="1"/>
      <c r="HP69" s="1"/>
      <c r="HQ69" s="1"/>
      <c r="HR69" s="1"/>
      <c r="HS69" s="1"/>
      <c r="HT69" s="1"/>
      <c r="HU69" s="1"/>
      <c r="HV69" s="1"/>
      <c r="HW69" s="1"/>
      <c r="HX69" s="1"/>
      <c r="HY69" s="1"/>
      <c r="HZ69" s="1"/>
      <c r="IA69" s="1"/>
      <c r="IB69" s="1"/>
      <c r="IC69" s="1"/>
      <c r="ID69" s="1"/>
      <c r="IE69" s="1"/>
    </row>
    <row r="70" spans="1:239" ht="15">
      <c r="A70" s="300"/>
      <c r="B70" s="300"/>
      <c r="C70" s="1"/>
      <c r="D70" s="1"/>
      <c r="E70" s="1"/>
      <c r="F70" s="1"/>
      <c r="G70" s="1"/>
      <c r="H70" s="1"/>
      <c r="I70" s="1"/>
      <c r="J70" s="1"/>
      <c r="K70" s="1"/>
      <c r="L70" s="1"/>
      <c r="M70" s="1"/>
      <c r="N70" s="1"/>
      <c r="O70" s="1"/>
      <c r="P70" s="1"/>
      <c r="Q70" s="1"/>
      <c r="R70" s="1"/>
      <c r="S70" s="1"/>
      <c r="T70" s="1"/>
      <c r="U70" s="1"/>
      <c r="V70" s="1"/>
      <c r="W70" s="1"/>
      <c r="Y70" s="300"/>
      <c r="Z70" s="300"/>
      <c r="AA70" s="1"/>
      <c r="AB70" s="1"/>
      <c r="AC70" s="1"/>
      <c r="AD70" s="1"/>
      <c r="AE70" s="1"/>
      <c r="AF70" s="1"/>
      <c r="AG70" s="1"/>
      <c r="AH70" s="1"/>
      <c r="AI70" s="1"/>
      <c r="AJ70" s="1"/>
      <c r="AK70" s="1"/>
      <c r="AL70" s="1"/>
      <c r="AM70" s="1"/>
      <c r="AN70" s="1"/>
      <c r="AO70" s="1"/>
      <c r="AP70" s="1"/>
      <c r="AQ70" s="1"/>
      <c r="AR70" s="1"/>
      <c r="AS70" s="1"/>
      <c r="AT70" s="1"/>
      <c r="AU70" s="1"/>
      <c r="AW70" s="300"/>
      <c r="AX70" s="300"/>
      <c r="AY70" s="1"/>
      <c r="AZ70" s="1"/>
      <c r="BA70" s="1"/>
      <c r="BB70" s="1"/>
      <c r="BC70" s="1"/>
      <c r="BD70" s="1"/>
      <c r="BE70" s="1"/>
      <c r="BF70" s="1"/>
      <c r="BG70" s="1"/>
      <c r="BH70" s="1"/>
      <c r="BI70" s="1"/>
      <c r="BJ70" s="1"/>
      <c r="BK70" s="1"/>
      <c r="BL70" s="1"/>
      <c r="BM70" s="1"/>
      <c r="BN70" s="1"/>
      <c r="BO70" s="1"/>
      <c r="BP70" s="1"/>
      <c r="BQ70" s="1"/>
      <c r="BR70" s="1"/>
      <c r="BS70" s="1"/>
      <c r="BU70" s="300"/>
      <c r="BV70" s="300"/>
      <c r="BW70" s="1"/>
      <c r="BX70" s="1"/>
      <c r="BY70" s="1"/>
      <c r="BZ70" s="1"/>
      <c r="CA70" s="1"/>
      <c r="CB70" s="1"/>
      <c r="CC70" s="1"/>
      <c r="CD70" s="1"/>
      <c r="CE70" s="1"/>
      <c r="CF70" s="1"/>
      <c r="CG70" s="1"/>
      <c r="CH70" s="1"/>
      <c r="CI70" s="1"/>
      <c r="CJ70" s="1"/>
      <c r="CK70" s="1"/>
      <c r="CL70" s="1"/>
      <c r="CM70" s="1"/>
      <c r="CN70" s="1"/>
      <c r="CO70" s="1"/>
      <c r="CP70" s="1"/>
      <c r="CQ70" s="1"/>
      <c r="CS70" s="300"/>
      <c r="CT70" s="300"/>
      <c r="CU70" s="1"/>
      <c r="CV70" s="1"/>
      <c r="CW70" s="1"/>
      <c r="CX70" s="1"/>
      <c r="CY70" s="1"/>
      <c r="CZ70" s="1"/>
      <c r="DA70" s="1"/>
      <c r="DB70" s="1"/>
      <c r="DC70" s="1"/>
      <c r="DD70" s="1"/>
      <c r="DE70" s="1"/>
      <c r="DF70" s="1"/>
      <c r="DG70" s="1"/>
      <c r="DH70" s="1"/>
      <c r="DI70" s="1"/>
      <c r="DJ70" s="1"/>
      <c r="DK70" s="1"/>
      <c r="DL70" s="1"/>
      <c r="DM70" s="1"/>
      <c r="DN70" s="1"/>
      <c r="DO70" s="1"/>
      <c r="DQ70" s="300"/>
      <c r="DR70" s="300"/>
      <c r="DS70" s="1"/>
      <c r="DT70" s="1"/>
      <c r="DU70" s="1"/>
      <c r="DV70" s="1"/>
      <c r="DW70" s="1"/>
      <c r="DX70" s="1"/>
      <c r="DY70" s="1"/>
      <c r="DZ70" s="1"/>
      <c r="EA70" s="1"/>
      <c r="EB70" s="1"/>
      <c r="EC70" s="1"/>
      <c r="ED70" s="1"/>
      <c r="EE70" s="1"/>
      <c r="EF70" s="1"/>
      <c r="EG70" s="1"/>
      <c r="EH70" s="1"/>
      <c r="EI70" s="1"/>
      <c r="EJ70" s="1"/>
      <c r="EK70" s="1"/>
      <c r="EL70" s="1"/>
      <c r="EM70" s="1"/>
      <c r="EO70" s="300"/>
      <c r="EP70" s="300"/>
      <c r="EQ70" s="1"/>
      <c r="ER70" s="1"/>
      <c r="ES70" s="1"/>
      <c r="ET70" s="1"/>
      <c r="EU70" s="1"/>
      <c r="EV70" s="1"/>
      <c r="EW70" s="1"/>
      <c r="EX70" s="1"/>
      <c r="EY70" s="1"/>
      <c r="EZ70" s="1"/>
      <c r="FA70" s="1"/>
      <c r="FB70" s="1"/>
      <c r="FC70" s="1"/>
      <c r="FD70" s="1"/>
      <c r="FE70" s="1"/>
      <c r="FF70" s="1"/>
      <c r="FG70" s="1"/>
      <c r="FH70" s="1"/>
      <c r="FI70" s="1"/>
      <c r="FJ70" s="1"/>
      <c r="FK70" s="1"/>
      <c r="FM70" s="300"/>
      <c r="FN70" s="300"/>
      <c r="FO70" s="1"/>
      <c r="FP70" s="1"/>
      <c r="FQ70" s="1"/>
      <c r="FR70" s="1"/>
      <c r="FS70" s="1"/>
      <c r="FT70" s="1"/>
      <c r="FU70" s="1"/>
      <c r="FV70" s="1"/>
      <c r="FW70" s="1"/>
      <c r="FX70" s="1"/>
      <c r="FY70" s="1"/>
      <c r="FZ70" s="1"/>
      <c r="GA70" s="1"/>
      <c r="GB70" s="1"/>
      <c r="GC70" s="1"/>
      <c r="GD70" s="1"/>
      <c r="GE70" s="1"/>
      <c r="GF70" s="1"/>
      <c r="GG70" s="1"/>
      <c r="GH70" s="1"/>
      <c r="GI70" s="1"/>
      <c r="GK70" s="300"/>
      <c r="GL70" s="300"/>
      <c r="GM70" s="1"/>
      <c r="GN70" s="1"/>
      <c r="GO70" s="1"/>
      <c r="GP70" s="1"/>
      <c r="GQ70" s="1"/>
      <c r="GR70" s="1"/>
      <c r="GS70" s="1"/>
      <c r="GT70" s="1"/>
      <c r="GU70" s="1"/>
      <c r="GV70" s="1"/>
      <c r="GW70" s="1"/>
      <c r="GX70" s="1"/>
      <c r="GY70" s="1"/>
      <c r="GZ70" s="1"/>
      <c r="HA70" s="1"/>
      <c r="HB70" s="1"/>
      <c r="HC70" s="1"/>
      <c r="HD70" s="1"/>
      <c r="HE70" s="1"/>
      <c r="HF70" s="1"/>
      <c r="HG70" s="1"/>
      <c r="HI70" s="300"/>
      <c r="HJ70" s="300"/>
      <c r="HK70" s="1"/>
      <c r="HL70" s="1"/>
      <c r="HM70" s="1"/>
      <c r="HN70" s="1"/>
      <c r="HO70" s="1"/>
      <c r="HP70" s="1"/>
      <c r="HQ70" s="1"/>
      <c r="HR70" s="1"/>
      <c r="HS70" s="1"/>
      <c r="HT70" s="1"/>
      <c r="HU70" s="1"/>
      <c r="HV70" s="1"/>
      <c r="HW70" s="1"/>
      <c r="HX70" s="1"/>
      <c r="HY70" s="1"/>
      <c r="HZ70" s="1"/>
      <c r="IA70" s="1"/>
      <c r="IB70" s="1"/>
      <c r="IC70" s="1"/>
      <c r="ID70" s="1"/>
      <c r="IE70" s="1"/>
    </row>
    <row r="71" spans="1:239" ht="15">
      <c r="A71" s="300"/>
      <c r="B71" s="300"/>
      <c r="C71" s="1"/>
      <c r="D71" s="1"/>
      <c r="E71" s="1"/>
      <c r="F71" s="1"/>
      <c r="G71" s="1"/>
      <c r="H71" s="1"/>
      <c r="I71" s="1"/>
      <c r="J71" s="1"/>
      <c r="K71" s="1"/>
      <c r="L71" s="1"/>
      <c r="M71" s="1"/>
      <c r="N71" s="1"/>
      <c r="O71" s="1"/>
      <c r="P71" s="1"/>
      <c r="Q71" s="1"/>
      <c r="R71" s="1"/>
      <c r="S71" s="1"/>
      <c r="T71" s="1"/>
      <c r="U71" s="1"/>
      <c r="V71" s="1"/>
      <c r="W71" s="1"/>
      <c r="Y71" s="300"/>
      <c r="Z71" s="300"/>
      <c r="AA71" s="1"/>
      <c r="AB71" s="1"/>
      <c r="AC71" s="1"/>
      <c r="AD71" s="1"/>
      <c r="AE71" s="1"/>
      <c r="AF71" s="1"/>
      <c r="AG71" s="1"/>
      <c r="AH71" s="1"/>
      <c r="AI71" s="1"/>
      <c r="AJ71" s="1"/>
      <c r="AK71" s="1"/>
      <c r="AL71" s="1"/>
      <c r="AM71" s="1"/>
      <c r="AN71" s="1"/>
      <c r="AO71" s="1"/>
      <c r="AP71" s="1"/>
      <c r="AQ71" s="1"/>
      <c r="AR71" s="1"/>
      <c r="AS71" s="1"/>
      <c r="AT71" s="1"/>
      <c r="AU71" s="1"/>
      <c r="AW71" s="300"/>
      <c r="AX71" s="300"/>
      <c r="AY71" s="1"/>
      <c r="AZ71" s="1"/>
      <c r="BA71" s="1"/>
      <c r="BB71" s="1"/>
      <c r="BC71" s="1"/>
      <c r="BD71" s="1"/>
      <c r="BE71" s="1"/>
      <c r="BF71" s="1"/>
      <c r="BG71" s="1"/>
      <c r="BH71" s="1"/>
      <c r="BI71" s="1"/>
      <c r="BJ71" s="1"/>
      <c r="BK71" s="1"/>
      <c r="BL71" s="1"/>
      <c r="BM71" s="1"/>
      <c r="BN71" s="1"/>
      <c r="BO71" s="1"/>
      <c r="BP71" s="1"/>
      <c r="BQ71" s="1"/>
      <c r="BR71" s="1"/>
      <c r="BS71" s="1"/>
      <c r="BU71" s="300"/>
      <c r="BV71" s="300"/>
      <c r="BW71" s="1"/>
      <c r="BX71" s="1"/>
      <c r="BY71" s="1"/>
      <c r="BZ71" s="1"/>
      <c r="CA71" s="1"/>
      <c r="CB71" s="1"/>
      <c r="CC71" s="1"/>
      <c r="CD71" s="1"/>
      <c r="CE71" s="1"/>
      <c r="CF71" s="1"/>
      <c r="CG71" s="1"/>
      <c r="CH71" s="1"/>
      <c r="CI71" s="1"/>
      <c r="CJ71" s="1"/>
      <c r="CK71" s="1"/>
      <c r="CL71" s="1"/>
      <c r="CM71" s="1"/>
      <c r="CN71" s="1"/>
      <c r="CO71" s="1"/>
      <c r="CP71" s="1"/>
      <c r="CQ71" s="1"/>
      <c r="CS71" s="300"/>
      <c r="CT71" s="300"/>
      <c r="CU71" s="1"/>
      <c r="CV71" s="1"/>
      <c r="CW71" s="1"/>
      <c r="CX71" s="1"/>
      <c r="CY71" s="1"/>
      <c r="CZ71" s="1"/>
      <c r="DA71" s="1"/>
      <c r="DB71" s="1"/>
      <c r="DC71" s="1"/>
      <c r="DD71" s="1"/>
      <c r="DE71" s="1"/>
      <c r="DF71" s="1"/>
      <c r="DG71" s="1"/>
      <c r="DH71" s="1"/>
      <c r="DI71" s="1"/>
      <c r="DJ71" s="1"/>
      <c r="DK71" s="1"/>
      <c r="DL71" s="1"/>
      <c r="DM71" s="1"/>
      <c r="DN71" s="1"/>
      <c r="DO71" s="1"/>
      <c r="DQ71" s="300"/>
      <c r="DR71" s="300"/>
      <c r="DS71" s="1"/>
      <c r="DT71" s="1"/>
      <c r="DU71" s="1"/>
      <c r="DV71" s="1"/>
      <c r="DW71" s="1"/>
      <c r="DX71" s="1"/>
      <c r="DY71" s="1"/>
      <c r="DZ71" s="1"/>
      <c r="EA71" s="1"/>
      <c r="EB71" s="1"/>
      <c r="EC71" s="1"/>
      <c r="ED71" s="1"/>
      <c r="EE71" s="1"/>
      <c r="EF71" s="1"/>
      <c r="EG71" s="1"/>
      <c r="EH71" s="1"/>
      <c r="EI71" s="1"/>
      <c r="EJ71" s="1"/>
      <c r="EK71" s="1"/>
      <c r="EL71" s="1"/>
      <c r="EM71" s="1"/>
      <c r="EO71" s="300"/>
      <c r="EP71" s="300"/>
      <c r="EQ71" s="1"/>
      <c r="ER71" s="1"/>
      <c r="ES71" s="1"/>
      <c r="ET71" s="1"/>
      <c r="EU71" s="1"/>
      <c r="EV71" s="1"/>
      <c r="EW71" s="1"/>
      <c r="EX71" s="1"/>
      <c r="EY71" s="1"/>
      <c r="EZ71" s="1"/>
      <c r="FA71" s="1"/>
      <c r="FB71" s="1"/>
      <c r="FC71" s="1"/>
      <c r="FD71" s="1"/>
      <c r="FE71" s="1"/>
      <c r="FF71" s="1"/>
      <c r="FG71" s="1"/>
      <c r="FH71" s="1"/>
      <c r="FI71" s="1"/>
      <c r="FJ71" s="1"/>
      <c r="FK71" s="1"/>
      <c r="FM71" s="300"/>
      <c r="FN71" s="300"/>
      <c r="FO71" s="1"/>
      <c r="FP71" s="1"/>
      <c r="FQ71" s="1"/>
      <c r="FR71" s="1"/>
      <c r="FS71" s="1"/>
      <c r="FT71" s="1"/>
      <c r="FU71" s="1"/>
      <c r="FV71" s="1"/>
      <c r="FW71" s="1"/>
      <c r="FX71" s="1"/>
      <c r="FY71" s="1"/>
      <c r="FZ71" s="1"/>
      <c r="GA71" s="1"/>
      <c r="GB71" s="1"/>
      <c r="GC71" s="1"/>
      <c r="GD71" s="1"/>
      <c r="GE71" s="1"/>
      <c r="GF71" s="1"/>
      <c r="GG71" s="1"/>
      <c r="GH71" s="1"/>
      <c r="GI71" s="1"/>
      <c r="GK71" s="300"/>
      <c r="GL71" s="300"/>
      <c r="GM71" s="1"/>
      <c r="GN71" s="1"/>
      <c r="GO71" s="1"/>
      <c r="GP71" s="1"/>
      <c r="GQ71" s="1"/>
      <c r="GR71" s="1"/>
      <c r="GS71" s="1"/>
      <c r="GT71" s="1"/>
      <c r="GU71" s="1"/>
      <c r="GV71" s="1"/>
      <c r="GW71" s="1"/>
      <c r="GX71" s="1"/>
      <c r="GY71" s="1"/>
      <c r="GZ71" s="1"/>
      <c r="HA71" s="1"/>
      <c r="HB71" s="1"/>
      <c r="HC71" s="1"/>
      <c r="HD71" s="1"/>
      <c r="HE71" s="1"/>
      <c r="HF71" s="1"/>
      <c r="HG71" s="1"/>
      <c r="HI71" s="300"/>
      <c r="HJ71" s="300"/>
      <c r="HK71" s="1"/>
      <c r="HL71" s="1"/>
      <c r="HM71" s="1"/>
      <c r="HN71" s="1"/>
      <c r="HO71" s="1"/>
      <c r="HP71" s="1"/>
      <c r="HQ71" s="1"/>
      <c r="HR71" s="1"/>
      <c r="HS71" s="1"/>
      <c r="HT71" s="1"/>
      <c r="HU71" s="1"/>
      <c r="HV71" s="1"/>
      <c r="HW71" s="1"/>
      <c r="HX71" s="1"/>
      <c r="HY71" s="1"/>
      <c r="HZ71" s="1"/>
      <c r="IA71" s="1"/>
      <c r="IB71" s="1"/>
      <c r="IC71" s="1"/>
      <c r="ID71" s="1"/>
      <c r="IE71" s="1"/>
    </row>
    <row r="72" spans="1:239" ht="15">
      <c r="A72" s="300"/>
      <c r="B72" s="300"/>
      <c r="C72" s="1"/>
      <c r="D72" s="1"/>
      <c r="E72" s="1"/>
      <c r="F72" s="1"/>
      <c r="G72" s="1"/>
      <c r="H72" s="1"/>
      <c r="I72" s="1"/>
      <c r="J72" s="1"/>
      <c r="K72" s="1"/>
      <c r="L72" s="1"/>
      <c r="M72" s="1"/>
      <c r="N72" s="1"/>
      <c r="O72" s="1"/>
      <c r="P72" s="1"/>
      <c r="Q72" s="1"/>
      <c r="R72" s="1"/>
      <c r="S72" s="1"/>
      <c r="T72" s="1"/>
      <c r="U72" s="1"/>
      <c r="V72" s="1"/>
      <c r="W72" s="1"/>
      <c r="Y72" s="300"/>
      <c r="Z72" s="300"/>
      <c r="AA72" s="1"/>
      <c r="AB72" s="1"/>
      <c r="AC72" s="1"/>
      <c r="AD72" s="1"/>
      <c r="AE72" s="1"/>
      <c r="AF72" s="1"/>
      <c r="AG72" s="1"/>
      <c r="AH72" s="1"/>
      <c r="AI72" s="1"/>
      <c r="AJ72" s="1"/>
      <c r="AK72" s="1"/>
      <c r="AL72" s="1"/>
      <c r="AM72" s="1"/>
      <c r="AN72" s="1"/>
      <c r="AO72" s="1"/>
      <c r="AP72" s="1"/>
      <c r="AQ72" s="1"/>
      <c r="AR72" s="1"/>
      <c r="AS72" s="1"/>
      <c r="AT72" s="1"/>
      <c r="AU72" s="1"/>
      <c r="AW72" s="300"/>
      <c r="AX72" s="300"/>
      <c r="AY72" s="1"/>
      <c r="AZ72" s="1"/>
      <c r="BA72" s="1"/>
      <c r="BB72" s="1"/>
      <c r="BC72" s="1"/>
      <c r="BD72" s="1"/>
      <c r="BE72" s="1"/>
      <c r="BF72" s="1"/>
      <c r="BG72" s="1"/>
      <c r="BH72" s="1"/>
      <c r="BI72" s="1"/>
      <c r="BJ72" s="1"/>
      <c r="BK72" s="1"/>
      <c r="BL72" s="1"/>
      <c r="BM72" s="1"/>
      <c r="BN72" s="1"/>
      <c r="BO72" s="1"/>
      <c r="BP72" s="1"/>
      <c r="BQ72" s="1"/>
      <c r="BR72" s="1"/>
      <c r="BS72" s="1"/>
      <c r="BU72" s="300"/>
      <c r="BV72" s="300"/>
      <c r="BW72" s="1"/>
      <c r="BX72" s="1"/>
      <c r="BY72" s="1"/>
      <c r="BZ72" s="1"/>
      <c r="CA72" s="1"/>
      <c r="CB72" s="1"/>
      <c r="CC72" s="1"/>
      <c r="CD72" s="1"/>
      <c r="CE72" s="1"/>
      <c r="CF72" s="1"/>
      <c r="CG72" s="1"/>
      <c r="CH72" s="1"/>
      <c r="CI72" s="1"/>
      <c r="CJ72" s="1"/>
      <c r="CK72" s="1"/>
      <c r="CL72" s="1"/>
      <c r="CM72" s="1"/>
      <c r="CN72" s="1"/>
      <c r="CO72" s="1"/>
      <c r="CP72" s="1"/>
      <c r="CQ72" s="1"/>
      <c r="CS72" s="300"/>
      <c r="CT72" s="300"/>
      <c r="CU72" s="1"/>
      <c r="CV72" s="1"/>
      <c r="CW72" s="1"/>
      <c r="CX72" s="1"/>
      <c r="CY72" s="1"/>
      <c r="CZ72" s="1"/>
      <c r="DA72" s="1"/>
      <c r="DB72" s="1"/>
      <c r="DC72" s="1"/>
      <c r="DD72" s="1"/>
      <c r="DE72" s="1"/>
      <c r="DF72" s="1"/>
      <c r="DG72" s="1"/>
      <c r="DH72" s="1"/>
      <c r="DI72" s="1"/>
      <c r="DJ72" s="1"/>
      <c r="DK72" s="1"/>
      <c r="DL72" s="1"/>
      <c r="DM72" s="1"/>
      <c r="DN72" s="1"/>
      <c r="DO72" s="1"/>
      <c r="DQ72" s="300"/>
      <c r="DR72" s="300"/>
      <c r="DS72" s="1"/>
      <c r="DT72" s="1"/>
      <c r="DU72" s="1"/>
      <c r="DV72" s="1"/>
      <c r="DW72" s="1"/>
      <c r="DX72" s="1"/>
      <c r="DY72" s="1"/>
      <c r="DZ72" s="1"/>
      <c r="EA72" s="1"/>
      <c r="EB72" s="1"/>
      <c r="EC72" s="1"/>
      <c r="ED72" s="1"/>
      <c r="EE72" s="1"/>
      <c r="EF72" s="1"/>
      <c r="EG72" s="1"/>
      <c r="EH72" s="1"/>
      <c r="EI72" s="1"/>
      <c r="EJ72" s="1"/>
      <c r="EK72" s="1"/>
      <c r="EL72" s="1"/>
      <c r="EM72" s="1"/>
      <c r="EO72" s="300"/>
      <c r="EP72" s="300"/>
      <c r="EQ72" s="1"/>
      <c r="ER72" s="1"/>
      <c r="ES72" s="1"/>
      <c r="ET72" s="1"/>
      <c r="EU72" s="1"/>
      <c r="EV72" s="1"/>
      <c r="EW72" s="1"/>
      <c r="EX72" s="1"/>
      <c r="EY72" s="1"/>
      <c r="EZ72" s="1"/>
      <c r="FA72" s="1"/>
      <c r="FB72" s="1"/>
      <c r="FC72" s="1"/>
      <c r="FD72" s="1"/>
      <c r="FE72" s="1"/>
      <c r="FF72" s="1"/>
      <c r="FG72" s="1"/>
      <c r="FH72" s="1"/>
      <c r="FI72" s="1"/>
      <c r="FJ72" s="1"/>
      <c r="FK72" s="1"/>
      <c r="FM72" s="300"/>
      <c r="FN72" s="300"/>
      <c r="FO72" s="1"/>
      <c r="FP72" s="1"/>
      <c r="FQ72" s="1"/>
      <c r="FR72" s="1"/>
      <c r="FS72" s="1"/>
      <c r="FT72" s="1"/>
      <c r="FU72" s="1"/>
      <c r="FV72" s="1"/>
      <c r="FW72" s="1"/>
      <c r="FX72" s="1"/>
      <c r="FY72" s="1"/>
      <c r="FZ72" s="1"/>
      <c r="GA72" s="1"/>
      <c r="GB72" s="1"/>
      <c r="GC72" s="1"/>
      <c r="GD72" s="1"/>
      <c r="GE72" s="1"/>
      <c r="GF72" s="1"/>
      <c r="GG72" s="1"/>
      <c r="GH72" s="1"/>
      <c r="GI72" s="1"/>
      <c r="GK72" s="300"/>
      <c r="GL72" s="300"/>
      <c r="GM72" s="1"/>
      <c r="GN72" s="1"/>
      <c r="GO72" s="1"/>
      <c r="GP72" s="1"/>
      <c r="GQ72" s="1"/>
      <c r="GR72" s="1"/>
      <c r="GS72" s="1"/>
      <c r="GT72" s="1"/>
      <c r="GU72" s="1"/>
      <c r="GV72" s="1"/>
      <c r="GW72" s="1"/>
      <c r="GX72" s="1"/>
      <c r="GY72" s="1"/>
      <c r="GZ72" s="1"/>
      <c r="HA72" s="1"/>
      <c r="HB72" s="1"/>
      <c r="HC72" s="1"/>
      <c r="HD72" s="1"/>
      <c r="HE72" s="1"/>
      <c r="HF72" s="1"/>
      <c r="HG72" s="1"/>
      <c r="HI72" s="300"/>
      <c r="HJ72" s="300"/>
      <c r="HK72" s="1"/>
      <c r="HL72" s="1"/>
      <c r="HM72" s="1"/>
      <c r="HN72" s="1"/>
      <c r="HO72" s="1"/>
      <c r="HP72" s="1"/>
      <c r="HQ72" s="1"/>
      <c r="HR72" s="1"/>
      <c r="HS72" s="1"/>
      <c r="HT72" s="1"/>
      <c r="HU72" s="1"/>
      <c r="HV72" s="1"/>
      <c r="HW72" s="1"/>
      <c r="HX72" s="1"/>
      <c r="HY72" s="1"/>
      <c r="HZ72" s="1"/>
      <c r="IA72" s="1"/>
      <c r="IB72" s="1"/>
      <c r="IC72" s="1"/>
      <c r="ID72" s="1"/>
      <c r="IE72" s="1"/>
    </row>
    <row r="73" spans="1:239" ht="15">
      <c r="A73" s="300"/>
      <c r="B73" s="300"/>
      <c r="C73" s="1"/>
      <c r="D73" s="1"/>
      <c r="E73" s="1"/>
      <c r="F73" s="1"/>
      <c r="G73" s="1"/>
      <c r="H73" s="1"/>
      <c r="I73" s="1"/>
      <c r="J73" s="1"/>
      <c r="K73" s="1"/>
      <c r="L73" s="1"/>
      <c r="M73" s="1"/>
      <c r="N73" s="1"/>
      <c r="O73" s="1"/>
      <c r="P73" s="1"/>
      <c r="Q73" s="1"/>
      <c r="R73" s="1"/>
      <c r="S73" s="1"/>
      <c r="T73" s="1"/>
      <c r="U73" s="1"/>
      <c r="V73" s="1"/>
      <c r="W73" s="1"/>
      <c r="Y73" s="300"/>
      <c r="Z73" s="300"/>
      <c r="AA73" s="1"/>
      <c r="AB73" s="1"/>
      <c r="AC73" s="1"/>
      <c r="AD73" s="1"/>
      <c r="AE73" s="1"/>
      <c r="AF73" s="1"/>
      <c r="AG73" s="1"/>
      <c r="AH73" s="1"/>
      <c r="AI73" s="1"/>
      <c r="AJ73" s="1"/>
      <c r="AK73" s="1"/>
      <c r="AL73" s="1"/>
      <c r="AM73" s="1"/>
      <c r="AN73" s="1"/>
      <c r="AO73" s="1"/>
      <c r="AP73" s="1"/>
      <c r="AQ73" s="1"/>
      <c r="AR73" s="1"/>
      <c r="AS73" s="1"/>
      <c r="AT73" s="1"/>
      <c r="AU73" s="1"/>
      <c r="AW73" s="300"/>
      <c r="AX73" s="300"/>
      <c r="AY73" s="1"/>
      <c r="AZ73" s="1"/>
      <c r="BA73" s="1"/>
      <c r="BB73" s="1"/>
      <c r="BC73" s="1"/>
      <c r="BD73" s="1"/>
      <c r="BE73" s="1"/>
      <c r="BF73" s="1"/>
      <c r="BG73" s="1"/>
      <c r="BH73" s="1"/>
      <c r="BI73" s="1"/>
      <c r="BJ73" s="1"/>
      <c r="BK73" s="1"/>
      <c r="BL73" s="1"/>
      <c r="BM73" s="1"/>
      <c r="BN73" s="1"/>
      <c r="BO73" s="1"/>
      <c r="BP73" s="1"/>
      <c r="BQ73" s="1"/>
      <c r="BR73" s="1"/>
      <c r="BS73" s="1"/>
      <c r="BU73" s="300"/>
      <c r="BV73" s="300"/>
      <c r="BW73" s="1"/>
      <c r="BX73" s="1"/>
      <c r="BY73" s="1"/>
      <c r="BZ73" s="1"/>
      <c r="CA73" s="1"/>
      <c r="CB73" s="1"/>
      <c r="CC73" s="1"/>
      <c r="CD73" s="1"/>
      <c r="CE73" s="1"/>
      <c r="CF73" s="1"/>
      <c r="CG73" s="1"/>
      <c r="CH73" s="1"/>
      <c r="CI73" s="1"/>
      <c r="CJ73" s="1"/>
      <c r="CK73" s="1"/>
      <c r="CL73" s="1"/>
      <c r="CM73" s="1"/>
      <c r="CN73" s="1"/>
      <c r="CO73" s="1"/>
      <c r="CP73" s="1"/>
      <c r="CQ73" s="1"/>
      <c r="CS73" s="300"/>
      <c r="CT73" s="300"/>
      <c r="CU73" s="1"/>
      <c r="CV73" s="1"/>
      <c r="CW73" s="1"/>
      <c r="CX73" s="1"/>
      <c r="CY73" s="1"/>
      <c r="CZ73" s="1"/>
      <c r="DA73" s="1"/>
      <c r="DB73" s="1"/>
      <c r="DC73" s="1"/>
      <c r="DD73" s="1"/>
      <c r="DE73" s="1"/>
      <c r="DF73" s="1"/>
      <c r="DG73" s="1"/>
      <c r="DH73" s="1"/>
      <c r="DI73" s="1"/>
      <c r="DJ73" s="1"/>
      <c r="DK73" s="1"/>
      <c r="DL73" s="1"/>
      <c r="DM73" s="1"/>
      <c r="DN73" s="1"/>
      <c r="DO73" s="1"/>
      <c r="DQ73" s="300"/>
      <c r="DR73" s="300"/>
      <c r="DS73" s="1"/>
      <c r="DT73" s="1"/>
      <c r="DU73" s="1"/>
      <c r="DV73" s="1"/>
      <c r="DW73" s="1"/>
      <c r="DX73" s="1"/>
      <c r="DY73" s="1"/>
      <c r="DZ73" s="1"/>
      <c r="EA73" s="1"/>
      <c r="EB73" s="1"/>
      <c r="EC73" s="1"/>
      <c r="ED73" s="1"/>
      <c r="EE73" s="1"/>
      <c r="EF73" s="1"/>
      <c r="EG73" s="1"/>
      <c r="EH73" s="1"/>
      <c r="EI73" s="1"/>
      <c r="EJ73" s="1"/>
      <c r="EK73" s="1"/>
      <c r="EL73" s="1"/>
      <c r="EM73" s="1"/>
      <c r="EO73" s="300"/>
      <c r="EP73" s="300"/>
      <c r="EQ73" s="1"/>
      <c r="ER73" s="1"/>
      <c r="ES73" s="1"/>
      <c r="ET73" s="1"/>
      <c r="EU73" s="1"/>
      <c r="EV73" s="1"/>
      <c r="EW73" s="1"/>
      <c r="EX73" s="1"/>
      <c r="EY73" s="1"/>
      <c r="EZ73" s="1"/>
      <c r="FA73" s="1"/>
      <c r="FB73" s="1"/>
      <c r="FC73" s="1"/>
      <c r="FD73" s="1"/>
      <c r="FE73" s="1"/>
      <c r="FF73" s="1"/>
      <c r="FG73" s="1"/>
      <c r="FH73" s="1"/>
      <c r="FI73" s="1"/>
      <c r="FJ73" s="1"/>
      <c r="FK73" s="1"/>
      <c r="FM73" s="300"/>
      <c r="FN73" s="300"/>
      <c r="FO73" s="1"/>
      <c r="FP73" s="1"/>
      <c r="FQ73" s="1"/>
      <c r="FR73" s="1"/>
      <c r="FS73" s="1"/>
      <c r="FT73" s="1"/>
      <c r="FU73" s="1"/>
      <c r="FV73" s="1"/>
      <c r="FW73" s="1"/>
      <c r="FX73" s="1"/>
      <c r="FY73" s="1"/>
      <c r="FZ73" s="1"/>
      <c r="GA73" s="1"/>
      <c r="GB73" s="1"/>
      <c r="GC73" s="1"/>
      <c r="GD73" s="1"/>
      <c r="GE73" s="1"/>
      <c r="GF73" s="1"/>
      <c r="GG73" s="1"/>
      <c r="GH73" s="1"/>
      <c r="GI73" s="1"/>
      <c r="GK73" s="300"/>
      <c r="GL73" s="300"/>
      <c r="GM73" s="1"/>
      <c r="GN73" s="1"/>
      <c r="GO73" s="1"/>
      <c r="GP73" s="1"/>
      <c r="GQ73" s="1"/>
      <c r="GR73" s="1"/>
      <c r="GS73" s="1"/>
      <c r="GT73" s="1"/>
      <c r="GU73" s="1"/>
      <c r="GV73" s="1"/>
      <c r="GW73" s="1"/>
      <c r="GX73" s="1"/>
      <c r="GY73" s="1"/>
      <c r="GZ73" s="1"/>
      <c r="HA73" s="1"/>
      <c r="HB73" s="1"/>
      <c r="HC73" s="1"/>
      <c r="HD73" s="1"/>
      <c r="HE73" s="1"/>
      <c r="HF73" s="1"/>
      <c r="HG73" s="1"/>
      <c r="HI73" s="300"/>
      <c r="HJ73" s="300"/>
      <c r="HK73" s="1"/>
      <c r="HL73" s="1"/>
      <c r="HM73" s="1"/>
      <c r="HN73" s="1"/>
      <c r="HO73" s="1"/>
      <c r="HP73" s="1"/>
      <c r="HQ73" s="1"/>
      <c r="HR73" s="1"/>
      <c r="HS73" s="1"/>
      <c r="HT73" s="1"/>
      <c r="HU73" s="1"/>
      <c r="HV73" s="1"/>
      <c r="HW73" s="1"/>
      <c r="HX73" s="1"/>
      <c r="HY73" s="1"/>
      <c r="HZ73" s="1"/>
      <c r="IA73" s="1"/>
      <c r="IB73" s="1"/>
      <c r="IC73" s="1"/>
      <c r="ID73" s="1"/>
      <c r="IE73" s="1"/>
    </row>
    <row r="74" spans="1:239" ht="15">
      <c r="A74" s="300"/>
      <c r="B74" s="300"/>
      <c r="C74" s="1"/>
      <c r="D74" s="1"/>
      <c r="E74" s="1"/>
      <c r="F74" s="1"/>
      <c r="G74" s="1"/>
      <c r="H74" s="1"/>
      <c r="I74" s="1"/>
      <c r="J74" s="1"/>
      <c r="K74" s="1"/>
      <c r="L74" s="1"/>
      <c r="M74" s="1"/>
      <c r="N74" s="1"/>
      <c r="O74" s="1"/>
      <c r="P74" s="1"/>
      <c r="Q74" s="1"/>
      <c r="R74" s="1"/>
      <c r="S74" s="1"/>
      <c r="T74" s="1"/>
      <c r="U74" s="1"/>
      <c r="V74" s="1"/>
      <c r="W74" s="1"/>
      <c r="Y74" s="300"/>
      <c r="Z74" s="300"/>
      <c r="AA74" s="1"/>
      <c r="AB74" s="1"/>
      <c r="AC74" s="1"/>
      <c r="AD74" s="1"/>
      <c r="AE74" s="1"/>
      <c r="AF74" s="1"/>
      <c r="AG74" s="1"/>
      <c r="AH74" s="1"/>
      <c r="AI74" s="1"/>
      <c r="AJ74" s="1"/>
      <c r="AK74" s="1"/>
      <c r="AL74" s="1"/>
      <c r="AM74" s="1"/>
      <c r="AN74" s="1"/>
      <c r="AO74" s="1"/>
      <c r="AP74" s="1"/>
      <c r="AQ74" s="1"/>
      <c r="AR74" s="1"/>
      <c r="AS74" s="1"/>
      <c r="AT74" s="1"/>
      <c r="AU74" s="1"/>
      <c r="AW74" s="300"/>
      <c r="AX74" s="300"/>
      <c r="AY74" s="1"/>
      <c r="AZ74" s="1"/>
      <c r="BA74" s="1"/>
      <c r="BB74" s="1"/>
      <c r="BC74" s="1"/>
      <c r="BD74" s="1"/>
      <c r="BE74" s="1"/>
      <c r="BF74" s="1"/>
      <c r="BG74" s="1"/>
      <c r="BH74" s="1"/>
      <c r="BI74" s="1"/>
      <c r="BJ74" s="1"/>
      <c r="BK74" s="1"/>
      <c r="BL74" s="1"/>
      <c r="BM74" s="1"/>
      <c r="BN74" s="1"/>
      <c r="BO74" s="1"/>
      <c r="BP74" s="1"/>
      <c r="BQ74" s="1"/>
      <c r="BR74" s="1"/>
      <c r="BS74" s="1"/>
      <c r="BU74" s="300"/>
      <c r="BV74" s="300"/>
      <c r="BW74" s="1"/>
      <c r="BX74" s="1"/>
      <c r="BY74" s="1"/>
      <c r="BZ74" s="1"/>
      <c r="CA74" s="1"/>
      <c r="CB74" s="1"/>
      <c r="CC74" s="1"/>
      <c r="CD74" s="1"/>
      <c r="CE74" s="1"/>
      <c r="CF74" s="1"/>
      <c r="CG74" s="1"/>
      <c r="CH74" s="1"/>
      <c r="CI74" s="1"/>
      <c r="CJ74" s="1"/>
      <c r="CK74" s="1"/>
      <c r="CL74" s="1"/>
      <c r="CM74" s="1"/>
      <c r="CN74" s="1"/>
      <c r="CO74" s="1"/>
      <c r="CP74" s="1"/>
      <c r="CQ74" s="1"/>
      <c r="CS74" s="300"/>
      <c r="CT74" s="300"/>
      <c r="CU74" s="1"/>
      <c r="CV74" s="1"/>
      <c r="CW74" s="1"/>
      <c r="CX74" s="1"/>
      <c r="CY74" s="1"/>
      <c r="CZ74" s="1"/>
      <c r="DA74" s="1"/>
      <c r="DB74" s="1"/>
      <c r="DC74" s="1"/>
      <c r="DD74" s="1"/>
      <c r="DE74" s="1"/>
      <c r="DF74" s="1"/>
      <c r="DG74" s="1"/>
      <c r="DH74" s="1"/>
      <c r="DI74" s="1"/>
      <c r="DJ74" s="1"/>
      <c r="DK74" s="1"/>
      <c r="DL74" s="1"/>
      <c r="DM74" s="1"/>
      <c r="DN74" s="1"/>
      <c r="DO74" s="1"/>
      <c r="DQ74" s="300"/>
      <c r="DR74" s="300"/>
      <c r="DS74" s="1"/>
      <c r="DT74" s="1"/>
      <c r="DU74" s="1"/>
      <c r="DV74" s="1"/>
      <c r="DW74" s="1"/>
      <c r="DX74" s="1"/>
      <c r="DY74" s="1"/>
      <c r="DZ74" s="1"/>
      <c r="EA74" s="1"/>
      <c r="EB74" s="1"/>
      <c r="EC74" s="1"/>
      <c r="ED74" s="1"/>
      <c r="EE74" s="1"/>
      <c r="EF74" s="1"/>
      <c r="EG74" s="1"/>
      <c r="EH74" s="1"/>
      <c r="EI74" s="1"/>
      <c r="EJ74" s="1"/>
      <c r="EK74" s="1"/>
      <c r="EL74" s="1"/>
      <c r="EM74" s="1"/>
      <c r="EO74" s="300"/>
      <c r="EP74" s="300"/>
      <c r="EQ74" s="1"/>
      <c r="ER74" s="1"/>
      <c r="ES74" s="1"/>
      <c r="ET74" s="1"/>
      <c r="EU74" s="1"/>
      <c r="EV74" s="1"/>
      <c r="EW74" s="1"/>
      <c r="EX74" s="1"/>
      <c r="EY74" s="1"/>
      <c r="EZ74" s="1"/>
      <c r="FA74" s="1"/>
      <c r="FB74" s="1"/>
      <c r="FC74" s="1"/>
      <c r="FD74" s="1"/>
      <c r="FE74" s="1"/>
      <c r="FF74" s="1"/>
      <c r="FG74" s="1"/>
      <c r="FH74" s="1"/>
      <c r="FI74" s="1"/>
      <c r="FJ74" s="1"/>
      <c r="FK74" s="1"/>
      <c r="FM74" s="300"/>
      <c r="FN74" s="300"/>
      <c r="FO74" s="1"/>
      <c r="FP74" s="1"/>
      <c r="FQ74" s="1"/>
      <c r="FR74" s="1"/>
      <c r="FS74" s="1"/>
      <c r="FT74" s="1"/>
      <c r="FU74" s="1"/>
      <c r="FV74" s="1"/>
      <c r="FW74" s="1"/>
      <c r="FX74" s="1"/>
      <c r="FY74" s="1"/>
      <c r="FZ74" s="1"/>
      <c r="GA74" s="1"/>
      <c r="GB74" s="1"/>
      <c r="GC74" s="1"/>
      <c r="GD74" s="1"/>
      <c r="GE74" s="1"/>
      <c r="GF74" s="1"/>
      <c r="GG74" s="1"/>
      <c r="GH74" s="1"/>
      <c r="GI74" s="1"/>
      <c r="GK74" s="300"/>
      <c r="GL74" s="300"/>
      <c r="GM74" s="1"/>
      <c r="GN74" s="1"/>
      <c r="GO74" s="1"/>
      <c r="GP74" s="1"/>
      <c r="GQ74" s="1"/>
      <c r="GR74" s="1"/>
      <c r="GS74" s="1"/>
      <c r="GT74" s="1"/>
      <c r="GU74" s="1"/>
      <c r="GV74" s="1"/>
      <c r="GW74" s="1"/>
      <c r="GX74" s="1"/>
      <c r="GY74" s="1"/>
      <c r="GZ74" s="1"/>
      <c r="HA74" s="1"/>
      <c r="HB74" s="1"/>
      <c r="HC74" s="1"/>
      <c r="HD74" s="1"/>
      <c r="HE74" s="1"/>
      <c r="HF74" s="1"/>
      <c r="HG74" s="1"/>
      <c r="HI74" s="300"/>
      <c r="HJ74" s="300"/>
      <c r="HK74" s="1"/>
      <c r="HL74" s="1"/>
      <c r="HM74" s="1"/>
      <c r="HN74" s="1"/>
      <c r="HO74" s="1"/>
      <c r="HP74" s="1"/>
      <c r="HQ74" s="1"/>
      <c r="HR74" s="1"/>
      <c r="HS74" s="1"/>
      <c r="HT74" s="1"/>
      <c r="HU74" s="1"/>
      <c r="HV74" s="1"/>
      <c r="HW74" s="1"/>
      <c r="HX74" s="1"/>
      <c r="HY74" s="1"/>
      <c r="HZ74" s="1"/>
      <c r="IA74" s="1"/>
      <c r="IB74" s="1"/>
      <c r="IC74" s="1"/>
      <c r="ID74" s="1"/>
      <c r="IE74" s="1"/>
    </row>
    <row r="75" spans="1:239" ht="15">
      <c r="A75" s="300"/>
      <c r="B75" s="300"/>
      <c r="C75" s="1"/>
      <c r="D75" s="1"/>
      <c r="E75" s="1"/>
      <c r="F75" s="1"/>
      <c r="G75" s="1"/>
      <c r="H75" s="1"/>
      <c r="I75" s="1"/>
      <c r="J75" s="1"/>
      <c r="K75" s="1"/>
      <c r="L75" s="1"/>
      <c r="M75" s="1"/>
      <c r="N75" s="1"/>
      <c r="O75" s="1"/>
      <c r="P75" s="1"/>
      <c r="Q75" s="1"/>
      <c r="R75" s="1"/>
      <c r="S75" s="1"/>
      <c r="T75" s="1"/>
      <c r="U75" s="1"/>
      <c r="V75" s="1"/>
      <c r="W75" s="1"/>
      <c r="Y75" s="300"/>
      <c r="Z75" s="300"/>
      <c r="AA75" s="1"/>
      <c r="AB75" s="1"/>
      <c r="AC75" s="1"/>
      <c r="AD75" s="1"/>
      <c r="AE75" s="1"/>
      <c r="AF75" s="1"/>
      <c r="AG75" s="1"/>
      <c r="AH75" s="1"/>
      <c r="AI75" s="1"/>
      <c r="AJ75" s="1"/>
      <c r="AK75" s="1"/>
      <c r="AL75" s="1"/>
      <c r="AM75" s="1"/>
      <c r="AN75" s="1"/>
      <c r="AO75" s="1"/>
      <c r="AP75" s="1"/>
      <c r="AQ75" s="1"/>
      <c r="AR75" s="1"/>
      <c r="AS75" s="1"/>
      <c r="AT75" s="1"/>
      <c r="AU75" s="1"/>
      <c r="AW75" s="300"/>
      <c r="AX75" s="300"/>
      <c r="AY75" s="1"/>
      <c r="AZ75" s="1"/>
      <c r="BA75" s="1"/>
      <c r="BB75" s="1"/>
      <c r="BC75" s="1"/>
      <c r="BD75" s="1"/>
      <c r="BE75" s="1"/>
      <c r="BF75" s="1"/>
      <c r="BG75" s="1"/>
      <c r="BH75" s="1"/>
      <c r="BI75" s="1"/>
      <c r="BJ75" s="1"/>
      <c r="BK75" s="1"/>
      <c r="BL75" s="1"/>
      <c r="BM75" s="1"/>
      <c r="BN75" s="1"/>
      <c r="BO75" s="1"/>
      <c r="BP75" s="1"/>
      <c r="BQ75" s="1"/>
      <c r="BR75" s="1"/>
      <c r="BS75" s="1"/>
      <c r="BU75" s="300"/>
      <c r="BV75" s="300"/>
      <c r="BW75" s="1"/>
      <c r="BX75" s="1"/>
      <c r="BY75" s="1"/>
      <c r="BZ75" s="1"/>
      <c r="CA75" s="1"/>
      <c r="CB75" s="1"/>
      <c r="CC75" s="1"/>
      <c r="CD75" s="1"/>
      <c r="CE75" s="1"/>
      <c r="CF75" s="1"/>
      <c r="CG75" s="1"/>
      <c r="CH75" s="1"/>
      <c r="CI75" s="1"/>
      <c r="CJ75" s="1"/>
      <c r="CK75" s="1"/>
      <c r="CL75" s="1"/>
      <c r="CM75" s="1"/>
      <c r="CN75" s="1"/>
      <c r="CO75" s="1"/>
      <c r="CP75" s="1"/>
      <c r="CQ75" s="1"/>
      <c r="CS75" s="300"/>
      <c r="CT75" s="300"/>
      <c r="CU75" s="1"/>
      <c r="CV75" s="1"/>
      <c r="CW75" s="1"/>
      <c r="CX75" s="1"/>
      <c r="CY75" s="1"/>
      <c r="CZ75" s="1"/>
      <c r="DA75" s="1"/>
      <c r="DB75" s="1"/>
      <c r="DC75" s="1"/>
      <c r="DD75" s="1"/>
      <c r="DE75" s="1"/>
      <c r="DF75" s="1"/>
      <c r="DG75" s="1"/>
      <c r="DH75" s="1"/>
      <c r="DI75" s="1"/>
      <c r="DJ75" s="1"/>
      <c r="DK75" s="1"/>
      <c r="DL75" s="1"/>
      <c r="DM75" s="1"/>
      <c r="DN75" s="1"/>
      <c r="DO75" s="1"/>
      <c r="DQ75" s="300"/>
      <c r="DR75" s="300"/>
      <c r="DS75" s="1"/>
      <c r="DT75" s="1"/>
      <c r="DU75" s="1"/>
      <c r="DV75" s="1"/>
      <c r="DW75" s="1"/>
      <c r="DX75" s="1"/>
      <c r="DY75" s="1"/>
      <c r="DZ75" s="1"/>
      <c r="EA75" s="1"/>
      <c r="EB75" s="1"/>
      <c r="EC75" s="1"/>
      <c r="ED75" s="1"/>
      <c r="EE75" s="1"/>
      <c r="EF75" s="1"/>
      <c r="EG75" s="1"/>
      <c r="EH75" s="1"/>
      <c r="EI75" s="1"/>
      <c r="EJ75" s="1"/>
      <c r="EK75" s="1"/>
      <c r="EL75" s="1"/>
      <c r="EM75" s="1"/>
      <c r="EO75" s="300"/>
      <c r="EP75" s="300"/>
      <c r="EQ75" s="1"/>
      <c r="ER75" s="1"/>
      <c r="ES75" s="1"/>
      <c r="ET75" s="1"/>
      <c r="EU75" s="1"/>
      <c r="EV75" s="1"/>
      <c r="EW75" s="1"/>
      <c r="EX75" s="1"/>
      <c r="EY75" s="1"/>
      <c r="EZ75" s="1"/>
      <c r="FA75" s="1"/>
      <c r="FB75" s="1"/>
      <c r="FC75" s="1"/>
      <c r="FD75" s="1"/>
      <c r="FE75" s="1"/>
      <c r="FF75" s="1"/>
      <c r="FG75" s="1"/>
      <c r="FH75" s="1"/>
      <c r="FI75" s="1"/>
      <c r="FJ75" s="1"/>
      <c r="FK75" s="1"/>
      <c r="FM75" s="300"/>
      <c r="FN75" s="300"/>
      <c r="FO75" s="1"/>
      <c r="FP75" s="1"/>
      <c r="FQ75" s="1"/>
      <c r="FR75" s="1"/>
      <c r="FS75" s="1"/>
      <c r="FT75" s="1"/>
      <c r="FU75" s="1"/>
      <c r="FV75" s="1"/>
      <c r="FW75" s="1"/>
      <c r="FX75" s="1"/>
      <c r="FY75" s="1"/>
      <c r="FZ75" s="1"/>
      <c r="GA75" s="1"/>
      <c r="GB75" s="1"/>
      <c r="GC75" s="1"/>
      <c r="GD75" s="1"/>
      <c r="GE75" s="1"/>
      <c r="GF75" s="1"/>
      <c r="GG75" s="1"/>
      <c r="GH75" s="1"/>
      <c r="GI75" s="1"/>
      <c r="GK75" s="300"/>
      <c r="GL75" s="300"/>
      <c r="GM75" s="1"/>
      <c r="GN75" s="1"/>
      <c r="GO75" s="1"/>
      <c r="GP75" s="1"/>
      <c r="GQ75" s="1"/>
      <c r="GR75" s="1"/>
      <c r="GS75" s="1"/>
      <c r="GT75" s="1"/>
      <c r="GU75" s="1"/>
      <c r="GV75" s="1"/>
      <c r="GW75" s="1"/>
      <c r="GX75" s="1"/>
      <c r="GY75" s="1"/>
      <c r="GZ75" s="1"/>
      <c r="HA75" s="1"/>
      <c r="HB75" s="1"/>
      <c r="HC75" s="1"/>
      <c r="HD75" s="1"/>
      <c r="HE75" s="1"/>
      <c r="HF75" s="1"/>
      <c r="HG75" s="1"/>
      <c r="HI75" s="300"/>
      <c r="HJ75" s="300"/>
      <c r="HK75" s="1"/>
      <c r="HL75" s="1"/>
      <c r="HM75" s="1"/>
      <c r="HN75" s="1"/>
      <c r="HO75" s="1"/>
      <c r="HP75" s="1"/>
      <c r="HQ75" s="1"/>
      <c r="HR75" s="1"/>
      <c r="HS75" s="1"/>
      <c r="HT75" s="1"/>
      <c r="HU75" s="1"/>
      <c r="HV75" s="1"/>
      <c r="HW75" s="1"/>
      <c r="HX75" s="1"/>
      <c r="HY75" s="1"/>
      <c r="HZ75" s="1"/>
      <c r="IA75" s="1"/>
      <c r="IB75" s="1"/>
      <c r="IC75" s="1"/>
      <c r="ID75" s="1"/>
      <c r="IE75" s="1"/>
    </row>
    <row r="76" spans="1:239" ht="15">
      <c r="A76" s="300"/>
      <c r="B76" s="300"/>
      <c r="C76" s="1"/>
      <c r="D76" s="1"/>
      <c r="E76" s="1"/>
      <c r="F76" s="1"/>
      <c r="G76" s="1"/>
      <c r="H76" s="1"/>
      <c r="I76" s="1"/>
      <c r="J76" s="1"/>
      <c r="K76" s="1"/>
      <c r="L76" s="1"/>
      <c r="M76" s="1"/>
      <c r="N76" s="1"/>
      <c r="O76" s="1"/>
      <c r="P76" s="1"/>
      <c r="Q76" s="1"/>
      <c r="R76" s="1"/>
      <c r="S76" s="1"/>
      <c r="T76" s="1"/>
      <c r="U76" s="1"/>
      <c r="V76" s="1"/>
      <c r="W76" s="1"/>
      <c r="Y76" s="300"/>
      <c r="Z76" s="300"/>
      <c r="AA76" s="1"/>
      <c r="AB76" s="1"/>
      <c r="AC76" s="1"/>
      <c r="AD76" s="1"/>
      <c r="AE76" s="1"/>
      <c r="AF76" s="1"/>
      <c r="AG76" s="1"/>
      <c r="AH76" s="1"/>
      <c r="AI76" s="1"/>
      <c r="AJ76" s="1"/>
      <c r="AK76" s="1"/>
      <c r="AL76" s="1"/>
      <c r="AM76" s="1"/>
      <c r="AN76" s="1"/>
      <c r="AO76" s="1"/>
      <c r="AP76" s="1"/>
      <c r="AQ76" s="1"/>
      <c r="AR76" s="1"/>
      <c r="AS76" s="1"/>
      <c r="AT76" s="1"/>
      <c r="AU76" s="1"/>
      <c r="AW76" s="300"/>
      <c r="AX76" s="300"/>
      <c r="AY76" s="1"/>
      <c r="AZ76" s="1"/>
      <c r="BA76" s="1"/>
      <c r="BB76" s="1"/>
      <c r="BC76" s="1"/>
      <c r="BD76" s="1"/>
      <c r="BE76" s="1"/>
      <c r="BF76" s="1"/>
      <c r="BG76" s="1"/>
      <c r="BH76" s="1"/>
      <c r="BI76" s="1"/>
      <c r="BJ76" s="1"/>
      <c r="BK76" s="1"/>
      <c r="BL76" s="1"/>
      <c r="BM76" s="1"/>
      <c r="BN76" s="1"/>
      <c r="BO76" s="1"/>
      <c r="BP76" s="1"/>
      <c r="BQ76" s="1"/>
      <c r="BR76" s="1"/>
      <c r="BS76" s="1"/>
      <c r="BU76" s="300"/>
      <c r="BV76" s="300"/>
      <c r="BW76" s="1"/>
      <c r="BX76" s="1"/>
      <c r="BY76" s="1"/>
      <c r="BZ76" s="1"/>
      <c r="CA76" s="1"/>
      <c r="CB76" s="1"/>
      <c r="CC76" s="1"/>
      <c r="CD76" s="1"/>
      <c r="CE76" s="1"/>
      <c r="CF76" s="1"/>
      <c r="CG76" s="1"/>
      <c r="CH76" s="1"/>
      <c r="CI76" s="1"/>
      <c r="CJ76" s="1"/>
      <c r="CK76" s="1"/>
      <c r="CL76" s="1"/>
      <c r="CM76" s="1"/>
      <c r="CN76" s="1"/>
      <c r="CO76" s="1"/>
      <c r="CP76" s="1"/>
      <c r="CQ76" s="1"/>
      <c r="CS76" s="300"/>
      <c r="CT76" s="300"/>
      <c r="CU76" s="1"/>
      <c r="CV76" s="1"/>
      <c r="CW76" s="1"/>
      <c r="CX76" s="1"/>
      <c r="CY76" s="1"/>
      <c r="CZ76" s="1"/>
      <c r="DA76" s="1"/>
      <c r="DB76" s="1"/>
      <c r="DC76" s="1"/>
      <c r="DD76" s="1"/>
      <c r="DE76" s="1"/>
      <c r="DF76" s="1"/>
      <c r="DG76" s="1"/>
      <c r="DH76" s="1"/>
      <c r="DI76" s="1"/>
      <c r="DJ76" s="1"/>
      <c r="DK76" s="1"/>
      <c r="DL76" s="1"/>
      <c r="DM76" s="1"/>
      <c r="DN76" s="1"/>
      <c r="DO76" s="1"/>
      <c r="DQ76" s="300"/>
      <c r="DR76" s="300"/>
      <c r="DS76" s="1"/>
      <c r="DT76" s="1"/>
      <c r="DU76" s="1"/>
      <c r="DV76" s="1"/>
      <c r="DW76" s="1"/>
      <c r="DX76" s="1"/>
      <c r="DY76" s="1"/>
      <c r="DZ76" s="1"/>
      <c r="EA76" s="1"/>
      <c r="EB76" s="1"/>
      <c r="EC76" s="1"/>
      <c r="ED76" s="1"/>
      <c r="EE76" s="1"/>
      <c r="EF76" s="1"/>
      <c r="EG76" s="1"/>
      <c r="EH76" s="1"/>
      <c r="EI76" s="1"/>
      <c r="EJ76" s="1"/>
      <c r="EK76" s="1"/>
      <c r="EL76" s="1"/>
      <c r="EM76" s="1"/>
      <c r="EO76" s="300"/>
      <c r="EP76" s="300"/>
      <c r="EQ76" s="1"/>
      <c r="ER76" s="1"/>
      <c r="ES76" s="1"/>
      <c r="ET76" s="1"/>
      <c r="EU76" s="1"/>
      <c r="EV76" s="1"/>
      <c r="EW76" s="1"/>
      <c r="EX76" s="1"/>
      <c r="EY76" s="1"/>
      <c r="EZ76" s="1"/>
      <c r="FA76" s="1"/>
      <c r="FB76" s="1"/>
      <c r="FC76" s="1"/>
      <c r="FD76" s="1"/>
      <c r="FE76" s="1"/>
      <c r="FF76" s="1"/>
      <c r="FG76" s="1"/>
      <c r="FH76" s="1"/>
      <c r="FI76" s="1"/>
      <c r="FJ76" s="1"/>
      <c r="FK76" s="1"/>
      <c r="FM76" s="300"/>
      <c r="FN76" s="300"/>
      <c r="FO76" s="1"/>
      <c r="FP76" s="1"/>
      <c r="FQ76" s="1"/>
      <c r="FR76" s="1"/>
      <c r="FS76" s="1"/>
      <c r="FT76" s="1"/>
      <c r="FU76" s="1"/>
      <c r="FV76" s="1"/>
      <c r="FW76" s="1"/>
      <c r="FX76" s="1"/>
      <c r="FY76" s="1"/>
      <c r="FZ76" s="1"/>
      <c r="GA76" s="1"/>
      <c r="GB76" s="1"/>
      <c r="GC76" s="1"/>
      <c r="GD76" s="1"/>
      <c r="GE76" s="1"/>
      <c r="GF76" s="1"/>
      <c r="GG76" s="1"/>
      <c r="GH76" s="1"/>
      <c r="GI76" s="1"/>
      <c r="GK76" s="300"/>
      <c r="GL76" s="300"/>
      <c r="GM76" s="1"/>
      <c r="GN76" s="1"/>
      <c r="GO76" s="1"/>
      <c r="GP76" s="1"/>
      <c r="GQ76" s="1"/>
      <c r="GR76" s="1"/>
      <c r="GS76" s="1"/>
      <c r="GT76" s="1"/>
      <c r="GU76" s="1"/>
      <c r="GV76" s="1"/>
      <c r="GW76" s="1"/>
      <c r="GX76" s="1"/>
      <c r="GY76" s="1"/>
      <c r="GZ76" s="1"/>
      <c r="HA76" s="1"/>
      <c r="HB76" s="1"/>
      <c r="HC76" s="1"/>
      <c r="HD76" s="1"/>
      <c r="HE76" s="1"/>
      <c r="HF76" s="1"/>
      <c r="HG76" s="1"/>
      <c r="HI76" s="300"/>
      <c r="HJ76" s="300"/>
      <c r="HK76" s="1"/>
      <c r="HL76" s="1"/>
      <c r="HM76" s="1"/>
      <c r="HN76" s="1"/>
      <c r="HO76" s="1"/>
      <c r="HP76" s="1"/>
      <c r="HQ76" s="1"/>
      <c r="HR76" s="1"/>
      <c r="HS76" s="1"/>
      <c r="HT76" s="1"/>
      <c r="HU76" s="1"/>
      <c r="HV76" s="1"/>
      <c r="HW76" s="1"/>
      <c r="HX76" s="1"/>
      <c r="HY76" s="1"/>
      <c r="HZ76" s="1"/>
      <c r="IA76" s="1"/>
      <c r="IB76" s="1"/>
      <c r="IC76" s="1"/>
      <c r="ID76" s="1"/>
      <c r="IE76" s="1"/>
    </row>
    <row r="77" spans="1:239" ht="15">
      <c r="A77" s="300"/>
      <c r="B77" s="300"/>
      <c r="C77" s="1"/>
      <c r="D77" s="1"/>
      <c r="E77" s="1"/>
      <c r="F77" s="1"/>
      <c r="G77" s="1"/>
      <c r="H77" s="1"/>
      <c r="I77" s="1"/>
      <c r="J77" s="1"/>
      <c r="K77" s="1"/>
      <c r="L77" s="1"/>
      <c r="M77" s="1"/>
      <c r="N77" s="1"/>
      <c r="O77" s="1"/>
      <c r="P77" s="1"/>
      <c r="Q77" s="1"/>
      <c r="R77" s="1"/>
      <c r="S77" s="1"/>
      <c r="T77" s="1"/>
      <c r="U77" s="1"/>
      <c r="V77" s="1"/>
      <c r="W77" s="1"/>
      <c r="Y77" s="300"/>
      <c r="Z77" s="300"/>
      <c r="AA77" s="1"/>
      <c r="AB77" s="1"/>
      <c r="AC77" s="1"/>
      <c r="AD77" s="1"/>
      <c r="AE77" s="1"/>
      <c r="AF77" s="1"/>
      <c r="AG77" s="1"/>
      <c r="AH77" s="1"/>
      <c r="AI77" s="1"/>
      <c r="AJ77" s="1"/>
      <c r="AK77" s="1"/>
      <c r="AL77" s="1"/>
      <c r="AM77" s="1"/>
      <c r="AN77" s="1"/>
      <c r="AO77" s="1"/>
      <c r="AP77" s="1"/>
      <c r="AQ77" s="1"/>
      <c r="AR77" s="1"/>
      <c r="AS77" s="1"/>
      <c r="AT77" s="1"/>
      <c r="AU77" s="1"/>
      <c r="AW77" s="300"/>
      <c r="AX77" s="300"/>
      <c r="AY77" s="1"/>
      <c r="AZ77" s="1"/>
      <c r="BA77" s="1"/>
      <c r="BB77" s="1"/>
      <c r="BC77" s="1"/>
      <c r="BD77" s="1"/>
      <c r="BE77" s="1"/>
      <c r="BF77" s="1"/>
      <c r="BG77" s="1"/>
      <c r="BH77" s="1"/>
      <c r="BI77" s="1"/>
      <c r="BJ77" s="1"/>
      <c r="BK77" s="1"/>
      <c r="BL77" s="1"/>
      <c r="BM77" s="1"/>
      <c r="BN77" s="1"/>
      <c r="BO77" s="1"/>
      <c r="BP77" s="1"/>
      <c r="BQ77" s="1"/>
      <c r="BR77" s="1"/>
      <c r="BS77" s="1"/>
      <c r="BU77" s="300"/>
      <c r="BV77" s="300"/>
      <c r="BW77" s="1"/>
      <c r="BX77" s="1"/>
      <c r="BY77" s="1"/>
      <c r="BZ77" s="1"/>
      <c r="CA77" s="1"/>
      <c r="CB77" s="1"/>
      <c r="CC77" s="1"/>
      <c r="CD77" s="1"/>
      <c r="CE77" s="1"/>
      <c r="CF77" s="1"/>
      <c r="CG77" s="1"/>
      <c r="CH77" s="1"/>
      <c r="CI77" s="1"/>
      <c r="CJ77" s="1"/>
      <c r="CK77" s="1"/>
      <c r="CL77" s="1"/>
      <c r="CM77" s="1"/>
      <c r="CN77" s="1"/>
      <c r="CO77" s="1"/>
      <c r="CP77" s="1"/>
      <c r="CQ77" s="1"/>
      <c r="CS77" s="300"/>
      <c r="CT77" s="300"/>
      <c r="CU77" s="1"/>
      <c r="CV77" s="1"/>
      <c r="CW77" s="1"/>
      <c r="CX77" s="1"/>
      <c r="CY77" s="1"/>
      <c r="CZ77" s="1"/>
      <c r="DA77" s="1"/>
      <c r="DB77" s="1"/>
      <c r="DC77" s="1"/>
      <c r="DD77" s="1"/>
      <c r="DE77" s="1"/>
      <c r="DF77" s="1"/>
      <c r="DG77" s="1"/>
      <c r="DH77" s="1"/>
      <c r="DI77" s="1"/>
      <c r="DJ77" s="1"/>
      <c r="DK77" s="1"/>
      <c r="DL77" s="1"/>
      <c r="DM77" s="1"/>
      <c r="DN77" s="1"/>
      <c r="DO77" s="1"/>
      <c r="DQ77" s="300"/>
      <c r="DR77" s="300"/>
      <c r="DS77" s="1"/>
      <c r="DT77" s="1"/>
      <c r="DU77" s="1"/>
      <c r="DV77" s="1"/>
      <c r="DW77" s="1"/>
      <c r="DX77" s="1"/>
      <c r="DY77" s="1"/>
      <c r="DZ77" s="1"/>
      <c r="EA77" s="1"/>
      <c r="EB77" s="1"/>
      <c r="EC77" s="1"/>
      <c r="ED77" s="1"/>
      <c r="EE77" s="1"/>
      <c r="EF77" s="1"/>
      <c r="EG77" s="1"/>
      <c r="EH77" s="1"/>
      <c r="EI77" s="1"/>
      <c r="EJ77" s="1"/>
      <c r="EK77" s="1"/>
      <c r="EL77" s="1"/>
      <c r="EM77" s="1"/>
      <c r="EO77" s="300"/>
      <c r="EP77" s="300"/>
      <c r="EQ77" s="1"/>
      <c r="ER77" s="1"/>
      <c r="ES77" s="1"/>
      <c r="ET77" s="1"/>
      <c r="EU77" s="1"/>
      <c r="EV77" s="1"/>
      <c r="EW77" s="1"/>
      <c r="EX77" s="1"/>
      <c r="EY77" s="1"/>
      <c r="EZ77" s="1"/>
      <c r="FA77" s="1"/>
      <c r="FB77" s="1"/>
      <c r="FC77" s="1"/>
      <c r="FD77" s="1"/>
      <c r="FE77" s="1"/>
      <c r="FF77" s="1"/>
      <c r="FG77" s="1"/>
      <c r="FH77" s="1"/>
      <c r="FI77" s="1"/>
      <c r="FJ77" s="1"/>
      <c r="FK77" s="1"/>
      <c r="FM77" s="300"/>
      <c r="FN77" s="300"/>
      <c r="FO77" s="1"/>
      <c r="FP77" s="1"/>
      <c r="FQ77" s="1"/>
      <c r="FR77" s="1"/>
      <c r="FS77" s="1"/>
      <c r="FT77" s="1"/>
      <c r="FU77" s="1"/>
      <c r="FV77" s="1"/>
      <c r="FW77" s="1"/>
      <c r="FX77" s="1"/>
      <c r="FY77" s="1"/>
      <c r="FZ77" s="1"/>
      <c r="GA77" s="1"/>
      <c r="GB77" s="1"/>
      <c r="GC77" s="1"/>
      <c r="GD77" s="1"/>
      <c r="GE77" s="1"/>
      <c r="GF77" s="1"/>
      <c r="GG77" s="1"/>
      <c r="GH77" s="1"/>
      <c r="GI77" s="1"/>
      <c r="GK77" s="300"/>
      <c r="GL77" s="300"/>
      <c r="GM77" s="1"/>
      <c r="GN77" s="1"/>
      <c r="GO77" s="1"/>
      <c r="GP77" s="1"/>
      <c r="GQ77" s="1"/>
      <c r="GR77" s="1"/>
      <c r="GS77" s="1"/>
      <c r="GT77" s="1"/>
      <c r="GU77" s="1"/>
      <c r="GV77" s="1"/>
      <c r="GW77" s="1"/>
      <c r="GX77" s="1"/>
      <c r="GY77" s="1"/>
      <c r="GZ77" s="1"/>
      <c r="HA77" s="1"/>
      <c r="HB77" s="1"/>
      <c r="HC77" s="1"/>
      <c r="HD77" s="1"/>
      <c r="HE77" s="1"/>
      <c r="HF77" s="1"/>
      <c r="HG77" s="1"/>
      <c r="HI77" s="300"/>
      <c r="HJ77" s="300"/>
      <c r="HK77" s="1"/>
      <c r="HL77" s="1"/>
      <c r="HM77" s="1"/>
      <c r="HN77" s="1"/>
      <c r="HO77" s="1"/>
      <c r="HP77" s="1"/>
      <c r="HQ77" s="1"/>
      <c r="HR77" s="1"/>
      <c r="HS77" s="1"/>
      <c r="HT77" s="1"/>
      <c r="HU77" s="1"/>
      <c r="HV77" s="1"/>
      <c r="HW77" s="1"/>
      <c r="HX77" s="1"/>
      <c r="HY77" s="1"/>
      <c r="HZ77" s="1"/>
      <c r="IA77" s="1"/>
      <c r="IB77" s="1"/>
      <c r="IC77" s="1"/>
      <c r="ID77" s="1"/>
      <c r="IE77" s="1"/>
    </row>
    <row r="78" spans="1:239" ht="15">
      <c r="A78" s="300"/>
      <c r="B78" s="300"/>
      <c r="C78" s="1"/>
      <c r="D78" s="1"/>
      <c r="E78" s="1"/>
      <c r="F78" s="1"/>
      <c r="G78" s="1"/>
      <c r="H78" s="1"/>
      <c r="I78" s="1"/>
      <c r="J78" s="1"/>
      <c r="K78" s="1"/>
      <c r="L78" s="1"/>
      <c r="M78" s="1"/>
      <c r="N78" s="1"/>
      <c r="O78" s="1"/>
      <c r="P78" s="1"/>
      <c r="Q78" s="1"/>
      <c r="R78" s="1"/>
      <c r="S78" s="1"/>
      <c r="T78" s="1"/>
      <c r="U78" s="1"/>
      <c r="V78" s="1"/>
      <c r="W78" s="1"/>
      <c r="Y78" s="300"/>
      <c r="Z78" s="300"/>
      <c r="AA78" s="1"/>
      <c r="AB78" s="1"/>
      <c r="AC78" s="1"/>
      <c r="AD78" s="1"/>
      <c r="AE78" s="1"/>
      <c r="AF78" s="1"/>
      <c r="AG78" s="1"/>
      <c r="AH78" s="1"/>
      <c r="AI78" s="1"/>
      <c r="AJ78" s="1"/>
      <c r="AK78" s="1"/>
      <c r="AL78" s="1"/>
      <c r="AM78" s="1"/>
      <c r="AN78" s="1"/>
      <c r="AO78" s="1"/>
      <c r="AP78" s="1"/>
      <c r="AQ78" s="1"/>
      <c r="AR78" s="1"/>
      <c r="AS78" s="1"/>
      <c r="AT78" s="1"/>
      <c r="AU78" s="1"/>
      <c r="AW78" s="300"/>
      <c r="AX78" s="300"/>
      <c r="AY78" s="1"/>
      <c r="AZ78" s="1"/>
      <c r="BA78" s="1"/>
      <c r="BB78" s="1"/>
      <c r="BC78" s="1"/>
      <c r="BD78" s="1"/>
      <c r="BE78" s="1"/>
      <c r="BF78" s="1"/>
      <c r="BG78" s="1"/>
      <c r="BH78" s="1"/>
      <c r="BI78" s="1"/>
      <c r="BJ78" s="1"/>
      <c r="BK78" s="1"/>
      <c r="BL78" s="1"/>
      <c r="BM78" s="1"/>
      <c r="BN78" s="1"/>
      <c r="BO78" s="1"/>
      <c r="BP78" s="1"/>
      <c r="BQ78" s="1"/>
      <c r="BR78" s="1"/>
      <c r="BS78" s="1"/>
      <c r="BU78" s="300"/>
      <c r="BV78" s="300"/>
      <c r="BW78" s="1"/>
      <c r="BX78" s="1"/>
      <c r="BY78" s="1"/>
      <c r="BZ78" s="1"/>
      <c r="CA78" s="1"/>
      <c r="CB78" s="1"/>
      <c r="CC78" s="1"/>
      <c r="CD78" s="1"/>
      <c r="CE78" s="1"/>
      <c r="CF78" s="1"/>
      <c r="CG78" s="1"/>
      <c r="CH78" s="1"/>
      <c r="CI78" s="1"/>
      <c r="CJ78" s="1"/>
      <c r="CK78" s="1"/>
      <c r="CL78" s="1"/>
      <c r="CM78" s="1"/>
      <c r="CN78" s="1"/>
      <c r="CO78" s="1"/>
      <c r="CP78" s="1"/>
      <c r="CQ78" s="1"/>
      <c r="CS78" s="300"/>
      <c r="CT78" s="300"/>
      <c r="CU78" s="1"/>
      <c r="CV78" s="1"/>
      <c r="CW78" s="1"/>
      <c r="CX78" s="1"/>
      <c r="CY78" s="1"/>
      <c r="CZ78" s="1"/>
      <c r="DA78" s="1"/>
      <c r="DB78" s="1"/>
      <c r="DC78" s="1"/>
      <c r="DD78" s="1"/>
      <c r="DE78" s="1"/>
      <c r="DF78" s="1"/>
      <c r="DG78" s="1"/>
      <c r="DH78" s="1"/>
      <c r="DI78" s="1"/>
      <c r="DJ78" s="1"/>
      <c r="DK78" s="1"/>
      <c r="DL78" s="1"/>
      <c r="DM78" s="1"/>
      <c r="DN78" s="1"/>
      <c r="DO78" s="1"/>
      <c r="DQ78" s="300"/>
      <c r="DR78" s="300"/>
      <c r="DS78" s="1"/>
      <c r="DT78" s="1"/>
      <c r="DU78" s="1"/>
      <c r="DV78" s="1"/>
      <c r="DW78" s="1"/>
      <c r="DX78" s="1"/>
      <c r="DY78" s="1"/>
      <c r="DZ78" s="1"/>
      <c r="EA78" s="1"/>
      <c r="EB78" s="1"/>
      <c r="EC78" s="1"/>
      <c r="ED78" s="1"/>
      <c r="EE78" s="1"/>
      <c r="EF78" s="1"/>
      <c r="EG78" s="1"/>
      <c r="EH78" s="1"/>
      <c r="EI78" s="1"/>
      <c r="EJ78" s="1"/>
      <c r="EK78" s="1"/>
      <c r="EL78" s="1"/>
      <c r="EM78" s="1"/>
      <c r="EO78" s="300"/>
      <c r="EP78" s="300"/>
      <c r="EQ78" s="1"/>
      <c r="ER78" s="1"/>
      <c r="ES78" s="1"/>
      <c r="ET78" s="1"/>
      <c r="EU78" s="1"/>
      <c r="EV78" s="1"/>
      <c r="EW78" s="1"/>
      <c r="EX78" s="1"/>
      <c r="EY78" s="1"/>
      <c r="EZ78" s="1"/>
      <c r="FA78" s="1"/>
      <c r="FB78" s="1"/>
      <c r="FC78" s="1"/>
      <c r="FD78" s="1"/>
      <c r="FE78" s="1"/>
      <c r="FF78" s="1"/>
      <c r="FG78" s="1"/>
      <c r="FH78" s="1"/>
      <c r="FI78" s="1"/>
      <c r="FJ78" s="1"/>
      <c r="FK78" s="1"/>
      <c r="FM78" s="300"/>
      <c r="FN78" s="300"/>
      <c r="FO78" s="1"/>
      <c r="FP78" s="1"/>
      <c r="FQ78" s="1"/>
      <c r="FR78" s="1"/>
      <c r="FS78" s="1"/>
      <c r="FT78" s="1"/>
      <c r="FU78" s="1"/>
      <c r="FV78" s="1"/>
      <c r="FW78" s="1"/>
      <c r="FX78" s="1"/>
      <c r="FY78" s="1"/>
      <c r="FZ78" s="1"/>
      <c r="GA78" s="1"/>
      <c r="GB78" s="1"/>
      <c r="GC78" s="1"/>
      <c r="GD78" s="1"/>
      <c r="GE78" s="1"/>
      <c r="GF78" s="1"/>
      <c r="GG78" s="1"/>
      <c r="GH78" s="1"/>
      <c r="GI78" s="1"/>
      <c r="GK78" s="300"/>
      <c r="GL78" s="300"/>
      <c r="GM78" s="1"/>
      <c r="GN78" s="1"/>
      <c r="GO78" s="1"/>
      <c r="GP78" s="1"/>
      <c r="GQ78" s="1"/>
      <c r="GR78" s="1"/>
      <c r="GS78" s="1"/>
      <c r="GT78" s="1"/>
      <c r="GU78" s="1"/>
      <c r="GV78" s="1"/>
      <c r="GW78" s="1"/>
      <c r="GX78" s="1"/>
      <c r="GY78" s="1"/>
      <c r="GZ78" s="1"/>
      <c r="HA78" s="1"/>
      <c r="HB78" s="1"/>
      <c r="HC78" s="1"/>
      <c r="HD78" s="1"/>
      <c r="HE78" s="1"/>
      <c r="HF78" s="1"/>
      <c r="HG78" s="1"/>
      <c r="HI78" s="300"/>
      <c r="HJ78" s="300"/>
      <c r="HK78" s="1"/>
      <c r="HL78" s="1"/>
      <c r="HM78" s="1"/>
      <c r="HN78" s="1"/>
      <c r="HO78" s="1"/>
      <c r="HP78" s="1"/>
      <c r="HQ78" s="1"/>
      <c r="HR78" s="1"/>
      <c r="HS78" s="1"/>
      <c r="HT78" s="1"/>
      <c r="HU78" s="1"/>
      <c r="HV78" s="1"/>
      <c r="HW78" s="1"/>
      <c r="HX78" s="1"/>
      <c r="HY78" s="1"/>
      <c r="HZ78" s="1"/>
      <c r="IA78" s="1"/>
      <c r="IB78" s="1"/>
      <c r="IC78" s="1"/>
      <c r="ID78" s="1"/>
      <c r="IE78" s="1"/>
    </row>
    <row r="79" spans="1:239" ht="15">
      <c r="A79" s="300"/>
      <c r="B79" s="300"/>
      <c r="C79" s="1"/>
      <c r="D79" s="1"/>
      <c r="E79" s="1"/>
      <c r="F79" s="1"/>
      <c r="G79" s="1"/>
      <c r="H79" s="1"/>
      <c r="I79" s="1"/>
      <c r="J79" s="1"/>
      <c r="K79" s="1"/>
      <c r="L79" s="1"/>
      <c r="M79" s="1"/>
      <c r="N79" s="1"/>
      <c r="O79" s="1"/>
      <c r="P79" s="1"/>
      <c r="Q79" s="1"/>
      <c r="R79" s="1"/>
      <c r="S79" s="1"/>
      <c r="T79" s="1"/>
      <c r="U79" s="1"/>
      <c r="V79" s="1"/>
      <c r="W79" s="1"/>
      <c r="Y79" s="300"/>
      <c r="Z79" s="300"/>
      <c r="AA79" s="1"/>
      <c r="AB79" s="1"/>
      <c r="AC79" s="1"/>
      <c r="AD79" s="1"/>
      <c r="AE79" s="1"/>
      <c r="AF79" s="1"/>
      <c r="AG79" s="1"/>
      <c r="AH79" s="1"/>
      <c r="AI79" s="1"/>
      <c r="AJ79" s="1"/>
      <c r="AK79" s="1"/>
      <c r="AL79" s="1"/>
      <c r="AM79" s="1"/>
      <c r="AN79" s="1"/>
      <c r="AO79" s="1"/>
      <c r="AP79" s="1"/>
      <c r="AQ79" s="1"/>
      <c r="AR79" s="1"/>
      <c r="AS79" s="1"/>
      <c r="AT79" s="1"/>
      <c r="AU79" s="1"/>
      <c r="AW79" s="300"/>
      <c r="AX79" s="300"/>
      <c r="AY79" s="1"/>
      <c r="AZ79" s="1"/>
      <c r="BA79" s="1"/>
      <c r="BB79" s="1"/>
      <c r="BC79" s="1"/>
      <c r="BD79" s="1"/>
      <c r="BE79" s="1"/>
      <c r="BF79" s="1"/>
      <c r="BG79" s="1"/>
      <c r="BH79" s="1"/>
      <c r="BI79" s="1"/>
      <c r="BJ79" s="1"/>
      <c r="BK79" s="1"/>
      <c r="BL79" s="1"/>
      <c r="BM79" s="1"/>
      <c r="BN79" s="1"/>
      <c r="BO79" s="1"/>
      <c r="BP79" s="1"/>
      <c r="BQ79" s="1"/>
      <c r="BR79" s="1"/>
      <c r="BS79" s="1"/>
      <c r="BU79" s="300"/>
      <c r="BV79" s="300"/>
      <c r="BW79" s="1"/>
      <c r="BX79" s="1"/>
      <c r="BY79" s="1"/>
      <c r="BZ79" s="1"/>
      <c r="CA79" s="1"/>
      <c r="CB79" s="1"/>
      <c r="CC79" s="1"/>
      <c r="CD79" s="1"/>
      <c r="CE79" s="1"/>
      <c r="CF79" s="1"/>
      <c r="CG79" s="1"/>
      <c r="CH79" s="1"/>
      <c r="CI79" s="1"/>
      <c r="CJ79" s="1"/>
      <c r="CK79" s="1"/>
      <c r="CL79" s="1"/>
      <c r="CM79" s="1"/>
      <c r="CN79" s="1"/>
      <c r="CO79" s="1"/>
      <c r="CP79" s="1"/>
      <c r="CQ79" s="1"/>
      <c r="CS79" s="300"/>
      <c r="CT79" s="300"/>
      <c r="CU79" s="1"/>
      <c r="CV79" s="1"/>
      <c r="CW79" s="1"/>
      <c r="CX79" s="1"/>
      <c r="CY79" s="1"/>
      <c r="CZ79" s="1"/>
      <c r="DA79" s="1"/>
      <c r="DB79" s="1"/>
      <c r="DC79" s="1"/>
      <c r="DD79" s="1"/>
      <c r="DE79" s="1"/>
      <c r="DF79" s="1"/>
      <c r="DG79" s="1"/>
      <c r="DH79" s="1"/>
      <c r="DI79" s="1"/>
      <c r="DJ79" s="1"/>
      <c r="DK79" s="1"/>
      <c r="DL79" s="1"/>
      <c r="DM79" s="1"/>
      <c r="DN79" s="1"/>
      <c r="DO79" s="1"/>
      <c r="DQ79" s="300"/>
      <c r="DR79" s="300"/>
      <c r="DS79" s="1"/>
      <c r="DT79" s="1"/>
      <c r="DU79" s="1"/>
      <c r="DV79" s="1"/>
      <c r="DW79" s="1"/>
      <c r="DX79" s="1"/>
      <c r="DY79" s="1"/>
      <c r="DZ79" s="1"/>
      <c r="EA79" s="1"/>
      <c r="EB79" s="1"/>
      <c r="EC79" s="1"/>
      <c r="ED79" s="1"/>
      <c r="EE79" s="1"/>
      <c r="EF79" s="1"/>
      <c r="EG79" s="1"/>
      <c r="EH79" s="1"/>
      <c r="EI79" s="1"/>
      <c r="EJ79" s="1"/>
      <c r="EK79" s="1"/>
      <c r="EL79" s="1"/>
      <c r="EM79" s="1"/>
      <c r="EO79" s="300"/>
      <c r="EP79" s="300"/>
      <c r="EQ79" s="1"/>
      <c r="ER79" s="1"/>
      <c r="ES79" s="1"/>
      <c r="ET79" s="1"/>
      <c r="EU79" s="1"/>
      <c r="EV79" s="1"/>
      <c r="EW79" s="1"/>
      <c r="EX79" s="1"/>
      <c r="EY79" s="1"/>
      <c r="EZ79" s="1"/>
      <c r="FA79" s="1"/>
      <c r="FB79" s="1"/>
      <c r="FC79" s="1"/>
      <c r="FD79" s="1"/>
      <c r="FE79" s="1"/>
      <c r="FF79" s="1"/>
      <c r="FG79" s="1"/>
      <c r="FH79" s="1"/>
      <c r="FI79" s="1"/>
      <c r="FJ79" s="1"/>
      <c r="FK79" s="1"/>
      <c r="FM79" s="300"/>
      <c r="FN79" s="300"/>
      <c r="FO79" s="1"/>
      <c r="FP79" s="1"/>
      <c r="FQ79" s="1"/>
      <c r="FR79" s="1"/>
      <c r="FS79" s="1"/>
      <c r="FT79" s="1"/>
      <c r="FU79" s="1"/>
      <c r="FV79" s="1"/>
      <c r="FW79" s="1"/>
      <c r="FX79" s="1"/>
      <c r="FY79" s="1"/>
      <c r="FZ79" s="1"/>
      <c r="GA79" s="1"/>
      <c r="GB79" s="1"/>
      <c r="GC79" s="1"/>
      <c r="GD79" s="1"/>
      <c r="GE79" s="1"/>
      <c r="GF79" s="1"/>
      <c r="GG79" s="1"/>
      <c r="GH79" s="1"/>
      <c r="GI79" s="1"/>
      <c r="GK79" s="300"/>
      <c r="GL79" s="300"/>
      <c r="GM79" s="1"/>
      <c r="GN79" s="1"/>
      <c r="GO79" s="1"/>
      <c r="GP79" s="1"/>
      <c r="GQ79" s="1"/>
      <c r="GR79" s="1"/>
      <c r="GS79" s="1"/>
      <c r="GT79" s="1"/>
      <c r="GU79" s="1"/>
      <c r="GV79" s="1"/>
      <c r="GW79" s="1"/>
      <c r="GX79" s="1"/>
      <c r="GY79" s="1"/>
      <c r="GZ79" s="1"/>
      <c r="HA79" s="1"/>
      <c r="HB79" s="1"/>
      <c r="HC79" s="1"/>
      <c r="HD79" s="1"/>
      <c r="HE79" s="1"/>
      <c r="HF79" s="1"/>
      <c r="HG79" s="1"/>
      <c r="HI79" s="300"/>
      <c r="HJ79" s="300"/>
      <c r="HK79" s="1"/>
      <c r="HL79" s="1"/>
      <c r="HM79" s="1"/>
      <c r="HN79" s="1"/>
      <c r="HO79" s="1"/>
      <c r="HP79" s="1"/>
      <c r="HQ79" s="1"/>
      <c r="HR79" s="1"/>
      <c r="HS79" s="1"/>
      <c r="HT79" s="1"/>
      <c r="HU79" s="1"/>
      <c r="HV79" s="1"/>
      <c r="HW79" s="1"/>
      <c r="HX79" s="1"/>
      <c r="HY79" s="1"/>
      <c r="HZ79" s="1"/>
      <c r="IA79" s="1"/>
      <c r="IB79" s="1"/>
      <c r="IC79" s="1"/>
      <c r="ID79" s="1"/>
      <c r="IE79" s="1"/>
    </row>
    <row r="80" spans="1:239" ht="15">
      <c r="A80" s="300"/>
      <c r="B80" s="300"/>
      <c r="C80" s="1"/>
      <c r="D80" s="1"/>
      <c r="E80" s="1"/>
      <c r="F80" s="1"/>
      <c r="G80" s="1"/>
      <c r="H80" s="1"/>
      <c r="I80" s="1"/>
      <c r="J80" s="1"/>
      <c r="K80" s="1"/>
      <c r="L80" s="1"/>
      <c r="M80" s="1"/>
      <c r="N80" s="1"/>
      <c r="O80" s="1"/>
      <c r="P80" s="1"/>
      <c r="Q80" s="1"/>
      <c r="R80" s="1"/>
      <c r="S80" s="1"/>
      <c r="T80" s="1"/>
      <c r="U80" s="1"/>
      <c r="V80" s="1"/>
      <c r="W80" s="1"/>
      <c r="Y80" s="300"/>
      <c r="Z80" s="300"/>
      <c r="AA80" s="1"/>
      <c r="AB80" s="1"/>
      <c r="AC80" s="1"/>
      <c r="AD80" s="1"/>
      <c r="AE80" s="1"/>
      <c r="AF80" s="1"/>
      <c r="AG80" s="1"/>
      <c r="AH80" s="1"/>
      <c r="AI80" s="1"/>
      <c r="AJ80" s="1"/>
      <c r="AK80" s="1"/>
      <c r="AL80" s="1"/>
      <c r="AM80" s="1"/>
      <c r="AN80" s="1"/>
      <c r="AO80" s="1"/>
      <c r="AP80" s="1"/>
      <c r="AQ80" s="1"/>
      <c r="AR80" s="1"/>
      <c r="AS80" s="1"/>
      <c r="AT80" s="1"/>
      <c r="AU80" s="1"/>
      <c r="AW80" s="300"/>
      <c r="AX80" s="300"/>
      <c r="AY80" s="1"/>
      <c r="AZ80" s="1"/>
      <c r="BA80" s="1"/>
      <c r="BB80" s="1"/>
      <c r="BC80" s="1"/>
      <c r="BD80" s="1"/>
      <c r="BE80" s="1"/>
      <c r="BF80" s="1"/>
      <c r="BG80" s="1"/>
      <c r="BH80" s="1"/>
      <c r="BI80" s="1"/>
      <c r="BJ80" s="1"/>
      <c r="BK80" s="1"/>
      <c r="BL80" s="1"/>
      <c r="BM80" s="1"/>
      <c r="BN80" s="1"/>
      <c r="BO80" s="1"/>
      <c r="BP80" s="1"/>
      <c r="BQ80" s="1"/>
      <c r="BR80" s="1"/>
      <c r="BS80" s="1"/>
      <c r="BU80" s="300"/>
      <c r="BV80" s="300"/>
      <c r="BW80" s="1"/>
      <c r="BX80" s="1"/>
      <c r="BY80" s="1"/>
      <c r="BZ80" s="1"/>
      <c r="CA80" s="1"/>
      <c r="CB80" s="1"/>
      <c r="CC80" s="1"/>
      <c r="CD80" s="1"/>
      <c r="CE80" s="1"/>
      <c r="CF80" s="1"/>
      <c r="CG80" s="1"/>
      <c r="CH80" s="1"/>
      <c r="CI80" s="1"/>
      <c r="CJ80" s="1"/>
      <c r="CK80" s="1"/>
      <c r="CL80" s="1"/>
      <c r="CM80" s="1"/>
      <c r="CN80" s="1"/>
      <c r="CO80" s="1"/>
      <c r="CP80" s="1"/>
      <c r="CQ80" s="1"/>
      <c r="CS80" s="300"/>
      <c r="CT80" s="300"/>
      <c r="CU80" s="1"/>
      <c r="CV80" s="1"/>
      <c r="CW80" s="1"/>
      <c r="CX80" s="1"/>
      <c r="CY80" s="1"/>
      <c r="CZ80" s="1"/>
      <c r="DA80" s="1"/>
      <c r="DB80" s="1"/>
      <c r="DC80" s="1"/>
      <c r="DD80" s="1"/>
      <c r="DE80" s="1"/>
      <c r="DF80" s="1"/>
      <c r="DG80" s="1"/>
      <c r="DH80" s="1"/>
      <c r="DI80" s="1"/>
      <c r="DJ80" s="1"/>
      <c r="DK80" s="1"/>
      <c r="DL80" s="1"/>
      <c r="DM80" s="1"/>
      <c r="DN80" s="1"/>
      <c r="DO80" s="1"/>
      <c r="DQ80" s="300"/>
      <c r="DR80" s="300"/>
      <c r="DS80" s="1"/>
      <c r="DT80" s="1"/>
      <c r="DU80" s="1"/>
      <c r="DV80" s="1"/>
      <c r="DW80" s="1"/>
      <c r="DX80" s="1"/>
      <c r="DY80" s="1"/>
      <c r="DZ80" s="1"/>
      <c r="EA80" s="1"/>
      <c r="EB80" s="1"/>
      <c r="EC80" s="1"/>
      <c r="ED80" s="1"/>
      <c r="EE80" s="1"/>
      <c r="EF80" s="1"/>
      <c r="EG80" s="1"/>
      <c r="EH80" s="1"/>
      <c r="EI80" s="1"/>
      <c r="EJ80" s="1"/>
      <c r="EK80" s="1"/>
      <c r="EL80" s="1"/>
      <c r="EM80" s="1"/>
      <c r="EO80" s="300"/>
      <c r="EP80" s="300"/>
      <c r="EQ80" s="1"/>
      <c r="ER80" s="1"/>
      <c r="ES80" s="1"/>
      <c r="ET80" s="1"/>
      <c r="EU80" s="1"/>
      <c r="EV80" s="1"/>
      <c r="EW80" s="1"/>
      <c r="EX80" s="1"/>
      <c r="EY80" s="1"/>
      <c r="EZ80" s="1"/>
      <c r="FA80" s="1"/>
      <c r="FB80" s="1"/>
      <c r="FC80" s="1"/>
      <c r="FD80" s="1"/>
      <c r="FE80" s="1"/>
      <c r="FF80" s="1"/>
      <c r="FG80" s="1"/>
      <c r="FH80" s="1"/>
      <c r="FI80" s="1"/>
      <c r="FJ80" s="1"/>
      <c r="FK80" s="1"/>
      <c r="FM80" s="300"/>
      <c r="FN80" s="300"/>
      <c r="FO80" s="1"/>
      <c r="FP80" s="1"/>
      <c r="FQ80" s="1"/>
      <c r="FR80" s="1"/>
      <c r="FS80" s="1"/>
      <c r="FT80" s="1"/>
      <c r="FU80" s="1"/>
      <c r="FV80" s="1"/>
      <c r="FW80" s="1"/>
      <c r="FX80" s="1"/>
      <c r="FY80" s="1"/>
      <c r="FZ80" s="1"/>
      <c r="GA80" s="1"/>
      <c r="GB80" s="1"/>
      <c r="GC80" s="1"/>
      <c r="GD80" s="1"/>
      <c r="GE80" s="1"/>
      <c r="GF80" s="1"/>
      <c r="GG80" s="1"/>
      <c r="GH80" s="1"/>
      <c r="GI80" s="1"/>
      <c r="GK80" s="300"/>
      <c r="GL80" s="300"/>
      <c r="GM80" s="1"/>
      <c r="GN80" s="1"/>
      <c r="GO80" s="1"/>
      <c r="GP80" s="1"/>
      <c r="GQ80" s="1"/>
      <c r="GR80" s="1"/>
      <c r="GS80" s="1"/>
      <c r="GT80" s="1"/>
      <c r="GU80" s="1"/>
      <c r="GV80" s="1"/>
      <c r="GW80" s="1"/>
      <c r="GX80" s="1"/>
      <c r="GY80" s="1"/>
      <c r="GZ80" s="1"/>
      <c r="HA80" s="1"/>
      <c r="HB80" s="1"/>
      <c r="HC80" s="1"/>
      <c r="HD80" s="1"/>
      <c r="HE80" s="1"/>
      <c r="HF80" s="1"/>
      <c r="HG80" s="1"/>
      <c r="HI80" s="300"/>
      <c r="HJ80" s="300"/>
      <c r="HK80" s="1"/>
      <c r="HL80" s="1"/>
      <c r="HM80" s="1"/>
      <c r="HN80" s="1"/>
      <c r="HO80" s="1"/>
      <c r="HP80" s="1"/>
      <c r="HQ80" s="1"/>
      <c r="HR80" s="1"/>
      <c r="HS80" s="1"/>
      <c r="HT80" s="1"/>
      <c r="HU80" s="1"/>
      <c r="HV80" s="1"/>
      <c r="HW80" s="1"/>
      <c r="HX80" s="1"/>
      <c r="HY80" s="1"/>
      <c r="HZ80" s="1"/>
      <c r="IA80" s="1"/>
      <c r="IB80" s="1"/>
      <c r="IC80" s="1"/>
      <c r="ID80" s="1"/>
      <c r="IE80" s="1"/>
    </row>
  </sheetData>
  <mergeCells count="440">
    <mergeCell ref="HI79:HJ79"/>
    <mergeCell ref="A80:B80"/>
    <mergeCell ref="Y80:Z80"/>
    <mergeCell ref="AW80:AX80"/>
    <mergeCell ref="BU80:BV80"/>
    <mergeCell ref="CS80:CT80"/>
    <mergeCell ref="DQ80:DR80"/>
    <mergeCell ref="EO80:EP80"/>
    <mergeCell ref="FM80:FN80"/>
    <mergeCell ref="GK80:GL80"/>
    <mergeCell ref="HI80:HJ80"/>
    <mergeCell ref="A79:B79"/>
    <mergeCell ref="Y79:Z79"/>
    <mergeCell ref="AW79:AX79"/>
    <mergeCell ref="BU79:BV79"/>
    <mergeCell ref="CS79:CT79"/>
    <mergeCell ref="DQ79:DR79"/>
    <mergeCell ref="EO79:EP79"/>
    <mergeCell ref="FM79:FN79"/>
    <mergeCell ref="GK79:GL79"/>
    <mergeCell ref="HI77:HJ77"/>
    <mergeCell ref="A78:B78"/>
    <mergeCell ref="Y78:Z78"/>
    <mergeCell ref="AW78:AX78"/>
    <mergeCell ref="BU78:BV78"/>
    <mergeCell ref="CS78:CT78"/>
    <mergeCell ref="DQ78:DR78"/>
    <mergeCell ref="EO78:EP78"/>
    <mergeCell ref="FM78:FN78"/>
    <mergeCell ref="GK78:GL78"/>
    <mergeCell ref="HI78:HJ78"/>
    <mergeCell ref="A77:B77"/>
    <mergeCell ref="Y77:Z77"/>
    <mergeCell ref="AW77:AX77"/>
    <mergeCell ref="BU77:BV77"/>
    <mergeCell ref="CS77:CT77"/>
    <mergeCell ref="DQ77:DR77"/>
    <mergeCell ref="EO77:EP77"/>
    <mergeCell ref="FM77:FN77"/>
    <mergeCell ref="GK77:GL77"/>
    <mergeCell ref="HI75:HJ75"/>
    <mergeCell ref="A76:B76"/>
    <mergeCell ref="Y76:Z76"/>
    <mergeCell ref="AW76:AX76"/>
    <mergeCell ref="BU76:BV76"/>
    <mergeCell ref="CS76:CT76"/>
    <mergeCell ref="DQ76:DR76"/>
    <mergeCell ref="EO76:EP76"/>
    <mergeCell ref="FM76:FN76"/>
    <mergeCell ref="GK76:GL76"/>
    <mergeCell ref="HI76:HJ76"/>
    <mergeCell ref="A75:B75"/>
    <mergeCell ref="Y75:Z75"/>
    <mergeCell ref="AW75:AX75"/>
    <mergeCell ref="BU75:BV75"/>
    <mergeCell ref="CS75:CT75"/>
    <mergeCell ref="DQ75:DR75"/>
    <mergeCell ref="EO75:EP75"/>
    <mergeCell ref="FM75:FN75"/>
    <mergeCell ref="GK75:GL75"/>
    <mergeCell ref="HI73:HJ73"/>
    <mergeCell ref="A74:B74"/>
    <mergeCell ref="Y74:Z74"/>
    <mergeCell ref="AW74:AX74"/>
    <mergeCell ref="BU74:BV74"/>
    <mergeCell ref="CS74:CT74"/>
    <mergeCell ref="DQ74:DR74"/>
    <mergeCell ref="EO74:EP74"/>
    <mergeCell ref="FM74:FN74"/>
    <mergeCell ref="GK74:GL74"/>
    <mergeCell ref="HI74:HJ74"/>
    <mergeCell ref="A73:B73"/>
    <mergeCell ref="Y73:Z73"/>
    <mergeCell ref="AW73:AX73"/>
    <mergeCell ref="BU73:BV73"/>
    <mergeCell ref="CS73:CT73"/>
    <mergeCell ref="DQ73:DR73"/>
    <mergeCell ref="EO73:EP73"/>
    <mergeCell ref="FM73:FN73"/>
    <mergeCell ref="GK73:GL73"/>
    <mergeCell ref="HI71:HJ71"/>
    <mergeCell ref="A72:B72"/>
    <mergeCell ref="Y72:Z72"/>
    <mergeCell ref="AW72:AX72"/>
    <mergeCell ref="BU72:BV72"/>
    <mergeCell ref="CS72:CT72"/>
    <mergeCell ref="DQ72:DR72"/>
    <mergeCell ref="EO72:EP72"/>
    <mergeCell ref="FM72:FN72"/>
    <mergeCell ref="GK72:GL72"/>
    <mergeCell ref="HI72:HJ72"/>
    <mergeCell ref="A71:B71"/>
    <mergeCell ref="Y71:Z71"/>
    <mergeCell ref="AW71:AX71"/>
    <mergeCell ref="BU71:BV71"/>
    <mergeCell ref="CS71:CT71"/>
    <mergeCell ref="DQ71:DR71"/>
    <mergeCell ref="EO71:EP71"/>
    <mergeCell ref="FM71:FN71"/>
    <mergeCell ref="GK71:GL71"/>
    <mergeCell ref="HI69:HJ69"/>
    <mergeCell ref="A70:B70"/>
    <mergeCell ref="Y70:Z70"/>
    <mergeCell ref="AW70:AX70"/>
    <mergeCell ref="BU70:BV70"/>
    <mergeCell ref="CS70:CT70"/>
    <mergeCell ref="DQ70:DR70"/>
    <mergeCell ref="EO70:EP70"/>
    <mergeCell ref="FM70:FN70"/>
    <mergeCell ref="GK70:GL70"/>
    <mergeCell ref="HI70:HJ70"/>
    <mergeCell ref="A69:B69"/>
    <mergeCell ref="Y69:Z69"/>
    <mergeCell ref="AW69:AX69"/>
    <mergeCell ref="BU69:BV69"/>
    <mergeCell ref="CS69:CT69"/>
    <mergeCell ref="DQ69:DR69"/>
    <mergeCell ref="EO69:EP69"/>
    <mergeCell ref="FM69:FN69"/>
    <mergeCell ref="GK69:GL69"/>
    <mergeCell ref="HI67:HJ67"/>
    <mergeCell ref="A68:B68"/>
    <mergeCell ref="Y68:Z68"/>
    <mergeCell ref="AW68:AX68"/>
    <mergeCell ref="BU68:BV68"/>
    <mergeCell ref="CS68:CT68"/>
    <mergeCell ref="DQ68:DR68"/>
    <mergeCell ref="EO68:EP68"/>
    <mergeCell ref="FM68:FN68"/>
    <mergeCell ref="GK68:GL68"/>
    <mergeCell ref="HI68:HJ68"/>
    <mergeCell ref="A67:B67"/>
    <mergeCell ref="Y67:Z67"/>
    <mergeCell ref="AW67:AX67"/>
    <mergeCell ref="BU67:BV67"/>
    <mergeCell ref="CS67:CT67"/>
    <mergeCell ref="DQ67:DR67"/>
    <mergeCell ref="EO67:EP67"/>
    <mergeCell ref="FM67:FN67"/>
    <mergeCell ref="GK67:GL67"/>
    <mergeCell ref="HI65:HJ65"/>
    <mergeCell ref="A66:B66"/>
    <mergeCell ref="Y66:Z66"/>
    <mergeCell ref="AW66:AX66"/>
    <mergeCell ref="BU66:BV66"/>
    <mergeCell ref="CS66:CT66"/>
    <mergeCell ref="DQ66:DR66"/>
    <mergeCell ref="EO66:EP66"/>
    <mergeCell ref="FM66:FN66"/>
    <mergeCell ref="GK66:GL66"/>
    <mergeCell ref="HI66:HJ66"/>
    <mergeCell ref="A65:B65"/>
    <mergeCell ref="Y65:Z65"/>
    <mergeCell ref="AW65:AX65"/>
    <mergeCell ref="BU65:BV65"/>
    <mergeCell ref="CS65:CT65"/>
    <mergeCell ref="DQ65:DR65"/>
    <mergeCell ref="EO65:EP65"/>
    <mergeCell ref="FM65:FN65"/>
    <mergeCell ref="GK65:GL65"/>
    <mergeCell ref="HI63:HJ63"/>
    <mergeCell ref="A64:B64"/>
    <mergeCell ref="Y64:Z64"/>
    <mergeCell ref="AW64:AX64"/>
    <mergeCell ref="BU64:BV64"/>
    <mergeCell ref="CS64:CT64"/>
    <mergeCell ref="DQ64:DR64"/>
    <mergeCell ref="EO64:EP64"/>
    <mergeCell ref="FM64:FN64"/>
    <mergeCell ref="GK64:GL64"/>
    <mergeCell ref="HI64:HJ64"/>
    <mergeCell ref="A63:B63"/>
    <mergeCell ref="Y63:Z63"/>
    <mergeCell ref="AW63:AX63"/>
    <mergeCell ref="BU63:BV63"/>
    <mergeCell ref="CS63:CT63"/>
    <mergeCell ref="DQ63:DR63"/>
    <mergeCell ref="EO63:EP63"/>
    <mergeCell ref="FM63:FN63"/>
    <mergeCell ref="GK63:GL63"/>
    <mergeCell ref="HI61:HJ61"/>
    <mergeCell ref="A62:B62"/>
    <mergeCell ref="Y62:Z62"/>
    <mergeCell ref="AW62:AX62"/>
    <mergeCell ref="BU62:BV62"/>
    <mergeCell ref="CS62:CT62"/>
    <mergeCell ref="DQ62:DR62"/>
    <mergeCell ref="EO62:EP62"/>
    <mergeCell ref="FM62:FN62"/>
    <mergeCell ref="GK62:GL62"/>
    <mergeCell ref="HI62:HJ62"/>
    <mergeCell ref="A61:B61"/>
    <mergeCell ref="Y61:Z61"/>
    <mergeCell ref="AW61:AX61"/>
    <mergeCell ref="BU61:BV61"/>
    <mergeCell ref="CS61:CT61"/>
    <mergeCell ref="DQ61:DR61"/>
    <mergeCell ref="EO61:EP61"/>
    <mergeCell ref="FM61:FN61"/>
    <mergeCell ref="GK61:GL61"/>
    <mergeCell ref="HI59:HJ59"/>
    <mergeCell ref="A60:B60"/>
    <mergeCell ref="Y60:Z60"/>
    <mergeCell ref="AW60:AX60"/>
    <mergeCell ref="BU60:BV60"/>
    <mergeCell ref="CS60:CT60"/>
    <mergeCell ref="DQ60:DR60"/>
    <mergeCell ref="EO60:EP60"/>
    <mergeCell ref="FM60:FN60"/>
    <mergeCell ref="GK60:GL60"/>
    <mergeCell ref="HI60:HJ60"/>
    <mergeCell ref="A59:B59"/>
    <mergeCell ref="Y59:Z59"/>
    <mergeCell ref="AW59:AX59"/>
    <mergeCell ref="BU59:BV59"/>
    <mergeCell ref="CS59:CT59"/>
    <mergeCell ref="DQ59:DR59"/>
    <mergeCell ref="EO59:EP59"/>
    <mergeCell ref="FM59:FN59"/>
    <mergeCell ref="GK59:GL59"/>
    <mergeCell ref="HI55:HJ55"/>
    <mergeCell ref="A58:B58"/>
    <mergeCell ref="Y58:Z58"/>
    <mergeCell ref="AW58:AX58"/>
    <mergeCell ref="BU58:BV58"/>
    <mergeCell ref="CS58:CT58"/>
    <mergeCell ref="DQ58:DR58"/>
    <mergeCell ref="EO58:EP58"/>
    <mergeCell ref="FM58:FN58"/>
    <mergeCell ref="GK58:GL58"/>
    <mergeCell ref="HI58:HJ58"/>
    <mergeCell ref="A55:B55"/>
    <mergeCell ref="Y55:Z55"/>
    <mergeCell ref="AW55:AX55"/>
    <mergeCell ref="BU55:BV55"/>
    <mergeCell ref="CS55:CT55"/>
    <mergeCell ref="DQ55:DR55"/>
    <mergeCell ref="EO55:EP55"/>
    <mergeCell ref="FM55:FN55"/>
    <mergeCell ref="GK55:GL55"/>
    <mergeCell ref="HI47:HJ47"/>
    <mergeCell ref="A51:B51"/>
    <mergeCell ref="Y51:Z51"/>
    <mergeCell ref="AW51:AX51"/>
    <mergeCell ref="BU51:BV51"/>
    <mergeCell ref="CS51:CT51"/>
    <mergeCell ref="DQ51:DR51"/>
    <mergeCell ref="EO51:EP51"/>
    <mergeCell ref="FM51:FN51"/>
    <mergeCell ref="GK51:GL51"/>
    <mergeCell ref="HI51:HJ51"/>
    <mergeCell ref="A47:B47"/>
    <mergeCell ref="Y47:Z47"/>
    <mergeCell ref="AW47:AX47"/>
    <mergeCell ref="BU47:BV47"/>
    <mergeCell ref="CS47:CT47"/>
    <mergeCell ref="DQ47:DR47"/>
    <mergeCell ref="EO47:EP47"/>
    <mergeCell ref="FM47:FN47"/>
    <mergeCell ref="GK47:GL47"/>
    <mergeCell ref="HI42:HJ42"/>
    <mergeCell ref="A43:B43"/>
    <mergeCell ref="Y43:Z43"/>
    <mergeCell ref="AW43:AX43"/>
    <mergeCell ref="BU43:BV43"/>
    <mergeCell ref="CS43:CT43"/>
    <mergeCell ref="DQ43:DR43"/>
    <mergeCell ref="EO43:EP43"/>
    <mergeCell ref="FM43:FN43"/>
    <mergeCell ref="GK43:GL43"/>
    <mergeCell ref="HI43:HJ43"/>
    <mergeCell ref="A42:B42"/>
    <mergeCell ref="Y42:Z42"/>
    <mergeCell ref="AW42:AX42"/>
    <mergeCell ref="BU42:BV42"/>
    <mergeCell ref="CS42:CT42"/>
    <mergeCell ref="DQ42:DR42"/>
    <mergeCell ref="EO42:EP42"/>
    <mergeCell ref="FM42:FN42"/>
    <mergeCell ref="GK42:GL42"/>
    <mergeCell ref="HI30:HJ30"/>
    <mergeCell ref="A36:B36"/>
    <mergeCell ref="Y36:Z36"/>
    <mergeCell ref="AW36:AX36"/>
    <mergeCell ref="BU36:BV36"/>
    <mergeCell ref="CS36:CT36"/>
    <mergeCell ref="DQ36:DR36"/>
    <mergeCell ref="EO36:EP36"/>
    <mergeCell ref="FM36:FN36"/>
    <mergeCell ref="GK36:GL36"/>
    <mergeCell ref="HI36:HJ36"/>
    <mergeCell ref="A30:B30"/>
    <mergeCell ref="Y30:Z30"/>
    <mergeCell ref="AW30:AX30"/>
    <mergeCell ref="BU30:BV30"/>
    <mergeCell ref="CS30:CT30"/>
    <mergeCell ref="DQ30:DR30"/>
    <mergeCell ref="EO30:EP30"/>
    <mergeCell ref="FM30:FN30"/>
    <mergeCell ref="GK30:GL30"/>
    <mergeCell ref="HI18:HJ18"/>
    <mergeCell ref="A24:B24"/>
    <mergeCell ref="Y24:Z24"/>
    <mergeCell ref="AW24:AX24"/>
    <mergeCell ref="BU24:BV24"/>
    <mergeCell ref="CS24:CT24"/>
    <mergeCell ref="DQ24:DR24"/>
    <mergeCell ref="EO24:EP24"/>
    <mergeCell ref="FM24:FN24"/>
    <mergeCell ref="GK24:GL24"/>
    <mergeCell ref="HI24:HJ24"/>
    <mergeCell ref="A18:B18"/>
    <mergeCell ref="Y18:Z18"/>
    <mergeCell ref="AW18:AX18"/>
    <mergeCell ref="BU18:BV18"/>
    <mergeCell ref="CS18:CT18"/>
    <mergeCell ref="DQ18:DR18"/>
    <mergeCell ref="EO18:EP18"/>
    <mergeCell ref="FM18:FN18"/>
    <mergeCell ref="GK18:GL18"/>
    <mergeCell ref="HI11:HJ11"/>
    <mergeCell ref="A12:B12"/>
    <mergeCell ref="Y12:Z12"/>
    <mergeCell ref="AW12:AX12"/>
    <mergeCell ref="BU12:BV12"/>
    <mergeCell ref="CS12:CT12"/>
    <mergeCell ref="DQ12:DR12"/>
    <mergeCell ref="EO12:EP12"/>
    <mergeCell ref="FM12:FN12"/>
    <mergeCell ref="GK12:GL12"/>
    <mergeCell ref="HI12:HJ12"/>
    <mergeCell ref="A11:B11"/>
    <mergeCell ref="Y11:Z11"/>
    <mergeCell ref="AW11:AX11"/>
    <mergeCell ref="BU11:BV11"/>
    <mergeCell ref="CS11:CT11"/>
    <mergeCell ref="DQ11:DR11"/>
    <mergeCell ref="EO11:EP11"/>
    <mergeCell ref="FM11:FN11"/>
    <mergeCell ref="GK11:GL11"/>
    <mergeCell ref="HI9:HJ9"/>
    <mergeCell ref="A10:B10"/>
    <mergeCell ref="Y10:Z10"/>
    <mergeCell ref="AW10:AX10"/>
    <mergeCell ref="BU10:BV10"/>
    <mergeCell ref="CS10:CT10"/>
    <mergeCell ref="DQ10:DR10"/>
    <mergeCell ref="EO10:EP10"/>
    <mergeCell ref="FM10:FN10"/>
    <mergeCell ref="GK10:GL10"/>
    <mergeCell ref="HI10:HJ10"/>
    <mergeCell ref="A9:B9"/>
    <mergeCell ref="Y9:Z9"/>
    <mergeCell ref="AW9:AX9"/>
    <mergeCell ref="BU9:BV9"/>
    <mergeCell ref="CS9:CT9"/>
    <mergeCell ref="DQ9:DR9"/>
    <mergeCell ref="EO9:EP9"/>
    <mergeCell ref="FM9:FN9"/>
    <mergeCell ref="GK9:GL9"/>
    <mergeCell ref="HI7:HJ7"/>
    <mergeCell ref="A8:B8"/>
    <mergeCell ref="Y8:Z8"/>
    <mergeCell ref="AW8:AX8"/>
    <mergeCell ref="BU8:BV8"/>
    <mergeCell ref="CS8:CT8"/>
    <mergeCell ref="DQ8:DR8"/>
    <mergeCell ref="EO8:EP8"/>
    <mergeCell ref="FM8:FN8"/>
    <mergeCell ref="GK8:GL8"/>
    <mergeCell ref="HI8:HJ8"/>
    <mergeCell ref="A7:B7"/>
    <mergeCell ref="Y7:Z7"/>
    <mergeCell ref="AW7:AX7"/>
    <mergeCell ref="BU7:BV7"/>
    <mergeCell ref="CS7:CT7"/>
    <mergeCell ref="DQ7:DR7"/>
    <mergeCell ref="EO7:EP7"/>
    <mergeCell ref="FM7:FN7"/>
    <mergeCell ref="GK7:GL7"/>
    <mergeCell ref="HI5:HJ5"/>
    <mergeCell ref="A6:B6"/>
    <mergeCell ref="Y6:Z6"/>
    <mergeCell ref="AW6:AX6"/>
    <mergeCell ref="BU6:BV6"/>
    <mergeCell ref="CS6:CT6"/>
    <mergeCell ref="DQ6:DR6"/>
    <mergeCell ref="EO6:EP6"/>
    <mergeCell ref="FM6:FN6"/>
    <mergeCell ref="GK6:GL6"/>
    <mergeCell ref="HI6:HJ6"/>
    <mergeCell ref="A5:B5"/>
    <mergeCell ref="Y5:Z5"/>
    <mergeCell ref="AW5:AX5"/>
    <mergeCell ref="BU5:BV5"/>
    <mergeCell ref="CS5:CT5"/>
    <mergeCell ref="DQ5:DR5"/>
    <mergeCell ref="EO5:EP5"/>
    <mergeCell ref="FM5:FN5"/>
    <mergeCell ref="GK5:GL5"/>
    <mergeCell ref="HI3:HJ3"/>
    <mergeCell ref="A4:B4"/>
    <mergeCell ref="Y4:Z4"/>
    <mergeCell ref="AW4:AX4"/>
    <mergeCell ref="BU4:BV4"/>
    <mergeCell ref="CS4:CT4"/>
    <mergeCell ref="DQ4:DR4"/>
    <mergeCell ref="EO4:EP4"/>
    <mergeCell ref="FM4:FN4"/>
    <mergeCell ref="GK4:GL4"/>
    <mergeCell ref="HI4:HJ4"/>
    <mergeCell ref="A3:B3"/>
    <mergeCell ref="Y3:Z3"/>
    <mergeCell ref="AW3:AX3"/>
    <mergeCell ref="BU3:BV3"/>
    <mergeCell ref="CS3:CT3"/>
    <mergeCell ref="DQ3:DR3"/>
    <mergeCell ref="EO3:EP3"/>
    <mergeCell ref="FM3:FN3"/>
    <mergeCell ref="GK3:GL3"/>
    <mergeCell ref="HI1:HJ1"/>
    <mergeCell ref="A2:B2"/>
    <mergeCell ref="Y2:Z2"/>
    <mergeCell ref="AW2:AX2"/>
    <mergeCell ref="BU2:BV2"/>
    <mergeCell ref="CS2:CT2"/>
    <mergeCell ref="DQ2:DR2"/>
    <mergeCell ref="EO2:EP2"/>
    <mergeCell ref="FM2:FN2"/>
    <mergeCell ref="GK2:GL2"/>
    <mergeCell ref="HI2:HJ2"/>
    <mergeCell ref="A1:B1"/>
    <mergeCell ref="Y1:Z1"/>
    <mergeCell ref="AW1:AX1"/>
    <mergeCell ref="BU1:BV1"/>
    <mergeCell ref="CS1:CT1"/>
    <mergeCell ref="DQ1:DR1"/>
    <mergeCell ref="EO1:EP1"/>
    <mergeCell ref="FM1:FN1"/>
    <mergeCell ref="GK1:G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45"/>
  <sheetViews>
    <sheetView zoomScale="59" zoomScaleNormal="59" workbookViewId="0">
      <selection activeCell="M18" sqref="M18"/>
    </sheetView>
  </sheetViews>
  <sheetFormatPr defaultColWidth="9" defaultRowHeight="12.75"/>
  <cols>
    <col min="2" max="2" width="9.28515625" customWidth="1"/>
    <col min="4" max="4" width="72.28515625" customWidth="1"/>
    <col min="5" max="5" width="19.140625" customWidth="1"/>
    <col min="6" max="6" width="12.85546875" customWidth="1"/>
    <col min="7" max="7" width="4.5703125" customWidth="1"/>
    <col min="8" max="16" width="9.28515625" customWidth="1"/>
    <col min="17" max="18" width="8.85546875" style="68" customWidth="1"/>
    <col min="19" max="32" width="8.85546875" style="184" customWidth="1"/>
    <col min="33" max="33" width="16.85546875" style="184" customWidth="1"/>
    <col min="34" max="43" width="8.85546875" style="184" customWidth="1"/>
    <col min="44" max="44" width="10.85546875" style="184" customWidth="1"/>
  </cols>
  <sheetData>
    <row r="1" spans="1:44" ht="15">
      <c r="A1" s="122" t="s">
        <v>208</v>
      </c>
      <c r="B1" s="198"/>
      <c r="C1" s="198"/>
      <c r="D1" s="60"/>
      <c r="E1" s="60"/>
      <c r="F1" s="60"/>
      <c r="G1" s="60"/>
      <c r="H1" s="60"/>
      <c r="I1" s="60"/>
      <c r="J1" s="60"/>
      <c r="K1" s="60"/>
      <c r="L1" s="60"/>
      <c r="M1" s="60"/>
      <c r="N1" s="60"/>
      <c r="O1" s="60"/>
      <c r="P1" s="60"/>
      <c r="Q1" s="65"/>
      <c r="R1" s="65"/>
      <c r="S1" s="214"/>
      <c r="T1" s="214"/>
      <c r="U1" s="214"/>
      <c r="V1" s="214"/>
      <c r="W1" s="214"/>
      <c r="X1" s="214"/>
      <c r="Y1" s="214"/>
      <c r="Z1" s="214"/>
      <c r="AA1" s="214"/>
      <c r="AB1" s="214"/>
      <c r="AC1" s="214"/>
      <c r="AD1" s="214"/>
      <c r="AE1" s="214"/>
      <c r="AF1" s="214"/>
      <c r="AG1" s="214"/>
      <c r="AH1" s="214"/>
      <c r="AI1" s="214"/>
      <c r="AJ1" s="214"/>
      <c r="AK1" s="214"/>
      <c r="AL1" s="214"/>
      <c r="AM1" s="214"/>
      <c r="AN1" s="214"/>
      <c r="AO1" s="214"/>
      <c r="AP1" s="214"/>
      <c r="AQ1" s="214"/>
    </row>
    <row r="2" spans="1:44">
      <c r="AA2" s="219" t="s">
        <v>209</v>
      </c>
      <c r="AG2" s="220"/>
      <c r="AQ2" s="304" t="s">
        <v>210</v>
      </c>
      <c r="AR2" s="305"/>
    </row>
    <row r="3" spans="1:44" ht="15">
      <c r="D3" s="59" t="s">
        <v>61</v>
      </c>
      <c r="E3" s="180"/>
      <c r="F3" s="180"/>
      <c r="G3" s="180"/>
      <c r="H3" s="180"/>
      <c r="I3" s="180"/>
      <c r="J3" s="180"/>
      <c r="K3" s="180"/>
      <c r="S3" s="306"/>
      <c r="T3" s="306"/>
      <c r="U3" s="306"/>
      <c r="V3" s="306"/>
      <c r="W3" s="306"/>
      <c r="X3" s="306"/>
      <c r="Y3" s="306"/>
      <c r="Z3" s="306"/>
      <c r="AA3" s="214"/>
      <c r="AB3" s="214"/>
      <c r="AC3" s="214"/>
      <c r="AD3" s="306"/>
      <c r="AE3" s="306"/>
      <c r="AF3" s="215" t="s">
        <v>211</v>
      </c>
      <c r="AG3" s="307" t="s">
        <v>83</v>
      </c>
      <c r="AH3" s="307" t="s">
        <v>84</v>
      </c>
      <c r="AI3" s="307" t="s">
        <v>85</v>
      </c>
      <c r="AJ3" s="307" t="s">
        <v>86</v>
      </c>
      <c r="AK3" s="307" t="s">
        <v>10</v>
      </c>
      <c r="AL3" s="307" t="s">
        <v>11</v>
      </c>
      <c r="AM3" s="307" t="s">
        <v>12</v>
      </c>
      <c r="AN3" s="307" t="s">
        <v>13</v>
      </c>
      <c r="AO3" s="307" t="s">
        <v>14</v>
      </c>
      <c r="AP3" s="307" t="s">
        <v>212</v>
      </c>
      <c r="AQ3" s="308" t="s">
        <v>81</v>
      </c>
      <c r="AR3" s="308" t="s">
        <v>82</v>
      </c>
    </row>
    <row r="4" spans="1:44" ht="30">
      <c r="D4" s="199" t="s">
        <v>8</v>
      </c>
      <c r="E4" s="200" t="s">
        <v>9</v>
      </c>
      <c r="F4" s="200" t="s">
        <v>10</v>
      </c>
      <c r="G4" s="200" t="s">
        <v>11</v>
      </c>
      <c r="H4" s="200" t="s">
        <v>12</v>
      </c>
      <c r="I4" s="200" t="s">
        <v>13</v>
      </c>
      <c r="J4" s="200" t="s">
        <v>14</v>
      </c>
      <c r="K4" s="200" t="s">
        <v>15</v>
      </c>
      <c r="S4" s="306"/>
      <c r="T4" s="306"/>
      <c r="U4" s="306"/>
      <c r="V4" s="306"/>
      <c r="W4" s="306"/>
      <c r="X4" s="306"/>
      <c r="Y4" s="306"/>
      <c r="Z4" s="306"/>
      <c r="AA4" s="214"/>
      <c r="AB4" s="214"/>
      <c r="AC4" s="214"/>
      <c r="AD4" s="215" t="s">
        <v>87</v>
      </c>
      <c r="AE4" s="215" t="s">
        <v>88</v>
      </c>
      <c r="AF4" s="215"/>
      <c r="AG4" s="307"/>
      <c r="AH4" s="307"/>
      <c r="AI4" s="307"/>
      <c r="AJ4" s="307"/>
      <c r="AK4" s="307"/>
      <c r="AL4" s="307"/>
      <c r="AM4" s="307"/>
      <c r="AN4" s="307"/>
      <c r="AO4" s="307"/>
      <c r="AP4" s="307"/>
      <c r="AQ4" s="308"/>
      <c r="AR4" s="308"/>
    </row>
    <row r="5" spans="1:44" ht="14.45" customHeight="1">
      <c r="D5" s="187" t="s">
        <v>116</v>
      </c>
      <c r="E5" s="73">
        <f>B28</f>
        <v>54.926793128710699</v>
      </c>
      <c r="F5" s="73">
        <f>E5</f>
        <v>54.926793128710699</v>
      </c>
      <c r="G5" s="73">
        <f t="shared" ref="G5:K5" si="0">F5</f>
        <v>54.926793128710699</v>
      </c>
      <c r="H5" s="73">
        <f t="shared" si="0"/>
        <v>54.926793128710699</v>
      </c>
      <c r="I5" s="73">
        <f t="shared" si="0"/>
        <v>54.926793128710699</v>
      </c>
      <c r="J5" s="73">
        <f t="shared" si="0"/>
        <v>54.926793128710699</v>
      </c>
      <c r="K5" s="73">
        <f t="shared" si="0"/>
        <v>54.926793128710699</v>
      </c>
      <c r="S5" s="216"/>
      <c r="T5" s="216"/>
      <c r="U5" s="216"/>
      <c r="V5" s="216"/>
      <c r="W5" s="216"/>
      <c r="X5" s="216"/>
      <c r="Y5" s="216"/>
      <c r="Z5" s="216"/>
      <c r="AA5" s="214" t="s">
        <v>89</v>
      </c>
      <c r="AB5" s="214" t="s">
        <v>90</v>
      </c>
      <c r="AC5" s="214"/>
      <c r="AD5" s="306" t="s">
        <v>89</v>
      </c>
      <c r="AE5" s="214" t="s">
        <v>90</v>
      </c>
      <c r="AF5" s="214" t="s">
        <v>213</v>
      </c>
      <c r="AG5" s="216">
        <f>AR5*1000000*(AQ5)/(AQ5+AQ6)/19.78/('000Veh_STOCK'!P10*AQ5/(AQ5+AQ6))</f>
        <v>31850353.892820999</v>
      </c>
      <c r="AH5" s="216"/>
      <c r="AI5" s="216"/>
      <c r="AJ5" s="216"/>
      <c r="AK5" s="216"/>
      <c r="AL5" s="216"/>
      <c r="AM5" s="216"/>
      <c r="AN5" s="216"/>
      <c r="AO5" s="216"/>
      <c r="AP5" s="216"/>
      <c r="AQ5" s="221">
        <v>0.02</v>
      </c>
      <c r="AR5" s="309">
        <v>630</v>
      </c>
    </row>
    <row r="6" spans="1:44" ht="14.45" customHeight="1">
      <c r="D6" s="180" t="s">
        <v>117</v>
      </c>
      <c r="E6" s="73">
        <f>E5</f>
        <v>54.926793128710699</v>
      </c>
      <c r="F6" s="73">
        <f t="shared" ref="F6:K18" si="1">E6</f>
        <v>54.926793128710699</v>
      </c>
      <c r="G6" s="73">
        <f t="shared" si="1"/>
        <v>54.926793128710699</v>
      </c>
      <c r="H6" s="73">
        <f t="shared" si="1"/>
        <v>54.926793128710699</v>
      </c>
      <c r="I6" s="73">
        <f t="shared" si="1"/>
        <v>54.926793128710699</v>
      </c>
      <c r="J6" s="73">
        <f t="shared" si="1"/>
        <v>54.926793128710699</v>
      </c>
      <c r="K6" s="73">
        <f t="shared" si="1"/>
        <v>54.926793128710699</v>
      </c>
      <c r="S6" s="216"/>
      <c r="T6" s="216"/>
      <c r="U6" s="216"/>
      <c r="V6" s="216"/>
      <c r="W6" s="216"/>
      <c r="X6" s="216"/>
      <c r="Y6" s="216"/>
      <c r="Z6" s="216"/>
      <c r="AA6" s="214"/>
      <c r="AB6" s="214"/>
      <c r="AC6" s="214"/>
      <c r="AD6" s="306"/>
      <c r="AE6" s="214"/>
      <c r="AF6" s="214" t="s">
        <v>93</v>
      </c>
      <c r="AG6" s="216">
        <f>AG5</f>
        <v>31850353.892820999</v>
      </c>
      <c r="AH6" s="216"/>
      <c r="AI6" s="216"/>
      <c r="AJ6" s="216"/>
      <c r="AK6" s="216"/>
      <c r="AL6" s="216"/>
      <c r="AM6" s="216"/>
      <c r="AN6" s="216"/>
      <c r="AO6" s="216"/>
      <c r="AP6" s="216"/>
      <c r="AQ6" s="221">
        <v>0.18</v>
      </c>
      <c r="AR6" s="309"/>
    </row>
    <row r="7" spans="1:44" ht="15">
      <c r="D7" s="187" t="s">
        <v>118</v>
      </c>
      <c r="E7" s="73">
        <f t="shared" ref="E7:E10" si="2">E6</f>
        <v>54.926793128710699</v>
      </c>
      <c r="F7" s="73">
        <f t="shared" si="1"/>
        <v>54.926793128710699</v>
      </c>
      <c r="G7" s="73">
        <f t="shared" si="1"/>
        <v>54.926793128710699</v>
      </c>
      <c r="H7" s="73">
        <f t="shared" si="1"/>
        <v>54.926793128710699</v>
      </c>
      <c r="I7" s="73">
        <f t="shared" si="1"/>
        <v>54.926793128710699</v>
      </c>
      <c r="J7" s="73">
        <f t="shared" si="1"/>
        <v>54.926793128710699</v>
      </c>
      <c r="K7" s="73">
        <f t="shared" si="1"/>
        <v>54.926793128710699</v>
      </c>
      <c r="S7" s="216"/>
      <c r="T7" s="216"/>
      <c r="U7" s="216"/>
      <c r="V7" s="216"/>
      <c r="W7" s="216"/>
      <c r="X7" s="216"/>
      <c r="Y7" s="216"/>
      <c r="Z7" s="216"/>
      <c r="AA7" s="214" t="s">
        <v>89</v>
      </c>
      <c r="AB7" s="214" t="s">
        <v>94</v>
      </c>
      <c r="AC7" s="214"/>
      <c r="AD7" s="306"/>
      <c r="AE7" s="214" t="s">
        <v>94</v>
      </c>
      <c r="AF7" s="214" t="s">
        <v>213</v>
      </c>
      <c r="AG7" s="216"/>
      <c r="AH7" s="216"/>
      <c r="AI7" s="216"/>
      <c r="AJ7" s="216"/>
      <c r="AK7" s="216"/>
      <c r="AL7" s="216"/>
      <c r="AM7" s="216"/>
      <c r="AN7" s="216"/>
      <c r="AO7" s="216"/>
      <c r="AP7" s="216"/>
      <c r="AQ7" s="221">
        <v>1.4E-2</v>
      </c>
      <c r="AR7" s="309" t="s">
        <v>95</v>
      </c>
    </row>
    <row r="8" spans="1:44" ht="15">
      <c r="D8" s="180" t="s">
        <v>119</v>
      </c>
      <c r="E8" s="73">
        <f t="shared" si="2"/>
        <v>54.926793128710699</v>
      </c>
      <c r="F8" s="73">
        <f t="shared" si="1"/>
        <v>54.926793128710699</v>
      </c>
      <c r="G8" s="73">
        <f t="shared" si="1"/>
        <v>54.926793128710699</v>
      </c>
      <c r="H8" s="73">
        <f t="shared" si="1"/>
        <v>54.926793128710699</v>
      </c>
      <c r="I8" s="73">
        <f t="shared" si="1"/>
        <v>54.926793128710699</v>
      </c>
      <c r="J8" s="73">
        <f t="shared" si="1"/>
        <v>54.926793128710699</v>
      </c>
      <c r="K8" s="73">
        <f t="shared" si="1"/>
        <v>54.926793128710699</v>
      </c>
      <c r="S8" s="216"/>
      <c r="T8" s="216"/>
      <c r="U8" s="216"/>
      <c r="V8" s="216"/>
      <c r="W8" s="216"/>
      <c r="X8" s="216"/>
      <c r="Y8" s="216"/>
      <c r="Z8" s="216"/>
      <c r="AA8" s="214"/>
      <c r="AB8" s="214"/>
      <c r="AC8" s="214"/>
      <c r="AD8" s="306"/>
      <c r="AE8" s="214"/>
      <c r="AF8" s="214" t="s">
        <v>93</v>
      </c>
      <c r="AG8" s="216"/>
      <c r="AH8" s="216"/>
      <c r="AI8" s="216"/>
      <c r="AJ8" s="216"/>
      <c r="AK8" s="216"/>
      <c r="AL8" s="216"/>
      <c r="AM8" s="216"/>
      <c r="AN8" s="216"/>
      <c r="AO8" s="216"/>
      <c r="AP8" s="216"/>
      <c r="AQ8" s="221">
        <v>0.68600000000000005</v>
      </c>
      <c r="AR8" s="309"/>
    </row>
    <row r="9" spans="1:44" ht="15">
      <c r="D9" s="187" t="s">
        <v>120</v>
      </c>
      <c r="E9" s="73">
        <f t="shared" si="2"/>
        <v>54.926793128710699</v>
      </c>
      <c r="F9" s="73">
        <f t="shared" si="1"/>
        <v>54.926793128710699</v>
      </c>
      <c r="G9" s="73">
        <f t="shared" si="1"/>
        <v>54.926793128710699</v>
      </c>
      <c r="H9" s="73">
        <f t="shared" si="1"/>
        <v>54.926793128710699</v>
      </c>
      <c r="I9" s="73">
        <f t="shared" si="1"/>
        <v>54.926793128710699</v>
      </c>
      <c r="J9" s="73">
        <f t="shared" si="1"/>
        <v>54.926793128710699</v>
      </c>
      <c r="K9" s="73">
        <f t="shared" si="1"/>
        <v>54.926793128710699</v>
      </c>
      <c r="S9" s="216"/>
      <c r="T9" s="216"/>
      <c r="U9" s="216"/>
      <c r="V9" s="216"/>
      <c r="W9" s="216"/>
      <c r="X9" s="216"/>
      <c r="Y9" s="216"/>
      <c r="Z9" s="216"/>
      <c r="AA9" s="214" t="s">
        <v>89</v>
      </c>
      <c r="AB9" s="214" t="s">
        <v>96</v>
      </c>
      <c r="AC9" s="214"/>
      <c r="AD9" s="306"/>
      <c r="AE9" s="214" t="s">
        <v>96</v>
      </c>
      <c r="AF9" s="214" t="s">
        <v>213</v>
      </c>
      <c r="AG9" s="216"/>
      <c r="AH9" s="216"/>
      <c r="AI9" s="216"/>
      <c r="AJ9" s="216"/>
      <c r="AK9" s="216"/>
      <c r="AL9" s="216"/>
      <c r="AM9" s="216"/>
      <c r="AN9" s="216"/>
      <c r="AO9" s="216"/>
      <c r="AP9" s="216"/>
      <c r="AQ9" s="222">
        <f>0.1*0.144</f>
        <v>1.44E-2</v>
      </c>
      <c r="AR9" s="309" t="s">
        <v>97</v>
      </c>
    </row>
    <row r="10" spans="1:44" ht="15">
      <c r="D10" s="180" t="s">
        <v>121</v>
      </c>
      <c r="E10" s="73">
        <f t="shared" si="2"/>
        <v>54.926793128710699</v>
      </c>
      <c r="F10" s="73">
        <f t="shared" si="1"/>
        <v>54.926793128710699</v>
      </c>
      <c r="G10" s="73">
        <f t="shared" si="1"/>
        <v>54.926793128710699</v>
      </c>
      <c r="H10" s="73">
        <f t="shared" si="1"/>
        <v>54.926793128710699</v>
      </c>
      <c r="I10" s="73">
        <f t="shared" si="1"/>
        <v>54.926793128710699</v>
      </c>
      <c r="J10" s="73">
        <f t="shared" si="1"/>
        <v>54.926793128710699</v>
      </c>
      <c r="K10" s="73">
        <f t="shared" si="1"/>
        <v>54.926793128710699</v>
      </c>
      <c r="S10" s="216"/>
      <c r="T10" s="216"/>
      <c r="U10" s="216"/>
      <c r="V10" s="216"/>
      <c r="W10" s="216"/>
      <c r="X10" s="216"/>
      <c r="Y10" s="216"/>
      <c r="Z10" s="216"/>
      <c r="AA10" s="214"/>
      <c r="AB10" s="214"/>
      <c r="AC10" s="214"/>
      <c r="AD10" s="215"/>
      <c r="AE10" s="214"/>
      <c r="AF10" s="214" t="s">
        <v>93</v>
      </c>
      <c r="AG10" s="216"/>
      <c r="AH10" s="216"/>
      <c r="AI10" s="216"/>
      <c r="AJ10" s="216"/>
      <c r="AK10" s="216"/>
      <c r="AL10" s="216"/>
      <c r="AM10" s="216"/>
      <c r="AN10" s="216"/>
      <c r="AO10" s="216"/>
      <c r="AP10" s="216"/>
      <c r="AQ10" s="222">
        <f>0.0856</f>
        <v>8.5599999999999996E-2</v>
      </c>
      <c r="AR10" s="309"/>
    </row>
    <row r="11" spans="1:44" ht="15">
      <c r="D11" s="187" t="s">
        <v>122</v>
      </c>
      <c r="E11" s="73">
        <f>B34</f>
        <v>21.646726853878899</v>
      </c>
      <c r="F11" s="73">
        <f t="shared" si="1"/>
        <v>21.646726853878899</v>
      </c>
      <c r="G11" s="73">
        <f t="shared" si="1"/>
        <v>21.646726853878899</v>
      </c>
      <c r="H11" s="73">
        <f t="shared" si="1"/>
        <v>21.646726853878899</v>
      </c>
      <c r="I11" s="73">
        <f t="shared" si="1"/>
        <v>21.646726853878899</v>
      </c>
      <c r="J11" s="73">
        <f t="shared" si="1"/>
        <v>21.646726853878899</v>
      </c>
      <c r="K11" s="73">
        <f t="shared" si="1"/>
        <v>21.646726853878899</v>
      </c>
      <c r="S11" s="216"/>
      <c r="T11" s="216"/>
      <c r="U11" s="216"/>
      <c r="V11" s="216"/>
      <c r="W11" s="216"/>
      <c r="X11" s="216"/>
      <c r="Y11" s="216"/>
      <c r="Z11" s="216"/>
      <c r="AA11" s="214" t="s">
        <v>98</v>
      </c>
      <c r="AB11" s="214" t="s">
        <v>99</v>
      </c>
      <c r="AC11" s="214" t="s">
        <v>213</v>
      </c>
      <c r="AD11" s="306" t="s">
        <v>100</v>
      </c>
      <c r="AE11" s="214" t="s">
        <v>99</v>
      </c>
      <c r="AF11" s="214" t="s">
        <v>213</v>
      </c>
      <c r="AG11" s="216"/>
      <c r="AH11" s="216"/>
      <c r="AI11" s="216"/>
      <c r="AJ11" s="216"/>
      <c r="AK11" s="216"/>
      <c r="AL11" s="216"/>
      <c r="AM11" s="216"/>
      <c r="AN11" s="216"/>
      <c r="AO11" s="216"/>
      <c r="AP11" s="216"/>
      <c r="AQ11" s="221" t="s">
        <v>101</v>
      </c>
      <c r="AR11" s="309" t="s">
        <v>102</v>
      </c>
    </row>
    <row r="12" spans="1:44" ht="15">
      <c r="D12" s="180" t="s">
        <v>124</v>
      </c>
      <c r="E12" s="73">
        <f>E11</f>
        <v>21.646726853878899</v>
      </c>
      <c r="F12" s="73">
        <f t="shared" si="1"/>
        <v>21.646726853878899</v>
      </c>
      <c r="G12" s="73">
        <f t="shared" si="1"/>
        <v>21.646726853878899</v>
      </c>
      <c r="H12" s="73">
        <f t="shared" si="1"/>
        <v>21.646726853878899</v>
      </c>
      <c r="I12" s="73">
        <f t="shared" si="1"/>
        <v>21.646726853878899</v>
      </c>
      <c r="J12" s="73">
        <f t="shared" si="1"/>
        <v>21.646726853878899</v>
      </c>
      <c r="K12" s="73">
        <f t="shared" si="1"/>
        <v>21.646726853878899</v>
      </c>
      <c r="S12" s="216"/>
      <c r="T12" s="216"/>
      <c r="U12" s="216"/>
      <c r="V12" s="216"/>
      <c r="W12" s="216"/>
      <c r="X12" s="216"/>
      <c r="Y12" s="216"/>
      <c r="Z12" s="216"/>
      <c r="AA12" s="214"/>
      <c r="AB12" s="214"/>
      <c r="AC12" s="214"/>
      <c r="AD12" s="306"/>
      <c r="AE12" s="214"/>
      <c r="AF12" s="214" t="s">
        <v>93</v>
      </c>
      <c r="AG12" s="216"/>
      <c r="AH12" s="216"/>
      <c r="AI12" s="216"/>
      <c r="AJ12" s="216"/>
      <c r="AK12" s="216"/>
      <c r="AL12" s="216"/>
      <c r="AM12" s="216"/>
      <c r="AN12" s="216"/>
      <c r="AO12" s="216"/>
      <c r="AP12" s="216"/>
      <c r="AQ12" s="221" t="s">
        <v>103</v>
      </c>
      <c r="AR12" s="309"/>
    </row>
    <row r="13" spans="1:44" ht="45">
      <c r="D13" s="187" t="s">
        <v>125</v>
      </c>
      <c r="E13" s="73">
        <f t="shared" ref="E13:E14" si="3">E12</f>
        <v>21.646726853878899</v>
      </c>
      <c r="F13" s="73">
        <f t="shared" si="1"/>
        <v>21.646726853878899</v>
      </c>
      <c r="G13" s="73">
        <f t="shared" si="1"/>
        <v>21.646726853878899</v>
      </c>
      <c r="H13" s="73">
        <f t="shared" si="1"/>
        <v>21.646726853878899</v>
      </c>
      <c r="I13" s="73">
        <f t="shared" si="1"/>
        <v>21.646726853878899</v>
      </c>
      <c r="J13" s="73">
        <f t="shared" si="1"/>
        <v>21.646726853878899</v>
      </c>
      <c r="K13" s="73">
        <f t="shared" si="1"/>
        <v>21.646726853878899</v>
      </c>
      <c r="S13" s="216"/>
      <c r="T13" s="216"/>
      <c r="U13" s="216"/>
      <c r="V13" s="216"/>
      <c r="W13" s="216"/>
      <c r="X13" s="216"/>
      <c r="Y13" s="216"/>
      <c r="Z13" s="216"/>
      <c r="AA13" s="214" t="s">
        <v>98</v>
      </c>
      <c r="AB13" s="214" t="s">
        <v>104</v>
      </c>
      <c r="AC13" s="214"/>
      <c r="AD13" s="306"/>
      <c r="AE13" s="214" t="s">
        <v>104</v>
      </c>
      <c r="AF13" s="214" t="s">
        <v>213</v>
      </c>
      <c r="AG13" s="216"/>
      <c r="AH13" s="216"/>
      <c r="AI13" s="216"/>
      <c r="AJ13" s="216"/>
      <c r="AK13" s="216"/>
      <c r="AL13" s="216"/>
      <c r="AM13" s="216"/>
      <c r="AN13" s="216"/>
      <c r="AO13" s="216"/>
      <c r="AP13" s="216"/>
      <c r="AQ13" s="221" t="s">
        <v>105</v>
      </c>
      <c r="AR13" s="221" t="s">
        <v>106</v>
      </c>
    </row>
    <row r="14" spans="1:44" ht="15">
      <c r="D14" s="187" t="s">
        <v>127</v>
      </c>
      <c r="E14" s="73">
        <f t="shared" si="3"/>
        <v>21.646726853878899</v>
      </c>
      <c r="F14" s="73">
        <f t="shared" si="1"/>
        <v>21.646726853878899</v>
      </c>
      <c r="G14" s="73">
        <f t="shared" si="1"/>
        <v>21.646726853878899</v>
      </c>
      <c r="H14" s="73">
        <f t="shared" si="1"/>
        <v>21.646726853878899</v>
      </c>
      <c r="I14" s="73">
        <f t="shared" si="1"/>
        <v>21.646726853878899</v>
      </c>
      <c r="J14" s="73">
        <f t="shared" si="1"/>
        <v>21.646726853878899</v>
      </c>
      <c r="K14" s="73">
        <f t="shared" si="1"/>
        <v>21.646726853878899</v>
      </c>
      <c r="S14" s="216"/>
      <c r="T14" s="216"/>
      <c r="U14" s="216"/>
      <c r="V14" s="216"/>
      <c r="W14" s="216"/>
      <c r="X14" s="216"/>
      <c r="Y14" s="216"/>
      <c r="Z14" s="216"/>
      <c r="AA14" s="214" t="s">
        <v>98</v>
      </c>
      <c r="AB14" s="214" t="s">
        <v>107</v>
      </c>
      <c r="AC14" s="214"/>
      <c r="AD14" s="306"/>
      <c r="AE14" s="214" t="s">
        <v>107</v>
      </c>
      <c r="AF14" s="214" t="s">
        <v>213</v>
      </c>
      <c r="AG14" s="216"/>
      <c r="AH14" s="216"/>
      <c r="AI14" s="216"/>
      <c r="AJ14" s="216"/>
      <c r="AK14" s="216"/>
      <c r="AL14" s="216"/>
      <c r="AM14" s="216"/>
      <c r="AN14" s="216"/>
      <c r="AO14" s="216"/>
      <c r="AP14" s="216"/>
      <c r="AQ14" s="223">
        <v>1.4</v>
      </c>
      <c r="AR14" s="309" t="s">
        <v>108</v>
      </c>
    </row>
    <row r="15" spans="1:44" ht="15">
      <c r="D15" s="180" t="s">
        <v>128</v>
      </c>
      <c r="E15" s="73">
        <f>B32</f>
        <v>43.051274803293303</v>
      </c>
      <c r="F15" s="73">
        <f t="shared" si="1"/>
        <v>43.051274803293303</v>
      </c>
      <c r="G15" s="73">
        <f t="shared" si="1"/>
        <v>43.051274803293303</v>
      </c>
      <c r="H15" s="73">
        <f t="shared" si="1"/>
        <v>43.051274803293303</v>
      </c>
      <c r="I15" s="73">
        <f t="shared" si="1"/>
        <v>43.051274803293303</v>
      </c>
      <c r="J15" s="73">
        <f t="shared" si="1"/>
        <v>43.051274803293303</v>
      </c>
      <c r="K15" s="73">
        <f t="shared" si="1"/>
        <v>43.051274803293303</v>
      </c>
      <c r="S15" s="216"/>
      <c r="T15" s="216"/>
      <c r="U15" s="216"/>
      <c r="V15" s="216"/>
      <c r="W15" s="216"/>
      <c r="X15" s="216"/>
      <c r="Y15" s="216"/>
      <c r="Z15" s="216"/>
      <c r="AA15" s="214"/>
      <c r="AB15" s="214"/>
      <c r="AC15" s="214"/>
      <c r="AD15" s="306"/>
      <c r="AE15" s="214"/>
      <c r="AF15" s="214" t="s">
        <v>93</v>
      </c>
      <c r="AG15" s="216"/>
      <c r="AH15" s="216"/>
      <c r="AI15" s="216"/>
      <c r="AJ15" s="216"/>
      <c r="AK15" s="216"/>
      <c r="AL15" s="216"/>
      <c r="AM15" s="216"/>
      <c r="AN15" s="216"/>
      <c r="AO15" s="216"/>
      <c r="AP15" s="216"/>
      <c r="AQ15" s="223">
        <v>2</v>
      </c>
      <c r="AR15" s="309"/>
    </row>
    <row r="16" spans="1:44" ht="45">
      <c r="D16" s="187" t="s">
        <v>129</v>
      </c>
      <c r="E16" s="73">
        <f>B39</f>
        <v>5.3377367314123401</v>
      </c>
      <c r="F16" s="73">
        <f t="shared" si="1"/>
        <v>5.3377367314123401</v>
      </c>
      <c r="G16" s="73">
        <f t="shared" si="1"/>
        <v>5.3377367314123401</v>
      </c>
      <c r="H16" s="73">
        <f t="shared" si="1"/>
        <v>5.3377367314123401</v>
      </c>
      <c r="I16" s="73">
        <f t="shared" si="1"/>
        <v>5.3377367314123401</v>
      </c>
      <c r="J16" s="73">
        <f t="shared" si="1"/>
        <v>5.3377367314123401</v>
      </c>
      <c r="K16" s="73">
        <f t="shared" si="1"/>
        <v>5.3377367314123401</v>
      </c>
      <c r="S16" s="216"/>
      <c r="T16" s="216"/>
      <c r="U16" s="216"/>
      <c r="V16" s="216"/>
      <c r="W16" s="216"/>
      <c r="X16" s="216"/>
      <c r="Y16" s="216"/>
      <c r="Z16" s="216"/>
      <c r="AA16" s="214" t="s">
        <v>98</v>
      </c>
      <c r="AB16" s="214" t="s">
        <v>109</v>
      </c>
      <c r="AC16" s="214"/>
      <c r="AD16" s="306"/>
      <c r="AE16" s="214" t="s">
        <v>109</v>
      </c>
      <c r="AG16" s="216"/>
      <c r="AH16" s="216"/>
      <c r="AI16" s="216"/>
      <c r="AJ16" s="216"/>
      <c r="AK16" s="216"/>
      <c r="AL16" s="216"/>
      <c r="AM16" s="216"/>
      <c r="AN16" s="216"/>
      <c r="AO16" s="216"/>
      <c r="AP16" s="216"/>
      <c r="AQ16" s="223">
        <v>0.7</v>
      </c>
      <c r="AR16" s="221" t="s">
        <v>110</v>
      </c>
    </row>
    <row r="17" spans="1:44" ht="60">
      <c r="D17" s="187" t="s">
        <v>130</v>
      </c>
      <c r="E17" s="73">
        <f>B40</f>
        <v>19.982046670009701</v>
      </c>
      <c r="F17" s="73">
        <f t="shared" si="1"/>
        <v>19.982046670009701</v>
      </c>
      <c r="G17" s="73">
        <f t="shared" si="1"/>
        <v>19.982046670009701</v>
      </c>
      <c r="H17" s="73">
        <f t="shared" si="1"/>
        <v>19.982046670009701</v>
      </c>
      <c r="I17" s="73">
        <f t="shared" si="1"/>
        <v>19.982046670009701</v>
      </c>
      <c r="J17" s="73">
        <f t="shared" si="1"/>
        <v>19.982046670009701</v>
      </c>
      <c r="K17" s="73">
        <f t="shared" si="1"/>
        <v>19.982046670009701</v>
      </c>
      <c r="S17" s="216"/>
      <c r="T17" s="216"/>
      <c r="U17" s="216"/>
      <c r="V17" s="216"/>
      <c r="W17" s="216"/>
      <c r="X17" s="216"/>
      <c r="Y17" s="216"/>
      <c r="Z17" s="216"/>
      <c r="AA17" s="214" t="s">
        <v>111</v>
      </c>
      <c r="AB17" s="214" t="s">
        <v>213</v>
      </c>
      <c r="AC17" s="214"/>
      <c r="AD17" s="215" t="s">
        <v>111</v>
      </c>
      <c r="AE17" s="214"/>
      <c r="AF17" s="214" t="s">
        <v>213</v>
      </c>
      <c r="AG17" s="216"/>
      <c r="AH17" s="216"/>
      <c r="AI17" s="216"/>
      <c r="AJ17" s="216"/>
      <c r="AK17" s="216"/>
      <c r="AL17" s="216"/>
      <c r="AM17" s="216"/>
      <c r="AN17" s="216"/>
      <c r="AO17" s="216"/>
      <c r="AP17" s="216"/>
      <c r="AQ17" s="221">
        <v>0.1</v>
      </c>
      <c r="AR17" s="221" t="s">
        <v>112</v>
      </c>
    </row>
    <row r="18" spans="1:44" ht="29.1" customHeight="1">
      <c r="D18" s="180" t="s">
        <v>131</v>
      </c>
      <c r="E18" s="73">
        <f>E17</f>
        <v>19.982046670009701</v>
      </c>
      <c r="F18" s="73">
        <f t="shared" si="1"/>
        <v>19.982046670009701</v>
      </c>
      <c r="G18" s="73">
        <f t="shared" si="1"/>
        <v>19.982046670009701</v>
      </c>
      <c r="H18" s="73">
        <f t="shared" si="1"/>
        <v>19.982046670009701</v>
      </c>
      <c r="I18" s="73">
        <f t="shared" si="1"/>
        <v>19.982046670009701</v>
      </c>
      <c r="J18" s="73">
        <f t="shared" si="1"/>
        <v>19.982046670009701</v>
      </c>
      <c r="K18" s="73">
        <f t="shared" si="1"/>
        <v>19.982046670009701</v>
      </c>
      <c r="S18" s="216"/>
      <c r="T18" s="216"/>
      <c r="U18" s="216"/>
      <c r="V18" s="216"/>
      <c r="W18" s="216"/>
      <c r="X18" s="216"/>
      <c r="Y18" s="216"/>
      <c r="Z18" s="216"/>
      <c r="AA18" s="214" t="s">
        <v>113</v>
      </c>
      <c r="AB18" s="214" t="s">
        <v>114</v>
      </c>
      <c r="AC18" s="214"/>
      <c r="AD18" s="306" t="s">
        <v>113</v>
      </c>
      <c r="AF18" s="214" t="s">
        <v>213</v>
      </c>
      <c r="AG18" s="216"/>
      <c r="AH18" s="216"/>
      <c r="AI18" s="216"/>
      <c r="AJ18" s="216"/>
      <c r="AK18" s="216"/>
      <c r="AL18" s="216"/>
      <c r="AM18" s="216"/>
      <c r="AN18" s="216"/>
      <c r="AO18" s="216"/>
      <c r="AP18" s="216"/>
      <c r="AQ18" s="221">
        <f>6.965</f>
        <v>6.9649999999999999</v>
      </c>
      <c r="AR18" s="309" t="s">
        <v>115</v>
      </c>
    </row>
    <row r="19" spans="1:44" ht="15">
      <c r="S19" s="216"/>
      <c r="T19" s="216"/>
      <c r="U19" s="216"/>
      <c r="V19" s="216"/>
      <c r="W19" s="216"/>
      <c r="X19" s="216"/>
      <c r="Y19" s="216"/>
      <c r="Z19" s="216"/>
      <c r="AA19" s="214"/>
      <c r="AB19" s="214"/>
      <c r="AC19" s="214"/>
      <c r="AD19" s="306"/>
      <c r="AE19" s="214"/>
      <c r="AF19" s="214" t="s">
        <v>93</v>
      </c>
      <c r="AG19" s="216"/>
      <c r="AH19" s="216"/>
      <c r="AI19" s="216"/>
      <c r="AJ19" s="216"/>
      <c r="AK19" s="216"/>
      <c r="AL19" s="216"/>
      <c r="AM19" s="216"/>
      <c r="AN19" s="216"/>
      <c r="AO19" s="216"/>
      <c r="AP19" s="216"/>
      <c r="AQ19" s="221">
        <f>7/200</f>
        <v>3.5000000000000003E-2</v>
      </c>
      <c r="AR19" s="309"/>
    </row>
    <row r="20" spans="1:44" ht="15">
      <c r="C20" s="60"/>
      <c r="D20" s="60"/>
      <c r="E20" s="73"/>
      <c r="F20" s="73"/>
      <c r="G20" s="73"/>
      <c r="H20" s="73"/>
      <c r="I20" s="73"/>
      <c r="J20" s="73"/>
      <c r="K20" s="73"/>
      <c r="L20" s="73"/>
      <c r="M20" s="73"/>
      <c r="N20" s="73"/>
      <c r="O20" s="73"/>
      <c r="P20" s="73"/>
    </row>
    <row r="21" spans="1:44" ht="15">
      <c r="C21" s="60"/>
      <c r="D21" s="60"/>
      <c r="E21" s="73"/>
      <c r="F21" s="73"/>
      <c r="G21" s="73"/>
      <c r="H21" s="73"/>
      <c r="I21" s="73"/>
      <c r="J21" s="73"/>
      <c r="K21" s="73"/>
      <c r="L21" s="73"/>
      <c r="M21" s="73"/>
      <c r="N21" s="73"/>
      <c r="O21" s="73"/>
      <c r="P21" s="73"/>
    </row>
    <row r="24" spans="1:44" s="69" customFormat="1" ht="15">
      <c r="C24" s="81"/>
      <c r="D24" s="80"/>
      <c r="E24" s="81"/>
      <c r="F24" s="201"/>
      <c r="G24" s="201"/>
      <c r="H24" s="201"/>
      <c r="I24" s="201"/>
      <c r="J24" s="201"/>
      <c r="K24" s="201"/>
      <c r="L24" s="201"/>
      <c r="M24" s="201"/>
      <c r="N24" s="201"/>
      <c r="O24" s="201"/>
      <c r="P24" s="201"/>
    </row>
    <row r="25" spans="1:44">
      <c r="D25" s="118" t="s">
        <v>214</v>
      </c>
    </row>
    <row r="27" spans="1:44" s="69" customFormat="1" ht="15">
      <c r="A27" s="202" t="s">
        <v>215</v>
      </c>
      <c r="B27" s="203"/>
      <c r="C27" s="204" t="s">
        <v>69</v>
      </c>
      <c r="D27" s="205" t="s">
        <v>8</v>
      </c>
      <c r="E27" s="206" t="s">
        <v>9</v>
      </c>
      <c r="F27" s="206" t="s">
        <v>216</v>
      </c>
      <c r="G27" s="206" t="s">
        <v>217</v>
      </c>
      <c r="H27" s="206" t="s">
        <v>218</v>
      </c>
      <c r="I27" s="206" t="s">
        <v>219</v>
      </c>
      <c r="J27" s="206" t="s">
        <v>220</v>
      </c>
      <c r="K27" s="206" t="s">
        <v>221</v>
      </c>
      <c r="L27" s="206" t="s">
        <v>222</v>
      </c>
      <c r="M27" s="206" t="s">
        <v>223</v>
      </c>
      <c r="N27" s="206" t="s">
        <v>224</v>
      </c>
      <c r="O27" s="206" t="s">
        <v>225</v>
      </c>
      <c r="P27" s="206" t="s">
        <v>226</v>
      </c>
      <c r="Q27" s="206" t="s">
        <v>227</v>
      </c>
      <c r="R27" s="206" t="s">
        <v>228</v>
      </c>
      <c r="S27" s="206" t="s">
        <v>229</v>
      </c>
      <c r="T27" s="206" t="s">
        <v>230</v>
      </c>
      <c r="U27" s="206" t="s">
        <v>231</v>
      </c>
      <c r="V27" s="206" t="s">
        <v>232</v>
      </c>
      <c r="W27" s="206" t="s">
        <v>233</v>
      </c>
      <c r="X27" s="206" t="s">
        <v>234</v>
      </c>
      <c r="Y27" s="206" t="s">
        <v>235</v>
      </c>
      <c r="Z27" s="206" t="s">
        <v>236</v>
      </c>
      <c r="AA27" s="206" t="s">
        <v>237</v>
      </c>
      <c r="AB27" s="206" t="s">
        <v>83</v>
      </c>
      <c r="AC27" s="206" t="s">
        <v>238</v>
      </c>
      <c r="AD27" s="206" t="s">
        <v>239</v>
      </c>
      <c r="AE27" s="206" t="s">
        <v>240</v>
      </c>
      <c r="AF27" s="206" t="s">
        <v>241</v>
      </c>
      <c r="AG27" s="206" t="s">
        <v>242</v>
      </c>
      <c r="AH27" s="206" t="s">
        <v>243</v>
      </c>
      <c r="AI27" s="206" t="s">
        <v>244</v>
      </c>
      <c r="AJ27" s="206" t="s">
        <v>245</v>
      </c>
      <c r="AK27" s="206" t="s">
        <v>14</v>
      </c>
      <c r="AL27" s="206" t="s">
        <v>246</v>
      </c>
      <c r="AM27" s="206" t="s">
        <v>247</v>
      </c>
      <c r="AN27" s="206" t="s">
        <v>248</v>
      </c>
      <c r="AO27" s="206" t="s">
        <v>249</v>
      </c>
      <c r="AP27" s="205" t="s">
        <v>250</v>
      </c>
    </row>
    <row r="28" spans="1:44" s="184" customFormat="1" ht="15">
      <c r="A28" s="207" t="s">
        <v>251</v>
      </c>
      <c r="B28" s="208">
        <f>AVERAGE(E28:AO31)</f>
        <v>54.926793128710699</v>
      </c>
      <c r="C28" s="209" t="s">
        <v>252</v>
      </c>
      <c r="D28" s="209" t="s">
        <v>253</v>
      </c>
      <c r="E28" s="210" t="s">
        <v>254</v>
      </c>
      <c r="F28" s="210" t="s">
        <v>254</v>
      </c>
      <c r="G28" s="210" t="s">
        <v>254</v>
      </c>
      <c r="H28" s="210">
        <v>59.187748964808399</v>
      </c>
      <c r="I28" s="210" t="s">
        <v>254</v>
      </c>
      <c r="J28" s="210" t="s">
        <v>254</v>
      </c>
      <c r="K28" s="210">
        <v>51.941817478667097</v>
      </c>
      <c r="L28" s="210" t="s">
        <v>254</v>
      </c>
      <c r="M28" s="210" t="s">
        <v>254</v>
      </c>
      <c r="N28" s="210" t="s">
        <v>254</v>
      </c>
      <c r="O28" s="210" t="s">
        <v>254</v>
      </c>
      <c r="P28" s="210" t="s">
        <v>254</v>
      </c>
      <c r="Q28" s="217" t="s">
        <v>254</v>
      </c>
      <c r="R28" s="217" t="s">
        <v>254</v>
      </c>
      <c r="S28" s="210" t="s">
        <v>254</v>
      </c>
      <c r="T28" s="210" t="s">
        <v>254</v>
      </c>
      <c r="U28" s="210" t="s">
        <v>254</v>
      </c>
      <c r="V28" s="210">
        <v>23.6870356568324</v>
      </c>
      <c r="W28" s="210" t="s">
        <v>254</v>
      </c>
      <c r="X28" s="210" t="s">
        <v>254</v>
      </c>
      <c r="Y28" s="210" t="s">
        <v>254</v>
      </c>
      <c r="Z28" s="210" t="s">
        <v>254</v>
      </c>
      <c r="AA28" s="210" t="s">
        <v>254</v>
      </c>
      <c r="AB28" s="210">
        <v>29.007912133838801</v>
      </c>
      <c r="AC28" s="210" t="s">
        <v>254</v>
      </c>
      <c r="AD28" s="210" t="s">
        <v>254</v>
      </c>
      <c r="AE28" s="210" t="s">
        <v>254</v>
      </c>
      <c r="AF28" s="210" t="s">
        <v>254</v>
      </c>
      <c r="AG28" s="210">
        <v>24.3060087265352</v>
      </c>
      <c r="AH28" s="210" t="s">
        <v>254</v>
      </c>
      <c r="AI28" s="210" t="s">
        <v>254</v>
      </c>
      <c r="AJ28" s="210" t="s">
        <v>254</v>
      </c>
      <c r="AK28" s="210" t="s">
        <v>254</v>
      </c>
      <c r="AL28" s="210" t="s">
        <v>254</v>
      </c>
      <c r="AM28" s="210" t="s">
        <v>254</v>
      </c>
      <c r="AN28" s="210">
        <v>23.6870356568324</v>
      </c>
      <c r="AO28" s="210" t="s">
        <v>254</v>
      </c>
      <c r="AP28" s="209">
        <v>1E-3</v>
      </c>
    </row>
    <row r="29" spans="1:44" ht="15">
      <c r="A29" s="118"/>
      <c r="B29" s="211"/>
      <c r="C29" s="180" t="s">
        <v>252</v>
      </c>
      <c r="D29" s="180" t="s">
        <v>255</v>
      </c>
      <c r="E29" s="212">
        <v>130.01148357246601</v>
      </c>
      <c r="F29" s="212">
        <v>64.7124991935015</v>
      </c>
      <c r="G29" s="212">
        <v>25.433511525456598</v>
      </c>
      <c r="H29" s="212">
        <v>55.892658770015501</v>
      </c>
      <c r="I29" s="212">
        <v>39.627976545544698</v>
      </c>
      <c r="J29" s="212">
        <v>47.551179739745102</v>
      </c>
      <c r="K29" s="212">
        <v>53.363012830691602</v>
      </c>
      <c r="L29" s="212">
        <v>61.201103021100202</v>
      </c>
      <c r="M29" s="212">
        <v>45.694860601596197</v>
      </c>
      <c r="N29" s="212">
        <v>62.638047914798101</v>
      </c>
      <c r="O29" s="212">
        <v>60.175409680668601</v>
      </c>
      <c r="P29" s="212">
        <v>44.46199481747</v>
      </c>
      <c r="Q29" s="218">
        <v>82.476371719049098</v>
      </c>
      <c r="R29" s="218">
        <v>81.743071893761993</v>
      </c>
      <c r="S29" s="210">
        <v>58.080802222723101</v>
      </c>
      <c r="T29" s="210">
        <v>53.856991966954901</v>
      </c>
      <c r="U29" s="210">
        <v>46.338981286038702</v>
      </c>
      <c r="V29" s="210">
        <v>42.953105846328299</v>
      </c>
      <c r="W29" s="210">
        <v>32.210914708509002</v>
      </c>
      <c r="X29" s="210">
        <v>192.09721677847099</v>
      </c>
      <c r="Y29" s="210">
        <v>94.718954541242496</v>
      </c>
      <c r="Z29" s="210">
        <v>22.1001502286144</v>
      </c>
      <c r="AA29" s="210">
        <v>12.5594841155113</v>
      </c>
      <c r="AB29" s="210">
        <v>65.328752473739797</v>
      </c>
      <c r="AC29" s="210">
        <v>63.827652166870998</v>
      </c>
      <c r="AD29" s="210">
        <v>33.4926059456998</v>
      </c>
      <c r="AE29" s="210">
        <v>35.7161418452676</v>
      </c>
      <c r="AF29" s="210">
        <v>27.589246783775799</v>
      </c>
      <c r="AG29" s="210">
        <v>107.583649121992</v>
      </c>
      <c r="AH29" s="210">
        <v>67.510551305985402</v>
      </c>
      <c r="AI29" s="210">
        <v>67.706558009968106</v>
      </c>
      <c r="AJ29" s="210">
        <v>62.5742770237919</v>
      </c>
      <c r="AK29" s="210">
        <v>82.476371719049098</v>
      </c>
      <c r="AL29" s="210">
        <v>81.743071893761993</v>
      </c>
      <c r="AM29" s="210">
        <v>82.476371719049098</v>
      </c>
      <c r="AN29" s="210">
        <v>81.743071893761993</v>
      </c>
      <c r="AO29" s="210">
        <v>81.743071893761993</v>
      </c>
      <c r="AP29" s="209">
        <v>1E-3</v>
      </c>
    </row>
    <row r="30" spans="1:44" ht="15">
      <c r="A30" s="118"/>
      <c r="B30" s="211"/>
      <c r="C30" s="180" t="s">
        <v>252</v>
      </c>
      <c r="D30" s="180" t="s">
        <v>256</v>
      </c>
      <c r="E30" s="212" t="s">
        <v>254</v>
      </c>
      <c r="F30" s="212" t="s">
        <v>254</v>
      </c>
      <c r="G30" s="212" t="s">
        <v>254</v>
      </c>
      <c r="H30" s="212" t="s">
        <v>254</v>
      </c>
      <c r="I30" s="212" t="s">
        <v>254</v>
      </c>
      <c r="J30" s="212">
        <v>37.717151696676297</v>
      </c>
      <c r="K30" s="212" t="s">
        <v>254</v>
      </c>
      <c r="L30" s="212">
        <v>10.4842053940769</v>
      </c>
      <c r="M30" s="212" t="s">
        <v>254</v>
      </c>
      <c r="N30" s="212" t="s">
        <v>254</v>
      </c>
      <c r="O30" s="212" t="s">
        <v>254</v>
      </c>
      <c r="P30" s="212" t="s">
        <v>254</v>
      </c>
      <c r="Q30" s="218" t="s">
        <v>254</v>
      </c>
      <c r="R30" s="218" t="s">
        <v>254</v>
      </c>
      <c r="S30" s="210" t="s">
        <v>254</v>
      </c>
      <c r="T30" s="210" t="s">
        <v>254</v>
      </c>
      <c r="U30" s="210">
        <v>45.081272922914501</v>
      </c>
      <c r="V30" s="210" t="s">
        <v>254</v>
      </c>
      <c r="W30" s="210" t="s">
        <v>254</v>
      </c>
      <c r="X30" s="210" t="s">
        <v>254</v>
      </c>
      <c r="Y30" s="210" t="s">
        <v>254</v>
      </c>
      <c r="Z30" s="210">
        <v>8.9095865538574799</v>
      </c>
      <c r="AA30" s="210" t="s">
        <v>254</v>
      </c>
      <c r="AB30" s="210">
        <v>41.345004785552803</v>
      </c>
      <c r="AC30" s="210" t="s">
        <v>254</v>
      </c>
      <c r="AD30" s="210">
        <v>14.5230947608456</v>
      </c>
      <c r="AE30" s="210">
        <v>28.583564977380998</v>
      </c>
      <c r="AF30" s="210" t="s">
        <v>254</v>
      </c>
      <c r="AG30" s="210" t="s">
        <v>254</v>
      </c>
      <c r="AH30" s="210" t="s">
        <v>254</v>
      </c>
      <c r="AI30" s="210" t="s">
        <v>254</v>
      </c>
      <c r="AJ30" s="210">
        <v>51.3799049785245</v>
      </c>
      <c r="AK30" s="210" t="s">
        <v>254</v>
      </c>
      <c r="AL30" s="210" t="s">
        <v>254</v>
      </c>
      <c r="AM30" s="210" t="s">
        <v>254</v>
      </c>
      <c r="AN30" s="210" t="s">
        <v>254</v>
      </c>
      <c r="AO30" s="210" t="s">
        <v>254</v>
      </c>
      <c r="AP30" s="209">
        <v>1E-3</v>
      </c>
    </row>
    <row r="31" spans="1:44" ht="15">
      <c r="A31" s="118"/>
      <c r="B31" s="211"/>
      <c r="C31" s="180" t="s">
        <v>252</v>
      </c>
      <c r="D31" s="180" t="s">
        <v>257</v>
      </c>
      <c r="E31" s="212" t="s">
        <v>254</v>
      </c>
      <c r="F31" s="212" t="s">
        <v>254</v>
      </c>
      <c r="G31" s="212" t="s">
        <v>254</v>
      </c>
      <c r="H31" s="212" t="s">
        <v>254</v>
      </c>
      <c r="I31" s="212" t="s">
        <v>254</v>
      </c>
      <c r="J31" s="212" t="s">
        <v>254</v>
      </c>
      <c r="K31" s="212" t="s">
        <v>254</v>
      </c>
      <c r="L31" s="212" t="s">
        <v>254</v>
      </c>
      <c r="M31" s="212" t="s">
        <v>254</v>
      </c>
      <c r="N31" s="212" t="s">
        <v>254</v>
      </c>
      <c r="O31" s="212" t="s">
        <v>254</v>
      </c>
      <c r="P31" s="212" t="s">
        <v>254</v>
      </c>
      <c r="Q31" s="218" t="s">
        <v>254</v>
      </c>
      <c r="R31" s="218" t="s">
        <v>254</v>
      </c>
      <c r="S31" s="210" t="s">
        <v>254</v>
      </c>
      <c r="T31" s="210" t="s">
        <v>254</v>
      </c>
      <c r="U31" s="210" t="s">
        <v>254</v>
      </c>
      <c r="V31" s="210" t="s">
        <v>254</v>
      </c>
      <c r="W31" s="210" t="s">
        <v>254</v>
      </c>
      <c r="X31" s="210" t="s">
        <v>254</v>
      </c>
      <c r="Y31" s="210">
        <v>46.743261178766403</v>
      </c>
      <c r="Z31" s="210" t="s">
        <v>254</v>
      </c>
      <c r="AA31" s="210" t="s">
        <v>254</v>
      </c>
      <c r="AB31" s="210">
        <v>47.918837914240903</v>
      </c>
      <c r="AC31" s="210" t="s">
        <v>254</v>
      </c>
      <c r="AD31" s="210">
        <v>24.877655431256201</v>
      </c>
      <c r="AE31" s="210">
        <v>33.0585974642064</v>
      </c>
      <c r="AF31" s="210" t="s">
        <v>254</v>
      </c>
      <c r="AG31" s="210" t="s">
        <v>254</v>
      </c>
      <c r="AH31" s="210" t="s">
        <v>254</v>
      </c>
      <c r="AI31" s="210" t="s">
        <v>254</v>
      </c>
      <c r="AJ31" s="210">
        <v>122.04954121525</v>
      </c>
      <c r="AK31" s="210" t="s">
        <v>254</v>
      </c>
      <c r="AL31" s="210" t="s">
        <v>254</v>
      </c>
      <c r="AM31" s="210" t="s">
        <v>254</v>
      </c>
      <c r="AN31" s="210" t="s">
        <v>254</v>
      </c>
      <c r="AO31" s="210" t="s">
        <v>254</v>
      </c>
      <c r="AP31" s="209">
        <v>1E-3</v>
      </c>
    </row>
    <row r="32" spans="1:44" ht="15">
      <c r="A32" s="118" t="s">
        <v>258</v>
      </c>
      <c r="B32" s="208">
        <f>AVERAGE(E32:AO33)</f>
        <v>43.051274803293303</v>
      </c>
      <c r="C32" s="180"/>
      <c r="D32" s="180" t="s">
        <v>259</v>
      </c>
      <c r="E32" s="212">
        <v>106.043198696044</v>
      </c>
      <c r="F32" s="212">
        <v>68.136525827162401</v>
      </c>
      <c r="G32" s="212">
        <v>15.2715301838104</v>
      </c>
      <c r="H32" s="212">
        <v>76.375920685751495</v>
      </c>
      <c r="I32" s="212">
        <v>20.348355673481802</v>
      </c>
      <c r="J32" s="212">
        <v>37.320740979023697</v>
      </c>
      <c r="K32" s="212">
        <v>62.920187646285903</v>
      </c>
      <c r="L32" s="212">
        <v>71.129504112703302</v>
      </c>
      <c r="M32" s="212">
        <v>39.310311565708503</v>
      </c>
      <c r="N32" s="212">
        <v>78.334836520018897</v>
      </c>
      <c r="O32" s="212">
        <v>38.4776781541632</v>
      </c>
      <c r="P32" s="212">
        <v>59.866648711085197</v>
      </c>
      <c r="Q32" s="218">
        <v>30.821991173218901</v>
      </c>
      <c r="R32" s="218">
        <v>42.566525259170703</v>
      </c>
      <c r="S32" s="210">
        <v>47.321164179705498</v>
      </c>
      <c r="T32" s="210">
        <v>57.429951888954001</v>
      </c>
      <c r="U32" s="210">
        <v>20.275159446338201</v>
      </c>
      <c r="V32" s="210">
        <v>35.667308738078098</v>
      </c>
      <c r="W32" s="210">
        <v>31.204106879401198</v>
      </c>
      <c r="X32" s="210">
        <v>237.667752520102</v>
      </c>
      <c r="Y32" s="210">
        <v>71.914907156954996</v>
      </c>
      <c r="Z32" s="210">
        <v>57.072939562297101</v>
      </c>
      <c r="AA32" s="210">
        <v>27.354661778424301</v>
      </c>
      <c r="AB32" s="210">
        <v>73.940931803873994</v>
      </c>
      <c r="AC32" s="210">
        <v>25.3190614242903</v>
      </c>
      <c r="AD32" s="210">
        <v>42.6653942006498</v>
      </c>
      <c r="AE32" s="210">
        <v>31.938506174463399</v>
      </c>
      <c r="AF32" s="210">
        <v>22.6961555955526</v>
      </c>
      <c r="AG32" s="210">
        <v>44.569396743717803</v>
      </c>
      <c r="AH32" s="210">
        <v>77.516104603355799</v>
      </c>
      <c r="AI32" s="210">
        <v>56.275935662917902</v>
      </c>
      <c r="AJ32" s="210">
        <v>61.783617822788003</v>
      </c>
      <c r="AK32" s="210">
        <v>30.821991173218901</v>
      </c>
      <c r="AL32" s="210">
        <v>42.566525259170703</v>
      </c>
      <c r="AM32" s="210">
        <v>30.821991173218901</v>
      </c>
      <c r="AN32" s="210">
        <v>42.566525259170703</v>
      </c>
      <c r="AO32" s="210">
        <v>42.566525259170703</v>
      </c>
      <c r="AP32" s="209">
        <v>1E-3</v>
      </c>
    </row>
    <row r="33" spans="1:42" ht="15">
      <c r="A33" s="118"/>
      <c r="B33" s="211"/>
      <c r="C33" s="180"/>
      <c r="D33" s="180" t="s">
        <v>260</v>
      </c>
      <c r="E33" s="212" t="s">
        <v>254</v>
      </c>
      <c r="F33" s="212" t="s">
        <v>254</v>
      </c>
      <c r="G33" s="212">
        <v>6.6019088210346704</v>
      </c>
      <c r="H33" s="212" t="s">
        <v>254</v>
      </c>
      <c r="I33" s="212">
        <v>25.260999989859801</v>
      </c>
      <c r="J33" s="212">
        <v>11.1995521527012</v>
      </c>
      <c r="K33" s="212" t="s">
        <v>254</v>
      </c>
      <c r="L33" s="212">
        <v>17.657511036555</v>
      </c>
      <c r="M33" s="212">
        <v>5.6697277559878598</v>
      </c>
      <c r="N33" s="212">
        <v>91.851086185359804</v>
      </c>
      <c r="O33" s="212">
        <v>17.0761158677773</v>
      </c>
      <c r="P33" s="212">
        <v>32.664252202903</v>
      </c>
      <c r="Q33" s="218">
        <v>20.527077553445501</v>
      </c>
      <c r="R33" s="218">
        <v>42.184469311385001</v>
      </c>
      <c r="S33" s="210">
        <v>10.5305960293705</v>
      </c>
      <c r="T33" s="210">
        <v>38.282574886307501</v>
      </c>
      <c r="U33" s="210">
        <v>21.274865988777201</v>
      </c>
      <c r="V33" s="210">
        <v>5.8481464522486002</v>
      </c>
      <c r="W33" s="210">
        <v>16.0480159162361</v>
      </c>
      <c r="X33" s="210">
        <v>156.34583609258101</v>
      </c>
      <c r="Y33" s="210">
        <v>32.795361387189701</v>
      </c>
      <c r="Z33" s="210">
        <v>24.874082146975098</v>
      </c>
      <c r="AA33" s="210" t="s">
        <v>254</v>
      </c>
      <c r="AB33" s="210">
        <v>55.842911899726701</v>
      </c>
      <c r="AC33" s="210">
        <v>13.520154801040301</v>
      </c>
      <c r="AD33" s="210">
        <v>18.5254893918537</v>
      </c>
      <c r="AE33" s="210" t="s">
        <v>254</v>
      </c>
      <c r="AF33" s="210">
        <v>5.3014200824072004</v>
      </c>
      <c r="AG33" s="210">
        <v>7.7675132482023397</v>
      </c>
      <c r="AH33" s="210">
        <v>32.140698549811098</v>
      </c>
      <c r="AI33" s="210" t="s">
        <v>254</v>
      </c>
      <c r="AJ33" s="210">
        <v>48.156911536428403</v>
      </c>
      <c r="AK33" s="210">
        <v>20.527077553445501</v>
      </c>
      <c r="AL33" s="210">
        <v>42.184469311385001</v>
      </c>
      <c r="AM33" s="210">
        <v>20.527077553445501</v>
      </c>
      <c r="AN33" s="210">
        <v>42.184469311385001</v>
      </c>
      <c r="AO33" s="210">
        <v>42.184469311385001</v>
      </c>
      <c r="AP33" s="209">
        <v>1E-3</v>
      </c>
    </row>
    <row r="34" spans="1:42" ht="15">
      <c r="A34" s="118" t="s">
        <v>261</v>
      </c>
      <c r="B34" s="208">
        <f>AVERAGE(E34:AO37)</f>
        <v>21.646726853878899</v>
      </c>
      <c r="C34" s="180"/>
      <c r="D34" s="180" t="s">
        <v>262</v>
      </c>
      <c r="E34" s="212" t="s">
        <v>254</v>
      </c>
      <c r="F34" s="212" t="s">
        <v>254</v>
      </c>
      <c r="G34" s="212" t="s">
        <v>254</v>
      </c>
      <c r="H34" s="212">
        <v>13.7096791532894</v>
      </c>
      <c r="I34" s="212" t="s">
        <v>254</v>
      </c>
      <c r="J34" s="212" t="s">
        <v>254</v>
      </c>
      <c r="K34" s="212">
        <v>26.398945369338801</v>
      </c>
      <c r="L34" s="212" t="s">
        <v>254</v>
      </c>
      <c r="M34" s="212" t="s">
        <v>254</v>
      </c>
      <c r="N34" s="212" t="s">
        <v>254</v>
      </c>
      <c r="O34" s="212" t="s">
        <v>254</v>
      </c>
      <c r="P34" s="212" t="s">
        <v>254</v>
      </c>
      <c r="Q34" s="218" t="s">
        <v>254</v>
      </c>
      <c r="R34" s="218" t="s">
        <v>254</v>
      </c>
      <c r="S34" s="210" t="s">
        <v>254</v>
      </c>
      <c r="T34" s="210" t="s">
        <v>254</v>
      </c>
      <c r="U34" s="210" t="s">
        <v>254</v>
      </c>
      <c r="V34" s="210" t="s">
        <v>254</v>
      </c>
      <c r="W34" s="210" t="s">
        <v>254</v>
      </c>
      <c r="X34" s="210" t="s">
        <v>254</v>
      </c>
      <c r="Y34" s="210" t="s">
        <v>254</v>
      </c>
      <c r="Z34" s="210" t="s">
        <v>254</v>
      </c>
      <c r="AA34" s="210" t="s">
        <v>254</v>
      </c>
      <c r="AB34" s="210">
        <v>10.654116078840101</v>
      </c>
      <c r="AC34" s="210" t="s">
        <v>254</v>
      </c>
      <c r="AD34" s="210" t="s">
        <v>254</v>
      </c>
      <c r="AE34" s="210" t="s">
        <v>254</v>
      </c>
      <c r="AF34" s="210" t="s">
        <v>254</v>
      </c>
      <c r="AG34" s="210" t="s">
        <v>254</v>
      </c>
      <c r="AH34" s="210" t="s">
        <v>254</v>
      </c>
      <c r="AI34" s="210" t="s">
        <v>254</v>
      </c>
      <c r="AJ34" s="210" t="s">
        <v>254</v>
      </c>
      <c r="AK34" s="210" t="s">
        <v>254</v>
      </c>
      <c r="AL34" s="210" t="s">
        <v>254</v>
      </c>
      <c r="AM34" s="210" t="s">
        <v>254</v>
      </c>
      <c r="AN34" s="210" t="s">
        <v>254</v>
      </c>
      <c r="AO34" s="210" t="s">
        <v>254</v>
      </c>
      <c r="AP34" s="209">
        <v>1E-3</v>
      </c>
    </row>
    <row r="35" spans="1:42" ht="15">
      <c r="A35" s="118"/>
      <c r="B35" s="211"/>
      <c r="C35" s="180"/>
      <c r="D35" s="180" t="s">
        <v>263</v>
      </c>
      <c r="E35" s="212">
        <v>35.614100468510898</v>
      </c>
      <c r="F35" s="212">
        <v>22.067710513481799</v>
      </c>
      <c r="G35" s="212">
        <v>10.033842399063101</v>
      </c>
      <c r="H35" s="212">
        <v>13.8805170508109</v>
      </c>
      <c r="I35" s="212">
        <v>16.622691349572001</v>
      </c>
      <c r="J35" s="212">
        <v>18.591443622826102</v>
      </c>
      <c r="K35" s="212">
        <v>22.085670997916299</v>
      </c>
      <c r="L35" s="212">
        <v>28.0699338606072</v>
      </c>
      <c r="M35" s="212">
        <v>22.754270406549299</v>
      </c>
      <c r="N35" s="212">
        <v>5.2471854015496602</v>
      </c>
      <c r="O35" s="212">
        <v>16.0973231917859</v>
      </c>
      <c r="P35" s="212">
        <v>19.134382646872499</v>
      </c>
      <c r="Q35" s="218">
        <v>21.486584748049701</v>
      </c>
      <c r="R35" s="218">
        <v>33.003087063524397</v>
      </c>
      <c r="S35" s="210">
        <v>24.279792931373098</v>
      </c>
      <c r="T35" s="210">
        <v>50.308454844194102</v>
      </c>
      <c r="U35" s="210">
        <v>17.0508823040938</v>
      </c>
      <c r="V35" s="210">
        <v>22.293931022226701</v>
      </c>
      <c r="W35" s="210">
        <v>21.037093562088401</v>
      </c>
      <c r="X35" s="210">
        <v>148.15590955150901</v>
      </c>
      <c r="Y35" s="210">
        <v>40.243872277319397</v>
      </c>
      <c r="Z35" s="210">
        <v>29.506745368165401</v>
      </c>
      <c r="AA35" s="210">
        <v>5.03151459125095</v>
      </c>
      <c r="AB35" s="210">
        <v>23.376997486467701</v>
      </c>
      <c r="AC35" s="210">
        <v>22.145325321043899</v>
      </c>
      <c r="AD35" s="210">
        <v>10.092945370533499</v>
      </c>
      <c r="AE35" s="210">
        <v>17.2548893861793</v>
      </c>
      <c r="AF35" s="210">
        <v>13.4355009663301</v>
      </c>
      <c r="AG35" s="210">
        <v>28.965916606556799</v>
      </c>
      <c r="AH35" s="210">
        <v>40.540523129910298</v>
      </c>
      <c r="AI35" s="210">
        <v>18.320939540396601</v>
      </c>
      <c r="AJ35" s="210">
        <v>21.3563800671437</v>
      </c>
      <c r="AK35" s="210">
        <v>21.486584748049701</v>
      </c>
      <c r="AL35" s="210">
        <v>33.003087063524397</v>
      </c>
      <c r="AM35" s="210">
        <v>21.486584748049701</v>
      </c>
      <c r="AN35" s="210">
        <v>33.003087063524397</v>
      </c>
      <c r="AO35" s="210">
        <v>33.003087063524397</v>
      </c>
      <c r="AP35" s="209">
        <v>1E-3</v>
      </c>
    </row>
    <row r="36" spans="1:42" ht="15">
      <c r="A36" s="118"/>
      <c r="B36" s="211"/>
      <c r="C36" s="180"/>
      <c r="D36" s="180" t="s">
        <v>264</v>
      </c>
      <c r="E36" s="212">
        <v>21.288196384263799</v>
      </c>
      <c r="F36" s="212">
        <v>5.9949092065691403</v>
      </c>
      <c r="G36" s="212">
        <v>10.3738011367706</v>
      </c>
      <c r="H36" s="212">
        <v>9.7831353866159994</v>
      </c>
      <c r="I36" s="212">
        <v>14.054175587048</v>
      </c>
      <c r="J36" s="212">
        <v>11.1713473818292</v>
      </c>
      <c r="K36" s="212">
        <v>14.4649606266766</v>
      </c>
      <c r="L36" s="212">
        <v>17.279089044774999</v>
      </c>
      <c r="M36" s="212">
        <v>15.8305235940675</v>
      </c>
      <c r="N36" s="212">
        <v>0.840801522921234</v>
      </c>
      <c r="O36" s="212">
        <v>7.2490837309838296</v>
      </c>
      <c r="P36" s="212">
        <v>26.374219940342201</v>
      </c>
      <c r="Q36" s="218">
        <v>15.109813351659801</v>
      </c>
      <c r="R36" s="218">
        <v>23.753692793365001</v>
      </c>
      <c r="S36" s="210">
        <v>12.8865198650668</v>
      </c>
      <c r="T36" s="210">
        <v>39.423867570026999</v>
      </c>
      <c r="U36" s="210">
        <v>11.584974407499599</v>
      </c>
      <c r="V36" s="210">
        <v>11.550832670949699</v>
      </c>
      <c r="W36" s="210">
        <v>5.4670076083707402</v>
      </c>
      <c r="X36" s="210">
        <v>98.418932416963202</v>
      </c>
      <c r="Y36" s="210">
        <v>27.754772306555498</v>
      </c>
      <c r="Z36" s="210">
        <v>13.023325050350101</v>
      </c>
      <c r="AA36" s="210">
        <v>11.533115073411899</v>
      </c>
      <c r="AB36" s="210">
        <v>12.8854582455693</v>
      </c>
      <c r="AC36" s="210">
        <v>10.130714412369</v>
      </c>
      <c r="AD36" s="210">
        <v>4.3840428760374301</v>
      </c>
      <c r="AE36" s="210">
        <v>11.8118496882158</v>
      </c>
      <c r="AF36" s="210">
        <v>7.4305456097544997</v>
      </c>
      <c r="AG36" s="210">
        <v>10.540587303090501</v>
      </c>
      <c r="AH36" s="210">
        <v>40.920709413244701</v>
      </c>
      <c r="AI36" s="210">
        <v>13.346382329003999</v>
      </c>
      <c r="AJ36" s="210">
        <v>16.953355980639301</v>
      </c>
      <c r="AK36" s="210">
        <v>15.109813351659801</v>
      </c>
      <c r="AL36" s="210">
        <v>23.753692793365001</v>
      </c>
      <c r="AM36" s="210">
        <v>15.109813351659801</v>
      </c>
      <c r="AN36" s="210">
        <v>23.753692793365001</v>
      </c>
      <c r="AO36" s="210">
        <v>23.753692793365001</v>
      </c>
      <c r="AP36" s="209">
        <v>1E-3</v>
      </c>
    </row>
    <row r="37" spans="1:42" ht="15">
      <c r="A37" s="118"/>
      <c r="B37" s="211"/>
      <c r="C37" s="180"/>
      <c r="D37" s="180" t="s">
        <v>265</v>
      </c>
      <c r="E37" s="212" t="s">
        <v>254</v>
      </c>
      <c r="F37" s="212" t="s">
        <v>254</v>
      </c>
      <c r="G37" s="212" t="s">
        <v>254</v>
      </c>
      <c r="H37" s="212" t="s">
        <v>254</v>
      </c>
      <c r="I37" s="212" t="s">
        <v>254</v>
      </c>
      <c r="J37" s="212" t="s">
        <v>254</v>
      </c>
      <c r="K37" s="212">
        <v>18.696217922535801</v>
      </c>
      <c r="L37" s="212">
        <v>14.3865908909723</v>
      </c>
      <c r="M37" s="212" t="s">
        <v>254</v>
      </c>
      <c r="N37" s="212" t="s">
        <v>254</v>
      </c>
      <c r="O37" s="212" t="s">
        <v>254</v>
      </c>
      <c r="P37" s="212" t="s">
        <v>254</v>
      </c>
      <c r="Q37" s="218" t="s">
        <v>254</v>
      </c>
      <c r="R37" s="218" t="s">
        <v>254</v>
      </c>
      <c r="S37" s="210" t="s">
        <v>254</v>
      </c>
      <c r="T37" s="210" t="s">
        <v>254</v>
      </c>
      <c r="U37" s="210" t="s">
        <v>254</v>
      </c>
      <c r="V37" s="210" t="s">
        <v>254</v>
      </c>
      <c r="W37" s="210" t="s">
        <v>254</v>
      </c>
      <c r="X37" s="210" t="s">
        <v>254</v>
      </c>
      <c r="Y37" s="210">
        <v>23.244303740467402</v>
      </c>
      <c r="Z37" s="210" t="s">
        <v>254</v>
      </c>
      <c r="AA37" s="210" t="s">
        <v>254</v>
      </c>
      <c r="AB37" s="210">
        <v>16.066108133822802</v>
      </c>
      <c r="AC37" s="210" t="s">
        <v>254</v>
      </c>
      <c r="AD37" s="210">
        <v>8.2811861014813797</v>
      </c>
      <c r="AE37" s="210">
        <v>13.661108598079</v>
      </c>
      <c r="AF37" s="210" t="s">
        <v>254</v>
      </c>
      <c r="AG37" s="210" t="s">
        <v>254</v>
      </c>
      <c r="AH37" s="210" t="s">
        <v>254</v>
      </c>
      <c r="AI37" s="210" t="s">
        <v>254</v>
      </c>
      <c r="AJ37" s="210">
        <v>38.0625634040018</v>
      </c>
      <c r="AK37" s="210" t="s">
        <v>254</v>
      </c>
      <c r="AL37" s="210" t="s">
        <v>254</v>
      </c>
      <c r="AM37" s="210" t="s">
        <v>254</v>
      </c>
      <c r="AN37" s="210" t="s">
        <v>254</v>
      </c>
      <c r="AO37" s="210" t="s">
        <v>254</v>
      </c>
      <c r="AP37" s="209">
        <v>1E-3</v>
      </c>
    </row>
    <row r="38" spans="1:42" ht="15">
      <c r="A38" s="118"/>
      <c r="B38" s="211"/>
      <c r="C38" s="180"/>
      <c r="D38" s="180" t="s">
        <v>266</v>
      </c>
      <c r="E38" s="212">
        <v>1.5659906112170501</v>
      </c>
      <c r="F38" s="212">
        <v>0.53522085798034202</v>
      </c>
      <c r="G38" s="212">
        <v>1.1910728367518399</v>
      </c>
      <c r="H38" s="212">
        <v>1.3524993024177501</v>
      </c>
      <c r="I38" s="212">
        <v>5.6488064473686501</v>
      </c>
      <c r="J38" s="212">
        <v>2.15033481324723</v>
      </c>
      <c r="K38" s="212">
        <v>2.7418781467083901</v>
      </c>
      <c r="L38" s="212">
        <v>1.75315116893009</v>
      </c>
      <c r="M38" s="212" t="s">
        <v>254</v>
      </c>
      <c r="N38" s="212">
        <v>2.7667343908509601</v>
      </c>
      <c r="O38" s="212">
        <v>1.3416393648706</v>
      </c>
      <c r="P38" s="212">
        <v>2.88422664324156</v>
      </c>
      <c r="Q38" s="218">
        <v>3.0595050267446799</v>
      </c>
      <c r="R38" s="218">
        <v>6.7674854243124702</v>
      </c>
      <c r="S38" s="210">
        <v>2.3390040540945098</v>
      </c>
      <c r="T38" s="210">
        <v>13.301357437826001</v>
      </c>
      <c r="U38" s="210" t="s">
        <v>254</v>
      </c>
      <c r="V38" s="210">
        <v>4.7235230506383301</v>
      </c>
      <c r="W38" s="210">
        <v>1.64368201541536</v>
      </c>
      <c r="X38" s="210">
        <v>4.8530789123324798</v>
      </c>
      <c r="Y38" s="210">
        <v>2.2186425099624598</v>
      </c>
      <c r="Z38" s="210" t="s">
        <v>254</v>
      </c>
      <c r="AA38" s="210">
        <v>3.94451367887772</v>
      </c>
      <c r="AB38" s="210">
        <v>1.4421043952988</v>
      </c>
      <c r="AC38" s="210">
        <v>2.2901493667359798</v>
      </c>
      <c r="AD38" s="210">
        <v>1.0083866953562901</v>
      </c>
      <c r="AE38" s="210">
        <v>2.8941498150512399</v>
      </c>
      <c r="AF38" s="210">
        <v>1.07487178866765</v>
      </c>
      <c r="AG38" s="210">
        <v>1.2266647323567601</v>
      </c>
      <c r="AH38" s="210">
        <v>3.1772114825955802</v>
      </c>
      <c r="AI38" s="210">
        <v>1.7340622981087099</v>
      </c>
      <c r="AJ38" s="210">
        <v>3.58163121318765</v>
      </c>
      <c r="AK38" s="210">
        <v>3.0595050267446799</v>
      </c>
      <c r="AL38" s="210">
        <v>6.7674854243124702</v>
      </c>
      <c r="AM38" s="210">
        <v>3.0595050267446799</v>
      </c>
      <c r="AN38" s="210">
        <v>6.7674854243124702</v>
      </c>
      <c r="AO38" s="210">
        <v>6.7674854243124702</v>
      </c>
      <c r="AP38" s="209">
        <v>1E-3</v>
      </c>
    </row>
    <row r="39" spans="1:42" ht="15">
      <c r="A39" s="118" t="s">
        <v>267</v>
      </c>
      <c r="B39" s="213">
        <f>AVERAGE(E39:AO39)</f>
        <v>5.3377367314123401</v>
      </c>
      <c r="C39" s="180"/>
      <c r="D39" s="180" t="s">
        <v>268</v>
      </c>
      <c r="E39" s="212">
        <v>3.2445654120714198</v>
      </c>
      <c r="F39" s="212">
        <v>4.4298610833747603</v>
      </c>
      <c r="G39" s="212">
        <v>3.1484170140394299</v>
      </c>
      <c r="H39" s="212">
        <v>3.0052331033668702</v>
      </c>
      <c r="I39" s="212">
        <v>5.3900111987146797</v>
      </c>
      <c r="J39" s="212">
        <v>4.0744282992761098</v>
      </c>
      <c r="K39" s="212">
        <v>3.0055854179905599</v>
      </c>
      <c r="L39" s="212">
        <v>3.7974360516926402</v>
      </c>
      <c r="M39" s="212">
        <v>4.7671192412664301</v>
      </c>
      <c r="N39" s="212">
        <v>5.9261677442778904</v>
      </c>
      <c r="O39" s="212">
        <v>2.8686141582779898</v>
      </c>
      <c r="P39" s="212">
        <v>7.7853274956903</v>
      </c>
      <c r="Q39" s="218">
        <v>7.8760562666369296</v>
      </c>
      <c r="R39" s="218">
        <v>7.6462312480550301</v>
      </c>
      <c r="S39" s="210">
        <v>4.6885261033932704</v>
      </c>
      <c r="T39" s="210">
        <v>18.374716862843901</v>
      </c>
      <c r="U39" s="210">
        <v>2.15696790636897</v>
      </c>
      <c r="V39" s="210">
        <v>5.30039647370167</v>
      </c>
      <c r="W39" s="210">
        <v>2.9819981741155499</v>
      </c>
      <c r="X39" s="210">
        <v>15.9405295386183</v>
      </c>
      <c r="Y39" s="210">
        <v>3.1093269375706898</v>
      </c>
      <c r="Z39" s="210">
        <v>2.4954061911657601</v>
      </c>
      <c r="AA39" s="210">
        <v>4.0454531509860203</v>
      </c>
      <c r="AB39" s="210">
        <v>2.6064476377705699</v>
      </c>
      <c r="AC39" s="210">
        <v>4.6545641281048997</v>
      </c>
      <c r="AD39" s="210">
        <v>2.1108678970240602</v>
      </c>
      <c r="AE39" s="210">
        <v>5.0012979015064003</v>
      </c>
      <c r="AF39" s="210">
        <v>2.3494097086909398</v>
      </c>
      <c r="AG39" s="210">
        <v>2.7978689634781202</v>
      </c>
      <c r="AH39" s="210">
        <v>3.9710831115954699</v>
      </c>
      <c r="AI39" s="210">
        <v>3.1108676086348699</v>
      </c>
      <c r="AJ39" s="210">
        <v>6.1446707545172501</v>
      </c>
      <c r="AK39" s="210">
        <v>7.8760562666369296</v>
      </c>
      <c r="AL39" s="210">
        <v>7.6462312480550301</v>
      </c>
      <c r="AM39" s="210">
        <v>7.8760562666369296</v>
      </c>
      <c r="AN39" s="210">
        <v>7.6462312480550301</v>
      </c>
      <c r="AO39" s="210">
        <v>7.6462312480550301</v>
      </c>
      <c r="AP39" s="209">
        <v>1E-3</v>
      </c>
    </row>
    <row r="40" spans="1:42" ht="15">
      <c r="A40" s="118" t="s">
        <v>269</v>
      </c>
      <c r="B40" s="213">
        <f>AVERAGE(E40:AO45)</f>
        <v>19.982046670009701</v>
      </c>
      <c r="C40" s="180" t="s">
        <v>252</v>
      </c>
      <c r="D40" s="180" t="s">
        <v>270</v>
      </c>
      <c r="E40" s="212" t="s">
        <v>254</v>
      </c>
      <c r="F40" s="212" t="s">
        <v>254</v>
      </c>
      <c r="G40" s="212" t="s">
        <v>254</v>
      </c>
      <c r="H40" s="212">
        <v>16.162463357678</v>
      </c>
      <c r="I40" s="212" t="s">
        <v>254</v>
      </c>
      <c r="J40" s="212" t="s">
        <v>254</v>
      </c>
      <c r="K40" s="212">
        <v>29.982637785020302</v>
      </c>
      <c r="L40" s="212" t="s">
        <v>254</v>
      </c>
      <c r="M40" s="212" t="s">
        <v>254</v>
      </c>
      <c r="N40" s="212" t="s">
        <v>254</v>
      </c>
      <c r="O40" s="212" t="s">
        <v>254</v>
      </c>
      <c r="P40" s="212" t="s">
        <v>254</v>
      </c>
      <c r="Q40" s="218" t="s">
        <v>254</v>
      </c>
      <c r="R40" s="218" t="s">
        <v>254</v>
      </c>
      <c r="S40" s="210" t="s">
        <v>254</v>
      </c>
      <c r="T40" s="210" t="s">
        <v>254</v>
      </c>
      <c r="U40" s="210" t="s">
        <v>254</v>
      </c>
      <c r="V40" s="210">
        <v>13.3396646843453</v>
      </c>
      <c r="W40" s="210" t="s">
        <v>254</v>
      </c>
      <c r="X40" s="210" t="s">
        <v>254</v>
      </c>
      <c r="Y40" s="210" t="s">
        <v>254</v>
      </c>
      <c r="Z40" s="210" t="s">
        <v>254</v>
      </c>
      <c r="AA40" s="210" t="s">
        <v>254</v>
      </c>
      <c r="AB40" s="210">
        <v>7.0518122454333003</v>
      </c>
      <c r="AC40" s="210" t="s">
        <v>254</v>
      </c>
      <c r="AD40" s="210" t="s">
        <v>254</v>
      </c>
      <c r="AE40" s="210" t="s">
        <v>254</v>
      </c>
      <c r="AF40" s="210" t="s">
        <v>254</v>
      </c>
      <c r="AG40" s="210">
        <v>5.3162156379436496</v>
      </c>
      <c r="AH40" s="210" t="s">
        <v>254</v>
      </c>
      <c r="AI40" s="210" t="s">
        <v>254</v>
      </c>
      <c r="AJ40" s="210" t="s">
        <v>254</v>
      </c>
      <c r="AK40" s="210" t="s">
        <v>254</v>
      </c>
      <c r="AL40" s="210" t="s">
        <v>254</v>
      </c>
      <c r="AM40" s="210" t="s">
        <v>254</v>
      </c>
      <c r="AN40" s="210">
        <v>13.3396646843453</v>
      </c>
      <c r="AO40" s="210" t="s">
        <v>254</v>
      </c>
      <c r="AP40" s="209">
        <v>1E-3</v>
      </c>
    </row>
    <row r="41" spans="1:42" ht="15">
      <c r="A41" s="118"/>
      <c r="B41" s="211"/>
      <c r="C41" s="180" t="s">
        <v>252</v>
      </c>
      <c r="D41" s="180" t="s">
        <v>271</v>
      </c>
      <c r="E41" s="212">
        <v>26.935113285554699</v>
      </c>
      <c r="F41" s="212">
        <v>22.601092287809401</v>
      </c>
      <c r="G41" s="212">
        <v>11.369438051411301</v>
      </c>
      <c r="H41" s="212">
        <v>17.895202275631402</v>
      </c>
      <c r="I41" s="212">
        <v>16.177686199810999</v>
      </c>
      <c r="J41" s="212">
        <v>18.744354301023201</v>
      </c>
      <c r="K41" s="212">
        <v>24.329536902708501</v>
      </c>
      <c r="L41" s="212">
        <v>30.3933017032771</v>
      </c>
      <c r="M41" s="212">
        <v>21.318725093362399</v>
      </c>
      <c r="N41" s="212">
        <v>17.5098409756961</v>
      </c>
      <c r="O41" s="212">
        <v>23.8077227876101</v>
      </c>
      <c r="P41" s="212">
        <v>18.009538017174801</v>
      </c>
      <c r="Q41" s="218">
        <v>19.153663161540099</v>
      </c>
      <c r="R41" s="218">
        <v>19.2346270863233</v>
      </c>
      <c r="S41" s="210">
        <v>24.209612485289501</v>
      </c>
      <c r="T41" s="210">
        <v>22.259134681603701</v>
      </c>
      <c r="U41" s="210">
        <v>17.362337535721998</v>
      </c>
      <c r="V41" s="210">
        <v>15.9659848306506</v>
      </c>
      <c r="W41" s="210">
        <v>6.4845764273473803</v>
      </c>
      <c r="X41" s="210">
        <v>69.246710146907802</v>
      </c>
      <c r="Y41" s="210">
        <v>23.272484690386101</v>
      </c>
      <c r="Z41" s="210">
        <v>27.729943243773199</v>
      </c>
      <c r="AA41" s="210">
        <v>3.5371432781273699</v>
      </c>
      <c r="AB41" s="210">
        <v>32.985694365773497</v>
      </c>
      <c r="AC41" s="210">
        <v>23.490223375191</v>
      </c>
      <c r="AD41" s="210">
        <v>13.772150308139601</v>
      </c>
      <c r="AE41" s="210">
        <v>19.518597733511001</v>
      </c>
      <c r="AF41" s="210">
        <v>9.4844933396560993</v>
      </c>
      <c r="AG41" s="210">
        <v>36.888599718788498</v>
      </c>
      <c r="AH41" s="210">
        <v>24.510653213864199</v>
      </c>
      <c r="AI41" s="210">
        <v>11.894086301474101</v>
      </c>
      <c r="AJ41" s="210">
        <v>17.278722561037998</v>
      </c>
      <c r="AK41" s="210">
        <v>19.153663161540099</v>
      </c>
      <c r="AL41" s="210">
        <v>19.2346270863233</v>
      </c>
      <c r="AM41" s="210">
        <v>19.153663161540099</v>
      </c>
      <c r="AN41" s="210">
        <v>19.2346270863233</v>
      </c>
      <c r="AO41" s="210">
        <v>19.2346270863233</v>
      </c>
      <c r="AP41" s="209">
        <v>1E-3</v>
      </c>
    </row>
    <row r="42" spans="1:42" ht="15">
      <c r="A42" s="118"/>
      <c r="B42" s="211"/>
      <c r="C42" s="180" t="s">
        <v>252</v>
      </c>
      <c r="D42" s="180" t="s">
        <v>272</v>
      </c>
      <c r="E42" s="212" t="s">
        <v>254</v>
      </c>
      <c r="F42" s="212" t="s">
        <v>254</v>
      </c>
      <c r="G42" s="212" t="s">
        <v>254</v>
      </c>
      <c r="H42" s="212">
        <v>11.1287490234375</v>
      </c>
      <c r="I42" s="212" t="s">
        <v>254</v>
      </c>
      <c r="J42" s="212" t="s">
        <v>254</v>
      </c>
      <c r="K42" s="212" t="s">
        <v>254</v>
      </c>
      <c r="L42" s="212" t="s">
        <v>254</v>
      </c>
      <c r="M42" s="212" t="s">
        <v>254</v>
      </c>
      <c r="N42" s="212" t="s">
        <v>254</v>
      </c>
      <c r="O42" s="212" t="s">
        <v>254</v>
      </c>
      <c r="P42" s="212" t="s">
        <v>254</v>
      </c>
      <c r="Q42" s="218" t="s">
        <v>254</v>
      </c>
      <c r="R42" s="218" t="s">
        <v>254</v>
      </c>
      <c r="S42" s="210" t="s">
        <v>254</v>
      </c>
      <c r="T42" s="210" t="s">
        <v>254</v>
      </c>
      <c r="U42" s="210" t="s">
        <v>254</v>
      </c>
      <c r="V42" s="210" t="s">
        <v>254</v>
      </c>
      <c r="W42" s="210" t="s">
        <v>254</v>
      </c>
      <c r="X42" s="210" t="s">
        <v>254</v>
      </c>
      <c r="Y42" s="210" t="s">
        <v>254</v>
      </c>
      <c r="Z42" s="210" t="s">
        <v>254</v>
      </c>
      <c r="AA42" s="210" t="s">
        <v>254</v>
      </c>
      <c r="AB42" s="210" t="s">
        <v>254</v>
      </c>
      <c r="AC42" s="210" t="s">
        <v>254</v>
      </c>
      <c r="AD42" s="210" t="s">
        <v>254</v>
      </c>
      <c r="AE42" s="210" t="s">
        <v>254</v>
      </c>
      <c r="AF42" s="210" t="s">
        <v>254</v>
      </c>
      <c r="AG42" s="210">
        <v>16.109455173055999</v>
      </c>
      <c r="AH42" s="210" t="s">
        <v>254</v>
      </c>
      <c r="AI42" s="210" t="s">
        <v>254</v>
      </c>
      <c r="AJ42" s="210" t="s">
        <v>254</v>
      </c>
      <c r="AK42" s="210" t="s">
        <v>254</v>
      </c>
      <c r="AL42" s="210" t="s">
        <v>254</v>
      </c>
      <c r="AM42" s="210" t="s">
        <v>254</v>
      </c>
      <c r="AN42" s="210" t="s">
        <v>254</v>
      </c>
      <c r="AO42" s="210" t="s">
        <v>254</v>
      </c>
      <c r="AP42" s="209">
        <v>1E-3</v>
      </c>
    </row>
    <row r="43" spans="1:42" ht="15">
      <c r="A43" s="118"/>
      <c r="B43" s="211"/>
      <c r="C43" s="180" t="s">
        <v>252</v>
      </c>
      <c r="D43" s="180" t="s">
        <v>273</v>
      </c>
      <c r="E43" s="212">
        <v>14.1269146689456</v>
      </c>
      <c r="F43" s="212">
        <v>10.034940904867501</v>
      </c>
      <c r="G43" s="212">
        <v>5.6720354343463999</v>
      </c>
      <c r="H43" s="212">
        <v>13.082183958246</v>
      </c>
      <c r="I43" s="212">
        <v>13.0666934184128</v>
      </c>
      <c r="J43" s="212">
        <v>8.8533402217830606</v>
      </c>
      <c r="K43" s="212">
        <v>10.259864935822</v>
      </c>
      <c r="L43" s="212">
        <v>15.1056984673952</v>
      </c>
      <c r="M43" s="212">
        <v>14.914876940186399</v>
      </c>
      <c r="N43" s="212">
        <v>7.8766944416971603</v>
      </c>
      <c r="O43" s="212">
        <v>10.580950840856501</v>
      </c>
      <c r="P43" s="212">
        <v>10.674514658798801</v>
      </c>
      <c r="Q43" s="218">
        <v>7.6714588173610396</v>
      </c>
      <c r="R43" s="218">
        <v>11.5757115021723</v>
      </c>
      <c r="S43" s="210">
        <v>10.1573585521173</v>
      </c>
      <c r="T43" s="210">
        <v>18.208626838918502</v>
      </c>
      <c r="U43" s="210">
        <v>13.2256682061217</v>
      </c>
      <c r="V43" s="210">
        <v>7.5385204460760598</v>
      </c>
      <c r="W43" s="210">
        <v>4.0466783969177804</v>
      </c>
      <c r="X43" s="210">
        <v>44.129198900976398</v>
      </c>
      <c r="Y43" s="210">
        <v>13.8178911471955</v>
      </c>
      <c r="Z43" s="210">
        <v>9.3508596601681102</v>
      </c>
      <c r="AA43" s="210">
        <v>8.0175261573622691</v>
      </c>
      <c r="AB43" s="210">
        <v>10.619133131245301</v>
      </c>
      <c r="AC43" s="210">
        <v>10.004437035433201</v>
      </c>
      <c r="AD43" s="210">
        <v>6.0677405368564097</v>
      </c>
      <c r="AE43" s="210">
        <v>10.1321299356078</v>
      </c>
      <c r="AF43" s="210">
        <v>5.4618169667103196</v>
      </c>
      <c r="AG43" s="210">
        <v>12.7658634529216</v>
      </c>
      <c r="AH43" s="210">
        <v>13.893838128411</v>
      </c>
      <c r="AI43" s="210">
        <v>8.7356898569668804</v>
      </c>
      <c r="AJ43" s="210">
        <v>13.5343947074123</v>
      </c>
      <c r="AK43" s="210">
        <v>7.6714588173610396</v>
      </c>
      <c r="AL43" s="210">
        <v>11.5757115021723</v>
      </c>
      <c r="AM43" s="210">
        <v>7.6714588173610396</v>
      </c>
      <c r="AN43" s="210">
        <v>11.5757115021723</v>
      </c>
      <c r="AO43" s="210">
        <v>11.5757115021723</v>
      </c>
      <c r="AP43" s="209">
        <v>1E-3</v>
      </c>
    </row>
    <row r="44" spans="1:42" ht="15">
      <c r="A44" s="118"/>
      <c r="B44" s="211"/>
      <c r="C44" s="180" t="s">
        <v>252</v>
      </c>
      <c r="D44" s="180" t="s">
        <v>274</v>
      </c>
      <c r="E44" s="212" t="s">
        <v>254</v>
      </c>
      <c r="F44" s="212">
        <v>24.166967764378299</v>
      </c>
      <c r="G44" s="212">
        <v>57.102302742215898</v>
      </c>
      <c r="H44" s="212" t="s">
        <v>254</v>
      </c>
      <c r="I44" s="212" t="s">
        <v>254</v>
      </c>
      <c r="J44" s="212" t="s">
        <v>254</v>
      </c>
      <c r="K44" s="212">
        <v>21.540759933313399</v>
      </c>
      <c r="L44" s="212">
        <v>22.464958070027201</v>
      </c>
      <c r="M44" s="212" t="s">
        <v>254</v>
      </c>
      <c r="N44" s="212" t="s">
        <v>254</v>
      </c>
      <c r="O44" s="212" t="s">
        <v>254</v>
      </c>
      <c r="P44" s="212">
        <v>9.5252790711750297</v>
      </c>
      <c r="Q44" s="218">
        <v>106.59069000559499</v>
      </c>
      <c r="R44" s="218">
        <v>24.028221553653701</v>
      </c>
      <c r="S44" s="210">
        <v>100.03677336168001</v>
      </c>
      <c r="T44" s="210">
        <v>54.571697970477103</v>
      </c>
      <c r="U44" s="210" t="s">
        <v>254</v>
      </c>
      <c r="V44" s="210">
        <v>9.4454241660987694</v>
      </c>
      <c r="W44" s="210" t="s">
        <v>254</v>
      </c>
      <c r="X44" s="210" t="s">
        <v>254</v>
      </c>
      <c r="Y44" s="210">
        <v>23.205275464409599</v>
      </c>
      <c r="Z44" s="210" t="s">
        <v>254</v>
      </c>
      <c r="AA44" s="210" t="s">
        <v>254</v>
      </c>
      <c r="AB44" s="210">
        <v>19.4233858232435</v>
      </c>
      <c r="AC44" s="210" t="s">
        <v>254</v>
      </c>
      <c r="AD44" s="210">
        <v>10.713179098807499</v>
      </c>
      <c r="AE44" s="210">
        <v>11.994288973055999</v>
      </c>
      <c r="AF44" s="210">
        <v>1.3607088946656101</v>
      </c>
      <c r="AG44" s="210" t="s">
        <v>254</v>
      </c>
      <c r="AH44" s="210" t="s">
        <v>254</v>
      </c>
      <c r="AI44" s="210">
        <v>9.1716886648065294</v>
      </c>
      <c r="AJ44" s="210">
        <v>34.073741356444998</v>
      </c>
      <c r="AK44" s="210">
        <v>106.59069000559499</v>
      </c>
      <c r="AL44" s="210">
        <v>24.028221553653701</v>
      </c>
      <c r="AM44" s="210">
        <v>106.59069000559499</v>
      </c>
      <c r="AN44" s="210">
        <v>24.028221553653701</v>
      </c>
      <c r="AO44" s="210">
        <v>24.028221553653701</v>
      </c>
      <c r="AP44" s="209">
        <v>1E-3</v>
      </c>
    </row>
    <row r="45" spans="1:42" ht="15">
      <c r="A45" s="118"/>
      <c r="B45" s="211"/>
      <c r="C45" s="180" t="s">
        <v>252</v>
      </c>
      <c r="D45" s="180" t="s">
        <v>275</v>
      </c>
      <c r="E45" s="212" t="s">
        <v>254</v>
      </c>
      <c r="F45" s="212" t="s">
        <v>254</v>
      </c>
      <c r="G45" s="212" t="s">
        <v>254</v>
      </c>
      <c r="H45" s="212" t="s">
        <v>254</v>
      </c>
      <c r="I45" s="212" t="s">
        <v>254</v>
      </c>
      <c r="J45" s="212">
        <v>12.287115588312099</v>
      </c>
      <c r="K45" s="212" t="s">
        <v>254</v>
      </c>
      <c r="L45" s="212">
        <v>8.7408363151287993</v>
      </c>
      <c r="M45" s="212" t="s">
        <v>254</v>
      </c>
      <c r="N45" s="212" t="s">
        <v>254</v>
      </c>
      <c r="O45" s="212" t="s">
        <v>254</v>
      </c>
      <c r="P45" s="212" t="s">
        <v>254</v>
      </c>
      <c r="Q45" s="218" t="s">
        <v>254</v>
      </c>
      <c r="R45" s="218" t="s">
        <v>254</v>
      </c>
      <c r="S45" s="210" t="s">
        <v>254</v>
      </c>
      <c r="T45" s="210" t="s">
        <v>254</v>
      </c>
      <c r="U45" s="210">
        <v>12.6557353458197</v>
      </c>
      <c r="V45" s="210" t="s">
        <v>254</v>
      </c>
      <c r="W45" s="210" t="s">
        <v>254</v>
      </c>
      <c r="X45" s="210" t="s">
        <v>254</v>
      </c>
      <c r="Y45" s="210" t="s">
        <v>254</v>
      </c>
      <c r="Z45" s="210" t="s">
        <v>254</v>
      </c>
      <c r="AA45" s="210" t="s">
        <v>254</v>
      </c>
      <c r="AB45" s="210">
        <v>13.2016920675814</v>
      </c>
      <c r="AC45" s="210" t="s">
        <v>254</v>
      </c>
      <c r="AD45" s="210">
        <v>9.1143302357624094</v>
      </c>
      <c r="AE45" s="210">
        <v>14.445779910634601</v>
      </c>
      <c r="AF45" s="210" t="s">
        <v>254</v>
      </c>
      <c r="AG45" s="210">
        <v>13.5144395505868</v>
      </c>
      <c r="AH45" s="210" t="s">
        <v>254</v>
      </c>
      <c r="AI45" s="210" t="s">
        <v>254</v>
      </c>
      <c r="AJ45" s="210">
        <v>10.261746492031801</v>
      </c>
      <c r="AK45" s="210" t="s">
        <v>254</v>
      </c>
      <c r="AL45" s="210" t="s">
        <v>254</v>
      </c>
      <c r="AM45" s="210" t="s">
        <v>254</v>
      </c>
      <c r="AN45" s="210" t="s">
        <v>254</v>
      </c>
      <c r="AO45" s="210" t="s">
        <v>254</v>
      </c>
      <c r="AP45" s="209">
        <v>1E-3</v>
      </c>
    </row>
  </sheetData>
  <mergeCells count="31">
    <mergeCell ref="AR7:AR8"/>
    <mergeCell ref="AR9:AR10"/>
    <mergeCell ref="AR11:AR12"/>
    <mergeCell ref="AR14:AR15"/>
    <mergeCell ref="AR18:AR19"/>
    <mergeCell ref="AO3:AO4"/>
    <mergeCell ref="AP3:AP4"/>
    <mergeCell ref="AQ3:AQ4"/>
    <mergeCell ref="AR3:AR4"/>
    <mergeCell ref="AR5:AR6"/>
    <mergeCell ref="AD5:AD9"/>
    <mergeCell ref="AD11:AD16"/>
    <mergeCell ref="AD18:AD19"/>
    <mergeCell ref="AG3:AG4"/>
    <mergeCell ref="AH3:AH4"/>
    <mergeCell ref="AQ2:AR2"/>
    <mergeCell ref="AD3:AE3"/>
    <mergeCell ref="S3:S4"/>
    <mergeCell ref="T3:T4"/>
    <mergeCell ref="U3:U4"/>
    <mergeCell ref="V3:V4"/>
    <mergeCell ref="W3:W4"/>
    <mergeCell ref="X3:X4"/>
    <mergeCell ref="Y3:Y4"/>
    <mergeCell ref="Z3:Z4"/>
    <mergeCell ref="AI3:AI4"/>
    <mergeCell ref="AJ3:AJ4"/>
    <mergeCell ref="AK3:AK4"/>
    <mergeCell ref="AL3:AL4"/>
    <mergeCell ref="AM3:AM4"/>
    <mergeCell ref="AN3:AN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76"/>
  <sheetViews>
    <sheetView tabSelected="1" zoomScale="58" zoomScaleNormal="58" workbookViewId="0">
      <selection activeCell="D25" sqref="D25"/>
    </sheetView>
  </sheetViews>
  <sheetFormatPr defaultColWidth="9" defaultRowHeight="12.75"/>
  <cols>
    <col min="1" max="1" width="8.7109375"/>
    <col min="2" max="2" width="21.42578125" customWidth="1"/>
    <col min="3" max="3" width="16.42578125" customWidth="1"/>
    <col min="4" max="4" width="73.28515625" customWidth="1"/>
    <col min="6" max="6" width="65.5703125" customWidth="1"/>
    <col min="7" max="7" width="13" customWidth="1"/>
  </cols>
  <sheetData>
    <row r="1" spans="1:16" ht="18">
      <c r="A1" s="185" t="s">
        <v>276</v>
      </c>
    </row>
    <row r="2" spans="1:16" ht="25.5">
      <c r="A2" s="186" t="s">
        <v>277</v>
      </c>
      <c r="I2" s="62" t="s">
        <v>278</v>
      </c>
    </row>
    <row r="3" spans="1:16" ht="15">
      <c r="B3" s="60"/>
      <c r="C3" s="59" t="s">
        <v>279</v>
      </c>
      <c r="D3" s="60"/>
      <c r="F3" s="60"/>
      <c r="G3" s="60"/>
      <c r="H3" s="60"/>
      <c r="I3" s="60"/>
      <c r="J3" s="60"/>
      <c r="K3" s="60"/>
      <c r="L3" s="60"/>
      <c r="M3" s="60"/>
      <c r="N3" s="117" t="s">
        <v>280</v>
      </c>
      <c r="O3" s="60"/>
      <c r="P3" s="60"/>
    </row>
    <row r="4" spans="1:16" ht="15">
      <c r="B4" s="61" t="s">
        <v>8</v>
      </c>
      <c r="C4" s="61" t="s">
        <v>281</v>
      </c>
      <c r="D4" s="74" t="s">
        <v>9</v>
      </c>
      <c r="E4" s="74" t="s">
        <v>10</v>
      </c>
      <c r="F4" s="74" t="s">
        <v>11</v>
      </c>
      <c r="G4" s="74" t="s">
        <v>12</v>
      </c>
      <c r="H4" s="74" t="s">
        <v>13</v>
      </c>
      <c r="I4" s="74" t="s">
        <v>14</v>
      </c>
      <c r="J4" s="74" t="s">
        <v>15</v>
      </c>
      <c r="M4" s="83"/>
      <c r="N4" s="83"/>
      <c r="O4" s="83"/>
      <c r="P4" s="83"/>
    </row>
    <row r="5" spans="1:16" ht="15">
      <c r="B5" s="187" t="s">
        <v>116</v>
      </c>
      <c r="C5" s="66"/>
      <c r="D5" s="77">
        <v>19.78</v>
      </c>
      <c r="E5" s="77">
        <v>19.78</v>
      </c>
      <c r="F5" s="77">
        <v>19.78</v>
      </c>
      <c r="G5" s="77">
        <v>19.78</v>
      </c>
      <c r="H5" s="77">
        <v>19.78</v>
      </c>
      <c r="I5" s="77">
        <v>19.78</v>
      </c>
      <c r="J5" s="77">
        <v>19.78</v>
      </c>
      <c r="M5" s="97"/>
      <c r="N5" s="97"/>
      <c r="O5" s="97"/>
      <c r="P5" s="97"/>
    </row>
    <row r="6" spans="1:16" ht="15">
      <c r="B6" s="180" t="s">
        <v>117</v>
      </c>
      <c r="C6" s="66"/>
      <c r="D6" s="77">
        <v>19.78</v>
      </c>
      <c r="E6" s="77">
        <v>19.78</v>
      </c>
      <c r="F6" s="77">
        <v>19.78</v>
      </c>
      <c r="G6" s="77">
        <v>19.78</v>
      </c>
      <c r="H6" s="77">
        <v>19.78</v>
      </c>
      <c r="I6" s="77">
        <v>19.78</v>
      </c>
      <c r="J6" s="77">
        <v>19.78</v>
      </c>
      <c r="K6" s="78" t="s">
        <v>254</v>
      </c>
      <c r="L6" s="78" t="s">
        <v>254</v>
      </c>
      <c r="M6" s="97"/>
      <c r="N6" s="97"/>
      <c r="O6" s="97"/>
      <c r="P6" s="97"/>
    </row>
    <row r="7" spans="1:16" ht="15">
      <c r="B7" s="187" t="s">
        <v>118</v>
      </c>
      <c r="C7" s="66"/>
      <c r="D7" s="77">
        <v>19.78</v>
      </c>
      <c r="E7" s="77">
        <v>19.78</v>
      </c>
      <c r="F7" s="77">
        <v>19.78</v>
      </c>
      <c r="G7" s="77">
        <v>19.78</v>
      </c>
      <c r="H7" s="77">
        <v>19.78</v>
      </c>
      <c r="I7" s="77">
        <v>19.78</v>
      </c>
      <c r="J7" s="77">
        <v>19.78</v>
      </c>
    </row>
    <row r="8" spans="1:16" ht="15">
      <c r="B8" s="180" t="s">
        <v>119</v>
      </c>
      <c r="C8" s="66"/>
      <c r="D8" s="77">
        <v>19.78</v>
      </c>
      <c r="E8" s="77">
        <v>19.78</v>
      </c>
      <c r="F8" s="77">
        <v>19.78</v>
      </c>
      <c r="G8" s="77">
        <v>19.78</v>
      </c>
      <c r="H8" s="77">
        <v>19.78</v>
      </c>
      <c r="I8" s="77">
        <v>19.78</v>
      </c>
      <c r="J8" s="77">
        <v>19.78</v>
      </c>
      <c r="L8" s="196" t="s">
        <v>282</v>
      </c>
    </row>
    <row r="9" spans="1:16" s="69" customFormat="1" ht="15">
      <c r="B9" s="187" t="s">
        <v>120</v>
      </c>
      <c r="D9" s="77">
        <v>19.78</v>
      </c>
      <c r="E9" s="77">
        <v>19.78</v>
      </c>
      <c r="F9" s="77">
        <v>19.78</v>
      </c>
      <c r="G9" s="77">
        <v>19.78</v>
      </c>
      <c r="H9" s="77">
        <v>19.78</v>
      </c>
      <c r="I9" s="77">
        <v>19.78</v>
      </c>
      <c r="J9" s="77">
        <v>19.78</v>
      </c>
      <c r="K9" s="81"/>
      <c r="L9" s="81"/>
      <c r="M9" s="81"/>
    </row>
    <row r="10" spans="1:16" s="69" customFormat="1" ht="15">
      <c r="B10" s="180" t="s">
        <v>121</v>
      </c>
      <c r="D10" s="77">
        <v>19.78</v>
      </c>
      <c r="E10" s="77">
        <v>19.78</v>
      </c>
      <c r="F10" s="77">
        <v>19.78</v>
      </c>
      <c r="G10" s="77">
        <v>19.78</v>
      </c>
      <c r="H10" s="77">
        <v>19.78</v>
      </c>
      <c r="I10" s="77">
        <v>19.78</v>
      </c>
      <c r="J10" s="77">
        <v>19.78</v>
      </c>
      <c r="K10" s="83"/>
      <c r="L10" s="83"/>
      <c r="M10" s="83"/>
    </row>
    <row r="11" spans="1:16" ht="15">
      <c r="B11" s="187" t="s">
        <v>122</v>
      </c>
      <c r="D11" s="77">
        <v>1.91</v>
      </c>
      <c r="E11" s="77">
        <v>1.91</v>
      </c>
      <c r="F11" s="77">
        <v>1.91</v>
      </c>
      <c r="G11" s="77">
        <v>1.91</v>
      </c>
      <c r="H11" s="77">
        <v>1.91</v>
      </c>
      <c r="I11" s="77">
        <v>1.91</v>
      </c>
      <c r="J11" s="77">
        <v>1.91</v>
      </c>
      <c r="K11" s="78"/>
      <c r="L11" s="78"/>
      <c r="M11" s="78"/>
    </row>
    <row r="12" spans="1:16" ht="15">
      <c r="B12" s="180" t="s">
        <v>124</v>
      </c>
      <c r="D12" s="77">
        <v>1.91</v>
      </c>
      <c r="E12" s="77">
        <v>1.91</v>
      </c>
      <c r="F12" s="77">
        <v>1.91</v>
      </c>
      <c r="G12" s="77">
        <v>1.91</v>
      </c>
      <c r="H12" s="77">
        <v>1.91</v>
      </c>
      <c r="I12" s="77">
        <v>1.91</v>
      </c>
      <c r="J12" s="77">
        <v>1.91</v>
      </c>
      <c r="K12" s="78"/>
      <c r="L12" s="78"/>
      <c r="M12" s="78"/>
    </row>
    <row r="13" spans="1:16" s="183" customFormat="1" ht="15">
      <c r="B13" s="188" t="s">
        <v>125</v>
      </c>
      <c r="D13" s="189">
        <v>0.5</v>
      </c>
      <c r="E13" s="189">
        <v>0.5</v>
      </c>
      <c r="F13" s="189">
        <v>0.5</v>
      </c>
      <c r="G13" s="189">
        <v>0.5</v>
      </c>
      <c r="H13" s="189">
        <v>0.5</v>
      </c>
      <c r="I13" s="189">
        <v>0.5</v>
      </c>
      <c r="J13" s="189">
        <v>0.5</v>
      </c>
    </row>
    <row r="14" spans="1:16" ht="15">
      <c r="B14" s="187" t="s">
        <v>127</v>
      </c>
      <c r="D14" s="77">
        <v>1.91</v>
      </c>
      <c r="E14" s="77">
        <v>1.91</v>
      </c>
      <c r="F14" s="77">
        <v>1.91</v>
      </c>
      <c r="G14" s="77">
        <v>1.91</v>
      </c>
      <c r="H14" s="77">
        <v>1.91</v>
      </c>
      <c r="I14" s="77">
        <v>1.91</v>
      </c>
      <c r="J14" s="77">
        <v>1.91</v>
      </c>
    </row>
    <row r="15" spans="1:16" s="183" customFormat="1" ht="15">
      <c r="B15" s="190" t="s">
        <v>128</v>
      </c>
      <c r="D15" s="189">
        <v>8.92</v>
      </c>
      <c r="E15" s="189">
        <v>8.92</v>
      </c>
      <c r="F15" s="189">
        <v>8.92</v>
      </c>
      <c r="G15" s="189">
        <v>8.92</v>
      </c>
      <c r="H15" s="189">
        <v>8.92</v>
      </c>
      <c r="I15" s="189">
        <v>8.92</v>
      </c>
      <c r="J15" s="189">
        <v>8.92</v>
      </c>
    </row>
    <row r="16" spans="1:16" ht="15">
      <c r="B16" s="187" t="s">
        <v>129</v>
      </c>
      <c r="D16" s="77">
        <v>1.1000000000000001</v>
      </c>
      <c r="E16" s="77">
        <v>1.1000000000000001</v>
      </c>
      <c r="F16" s="77">
        <v>1.1000000000000001</v>
      </c>
      <c r="G16" s="77">
        <v>1.1000000000000001</v>
      </c>
      <c r="H16" s="77">
        <v>1.1000000000000001</v>
      </c>
      <c r="I16" s="77">
        <v>1.1000000000000001</v>
      </c>
      <c r="J16" s="77">
        <v>1.1000000000000001</v>
      </c>
    </row>
    <row r="17" spans="2:13" ht="15">
      <c r="B17" s="187" t="s">
        <v>130</v>
      </c>
      <c r="D17" s="77">
        <v>1.58</v>
      </c>
      <c r="E17" s="77">
        <v>1.58</v>
      </c>
      <c r="F17" s="77">
        <v>1.58</v>
      </c>
      <c r="G17" s="77">
        <v>1.58</v>
      </c>
      <c r="H17" s="77">
        <v>1.58</v>
      </c>
      <c r="I17" s="77">
        <v>1.58</v>
      </c>
      <c r="J17" s="77">
        <v>1.58</v>
      </c>
    </row>
    <row r="18" spans="2:13" ht="15">
      <c r="B18" s="180" t="s">
        <v>131</v>
      </c>
      <c r="D18" s="77">
        <v>1.58</v>
      </c>
      <c r="E18" s="77">
        <v>1.58</v>
      </c>
      <c r="F18" s="77">
        <v>1.58</v>
      </c>
      <c r="G18" s="77">
        <v>1.58</v>
      </c>
      <c r="H18" s="77">
        <v>1.58</v>
      </c>
      <c r="I18" s="77">
        <v>1.58</v>
      </c>
      <c r="J18" s="77">
        <v>1.58</v>
      </c>
    </row>
    <row r="19" spans="2:13" ht="15">
      <c r="B19" s="187" t="s">
        <v>17</v>
      </c>
      <c r="D19" s="77">
        <v>1.58</v>
      </c>
      <c r="E19" s="77">
        <v>1.58</v>
      </c>
      <c r="F19" s="77">
        <v>1.58</v>
      </c>
      <c r="G19" s="77">
        <v>1.58</v>
      </c>
      <c r="H19" s="77">
        <v>1.58</v>
      </c>
      <c r="I19" s="77">
        <v>1.58</v>
      </c>
      <c r="J19" s="77">
        <v>1.58</v>
      </c>
    </row>
    <row r="20" spans="2:13" ht="15">
      <c r="B20" s="187" t="s">
        <v>25</v>
      </c>
      <c r="D20" s="77">
        <v>1.58</v>
      </c>
      <c r="E20" s="77">
        <v>1.58</v>
      </c>
      <c r="F20" s="77">
        <v>1.58</v>
      </c>
      <c r="G20" s="77">
        <v>1.58</v>
      </c>
      <c r="H20" s="77">
        <v>1.58</v>
      </c>
      <c r="I20" s="77">
        <v>1.58</v>
      </c>
      <c r="J20" s="77">
        <v>1.58</v>
      </c>
    </row>
    <row r="21" spans="2:13" ht="15">
      <c r="B21" s="187" t="s">
        <v>32</v>
      </c>
      <c r="D21" s="77">
        <v>1.58</v>
      </c>
      <c r="E21" s="77">
        <v>1.58</v>
      </c>
      <c r="F21" s="77">
        <v>1.58</v>
      </c>
      <c r="G21" s="77">
        <v>1.58</v>
      </c>
      <c r="H21" s="77">
        <v>1.58</v>
      </c>
      <c r="I21" s="77">
        <v>1.58</v>
      </c>
      <c r="J21" s="77">
        <v>1.58</v>
      </c>
    </row>
    <row r="22" spans="2:13" ht="15">
      <c r="B22" s="187" t="s">
        <v>33</v>
      </c>
      <c r="D22" s="77">
        <v>1.91</v>
      </c>
      <c r="E22" s="77">
        <v>1.91</v>
      </c>
      <c r="F22" s="77">
        <v>1.91</v>
      </c>
      <c r="G22" s="77">
        <v>1.91</v>
      </c>
      <c r="H22" s="77">
        <v>1.91</v>
      </c>
      <c r="I22" s="77">
        <v>1.91</v>
      </c>
      <c r="J22" s="77">
        <v>1.91</v>
      </c>
    </row>
    <row r="23" spans="2:13" ht="15">
      <c r="B23" s="187" t="s">
        <v>34</v>
      </c>
      <c r="D23" s="77">
        <v>1.91</v>
      </c>
      <c r="E23" s="77">
        <v>1.91</v>
      </c>
      <c r="F23" s="77">
        <v>1.91</v>
      </c>
      <c r="G23" s="77">
        <v>1.91</v>
      </c>
      <c r="H23" s="77">
        <v>1.91</v>
      </c>
      <c r="I23" s="77">
        <v>1.91</v>
      </c>
      <c r="J23" s="77">
        <v>1.91</v>
      </c>
    </row>
    <row r="24" spans="2:13" ht="15">
      <c r="B24" s="187" t="s">
        <v>35</v>
      </c>
      <c r="D24" s="77">
        <v>1.91</v>
      </c>
      <c r="E24" s="77">
        <v>1.91</v>
      </c>
      <c r="F24" s="77">
        <v>1.91</v>
      </c>
      <c r="G24" s="77">
        <v>1.91</v>
      </c>
      <c r="H24" s="77">
        <v>1.91</v>
      </c>
      <c r="I24" s="77">
        <v>1.91</v>
      </c>
      <c r="J24" s="77">
        <v>1.91</v>
      </c>
    </row>
    <row r="25" spans="2:13" ht="15">
      <c r="E25" s="60"/>
      <c r="F25" s="60"/>
      <c r="G25" s="78"/>
      <c r="H25" s="78"/>
      <c r="I25" s="78"/>
      <c r="J25" s="78"/>
      <c r="K25" s="78"/>
      <c r="L25" s="78"/>
      <c r="M25" s="78"/>
    </row>
    <row r="26" spans="2:13" ht="15">
      <c r="E26" s="60"/>
      <c r="F26" s="60"/>
      <c r="G26" s="78"/>
      <c r="H26" s="78"/>
      <c r="I26" s="78"/>
      <c r="J26" s="78"/>
      <c r="K26" s="78"/>
      <c r="L26" s="78"/>
      <c r="M26" s="78"/>
    </row>
    <row r="27" spans="2:13" ht="15">
      <c r="E27" s="60"/>
      <c r="F27" s="60"/>
      <c r="G27" s="78"/>
      <c r="H27" s="78"/>
      <c r="I27" s="78"/>
      <c r="J27" s="78"/>
      <c r="K27" s="78"/>
      <c r="L27" s="78"/>
      <c r="M27" s="78"/>
    </row>
    <row r="28" spans="2:13" ht="15">
      <c r="D28" s="118" t="s">
        <v>283</v>
      </c>
      <c r="E28" s="60"/>
      <c r="F28" s="60"/>
      <c r="G28" s="78"/>
      <c r="H28" s="78"/>
      <c r="I28" s="78"/>
      <c r="J28" s="78"/>
      <c r="K28" s="78"/>
      <c r="L28" s="78"/>
      <c r="M28" s="78"/>
    </row>
    <row r="29" spans="2:13" ht="15">
      <c r="E29" s="60"/>
      <c r="F29" s="60"/>
      <c r="G29" s="78"/>
      <c r="H29" s="78"/>
      <c r="I29" s="78"/>
      <c r="J29" s="78"/>
      <c r="K29" s="78"/>
      <c r="L29" s="78"/>
      <c r="M29" s="78"/>
    </row>
    <row r="30" spans="2:13" ht="15">
      <c r="B30" s="99"/>
      <c r="C30" s="99"/>
      <c r="D30" s="98" t="s">
        <v>284</v>
      </c>
      <c r="E30" s="99"/>
      <c r="F30" s="99"/>
      <c r="G30" s="99"/>
      <c r="H30" s="99"/>
      <c r="I30" s="99"/>
      <c r="J30" s="99"/>
      <c r="K30" s="99"/>
      <c r="L30" s="78"/>
      <c r="M30" s="78"/>
    </row>
    <row r="31" spans="2:13" s="184" customFormat="1" ht="15">
      <c r="B31" s="101" t="s">
        <v>8</v>
      </c>
      <c r="C31" s="101" t="s">
        <v>69</v>
      </c>
      <c r="D31" s="101" t="s">
        <v>70</v>
      </c>
      <c r="E31" s="191" t="s">
        <v>9</v>
      </c>
      <c r="F31" s="191" t="s">
        <v>10</v>
      </c>
      <c r="G31" s="191" t="s">
        <v>11</v>
      </c>
      <c r="H31" s="191" t="s">
        <v>12</v>
      </c>
      <c r="I31" s="191" t="s">
        <v>13</v>
      </c>
      <c r="J31" s="191" t="s">
        <v>14</v>
      </c>
      <c r="K31" s="191" t="s">
        <v>15</v>
      </c>
      <c r="L31" s="197"/>
      <c r="M31" s="197"/>
    </row>
    <row r="32" spans="2:13" ht="15">
      <c r="B32" s="192" t="s">
        <v>122</v>
      </c>
      <c r="C32" s="103" t="s">
        <v>73</v>
      </c>
      <c r="D32" s="103" t="s">
        <v>74</v>
      </c>
      <c r="E32" s="193">
        <v>1E-3</v>
      </c>
      <c r="F32" s="193">
        <v>1E-3</v>
      </c>
      <c r="G32" s="193">
        <v>1E-3</v>
      </c>
      <c r="H32" s="193">
        <v>1E-3</v>
      </c>
      <c r="I32" s="193">
        <v>1E-3</v>
      </c>
      <c r="J32" s="193">
        <v>1E-3</v>
      </c>
      <c r="K32" s="193">
        <v>1E-3</v>
      </c>
    </row>
    <row r="33" spans="2:11" ht="15">
      <c r="B33" s="192" t="s">
        <v>124</v>
      </c>
      <c r="C33" s="103" t="s">
        <v>141</v>
      </c>
      <c r="D33" s="103" t="s">
        <v>74</v>
      </c>
      <c r="E33" s="193">
        <v>1E-3</v>
      </c>
      <c r="F33" s="193">
        <v>1E-3</v>
      </c>
      <c r="G33" s="193">
        <v>1E-3</v>
      </c>
      <c r="H33" s="193">
        <v>1E-3</v>
      </c>
      <c r="I33" s="193">
        <v>1E-3</v>
      </c>
      <c r="J33" s="193">
        <v>1E-3</v>
      </c>
      <c r="K33" s="193">
        <v>1E-3</v>
      </c>
    </row>
    <row r="34" spans="2:11" ht="15">
      <c r="B34" s="192" t="s">
        <v>125</v>
      </c>
      <c r="C34" s="103" t="s">
        <v>73</v>
      </c>
      <c r="D34" s="103" t="s">
        <v>74</v>
      </c>
      <c r="E34" s="193">
        <v>1E-3</v>
      </c>
      <c r="F34" s="193">
        <v>1E-3</v>
      </c>
      <c r="G34" s="193">
        <v>1E-3</v>
      </c>
      <c r="H34" s="193">
        <v>1E-3</v>
      </c>
      <c r="I34" s="193">
        <v>1E-3</v>
      </c>
      <c r="J34" s="193">
        <v>1E-3</v>
      </c>
      <c r="K34" s="193">
        <v>1E-3</v>
      </c>
    </row>
    <row r="35" spans="2:11" ht="15">
      <c r="B35" s="192" t="s">
        <v>127</v>
      </c>
      <c r="C35" s="103" t="s">
        <v>73</v>
      </c>
      <c r="D35" s="103" t="s">
        <v>74</v>
      </c>
      <c r="E35" s="193">
        <v>1E-3</v>
      </c>
      <c r="F35" s="193">
        <v>1E-3</v>
      </c>
      <c r="G35" s="193">
        <v>1E-3</v>
      </c>
      <c r="H35" s="193">
        <v>1E-3</v>
      </c>
      <c r="I35" s="193">
        <v>1E-3</v>
      </c>
      <c r="J35" s="193">
        <v>1E-3</v>
      </c>
      <c r="K35" s="193">
        <v>1E-3</v>
      </c>
    </row>
    <row r="36" spans="2:11" ht="15">
      <c r="B36" s="192" t="s">
        <v>128</v>
      </c>
      <c r="C36" s="103" t="s">
        <v>141</v>
      </c>
      <c r="D36" s="103" t="s">
        <v>74</v>
      </c>
      <c r="E36" s="193">
        <v>1E-3</v>
      </c>
      <c r="F36" s="193">
        <v>1E-3</v>
      </c>
      <c r="G36" s="193">
        <v>1E-3</v>
      </c>
      <c r="H36" s="193">
        <v>1E-3</v>
      </c>
      <c r="I36" s="193">
        <v>1E-3</v>
      </c>
      <c r="J36" s="193">
        <v>1E-3</v>
      </c>
      <c r="K36" s="193">
        <v>1E-3</v>
      </c>
    </row>
    <row r="37" spans="2:11" ht="15">
      <c r="B37" s="192" t="s">
        <v>129</v>
      </c>
      <c r="C37" s="103" t="s">
        <v>73</v>
      </c>
      <c r="D37" s="194" t="s">
        <v>142</v>
      </c>
      <c r="E37" s="193">
        <v>1E-3</v>
      </c>
      <c r="F37" s="193">
        <v>1E-3</v>
      </c>
      <c r="G37" s="193">
        <v>1E-3</v>
      </c>
      <c r="H37" s="193">
        <v>1E-3</v>
      </c>
      <c r="I37" s="193">
        <v>1E-3</v>
      </c>
      <c r="J37" s="193">
        <v>1E-3</v>
      </c>
      <c r="K37" s="193">
        <v>1E-3</v>
      </c>
    </row>
    <row r="38" spans="2:11" ht="15">
      <c r="B38" s="192" t="s">
        <v>117</v>
      </c>
      <c r="C38" s="103" t="s">
        <v>141</v>
      </c>
      <c r="D38" s="193" t="s">
        <v>143</v>
      </c>
      <c r="E38" s="193">
        <v>1E-3</v>
      </c>
      <c r="F38" s="193">
        <v>1E-3</v>
      </c>
      <c r="G38" s="193">
        <v>1E-3</v>
      </c>
      <c r="H38" s="193">
        <v>1E-3</v>
      </c>
      <c r="I38" s="193">
        <v>1E-3</v>
      </c>
      <c r="J38" s="193">
        <v>1E-3</v>
      </c>
      <c r="K38" s="193">
        <v>1E-3</v>
      </c>
    </row>
    <row r="39" spans="2:11" ht="15">
      <c r="B39" s="192" t="s">
        <v>116</v>
      </c>
      <c r="C39" s="103" t="s">
        <v>73</v>
      </c>
      <c r="D39" s="193" t="s">
        <v>143</v>
      </c>
      <c r="E39" s="193">
        <v>1E-3</v>
      </c>
      <c r="F39" s="193">
        <v>1E-3</v>
      </c>
      <c r="G39" s="193">
        <v>1E-3</v>
      </c>
      <c r="H39" s="193">
        <v>1E-3</v>
      </c>
      <c r="I39" s="193">
        <v>1E-3</v>
      </c>
      <c r="J39" s="193">
        <v>1E-3</v>
      </c>
      <c r="K39" s="193">
        <v>1E-3</v>
      </c>
    </row>
    <row r="40" spans="2:11" ht="15">
      <c r="B40" s="192" t="s">
        <v>119</v>
      </c>
      <c r="C40" s="103" t="s">
        <v>141</v>
      </c>
      <c r="D40" s="193" t="s">
        <v>143</v>
      </c>
      <c r="E40" s="193">
        <v>1E-3</v>
      </c>
      <c r="F40" s="193">
        <v>1E-3</v>
      </c>
      <c r="G40" s="193">
        <v>1E-3</v>
      </c>
      <c r="H40" s="193">
        <v>1E-3</v>
      </c>
      <c r="I40" s="193">
        <v>1E-3</v>
      </c>
      <c r="J40" s="193">
        <v>1E-3</v>
      </c>
      <c r="K40" s="193">
        <v>1E-3</v>
      </c>
    </row>
    <row r="41" spans="2:11" ht="15">
      <c r="B41" s="192" t="s">
        <v>118</v>
      </c>
      <c r="C41" s="103" t="s">
        <v>73</v>
      </c>
      <c r="D41" s="193" t="s">
        <v>143</v>
      </c>
      <c r="E41" s="193">
        <v>1E-3</v>
      </c>
      <c r="F41" s="193">
        <v>1E-3</v>
      </c>
      <c r="G41" s="193">
        <v>1E-3</v>
      </c>
      <c r="H41" s="193">
        <v>1E-3</v>
      </c>
      <c r="I41" s="193">
        <v>1E-3</v>
      </c>
      <c r="J41" s="193">
        <v>1E-3</v>
      </c>
      <c r="K41" s="193">
        <v>1E-3</v>
      </c>
    </row>
    <row r="42" spans="2:11" ht="15">
      <c r="B42" s="192" t="s">
        <v>121</v>
      </c>
      <c r="C42" s="103" t="s">
        <v>141</v>
      </c>
      <c r="D42" s="193" t="s">
        <v>143</v>
      </c>
      <c r="E42" s="193">
        <v>1E-3</v>
      </c>
      <c r="F42" s="193">
        <v>1E-3</v>
      </c>
      <c r="G42" s="193">
        <v>1E-3</v>
      </c>
      <c r="H42" s="193">
        <v>1E-3</v>
      </c>
      <c r="I42" s="193">
        <v>1E-3</v>
      </c>
      <c r="J42" s="193">
        <v>1E-3</v>
      </c>
      <c r="K42" s="193">
        <v>1E-3</v>
      </c>
    </row>
    <row r="43" spans="2:11" ht="15">
      <c r="B43" s="192" t="s">
        <v>120</v>
      </c>
      <c r="C43" s="103" t="s">
        <v>73</v>
      </c>
      <c r="D43" s="193" t="s">
        <v>143</v>
      </c>
      <c r="E43" s="193">
        <v>1E-3</v>
      </c>
      <c r="F43" s="193">
        <v>1E-3</v>
      </c>
      <c r="G43" s="193">
        <v>1E-3</v>
      </c>
      <c r="H43" s="193">
        <v>1E-3</v>
      </c>
      <c r="I43" s="193">
        <v>1E-3</v>
      </c>
      <c r="J43" s="193">
        <v>1E-3</v>
      </c>
      <c r="K43" s="193">
        <v>1E-3</v>
      </c>
    </row>
    <row r="44" spans="2:11" ht="15">
      <c r="B44" s="192" t="s">
        <v>130</v>
      </c>
      <c r="C44" s="103" t="s">
        <v>73</v>
      </c>
      <c r="D44" s="99" t="s">
        <v>71</v>
      </c>
      <c r="E44" s="193">
        <v>1E-3</v>
      </c>
      <c r="F44" s="193">
        <v>1E-3</v>
      </c>
      <c r="G44" s="193">
        <v>1E-3</v>
      </c>
      <c r="H44" s="193">
        <v>1E-3</v>
      </c>
      <c r="I44" s="193">
        <v>1E-3</v>
      </c>
      <c r="J44" s="193">
        <v>1E-3</v>
      </c>
      <c r="K44" s="193">
        <v>1E-3</v>
      </c>
    </row>
    <row r="45" spans="2:11" ht="15">
      <c r="B45" s="192" t="s">
        <v>131</v>
      </c>
      <c r="C45" s="103" t="s">
        <v>141</v>
      </c>
      <c r="D45" s="99" t="s">
        <v>71</v>
      </c>
      <c r="E45" s="193">
        <v>1E-3</v>
      </c>
      <c r="F45" s="193">
        <v>1E-3</v>
      </c>
      <c r="G45" s="193">
        <v>1E-3</v>
      </c>
      <c r="H45" s="193">
        <v>1E-3</v>
      </c>
      <c r="I45" s="193">
        <v>1E-3</v>
      </c>
      <c r="J45" s="193">
        <v>1E-3</v>
      </c>
      <c r="K45" s="193">
        <v>1E-3</v>
      </c>
    </row>
    <row r="46" spans="2:11" ht="15">
      <c r="B46" s="187" t="s">
        <v>17</v>
      </c>
      <c r="E46" s="193">
        <v>1E-3</v>
      </c>
      <c r="F46" s="193">
        <v>1E-3</v>
      </c>
      <c r="G46" s="193">
        <v>1E-3</v>
      </c>
      <c r="H46" s="193">
        <v>1E-3</v>
      </c>
      <c r="I46" s="193">
        <v>1E-3</v>
      </c>
      <c r="J46" s="193">
        <v>1E-3</v>
      </c>
      <c r="K46" s="193">
        <v>1E-3</v>
      </c>
    </row>
    <row r="47" spans="2:11" ht="15">
      <c r="B47" s="187" t="s">
        <v>25</v>
      </c>
      <c r="E47" s="193">
        <v>1E-3</v>
      </c>
      <c r="F47" s="193">
        <v>1E-3</v>
      </c>
      <c r="G47" s="193">
        <v>1E-3</v>
      </c>
      <c r="H47" s="193">
        <v>1E-3</v>
      </c>
      <c r="I47" s="193">
        <v>1E-3</v>
      </c>
      <c r="J47" s="193">
        <v>1E-3</v>
      </c>
      <c r="K47" s="193">
        <v>1E-3</v>
      </c>
    </row>
    <row r="48" spans="2:11" ht="15">
      <c r="B48" s="192" t="s">
        <v>30</v>
      </c>
      <c r="E48" s="193"/>
      <c r="F48" s="193"/>
      <c r="G48" s="193"/>
      <c r="H48" s="193"/>
      <c r="I48" s="193"/>
      <c r="J48" s="193"/>
      <c r="K48" s="193"/>
    </row>
    <row r="49" spans="2:11" ht="15">
      <c r="B49" s="187" t="s">
        <v>32</v>
      </c>
      <c r="E49" s="193">
        <v>1E-3</v>
      </c>
      <c r="F49" s="193">
        <v>1E-3</v>
      </c>
      <c r="G49" s="193">
        <v>1E-3</v>
      </c>
      <c r="H49" s="193">
        <v>1E-3</v>
      </c>
      <c r="I49" s="193">
        <v>1E-3</v>
      </c>
      <c r="J49" s="193">
        <v>1E-3</v>
      </c>
      <c r="K49" s="193">
        <v>1E-3</v>
      </c>
    </row>
    <row r="50" spans="2:11" ht="15">
      <c r="B50" s="195" t="s">
        <v>30</v>
      </c>
      <c r="E50" s="193"/>
      <c r="F50" s="193"/>
      <c r="G50" s="193"/>
      <c r="H50" s="193"/>
      <c r="I50" s="193"/>
      <c r="J50" s="193"/>
      <c r="K50" s="193"/>
    </row>
    <row r="51" spans="2:11" ht="15">
      <c r="B51" s="187" t="s">
        <v>33</v>
      </c>
      <c r="E51" s="193">
        <v>1E-3</v>
      </c>
      <c r="F51" s="193">
        <v>1E-3</v>
      </c>
      <c r="G51" s="193">
        <v>1E-3</v>
      </c>
      <c r="H51" s="193">
        <v>1E-3</v>
      </c>
      <c r="I51" s="193">
        <v>1E-3</v>
      </c>
      <c r="J51" s="193">
        <v>1E-3</v>
      </c>
      <c r="K51" s="193">
        <v>1E-3</v>
      </c>
    </row>
    <row r="52" spans="2:11" ht="15">
      <c r="B52" s="187" t="s">
        <v>34</v>
      </c>
      <c r="E52" s="193">
        <v>1E-3</v>
      </c>
      <c r="F52" s="193">
        <v>1E-3</v>
      </c>
      <c r="G52" s="193">
        <v>1E-3</v>
      </c>
      <c r="H52" s="193">
        <v>1E-3</v>
      </c>
      <c r="I52" s="193">
        <v>1E-3</v>
      </c>
      <c r="J52" s="193">
        <v>1E-3</v>
      </c>
      <c r="K52" s="193">
        <v>1E-3</v>
      </c>
    </row>
    <row r="53" spans="2:11" ht="15">
      <c r="B53" s="195" t="s">
        <v>30</v>
      </c>
      <c r="E53" s="193"/>
      <c r="F53" s="193"/>
      <c r="G53" s="193"/>
      <c r="H53" s="193"/>
      <c r="I53" s="193"/>
      <c r="J53" s="193"/>
      <c r="K53" s="193"/>
    </row>
    <row r="54" spans="2:11" ht="15">
      <c r="B54" s="187" t="s">
        <v>35</v>
      </c>
      <c r="E54" s="193">
        <v>1E-3</v>
      </c>
      <c r="F54" s="193">
        <v>1E-3</v>
      </c>
      <c r="G54" s="193">
        <v>1E-3</v>
      </c>
      <c r="H54" s="193">
        <v>1E-3</v>
      </c>
      <c r="I54" s="193">
        <v>1E-3</v>
      </c>
      <c r="J54" s="193">
        <v>1E-3</v>
      </c>
      <c r="K54" s="193">
        <v>1E-3</v>
      </c>
    </row>
    <row r="68" spans="5:13" ht="15">
      <c r="E68" s="60"/>
      <c r="F68" s="60"/>
      <c r="G68" s="78"/>
      <c r="H68" s="78"/>
      <c r="I68" s="78"/>
      <c r="J68" s="78"/>
      <c r="K68" s="78"/>
      <c r="L68" s="78"/>
      <c r="M68" s="78"/>
    </row>
    <row r="69" spans="5:13" ht="15">
      <c r="E69" s="60"/>
      <c r="F69" s="60"/>
      <c r="G69" s="78"/>
      <c r="H69" s="78"/>
      <c r="I69" s="78"/>
      <c r="J69" s="78"/>
      <c r="K69" s="78"/>
      <c r="L69" s="78"/>
      <c r="M69" s="78"/>
    </row>
    <row r="70" spans="5:13" ht="15">
      <c r="E70" s="60"/>
      <c r="F70" s="60"/>
      <c r="G70" s="78"/>
      <c r="H70" s="78"/>
      <c r="I70" s="78"/>
      <c r="J70" s="78"/>
      <c r="K70" s="78"/>
      <c r="L70" s="78"/>
      <c r="M70" s="78"/>
    </row>
    <row r="71" spans="5:13" ht="15">
      <c r="E71" s="60"/>
      <c r="F71" s="60"/>
      <c r="G71" s="78"/>
      <c r="H71" s="78"/>
      <c r="I71" s="78"/>
      <c r="J71" s="78"/>
      <c r="K71" s="78"/>
      <c r="L71" s="78"/>
      <c r="M71" s="78"/>
    </row>
    <row r="72" spans="5:13" ht="15">
      <c r="E72" s="60"/>
      <c r="F72" s="60"/>
      <c r="G72" s="78"/>
      <c r="H72" s="78"/>
      <c r="I72" s="78"/>
      <c r="J72" s="78"/>
      <c r="K72" s="78"/>
      <c r="L72" s="78"/>
      <c r="M72" s="78"/>
    </row>
    <row r="73" spans="5:13" ht="15">
      <c r="E73" s="60"/>
      <c r="F73" s="60"/>
      <c r="G73" s="78"/>
      <c r="H73" s="78"/>
      <c r="I73" s="78"/>
      <c r="J73" s="78"/>
      <c r="K73" s="78"/>
      <c r="L73" s="78"/>
      <c r="M73" s="78"/>
    </row>
    <row r="74" spans="5:13" ht="15">
      <c r="E74" s="60"/>
      <c r="F74" s="60"/>
      <c r="G74" s="78"/>
      <c r="H74" s="78"/>
      <c r="I74" s="78"/>
      <c r="J74" s="78"/>
      <c r="K74" s="78"/>
      <c r="L74" s="78"/>
      <c r="M74" s="78"/>
    </row>
    <row r="75" spans="5:13" ht="15">
      <c r="E75" s="60"/>
      <c r="F75" s="60"/>
      <c r="G75" s="78"/>
      <c r="H75" s="78"/>
      <c r="I75" s="78"/>
      <c r="J75" s="78"/>
      <c r="K75" s="78"/>
      <c r="L75" s="78"/>
      <c r="M75" s="78"/>
    </row>
    <row r="76" spans="5:13" ht="15">
      <c r="E76" s="60"/>
      <c r="F76" s="60"/>
      <c r="G76" s="78"/>
      <c r="H76" s="78"/>
      <c r="I76" s="78"/>
      <c r="J76" s="78"/>
      <c r="K76" s="78"/>
      <c r="L76" s="78"/>
      <c r="M76" s="78"/>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G64"/>
  <sheetViews>
    <sheetView topLeftCell="BW5" workbookViewId="0">
      <selection activeCell="DO33" sqref="DO33"/>
    </sheetView>
  </sheetViews>
  <sheetFormatPr defaultColWidth="9" defaultRowHeight="12.75"/>
  <cols>
    <col min="4" max="22" width="9" hidden="1" customWidth="1"/>
    <col min="28" max="46" width="9" hidden="1" customWidth="1"/>
    <col min="52" max="70" width="9" hidden="1" customWidth="1"/>
    <col min="74" max="74" width="36.42578125" customWidth="1"/>
    <col min="76" max="94" width="9" hidden="1" customWidth="1"/>
    <col min="98" max="98" width="38.28515625" customWidth="1"/>
    <col min="100" max="118" width="9" hidden="1" customWidth="1"/>
    <col min="124" max="142" width="9" hidden="1" customWidth="1"/>
    <col min="148" max="166" width="9" hidden="1" customWidth="1"/>
    <col min="172" max="190" width="9" hidden="1" customWidth="1"/>
    <col min="196" max="214" width="9" hidden="1" customWidth="1"/>
  </cols>
  <sheetData>
    <row r="1" spans="1:215" ht="15">
      <c r="A1" s="300"/>
      <c r="B1" s="300"/>
      <c r="C1" s="1"/>
      <c r="D1" s="1"/>
      <c r="E1" s="1"/>
      <c r="F1" s="1"/>
      <c r="G1" s="1"/>
      <c r="H1" s="1"/>
      <c r="I1" s="1"/>
      <c r="J1" s="1"/>
      <c r="K1" s="1"/>
      <c r="L1" s="1"/>
      <c r="M1" s="1"/>
      <c r="N1" s="1"/>
      <c r="O1" s="1"/>
      <c r="P1" s="1"/>
      <c r="Q1" s="1"/>
      <c r="R1" s="1"/>
      <c r="S1" s="1"/>
      <c r="T1" s="1"/>
      <c r="U1" s="1"/>
      <c r="V1" s="1"/>
      <c r="W1" s="1"/>
      <c r="Y1" s="300"/>
      <c r="Z1" s="300"/>
      <c r="AA1" s="1"/>
      <c r="AB1" s="1"/>
      <c r="AC1" s="1"/>
      <c r="AD1" s="1"/>
      <c r="AE1" s="1"/>
      <c r="AF1" s="1"/>
      <c r="AG1" s="1"/>
      <c r="AH1" s="1"/>
      <c r="AI1" s="1"/>
      <c r="AJ1" s="1"/>
      <c r="AK1" s="1"/>
      <c r="AL1" s="1"/>
      <c r="AM1" s="1"/>
      <c r="AN1" s="1"/>
      <c r="AO1" s="1"/>
      <c r="AP1" s="1"/>
      <c r="AQ1" s="1"/>
      <c r="AR1" s="1"/>
      <c r="AS1" s="1"/>
      <c r="AT1" s="1"/>
      <c r="AU1" s="1"/>
      <c r="AW1" s="310"/>
      <c r="AX1" s="310"/>
      <c r="AY1" s="22"/>
      <c r="AZ1" s="22"/>
      <c r="BA1" s="22"/>
      <c r="BB1" s="22"/>
      <c r="BC1" s="22"/>
      <c r="BD1" s="22"/>
      <c r="BE1" s="22"/>
      <c r="BF1" s="22"/>
      <c r="BG1" s="22"/>
      <c r="BH1" s="22"/>
      <c r="BI1" s="22"/>
      <c r="BJ1" s="22"/>
      <c r="BK1" s="22"/>
      <c r="BL1" s="22"/>
      <c r="BM1" s="22"/>
      <c r="BN1" s="22"/>
      <c r="BO1" s="22"/>
      <c r="BP1" s="22"/>
      <c r="BQ1" s="22"/>
      <c r="BR1" s="22"/>
      <c r="BS1" s="22"/>
      <c r="BT1" s="38"/>
      <c r="BU1" s="310"/>
      <c r="BV1" s="310"/>
      <c r="BW1" s="22"/>
      <c r="BX1" s="22"/>
      <c r="BY1" s="22"/>
      <c r="BZ1" s="22"/>
      <c r="CA1" s="22"/>
      <c r="CB1" s="22"/>
      <c r="CC1" s="22"/>
      <c r="CD1" s="22"/>
      <c r="CE1" s="22"/>
      <c r="CF1" s="22"/>
      <c r="CG1" s="22"/>
      <c r="CH1" s="22"/>
      <c r="CI1" s="22"/>
      <c r="CJ1" s="22"/>
      <c r="CK1" s="22"/>
      <c r="CL1" s="22"/>
      <c r="CM1" s="22"/>
      <c r="CN1" s="22"/>
      <c r="CO1" s="22"/>
      <c r="CP1" s="22"/>
      <c r="CQ1" s="22"/>
      <c r="CR1" s="38"/>
      <c r="CS1" s="310"/>
      <c r="CT1" s="310"/>
      <c r="CU1" s="22"/>
      <c r="CV1" s="22"/>
      <c r="CW1" s="22"/>
      <c r="CX1" s="22"/>
      <c r="CY1" s="22"/>
      <c r="CZ1" s="22"/>
      <c r="DA1" s="22"/>
      <c r="DB1" s="22"/>
      <c r="DC1" s="22"/>
      <c r="DD1" s="22"/>
      <c r="DE1" s="22"/>
      <c r="DF1" s="22"/>
      <c r="DG1" s="22"/>
      <c r="DH1" s="22"/>
      <c r="DI1" s="22"/>
      <c r="DJ1" s="22"/>
      <c r="DK1" s="22"/>
      <c r="DL1" s="22"/>
      <c r="DM1" s="22"/>
      <c r="DN1" s="22"/>
      <c r="DO1" s="22"/>
      <c r="DP1" s="38"/>
      <c r="DQ1" s="310"/>
      <c r="DR1" s="310"/>
      <c r="DS1" s="22"/>
      <c r="DT1" s="22"/>
      <c r="DU1" s="22"/>
      <c r="DV1" s="22"/>
      <c r="DW1" s="22"/>
      <c r="DX1" s="22"/>
      <c r="DY1" s="22"/>
      <c r="DZ1" s="22"/>
      <c r="EA1" s="22"/>
      <c r="EB1" s="22"/>
      <c r="EC1" s="22"/>
      <c r="ED1" s="22"/>
      <c r="EE1" s="22"/>
      <c r="EF1" s="22"/>
      <c r="EG1" s="22"/>
      <c r="EH1" s="22"/>
      <c r="EI1" s="22"/>
      <c r="EJ1" s="22"/>
      <c r="EK1" s="22"/>
      <c r="EL1" s="22"/>
      <c r="EM1" s="22"/>
      <c r="EN1" s="38"/>
      <c r="EO1" s="310"/>
      <c r="EP1" s="310"/>
      <c r="EQ1" s="22"/>
      <c r="ER1" s="22"/>
      <c r="ES1" s="22"/>
      <c r="ET1" s="22"/>
      <c r="EU1" s="22"/>
      <c r="EV1" s="22"/>
      <c r="EW1" s="22"/>
      <c r="EX1" s="22"/>
      <c r="EY1" s="22"/>
      <c r="EZ1" s="22"/>
      <c r="FA1" s="22"/>
      <c r="FB1" s="22"/>
      <c r="FC1" s="22"/>
      <c r="FD1" s="22"/>
      <c r="FE1" s="22"/>
      <c r="FF1" s="22"/>
      <c r="FG1" s="22"/>
      <c r="FH1" s="22"/>
      <c r="FI1" s="22"/>
      <c r="FJ1" s="22"/>
      <c r="FK1" s="22"/>
      <c r="FM1" s="300"/>
      <c r="FN1" s="300"/>
      <c r="FO1" s="1"/>
      <c r="FP1" s="1"/>
      <c r="FQ1" s="1"/>
      <c r="FR1" s="1"/>
      <c r="FS1" s="1"/>
      <c r="FT1" s="1"/>
      <c r="FU1" s="1"/>
      <c r="FV1" s="1"/>
      <c r="FW1" s="1"/>
      <c r="FX1" s="1"/>
      <c r="FY1" s="1"/>
      <c r="FZ1" s="1"/>
      <c r="GA1" s="1"/>
      <c r="GB1" s="1"/>
      <c r="GC1" s="1"/>
      <c r="GD1" s="1"/>
      <c r="GE1" s="1"/>
      <c r="GF1" s="1"/>
      <c r="GG1" s="1"/>
      <c r="GH1" s="1"/>
      <c r="GI1" s="1"/>
      <c r="GK1" s="300"/>
      <c r="GL1" s="300"/>
      <c r="GM1" s="1"/>
      <c r="GN1" s="1"/>
      <c r="GO1" s="1"/>
      <c r="GP1" s="1"/>
      <c r="GQ1" s="1"/>
      <c r="GR1" s="1"/>
      <c r="GS1" s="1"/>
      <c r="GT1" s="1"/>
      <c r="GU1" s="1"/>
      <c r="GV1" s="1"/>
      <c r="GW1" s="1"/>
      <c r="GX1" s="1"/>
      <c r="GY1" s="1"/>
      <c r="GZ1" s="1"/>
      <c r="HA1" s="1"/>
      <c r="HB1" s="1"/>
      <c r="HC1" s="1"/>
      <c r="HD1" s="1"/>
      <c r="HE1" s="1"/>
      <c r="HF1" s="1"/>
      <c r="HG1" s="1"/>
    </row>
    <row r="2" spans="1:215" ht="15">
      <c r="A2" s="300"/>
      <c r="B2" s="300"/>
      <c r="C2" s="1"/>
      <c r="D2" s="1"/>
      <c r="E2" s="1"/>
      <c r="F2" s="1"/>
      <c r="G2" s="1"/>
      <c r="H2" s="1"/>
      <c r="I2" s="1"/>
      <c r="J2" s="1"/>
      <c r="K2" s="1"/>
      <c r="L2" s="1"/>
      <c r="M2" s="1"/>
      <c r="N2" s="1"/>
      <c r="O2" s="1"/>
      <c r="P2" s="1"/>
      <c r="Q2" s="1"/>
      <c r="R2" s="1"/>
      <c r="S2" s="1"/>
      <c r="T2" s="1"/>
      <c r="U2" s="1"/>
      <c r="V2" s="1"/>
      <c r="W2" s="1"/>
      <c r="Y2" s="300"/>
      <c r="Z2" s="300"/>
      <c r="AA2" s="1"/>
      <c r="AB2" s="1"/>
      <c r="AC2" s="1"/>
      <c r="AD2" s="1"/>
      <c r="AE2" s="1"/>
      <c r="AF2" s="1"/>
      <c r="AG2" s="1"/>
      <c r="AH2" s="1"/>
      <c r="AI2" s="1"/>
      <c r="AJ2" s="1"/>
      <c r="AK2" s="1"/>
      <c r="AL2" s="1"/>
      <c r="AM2" s="1"/>
      <c r="AN2" s="1"/>
      <c r="AO2" s="1"/>
      <c r="AP2" s="1"/>
      <c r="AQ2" s="1"/>
      <c r="AR2" s="1"/>
      <c r="AS2" s="1"/>
      <c r="AT2" s="1"/>
      <c r="AU2" s="1"/>
      <c r="AW2" s="310"/>
      <c r="AX2" s="310"/>
      <c r="AY2" s="22"/>
      <c r="AZ2" s="22"/>
      <c r="BA2" s="22"/>
      <c r="BB2" s="22"/>
      <c r="BC2" s="22"/>
      <c r="BD2" s="22"/>
      <c r="BE2" s="22"/>
      <c r="BF2" s="22"/>
      <c r="BG2" s="22"/>
      <c r="BH2" s="22"/>
      <c r="BI2" s="22"/>
      <c r="BJ2" s="22"/>
      <c r="BK2" s="22"/>
      <c r="BL2" s="22"/>
      <c r="BM2" s="22"/>
      <c r="BN2" s="22"/>
      <c r="BO2" s="22"/>
      <c r="BP2" s="22"/>
      <c r="BQ2" s="22"/>
      <c r="BR2" s="22"/>
      <c r="BS2" s="22"/>
      <c r="BT2" s="38"/>
      <c r="BU2" s="310"/>
      <c r="BV2" s="310"/>
      <c r="BW2" s="22"/>
      <c r="BX2" s="22"/>
      <c r="BY2" s="22"/>
      <c r="BZ2" s="22"/>
      <c r="CA2" s="22"/>
      <c r="CB2" s="22"/>
      <c r="CC2" s="22"/>
      <c r="CD2" s="22"/>
      <c r="CE2" s="22"/>
      <c r="CF2" s="22"/>
      <c r="CG2" s="22"/>
      <c r="CH2" s="22"/>
      <c r="CI2" s="22"/>
      <c r="CJ2" s="22"/>
      <c r="CK2" s="22"/>
      <c r="CL2" s="22"/>
      <c r="CM2" s="22"/>
      <c r="CN2" s="22"/>
      <c r="CO2" s="22"/>
      <c r="CP2" s="22"/>
      <c r="CQ2" s="22"/>
      <c r="CR2" s="38"/>
      <c r="CS2" s="310"/>
      <c r="CT2" s="310"/>
      <c r="CU2" s="22"/>
      <c r="CV2" s="22"/>
      <c r="CW2" s="22"/>
      <c r="CX2" s="22"/>
      <c r="CY2" s="22"/>
      <c r="CZ2" s="22"/>
      <c r="DA2" s="22"/>
      <c r="DB2" s="22"/>
      <c r="DC2" s="22"/>
      <c r="DD2" s="22"/>
      <c r="DE2" s="22"/>
      <c r="DF2" s="22"/>
      <c r="DG2" s="22"/>
      <c r="DH2" s="22"/>
      <c r="DI2" s="22"/>
      <c r="DJ2" s="22"/>
      <c r="DK2" s="22"/>
      <c r="DL2" s="22"/>
      <c r="DM2" s="22"/>
      <c r="DN2" s="22"/>
      <c r="DO2" s="22"/>
      <c r="DP2" s="38"/>
      <c r="DQ2" s="310"/>
      <c r="DR2" s="310"/>
      <c r="DS2" s="22"/>
      <c r="DT2" s="22"/>
      <c r="DU2" s="22"/>
      <c r="DV2" s="22"/>
      <c r="DW2" s="22"/>
      <c r="DX2" s="22"/>
      <c r="DY2" s="22"/>
      <c r="DZ2" s="22"/>
      <c r="EA2" s="22"/>
      <c r="EB2" s="22"/>
      <c r="EC2" s="22"/>
      <c r="ED2" s="22"/>
      <c r="EE2" s="22"/>
      <c r="EF2" s="22"/>
      <c r="EG2" s="22"/>
      <c r="EH2" s="22"/>
      <c r="EI2" s="22"/>
      <c r="EJ2" s="22"/>
      <c r="EK2" s="22"/>
      <c r="EL2" s="22"/>
      <c r="EM2" s="22"/>
      <c r="EN2" s="38"/>
      <c r="EO2" s="310"/>
      <c r="EP2" s="310"/>
      <c r="EQ2" s="22"/>
      <c r="ER2" s="22"/>
      <c r="ES2" s="22"/>
      <c r="ET2" s="22"/>
      <c r="EU2" s="22"/>
      <c r="EV2" s="22"/>
      <c r="EW2" s="22"/>
      <c r="EX2" s="22"/>
      <c r="EY2" s="22"/>
      <c r="EZ2" s="22"/>
      <c r="FA2" s="22"/>
      <c r="FB2" s="22"/>
      <c r="FC2" s="22"/>
      <c r="FD2" s="22"/>
      <c r="FE2" s="22"/>
      <c r="FF2" s="22"/>
      <c r="FG2" s="22"/>
      <c r="FH2" s="22"/>
      <c r="FI2" s="22"/>
      <c r="FJ2" s="22"/>
      <c r="FK2" s="22"/>
      <c r="FM2" s="300"/>
      <c r="FN2" s="300"/>
      <c r="FO2" s="1"/>
      <c r="FP2" s="1"/>
      <c r="FQ2" s="1"/>
      <c r="FR2" s="1"/>
      <c r="FS2" s="1"/>
      <c r="FT2" s="1"/>
      <c r="FU2" s="1"/>
      <c r="FV2" s="1"/>
      <c r="FW2" s="1"/>
      <c r="FX2" s="1"/>
      <c r="FY2" s="1"/>
      <c r="FZ2" s="1"/>
      <c r="GA2" s="1"/>
      <c r="GB2" s="1"/>
      <c r="GC2" s="1"/>
      <c r="GD2" s="1"/>
      <c r="GE2" s="1"/>
      <c r="GF2" s="1"/>
      <c r="GG2" s="1"/>
      <c r="GH2" s="1"/>
      <c r="GI2" s="1"/>
      <c r="GK2" s="300"/>
      <c r="GL2" s="300"/>
      <c r="GM2" s="1"/>
      <c r="GN2" s="1"/>
      <c r="GO2" s="1"/>
      <c r="GP2" s="1"/>
      <c r="GQ2" s="1"/>
      <c r="GR2" s="1"/>
      <c r="GS2" s="1"/>
      <c r="GT2" s="1"/>
      <c r="GU2" s="1"/>
      <c r="GV2" s="1"/>
      <c r="GW2" s="1"/>
      <c r="GX2" s="1"/>
      <c r="GY2" s="1"/>
      <c r="GZ2" s="1"/>
      <c r="HA2" s="1"/>
      <c r="HB2" s="1"/>
      <c r="HC2" s="1"/>
      <c r="HD2" s="1"/>
      <c r="HE2" s="1"/>
      <c r="HF2" s="1"/>
      <c r="HG2" s="1"/>
    </row>
    <row r="3" spans="1:215" ht="15">
      <c r="A3" s="300"/>
      <c r="B3" s="300"/>
      <c r="C3" s="1"/>
      <c r="D3" s="1"/>
      <c r="E3" s="1"/>
      <c r="F3" s="1"/>
      <c r="G3" s="1"/>
      <c r="H3" s="1"/>
      <c r="I3" s="1"/>
      <c r="J3" s="1"/>
      <c r="K3" s="1"/>
      <c r="L3" s="1"/>
      <c r="M3" s="1"/>
      <c r="N3" s="1"/>
      <c r="O3" s="1"/>
      <c r="P3" s="1"/>
      <c r="Q3" s="1"/>
      <c r="R3" s="1"/>
      <c r="S3" s="1"/>
      <c r="T3" s="1"/>
      <c r="U3" s="1"/>
      <c r="V3" s="1"/>
      <c r="W3" s="1"/>
      <c r="Y3" s="300"/>
      <c r="Z3" s="300"/>
      <c r="AA3" s="1"/>
      <c r="AB3" s="1"/>
      <c r="AC3" s="1"/>
      <c r="AD3" s="1"/>
      <c r="AE3" s="1"/>
      <c r="AF3" s="1"/>
      <c r="AG3" s="1"/>
      <c r="AH3" s="1"/>
      <c r="AI3" s="1"/>
      <c r="AJ3" s="1"/>
      <c r="AK3" s="1"/>
      <c r="AL3" s="1"/>
      <c r="AM3" s="1"/>
      <c r="AN3" s="1"/>
      <c r="AO3" s="1"/>
      <c r="AP3" s="1"/>
      <c r="AQ3" s="1"/>
      <c r="AR3" s="1"/>
      <c r="AS3" s="1"/>
      <c r="AT3" s="1"/>
      <c r="AU3" s="1"/>
      <c r="AW3" s="310"/>
      <c r="AX3" s="310"/>
      <c r="AY3" s="22"/>
      <c r="AZ3" s="22"/>
      <c r="BA3" s="22"/>
      <c r="BB3" s="22"/>
      <c r="BC3" s="22"/>
      <c r="BD3" s="22"/>
      <c r="BE3" s="22"/>
      <c r="BF3" s="22"/>
      <c r="BG3" s="22"/>
      <c r="BH3" s="22"/>
      <c r="BI3" s="22"/>
      <c r="BJ3" s="22"/>
      <c r="BK3" s="22"/>
      <c r="BL3" s="22"/>
      <c r="BM3" s="22"/>
      <c r="BN3" s="22"/>
      <c r="BO3" s="22"/>
      <c r="BP3" s="22"/>
      <c r="BQ3" s="22"/>
      <c r="BR3" s="22"/>
      <c r="BS3" s="22"/>
      <c r="BT3" s="38"/>
      <c r="BU3" s="310"/>
      <c r="BV3" s="310"/>
      <c r="BW3" s="22"/>
      <c r="BX3" s="22"/>
      <c r="BY3" s="22"/>
      <c r="BZ3" s="22"/>
      <c r="CA3" s="22"/>
      <c r="CB3" s="22"/>
      <c r="CC3" s="22"/>
      <c r="CD3" s="22"/>
      <c r="CE3" s="22"/>
      <c r="CF3" s="22"/>
      <c r="CG3" s="22"/>
      <c r="CH3" s="22"/>
      <c r="CI3" s="22"/>
      <c r="CJ3" s="22"/>
      <c r="CK3" s="22"/>
      <c r="CL3" s="22"/>
      <c r="CM3" s="22"/>
      <c r="CN3" s="22"/>
      <c r="CO3" s="22"/>
      <c r="CP3" s="22"/>
      <c r="CQ3" s="22"/>
      <c r="CR3" s="38"/>
      <c r="CS3" s="310"/>
      <c r="CT3" s="310"/>
      <c r="CU3" s="22"/>
      <c r="CV3" s="22"/>
      <c r="CW3" s="22"/>
      <c r="CX3" s="22"/>
      <c r="CY3" s="22"/>
      <c r="CZ3" s="22"/>
      <c r="DA3" s="22"/>
      <c r="DB3" s="22"/>
      <c r="DC3" s="22"/>
      <c r="DD3" s="22"/>
      <c r="DE3" s="22"/>
      <c r="DF3" s="22"/>
      <c r="DG3" s="22"/>
      <c r="DH3" s="22"/>
      <c r="DI3" s="22"/>
      <c r="DJ3" s="22"/>
      <c r="DK3" s="22"/>
      <c r="DL3" s="22"/>
      <c r="DM3" s="22"/>
      <c r="DN3" s="22"/>
      <c r="DO3" s="22"/>
      <c r="DP3" s="38"/>
      <c r="DQ3" s="310"/>
      <c r="DR3" s="310"/>
      <c r="DS3" s="22"/>
      <c r="DT3" s="22"/>
      <c r="DU3" s="22"/>
      <c r="DV3" s="22"/>
      <c r="DW3" s="22"/>
      <c r="DX3" s="22"/>
      <c r="DY3" s="22"/>
      <c r="DZ3" s="22"/>
      <c r="EA3" s="22"/>
      <c r="EB3" s="22"/>
      <c r="EC3" s="22"/>
      <c r="ED3" s="22"/>
      <c r="EE3" s="22"/>
      <c r="EF3" s="22"/>
      <c r="EG3" s="22"/>
      <c r="EH3" s="22"/>
      <c r="EI3" s="22"/>
      <c r="EJ3" s="22"/>
      <c r="EK3" s="22"/>
      <c r="EL3" s="22"/>
      <c r="EM3" s="22"/>
      <c r="EN3" s="38"/>
      <c r="EO3" s="310"/>
      <c r="EP3" s="310"/>
      <c r="EQ3" s="22"/>
      <c r="ER3" s="22"/>
      <c r="ES3" s="22"/>
      <c r="ET3" s="22"/>
      <c r="EU3" s="22"/>
      <c r="EV3" s="22"/>
      <c r="EW3" s="22"/>
      <c r="EX3" s="22"/>
      <c r="EY3" s="22"/>
      <c r="EZ3" s="22"/>
      <c r="FA3" s="22"/>
      <c r="FB3" s="22"/>
      <c r="FC3" s="22"/>
      <c r="FD3" s="22"/>
      <c r="FE3" s="22"/>
      <c r="FF3" s="22"/>
      <c r="FG3" s="22"/>
      <c r="FH3" s="22"/>
      <c r="FI3" s="22"/>
      <c r="FJ3" s="22"/>
      <c r="FK3" s="22"/>
      <c r="FM3" s="300"/>
      <c r="FN3" s="300"/>
      <c r="FO3" s="1"/>
      <c r="FP3" s="1"/>
      <c r="FQ3" s="1"/>
      <c r="FR3" s="1"/>
      <c r="FS3" s="1"/>
      <c r="FT3" s="1"/>
      <c r="FU3" s="1"/>
      <c r="FV3" s="1"/>
      <c r="FW3" s="1"/>
      <c r="FX3" s="1"/>
      <c r="FY3" s="1"/>
      <c r="FZ3" s="1"/>
      <c r="GA3" s="1"/>
      <c r="GB3" s="1"/>
      <c r="GC3" s="1"/>
      <c r="GD3" s="1"/>
      <c r="GE3" s="1"/>
      <c r="GF3" s="1"/>
      <c r="GG3" s="1"/>
      <c r="GH3" s="1"/>
      <c r="GI3" s="1"/>
      <c r="GK3" s="300"/>
      <c r="GL3" s="300"/>
      <c r="GM3" s="1"/>
      <c r="GN3" s="1"/>
      <c r="GO3" s="1"/>
      <c r="GP3" s="1"/>
      <c r="GQ3" s="1"/>
      <c r="GR3" s="1"/>
      <c r="GS3" s="1"/>
      <c r="GT3" s="1"/>
      <c r="GU3" s="1"/>
      <c r="GV3" s="1"/>
      <c r="GW3" s="1"/>
      <c r="GX3" s="1"/>
      <c r="GY3" s="1"/>
      <c r="GZ3" s="1"/>
      <c r="HA3" s="1"/>
      <c r="HB3" s="1"/>
      <c r="HC3" s="1"/>
      <c r="HD3" s="1"/>
      <c r="HE3" s="1"/>
      <c r="HF3" s="1"/>
      <c r="HG3" s="1"/>
    </row>
    <row r="4" spans="1:215" ht="15">
      <c r="A4" s="300"/>
      <c r="B4" s="300"/>
      <c r="C4" s="1"/>
      <c r="D4" s="1"/>
      <c r="E4" s="1"/>
      <c r="F4" s="1"/>
      <c r="G4" s="1"/>
      <c r="H4" s="1"/>
      <c r="I4" s="1"/>
      <c r="J4" s="1"/>
      <c r="K4" s="1"/>
      <c r="L4" s="1"/>
      <c r="M4" s="1"/>
      <c r="N4" s="1"/>
      <c r="O4" s="1"/>
      <c r="P4" s="1"/>
      <c r="Q4" s="1"/>
      <c r="R4" s="1"/>
      <c r="S4" s="1"/>
      <c r="T4" s="1"/>
      <c r="U4" s="1"/>
      <c r="V4" s="1"/>
      <c r="W4" s="1"/>
      <c r="Y4" s="300"/>
      <c r="Z4" s="300"/>
      <c r="AA4" s="1"/>
      <c r="AB4" s="1"/>
      <c r="AC4" s="1"/>
      <c r="AD4" s="1"/>
      <c r="AE4" s="1"/>
      <c r="AF4" s="1"/>
      <c r="AG4" s="1"/>
      <c r="AH4" s="1"/>
      <c r="AI4" s="1"/>
      <c r="AJ4" s="1"/>
      <c r="AK4" s="1"/>
      <c r="AL4" s="1"/>
      <c r="AM4" s="1"/>
      <c r="AN4" s="1"/>
      <c r="AO4" s="1"/>
      <c r="AP4" s="1"/>
      <c r="AQ4" s="1"/>
      <c r="AR4" s="1"/>
      <c r="AS4" s="1"/>
      <c r="AT4" s="1"/>
      <c r="AU4" s="1"/>
      <c r="AW4" s="310"/>
      <c r="AX4" s="310"/>
      <c r="AY4" s="22"/>
      <c r="AZ4" s="22"/>
      <c r="BA4" s="22"/>
      <c r="BB4" s="22"/>
      <c r="BC4" s="22"/>
      <c r="BD4" s="22"/>
      <c r="BE4" s="22"/>
      <c r="BF4" s="22"/>
      <c r="BG4" s="22"/>
      <c r="BH4" s="22"/>
      <c r="BI4" s="22"/>
      <c r="BJ4" s="22"/>
      <c r="BK4" s="22"/>
      <c r="BL4" s="22"/>
      <c r="BM4" s="22"/>
      <c r="BN4" s="22"/>
      <c r="BO4" s="22"/>
      <c r="BP4" s="22"/>
      <c r="BQ4" s="22"/>
      <c r="BR4" s="22"/>
      <c r="BS4" s="22"/>
      <c r="BT4" s="38"/>
      <c r="BU4" s="310"/>
      <c r="BV4" s="310"/>
      <c r="BW4" s="22"/>
      <c r="BX4" s="22"/>
      <c r="BY4" s="22"/>
      <c r="BZ4" s="22"/>
      <c r="CA4" s="22"/>
      <c r="CB4" s="22"/>
      <c r="CC4" s="22"/>
      <c r="CD4" s="22"/>
      <c r="CE4" s="22"/>
      <c r="CF4" s="22"/>
      <c r="CG4" s="22"/>
      <c r="CH4" s="22"/>
      <c r="CI4" s="22"/>
      <c r="CJ4" s="22"/>
      <c r="CK4" s="22"/>
      <c r="CL4" s="22"/>
      <c r="CM4" s="22"/>
      <c r="CN4" s="22"/>
      <c r="CO4" s="22"/>
      <c r="CP4" s="22"/>
      <c r="CQ4" s="22"/>
      <c r="CR4" s="38"/>
      <c r="CS4" s="310"/>
      <c r="CT4" s="310"/>
      <c r="CU4" s="22"/>
      <c r="CV4" s="22"/>
      <c r="CW4" s="22"/>
      <c r="CX4" s="22"/>
      <c r="CY4" s="22"/>
      <c r="CZ4" s="22"/>
      <c r="DA4" s="22"/>
      <c r="DB4" s="22"/>
      <c r="DC4" s="22"/>
      <c r="DD4" s="22"/>
      <c r="DE4" s="22"/>
      <c r="DF4" s="22"/>
      <c r="DG4" s="22"/>
      <c r="DH4" s="22"/>
      <c r="DI4" s="22"/>
      <c r="DJ4" s="22"/>
      <c r="DK4" s="22"/>
      <c r="DL4" s="22"/>
      <c r="DM4" s="22"/>
      <c r="DN4" s="22"/>
      <c r="DO4" s="22"/>
      <c r="DP4" s="38"/>
      <c r="DQ4" s="310"/>
      <c r="DR4" s="310"/>
      <c r="DS4" s="22"/>
      <c r="DT4" s="22"/>
      <c r="DU4" s="22"/>
      <c r="DV4" s="22"/>
      <c r="DW4" s="22"/>
      <c r="DX4" s="22"/>
      <c r="DY4" s="22"/>
      <c r="DZ4" s="22"/>
      <c r="EA4" s="22"/>
      <c r="EB4" s="22"/>
      <c r="EC4" s="22"/>
      <c r="ED4" s="22"/>
      <c r="EE4" s="22"/>
      <c r="EF4" s="22"/>
      <c r="EG4" s="22"/>
      <c r="EH4" s="22"/>
      <c r="EI4" s="22"/>
      <c r="EJ4" s="22"/>
      <c r="EK4" s="22"/>
      <c r="EL4" s="22"/>
      <c r="EM4" s="22"/>
      <c r="EN4" s="38"/>
      <c r="EO4" s="310"/>
      <c r="EP4" s="310"/>
      <c r="EQ4" s="22"/>
      <c r="ER4" s="22"/>
      <c r="ES4" s="22"/>
      <c r="ET4" s="22"/>
      <c r="EU4" s="22"/>
      <c r="EV4" s="22"/>
      <c r="EW4" s="22"/>
      <c r="EX4" s="22"/>
      <c r="EY4" s="22"/>
      <c r="EZ4" s="22"/>
      <c r="FA4" s="22"/>
      <c r="FB4" s="22"/>
      <c r="FC4" s="22"/>
      <c r="FD4" s="22"/>
      <c r="FE4" s="22"/>
      <c r="FF4" s="22"/>
      <c r="FG4" s="22"/>
      <c r="FH4" s="22"/>
      <c r="FI4" s="22"/>
      <c r="FJ4" s="22"/>
      <c r="FK4" s="22"/>
      <c r="FM4" s="300"/>
      <c r="FN4" s="300"/>
      <c r="FO4" s="1"/>
      <c r="FP4" s="1"/>
      <c r="FQ4" s="1"/>
      <c r="FR4" s="1"/>
      <c r="FS4" s="1"/>
      <c r="FT4" s="1"/>
      <c r="FU4" s="1"/>
      <c r="FV4" s="1"/>
      <c r="FW4" s="1"/>
      <c r="FX4" s="1"/>
      <c r="FY4" s="1"/>
      <c r="FZ4" s="1"/>
      <c r="GA4" s="1"/>
      <c r="GB4" s="1"/>
      <c r="GC4" s="1"/>
      <c r="GD4" s="1"/>
      <c r="GE4" s="1"/>
      <c r="GF4" s="1"/>
      <c r="GG4" s="1"/>
      <c r="GH4" s="1"/>
      <c r="GI4" s="1"/>
      <c r="GK4" s="300"/>
      <c r="GL4" s="300"/>
      <c r="GM4" s="1"/>
      <c r="GN4" s="1"/>
      <c r="GO4" s="1"/>
      <c r="GP4" s="1"/>
      <c r="GQ4" s="1"/>
      <c r="GR4" s="1"/>
      <c r="GS4" s="1"/>
      <c r="GT4" s="1"/>
      <c r="GU4" s="1"/>
      <c r="GV4" s="1"/>
      <c r="GW4" s="1"/>
      <c r="GX4" s="1"/>
      <c r="GY4" s="1"/>
      <c r="GZ4" s="1"/>
      <c r="HA4" s="1"/>
      <c r="HB4" s="1"/>
      <c r="HC4" s="1"/>
      <c r="HD4" s="1"/>
      <c r="HE4" s="1"/>
      <c r="HF4" s="1"/>
      <c r="HG4" s="1"/>
    </row>
    <row r="5" spans="1:215" ht="18">
      <c r="A5" s="301" t="s">
        <v>179</v>
      </c>
      <c r="B5" s="301"/>
      <c r="C5" s="2"/>
      <c r="D5" s="2"/>
      <c r="E5" s="2"/>
      <c r="F5" s="2"/>
      <c r="G5" s="2"/>
      <c r="H5" s="2"/>
      <c r="I5" s="2"/>
      <c r="J5" s="2"/>
      <c r="K5" s="1"/>
      <c r="L5" s="2"/>
      <c r="M5" s="2"/>
      <c r="N5" s="2"/>
      <c r="O5" s="2"/>
      <c r="P5" s="1"/>
      <c r="Q5" s="2"/>
      <c r="R5" s="1"/>
      <c r="S5" s="1"/>
      <c r="T5" s="2"/>
      <c r="U5" s="1"/>
      <c r="V5" s="1"/>
      <c r="W5" s="2" t="s">
        <v>180</v>
      </c>
      <c r="Y5" s="301" t="s">
        <v>179</v>
      </c>
      <c r="Z5" s="301"/>
      <c r="AA5" s="2"/>
      <c r="AB5" s="2"/>
      <c r="AC5" s="2"/>
      <c r="AD5" s="2"/>
      <c r="AE5" s="2"/>
      <c r="AF5" s="2"/>
      <c r="AG5" s="2"/>
      <c r="AH5" s="2"/>
      <c r="AI5" s="1"/>
      <c r="AJ5" s="2"/>
      <c r="AK5" s="2"/>
      <c r="AL5" s="2"/>
      <c r="AM5" s="2"/>
      <c r="AN5" s="1"/>
      <c r="AO5" s="2"/>
      <c r="AP5" s="1"/>
      <c r="AQ5" s="1"/>
      <c r="AR5" s="2"/>
      <c r="AS5" s="1"/>
      <c r="AT5" s="1"/>
      <c r="AU5" s="2" t="s">
        <v>180</v>
      </c>
      <c r="AW5" s="311" t="s">
        <v>285</v>
      </c>
      <c r="AX5" s="311"/>
      <c r="AY5" s="23"/>
      <c r="AZ5" s="23"/>
      <c r="BA5" s="23"/>
      <c r="BB5" s="23"/>
      <c r="BC5" s="23"/>
      <c r="BD5" s="23"/>
      <c r="BE5" s="23"/>
      <c r="BF5" s="23"/>
      <c r="BG5" s="22"/>
      <c r="BH5" s="23"/>
      <c r="BI5" s="23"/>
      <c r="BJ5" s="23"/>
      <c r="BK5" s="23"/>
      <c r="BL5" s="22"/>
      <c r="BM5" s="23"/>
      <c r="BN5" s="22"/>
      <c r="BO5" s="22"/>
      <c r="BP5" s="23"/>
      <c r="BQ5" s="22"/>
      <c r="BR5" s="22"/>
      <c r="BS5" s="23" t="s">
        <v>286</v>
      </c>
      <c r="BT5" s="38"/>
      <c r="BU5" s="311" t="s">
        <v>285</v>
      </c>
      <c r="BV5" s="311"/>
      <c r="BW5" s="23"/>
      <c r="BX5" s="23"/>
      <c r="BY5" s="23"/>
      <c r="BZ5" s="23"/>
      <c r="CA5" s="23"/>
      <c r="CB5" s="23"/>
      <c r="CC5" s="23"/>
      <c r="CD5" s="23"/>
      <c r="CE5" s="22"/>
      <c r="CF5" s="23"/>
      <c r="CG5" s="23"/>
      <c r="CH5" s="23"/>
      <c r="CI5" s="23"/>
      <c r="CJ5" s="22"/>
      <c r="CK5" s="23"/>
      <c r="CL5" s="22"/>
      <c r="CM5" s="22"/>
      <c r="CN5" s="23"/>
      <c r="CO5" s="22"/>
      <c r="CP5" s="22"/>
      <c r="CQ5" s="23" t="s">
        <v>286</v>
      </c>
      <c r="CR5" s="38"/>
      <c r="CS5" s="311" t="s">
        <v>285</v>
      </c>
      <c r="CT5" s="311"/>
      <c r="CU5" s="23"/>
      <c r="CV5" s="23"/>
      <c r="CW5" s="23"/>
      <c r="CX5" s="23"/>
      <c r="CY5" s="23"/>
      <c r="CZ5" s="23"/>
      <c r="DA5" s="23"/>
      <c r="DB5" s="23"/>
      <c r="DC5" s="22"/>
      <c r="DD5" s="23"/>
      <c r="DE5" s="23"/>
      <c r="DF5" s="23"/>
      <c r="DG5" s="23"/>
      <c r="DH5" s="22"/>
      <c r="DI5" s="23"/>
      <c r="DJ5" s="22"/>
      <c r="DK5" s="22"/>
      <c r="DL5" s="23"/>
      <c r="DM5" s="22"/>
      <c r="DN5" s="22"/>
      <c r="DO5" s="23" t="s">
        <v>286</v>
      </c>
      <c r="DP5" s="38"/>
      <c r="DQ5" s="311" t="s">
        <v>285</v>
      </c>
      <c r="DR5" s="311"/>
      <c r="DS5" s="23"/>
      <c r="DT5" s="23"/>
      <c r="DU5" s="23"/>
      <c r="DV5" s="23"/>
      <c r="DW5" s="23"/>
      <c r="DX5" s="23"/>
      <c r="DY5" s="23"/>
      <c r="DZ5" s="23"/>
      <c r="EA5" s="22"/>
      <c r="EB5" s="23"/>
      <c r="EC5" s="23"/>
      <c r="ED5" s="23"/>
      <c r="EE5" s="23"/>
      <c r="EF5" s="22"/>
      <c r="EG5" s="23"/>
      <c r="EH5" s="22"/>
      <c r="EI5" s="22"/>
      <c r="EJ5" s="23"/>
      <c r="EK5" s="22"/>
      <c r="EL5" s="22"/>
      <c r="EM5" s="23" t="s">
        <v>286</v>
      </c>
      <c r="EN5" s="38"/>
      <c r="EO5" s="311" t="s">
        <v>285</v>
      </c>
      <c r="EP5" s="311"/>
      <c r="EQ5" s="23"/>
      <c r="ER5" s="23"/>
      <c r="ES5" s="23"/>
      <c r="ET5" s="23"/>
      <c r="EU5" s="23"/>
      <c r="EV5" s="23"/>
      <c r="EW5" s="23"/>
      <c r="EX5" s="23"/>
      <c r="EY5" s="22"/>
      <c r="EZ5" s="23"/>
      <c r="FA5" s="23"/>
      <c r="FB5" s="23"/>
      <c r="FC5" s="23"/>
      <c r="FD5" s="22"/>
      <c r="FE5" s="23"/>
      <c r="FF5" s="22"/>
      <c r="FG5" s="22"/>
      <c r="FH5" s="23"/>
      <c r="FI5" s="22"/>
      <c r="FJ5" s="22"/>
      <c r="FK5" s="23" t="s">
        <v>286</v>
      </c>
      <c r="FM5" s="301" t="s">
        <v>179</v>
      </c>
      <c r="FN5" s="301"/>
      <c r="FO5" s="2"/>
      <c r="FP5" s="2"/>
      <c r="FQ5" s="2"/>
      <c r="FR5" s="2"/>
      <c r="FS5" s="2"/>
      <c r="FT5" s="2"/>
      <c r="FU5" s="2"/>
      <c r="FV5" s="2"/>
      <c r="FW5" s="1"/>
      <c r="FX5" s="2"/>
      <c r="FY5" s="2"/>
      <c r="FZ5" s="2"/>
      <c r="GA5" s="2"/>
      <c r="GB5" s="1"/>
      <c r="GC5" s="2"/>
      <c r="GD5" s="1"/>
      <c r="GE5" s="1"/>
      <c r="GF5" s="2"/>
      <c r="GG5" s="1"/>
      <c r="GH5" s="1"/>
      <c r="GI5" s="2" t="s">
        <v>180</v>
      </c>
      <c r="GK5" s="301" t="s">
        <v>179</v>
      </c>
      <c r="GL5" s="301"/>
      <c r="GM5" s="2"/>
      <c r="GN5" s="2"/>
      <c r="GO5" s="2"/>
      <c r="GP5" s="2"/>
      <c r="GQ5" s="2"/>
      <c r="GR5" s="2"/>
      <c r="GS5" s="2"/>
      <c r="GT5" s="2"/>
      <c r="GU5" s="1"/>
      <c r="GV5" s="2"/>
      <c r="GW5" s="2"/>
      <c r="GX5" s="2"/>
      <c r="GY5" s="2"/>
      <c r="GZ5" s="1"/>
      <c r="HA5" s="2"/>
      <c r="HB5" s="1"/>
      <c r="HC5" s="1"/>
      <c r="HD5" s="2"/>
      <c r="HE5" s="1"/>
      <c r="HF5" s="1"/>
      <c r="HG5" s="2" t="s">
        <v>180</v>
      </c>
    </row>
    <row r="6" spans="1:215" ht="15">
      <c r="A6" s="300"/>
      <c r="B6" s="300"/>
      <c r="C6" s="1"/>
      <c r="D6" s="1"/>
      <c r="E6" s="1"/>
      <c r="F6" s="1"/>
      <c r="G6" s="1"/>
      <c r="H6" s="1"/>
      <c r="I6" s="1"/>
      <c r="J6" s="1"/>
      <c r="K6" s="1"/>
      <c r="L6" s="1"/>
      <c r="M6" s="1"/>
      <c r="N6" s="1"/>
      <c r="O6" s="1"/>
      <c r="P6" s="1"/>
      <c r="Q6" s="1"/>
      <c r="R6" s="1"/>
      <c r="S6" s="1"/>
      <c r="T6" s="1"/>
      <c r="U6" s="1"/>
      <c r="V6" s="1"/>
      <c r="W6" s="1"/>
      <c r="Y6" s="300"/>
      <c r="Z6" s="300"/>
      <c r="AA6" s="1"/>
      <c r="AB6" s="1"/>
      <c r="AC6" s="1"/>
      <c r="AD6" s="1"/>
      <c r="AE6" s="1"/>
      <c r="AF6" s="1"/>
      <c r="AG6" s="1"/>
      <c r="AH6" s="1"/>
      <c r="AI6" s="1"/>
      <c r="AJ6" s="1"/>
      <c r="AK6" s="1"/>
      <c r="AL6" s="1"/>
      <c r="AM6" s="1"/>
      <c r="AN6" s="1"/>
      <c r="AO6" s="1"/>
      <c r="AP6" s="1"/>
      <c r="AQ6" s="1"/>
      <c r="AR6" s="1"/>
      <c r="AS6" s="1"/>
      <c r="AT6" s="1"/>
      <c r="AU6" s="1"/>
      <c r="AW6" s="310"/>
      <c r="AX6" s="310"/>
      <c r="AY6" s="22"/>
      <c r="AZ6" s="22"/>
      <c r="BA6" s="22"/>
      <c r="BB6" s="22"/>
      <c r="BC6" s="22"/>
      <c r="BD6" s="22"/>
      <c r="BE6" s="22"/>
      <c r="BF6" s="22"/>
      <c r="BG6" s="22"/>
      <c r="BH6" s="22"/>
      <c r="BI6" s="22"/>
      <c r="BJ6" s="22"/>
      <c r="BK6" s="22"/>
      <c r="BL6" s="22"/>
      <c r="BM6" s="22"/>
      <c r="BN6" s="22"/>
      <c r="BO6" s="22"/>
      <c r="BP6" s="22"/>
      <c r="BQ6" s="22"/>
      <c r="BR6" s="22"/>
      <c r="BS6" s="22"/>
      <c r="BT6" s="38"/>
      <c r="BU6" s="310"/>
      <c r="BV6" s="310"/>
      <c r="BW6" s="22"/>
      <c r="BX6" s="22"/>
      <c r="BY6" s="22"/>
      <c r="BZ6" s="22"/>
      <c r="CA6" s="22"/>
      <c r="CB6" s="22"/>
      <c r="CC6" s="22"/>
      <c r="CD6" s="22"/>
      <c r="CE6" s="22"/>
      <c r="CF6" s="22"/>
      <c r="CG6" s="22"/>
      <c r="CH6" s="22"/>
      <c r="CI6" s="22"/>
      <c r="CJ6" s="22"/>
      <c r="CK6" s="22"/>
      <c r="CL6" s="22"/>
      <c r="CM6" s="22"/>
      <c r="CN6" s="22"/>
      <c r="CO6" s="22"/>
      <c r="CP6" s="22"/>
      <c r="CQ6" s="22"/>
      <c r="CR6" s="38"/>
      <c r="CS6" s="310"/>
      <c r="CT6" s="310"/>
      <c r="CU6" s="22"/>
      <c r="CV6" s="22"/>
      <c r="CW6" s="22"/>
      <c r="CX6" s="22"/>
      <c r="CY6" s="22"/>
      <c r="CZ6" s="22"/>
      <c r="DA6" s="22"/>
      <c r="DB6" s="22"/>
      <c r="DC6" s="22"/>
      <c r="DD6" s="22"/>
      <c r="DE6" s="22"/>
      <c r="DF6" s="22"/>
      <c r="DG6" s="22"/>
      <c r="DH6" s="22"/>
      <c r="DI6" s="22"/>
      <c r="DJ6" s="22"/>
      <c r="DK6" s="22"/>
      <c r="DL6" s="22"/>
      <c r="DM6" s="22"/>
      <c r="DN6" s="22"/>
      <c r="DO6" s="22"/>
      <c r="DP6" s="38"/>
      <c r="DQ6" s="310"/>
      <c r="DR6" s="310"/>
      <c r="DS6" s="22"/>
      <c r="DT6" s="22"/>
      <c r="DU6" s="22"/>
      <c r="DV6" s="22"/>
      <c r="DW6" s="22"/>
      <c r="DX6" s="22"/>
      <c r="DY6" s="22"/>
      <c r="DZ6" s="22"/>
      <c r="EA6" s="22"/>
      <c r="EB6" s="22"/>
      <c r="EC6" s="22"/>
      <c r="ED6" s="22"/>
      <c r="EE6" s="22"/>
      <c r="EF6" s="22"/>
      <c r="EG6" s="22"/>
      <c r="EH6" s="22"/>
      <c r="EI6" s="22"/>
      <c r="EJ6" s="22"/>
      <c r="EK6" s="22"/>
      <c r="EL6" s="22"/>
      <c r="EM6" s="22"/>
      <c r="EN6" s="38"/>
      <c r="EO6" s="310"/>
      <c r="EP6" s="310"/>
      <c r="EQ6" s="22"/>
      <c r="ER6" s="22"/>
      <c r="ES6" s="22"/>
      <c r="ET6" s="22"/>
      <c r="EU6" s="22"/>
      <c r="EV6" s="22"/>
      <c r="EW6" s="22"/>
      <c r="EX6" s="22"/>
      <c r="EY6" s="22"/>
      <c r="EZ6" s="22"/>
      <c r="FA6" s="22"/>
      <c r="FB6" s="22"/>
      <c r="FC6" s="22"/>
      <c r="FD6" s="22"/>
      <c r="FE6" s="22"/>
      <c r="FF6" s="22"/>
      <c r="FG6" s="22"/>
      <c r="FH6" s="22"/>
      <c r="FI6" s="22"/>
      <c r="FJ6" s="22"/>
      <c r="FK6" s="22"/>
      <c r="FM6" s="300"/>
      <c r="FN6" s="300"/>
      <c r="FO6" s="1"/>
      <c r="FP6" s="1"/>
      <c r="FQ6" s="1"/>
      <c r="FR6" s="1"/>
      <c r="FS6" s="1"/>
      <c r="FT6" s="1"/>
      <c r="FU6" s="1"/>
      <c r="FV6" s="1"/>
      <c r="FW6" s="1"/>
      <c r="FX6" s="1"/>
      <c r="FY6" s="1"/>
      <c r="FZ6" s="1"/>
      <c r="GA6" s="1"/>
      <c r="GB6" s="1"/>
      <c r="GC6" s="1"/>
      <c r="GD6" s="1"/>
      <c r="GE6" s="1"/>
      <c r="GF6" s="1"/>
      <c r="GG6" s="1"/>
      <c r="GH6" s="1"/>
      <c r="GI6" s="1"/>
      <c r="GK6" s="300"/>
      <c r="GL6" s="300"/>
      <c r="GM6" s="1"/>
      <c r="GN6" s="1"/>
      <c r="GO6" s="1"/>
      <c r="GP6" s="1"/>
      <c r="GQ6" s="1"/>
      <c r="GR6" s="1"/>
      <c r="GS6" s="1"/>
      <c r="GT6" s="1"/>
      <c r="GU6" s="1"/>
      <c r="GV6" s="1"/>
      <c r="GW6" s="1"/>
      <c r="GX6" s="1"/>
      <c r="GY6" s="1"/>
      <c r="GZ6" s="1"/>
      <c r="HA6" s="1"/>
      <c r="HB6" s="1"/>
      <c r="HC6" s="1"/>
      <c r="HD6" s="1"/>
      <c r="HE6" s="1"/>
      <c r="HF6" s="1"/>
      <c r="HG6" s="1"/>
    </row>
    <row r="7" spans="1:215" ht="15.75">
      <c r="A7" s="302" t="s">
        <v>182</v>
      </c>
      <c r="B7" s="302"/>
      <c r="C7" s="2"/>
      <c r="D7" s="2"/>
      <c r="E7" s="2"/>
      <c r="F7" s="2"/>
      <c r="G7" s="2"/>
      <c r="H7" s="2"/>
      <c r="I7" s="2"/>
      <c r="J7" s="2"/>
      <c r="K7" s="2"/>
      <c r="L7" s="2"/>
      <c r="M7" s="2"/>
      <c r="N7" s="2"/>
      <c r="O7" s="2"/>
      <c r="P7" s="2"/>
      <c r="Q7" s="2"/>
      <c r="R7" s="2"/>
      <c r="S7" s="2"/>
      <c r="T7" s="2"/>
      <c r="U7" s="2"/>
      <c r="V7" s="2"/>
      <c r="W7" s="2"/>
      <c r="Y7" s="302" t="s">
        <v>183</v>
      </c>
      <c r="Z7" s="302"/>
      <c r="AA7" s="2"/>
      <c r="AB7" s="2"/>
      <c r="AC7" s="2"/>
      <c r="AD7" s="2"/>
      <c r="AE7" s="2"/>
      <c r="AF7" s="2"/>
      <c r="AG7" s="2"/>
      <c r="AH7" s="2"/>
      <c r="AI7" s="2"/>
      <c r="AJ7" s="2"/>
      <c r="AK7" s="2"/>
      <c r="AL7" s="2"/>
      <c r="AM7" s="2"/>
      <c r="AN7" s="2"/>
      <c r="AO7" s="2"/>
      <c r="AP7" s="2"/>
      <c r="AQ7" s="2"/>
      <c r="AR7" s="2"/>
      <c r="AS7" s="2"/>
      <c r="AT7" s="2"/>
      <c r="AU7" s="2"/>
      <c r="AW7" s="312" t="s">
        <v>287</v>
      </c>
      <c r="AX7" s="312"/>
      <c r="AY7" s="23"/>
      <c r="AZ7" s="23"/>
      <c r="BA7" s="23"/>
      <c r="BB7" s="23"/>
      <c r="BC7" s="23"/>
      <c r="BD7" s="23"/>
      <c r="BE7" s="23"/>
      <c r="BF7" s="23"/>
      <c r="BG7" s="23"/>
      <c r="BH7" s="23"/>
      <c r="BI7" s="23"/>
      <c r="BJ7" s="23"/>
      <c r="BK7" s="23"/>
      <c r="BL7" s="23"/>
      <c r="BM7" s="23"/>
      <c r="BN7" s="23"/>
      <c r="BO7" s="23"/>
      <c r="BP7" s="23"/>
      <c r="BQ7" s="23"/>
      <c r="BR7" s="23"/>
      <c r="BS7" s="23"/>
      <c r="BT7" s="38"/>
      <c r="BU7" s="312" t="s">
        <v>288</v>
      </c>
      <c r="BV7" s="312"/>
      <c r="BW7" s="23"/>
      <c r="BX7" s="23"/>
      <c r="BY7" s="23"/>
      <c r="BZ7" s="23"/>
      <c r="CA7" s="23"/>
      <c r="CB7" s="23"/>
      <c r="CC7" s="23"/>
      <c r="CD7" s="23"/>
      <c r="CE7" s="23"/>
      <c r="CF7" s="23"/>
      <c r="CG7" s="23"/>
      <c r="CH7" s="23"/>
      <c r="CI7" s="23"/>
      <c r="CJ7" s="23"/>
      <c r="CK7" s="23"/>
      <c r="CL7" s="23"/>
      <c r="CM7" s="23"/>
      <c r="CN7" s="23"/>
      <c r="CO7" s="23"/>
      <c r="CP7" s="23"/>
      <c r="CQ7" s="23"/>
      <c r="CR7" s="38"/>
      <c r="CS7" s="312" t="s">
        <v>289</v>
      </c>
      <c r="CT7" s="312"/>
      <c r="CU7" s="23"/>
      <c r="CV7" s="23"/>
      <c r="CW7" s="23"/>
      <c r="CX7" s="23"/>
      <c r="CY7" s="23"/>
      <c r="CZ7" s="23"/>
      <c r="DA7" s="23"/>
      <c r="DB7" s="23"/>
      <c r="DC7" s="23"/>
      <c r="DD7" s="23"/>
      <c r="DE7" s="23"/>
      <c r="DF7" s="23"/>
      <c r="DG7" s="23"/>
      <c r="DH7" s="23"/>
      <c r="DI7" s="23"/>
      <c r="DJ7" s="23"/>
      <c r="DK7" s="23"/>
      <c r="DL7" s="23"/>
      <c r="DM7" s="23"/>
      <c r="DN7" s="23"/>
      <c r="DO7" s="23"/>
      <c r="DP7" s="38"/>
      <c r="DQ7" s="312" t="s">
        <v>290</v>
      </c>
      <c r="DR7" s="312"/>
      <c r="DS7" s="23"/>
      <c r="DT7" s="23"/>
      <c r="DU7" s="23"/>
      <c r="DV7" s="23"/>
      <c r="DW7" s="23"/>
      <c r="DX7" s="23"/>
      <c r="DY7" s="23"/>
      <c r="DZ7" s="23"/>
      <c r="EA7" s="23"/>
      <c r="EB7" s="23"/>
      <c r="EC7" s="23"/>
      <c r="ED7" s="23"/>
      <c r="EE7" s="23"/>
      <c r="EF7" s="23"/>
      <c r="EG7" s="23"/>
      <c r="EH7" s="23"/>
      <c r="EI7" s="23"/>
      <c r="EJ7" s="23"/>
      <c r="EK7" s="23"/>
      <c r="EL7" s="23"/>
      <c r="EM7" s="23"/>
      <c r="EN7" s="38"/>
      <c r="EO7" s="312" t="s">
        <v>291</v>
      </c>
      <c r="EP7" s="312"/>
      <c r="EQ7" s="23"/>
      <c r="ER7" s="23"/>
      <c r="ES7" s="23"/>
      <c r="ET7" s="23"/>
      <c r="EU7" s="23"/>
      <c r="EV7" s="23"/>
      <c r="EW7" s="23"/>
      <c r="EX7" s="23"/>
      <c r="EY7" s="23"/>
      <c r="EZ7" s="23"/>
      <c r="FA7" s="23"/>
      <c r="FB7" s="23"/>
      <c r="FC7" s="23"/>
      <c r="FD7" s="23"/>
      <c r="FE7" s="23"/>
      <c r="FF7" s="23"/>
      <c r="FG7" s="23"/>
      <c r="FH7" s="23"/>
      <c r="FI7" s="23"/>
      <c r="FJ7" s="23"/>
      <c r="FK7" s="23"/>
      <c r="FM7" s="302" t="s">
        <v>189</v>
      </c>
      <c r="FN7" s="302"/>
      <c r="FO7" s="2"/>
      <c r="FP7" s="2"/>
      <c r="FQ7" s="2"/>
      <c r="FR7" s="2"/>
      <c r="FS7" s="2"/>
      <c r="FT7" s="2"/>
      <c r="FU7" s="2"/>
      <c r="FV7" s="2"/>
      <c r="FW7" s="2"/>
      <c r="FX7" s="2"/>
      <c r="FY7" s="2"/>
      <c r="FZ7" s="2"/>
      <c r="GA7" s="2"/>
      <c r="GB7" s="2"/>
      <c r="GC7" s="2"/>
      <c r="GD7" s="2"/>
      <c r="GE7" s="2"/>
      <c r="GF7" s="2"/>
      <c r="GG7" s="2"/>
      <c r="GH7" s="2"/>
      <c r="GI7" s="2"/>
      <c r="GK7" s="302" t="s">
        <v>190</v>
      </c>
      <c r="GL7" s="302"/>
      <c r="GM7" s="2"/>
      <c r="GN7" s="2"/>
      <c r="GO7" s="2"/>
      <c r="GP7" s="2"/>
      <c r="GQ7" s="2"/>
      <c r="GR7" s="2"/>
      <c r="GS7" s="2"/>
      <c r="GT7" s="2"/>
      <c r="GU7" s="2"/>
      <c r="GV7" s="2"/>
      <c r="GW7" s="2"/>
      <c r="GX7" s="2"/>
      <c r="GY7" s="2"/>
      <c r="GZ7" s="2"/>
      <c r="HA7" s="2"/>
      <c r="HB7" s="2"/>
      <c r="HC7" s="2"/>
      <c r="HD7" s="2"/>
      <c r="HE7" s="2"/>
      <c r="HF7" s="2"/>
      <c r="HG7" s="2"/>
    </row>
    <row r="8" spans="1:215" ht="15.75">
      <c r="A8" s="302" t="s">
        <v>292</v>
      </c>
      <c r="B8" s="302"/>
      <c r="C8" s="3"/>
      <c r="D8" s="3"/>
      <c r="E8" s="3"/>
      <c r="F8" s="3"/>
      <c r="G8" s="3"/>
      <c r="H8" s="3"/>
      <c r="I8" s="3"/>
      <c r="J8" s="3"/>
      <c r="K8" s="3"/>
      <c r="L8" s="3"/>
      <c r="M8" s="3"/>
      <c r="N8" s="3"/>
      <c r="O8" s="3"/>
      <c r="P8" s="3"/>
      <c r="Q8" s="3"/>
      <c r="R8" s="3"/>
      <c r="S8" s="3"/>
      <c r="T8" s="3"/>
      <c r="U8" s="3"/>
      <c r="V8" s="3"/>
      <c r="W8" s="3"/>
      <c r="Y8" s="302" t="s">
        <v>292</v>
      </c>
      <c r="Z8" s="302"/>
      <c r="AA8" s="3"/>
      <c r="AB8" s="3"/>
      <c r="AC8" s="3"/>
      <c r="AD8" s="3"/>
      <c r="AE8" s="3"/>
      <c r="AF8" s="3"/>
      <c r="AG8" s="3"/>
      <c r="AH8" s="3"/>
      <c r="AI8" s="3"/>
      <c r="AJ8" s="3"/>
      <c r="AK8" s="3"/>
      <c r="AL8" s="3"/>
      <c r="AM8" s="3"/>
      <c r="AN8" s="3"/>
      <c r="AO8" s="3"/>
      <c r="AP8" s="3"/>
      <c r="AQ8" s="3"/>
      <c r="AR8" s="3"/>
      <c r="AS8" s="3"/>
      <c r="AT8" s="3"/>
      <c r="AU8" s="3"/>
      <c r="AW8" s="312" t="s">
        <v>293</v>
      </c>
      <c r="AX8" s="312"/>
      <c r="AY8" s="24"/>
      <c r="AZ8" s="24"/>
      <c r="BA8" s="24"/>
      <c r="BB8" s="24"/>
      <c r="BC8" s="24"/>
      <c r="BD8" s="24"/>
      <c r="BE8" s="24"/>
      <c r="BF8" s="24"/>
      <c r="BG8" s="24"/>
      <c r="BH8" s="24"/>
      <c r="BI8" s="24"/>
      <c r="BJ8" s="24"/>
      <c r="BK8" s="24"/>
      <c r="BL8" s="24"/>
      <c r="BM8" s="24"/>
      <c r="BN8" s="24"/>
      <c r="BO8" s="24"/>
      <c r="BP8" s="24"/>
      <c r="BQ8" s="24"/>
      <c r="BR8" s="24"/>
      <c r="BS8" s="24"/>
      <c r="BT8" s="38"/>
      <c r="BU8" s="312" t="s">
        <v>293</v>
      </c>
      <c r="BV8" s="312"/>
      <c r="BW8" s="24"/>
      <c r="BX8" s="24"/>
      <c r="BY8" s="24"/>
      <c r="BZ8" s="24"/>
      <c r="CA8" s="24"/>
      <c r="CB8" s="24"/>
      <c r="CC8" s="24"/>
      <c r="CD8" s="24"/>
      <c r="CE8" s="24"/>
      <c r="CF8" s="24"/>
      <c r="CG8" s="24"/>
      <c r="CH8" s="24"/>
      <c r="CI8" s="24"/>
      <c r="CJ8" s="24"/>
      <c r="CK8" s="24"/>
      <c r="CL8" s="24"/>
      <c r="CM8" s="24"/>
      <c r="CN8" s="24"/>
      <c r="CO8" s="24"/>
      <c r="CP8" s="24"/>
      <c r="CQ8" s="24"/>
      <c r="CR8" s="38"/>
      <c r="CS8" s="312" t="s">
        <v>293</v>
      </c>
      <c r="CT8" s="312"/>
      <c r="CU8" s="24"/>
      <c r="CV8" s="24"/>
      <c r="CW8" s="24"/>
      <c r="CX8" s="24"/>
      <c r="CY8" s="24"/>
      <c r="CZ8" s="24"/>
      <c r="DA8" s="24"/>
      <c r="DB8" s="24"/>
      <c r="DC8" s="24"/>
      <c r="DD8" s="24"/>
      <c r="DE8" s="24"/>
      <c r="DF8" s="24"/>
      <c r="DG8" s="24"/>
      <c r="DH8" s="24"/>
      <c r="DI8" s="24"/>
      <c r="DJ8" s="24"/>
      <c r="DK8" s="24"/>
      <c r="DL8" s="24"/>
      <c r="DM8" s="24"/>
      <c r="DN8" s="24"/>
      <c r="DO8" s="24"/>
      <c r="DP8" s="38"/>
      <c r="DQ8" s="312" t="s">
        <v>293</v>
      </c>
      <c r="DR8" s="312"/>
      <c r="DS8" s="24"/>
      <c r="DT8" s="24"/>
      <c r="DU8" s="24"/>
      <c r="DV8" s="24"/>
      <c r="DW8" s="24"/>
      <c r="DX8" s="24"/>
      <c r="DY8" s="24"/>
      <c r="DZ8" s="24"/>
      <c r="EA8" s="24"/>
      <c r="EB8" s="24"/>
      <c r="EC8" s="24"/>
      <c r="ED8" s="24"/>
      <c r="EE8" s="24"/>
      <c r="EF8" s="24"/>
      <c r="EG8" s="24"/>
      <c r="EH8" s="24"/>
      <c r="EI8" s="24"/>
      <c r="EJ8" s="24"/>
      <c r="EK8" s="24"/>
      <c r="EL8" s="24"/>
      <c r="EM8" s="24"/>
      <c r="EN8" s="38"/>
      <c r="EO8" s="312" t="s">
        <v>293</v>
      </c>
      <c r="EP8" s="312"/>
      <c r="EQ8" s="24"/>
      <c r="ER8" s="24"/>
      <c r="ES8" s="24"/>
      <c r="ET8" s="24"/>
      <c r="EU8" s="24"/>
      <c r="EV8" s="24"/>
      <c r="EW8" s="24"/>
      <c r="EX8" s="24"/>
      <c r="EY8" s="24"/>
      <c r="EZ8" s="24"/>
      <c r="FA8" s="24"/>
      <c r="FB8" s="24"/>
      <c r="FC8" s="24"/>
      <c r="FD8" s="24"/>
      <c r="FE8" s="24"/>
      <c r="FF8" s="24"/>
      <c r="FG8" s="24"/>
      <c r="FH8" s="24"/>
      <c r="FI8" s="24"/>
      <c r="FJ8" s="24"/>
      <c r="FK8" s="24"/>
      <c r="FM8" s="302" t="s">
        <v>292</v>
      </c>
      <c r="FN8" s="302"/>
      <c r="FO8" s="3"/>
      <c r="FP8" s="3"/>
      <c r="FQ8" s="3"/>
      <c r="FR8" s="3"/>
      <c r="FS8" s="3"/>
      <c r="FT8" s="3"/>
      <c r="FU8" s="3"/>
      <c r="FV8" s="3"/>
      <c r="FW8" s="3"/>
      <c r="FX8" s="3"/>
      <c r="FY8" s="3"/>
      <c r="FZ8" s="3"/>
      <c r="GA8" s="3"/>
      <c r="GB8" s="3"/>
      <c r="GC8" s="3"/>
      <c r="GD8" s="3"/>
      <c r="GE8" s="3"/>
      <c r="GF8" s="3"/>
      <c r="GG8" s="3"/>
      <c r="GH8" s="3"/>
      <c r="GI8" s="3"/>
      <c r="GK8" s="302" t="s">
        <v>292</v>
      </c>
      <c r="GL8" s="302"/>
      <c r="GM8" s="3"/>
      <c r="GN8" s="3"/>
      <c r="GO8" s="3"/>
      <c r="GP8" s="3"/>
      <c r="GQ8" s="3"/>
      <c r="GR8" s="3"/>
      <c r="GS8" s="3"/>
      <c r="GT8" s="3"/>
      <c r="GU8" s="3"/>
      <c r="GV8" s="3"/>
      <c r="GW8" s="3"/>
      <c r="GX8" s="3"/>
      <c r="GY8" s="3"/>
      <c r="GZ8" s="3"/>
      <c r="HA8" s="3"/>
      <c r="HB8" s="3"/>
      <c r="HC8" s="3"/>
      <c r="HD8" s="3"/>
      <c r="HE8" s="3"/>
      <c r="HF8" s="3"/>
      <c r="HG8" s="3"/>
    </row>
    <row r="9" spans="1:215" ht="15">
      <c r="A9" s="300"/>
      <c r="B9" s="300"/>
      <c r="C9" s="1"/>
      <c r="D9" s="1"/>
      <c r="E9" s="1"/>
      <c r="F9" s="1"/>
      <c r="G9" s="1"/>
      <c r="H9" s="1"/>
      <c r="I9" s="1"/>
      <c r="J9" s="1"/>
      <c r="K9" s="1"/>
      <c r="L9" s="1"/>
      <c r="M9" s="1"/>
      <c r="N9" s="1"/>
      <c r="O9" s="1"/>
      <c r="P9" s="1"/>
      <c r="Q9" s="1"/>
      <c r="R9" s="1"/>
      <c r="S9" s="1"/>
      <c r="T9" s="1"/>
      <c r="U9" s="1"/>
      <c r="V9" s="1"/>
      <c r="W9" s="1"/>
      <c r="Y9" s="300"/>
      <c r="Z9" s="300"/>
      <c r="AA9" s="1"/>
      <c r="AB9" s="1"/>
      <c r="AC9" s="1"/>
      <c r="AD9" s="1"/>
      <c r="AE9" s="1"/>
      <c r="AF9" s="1"/>
      <c r="AG9" s="1"/>
      <c r="AH9" s="1"/>
      <c r="AI9" s="1"/>
      <c r="AJ9" s="1"/>
      <c r="AK9" s="1"/>
      <c r="AL9" s="1"/>
      <c r="AM9" s="1"/>
      <c r="AN9" s="1"/>
      <c r="AO9" s="1"/>
      <c r="AP9" s="1"/>
      <c r="AQ9" s="1"/>
      <c r="AR9" s="1"/>
      <c r="AS9" s="1"/>
      <c r="AT9" s="1"/>
      <c r="AU9" s="1"/>
      <c r="AW9" s="310"/>
      <c r="AX9" s="310"/>
      <c r="AY9" s="22"/>
      <c r="AZ9" s="22"/>
      <c r="BA9" s="22"/>
      <c r="BB9" s="22"/>
      <c r="BC9" s="22"/>
      <c r="BD9" s="22"/>
      <c r="BE9" s="22"/>
      <c r="BF9" s="22"/>
      <c r="BG9" s="22"/>
      <c r="BH9" s="22"/>
      <c r="BI9" s="22"/>
      <c r="BJ9" s="22"/>
      <c r="BK9" s="22"/>
      <c r="BL9" s="22"/>
      <c r="BM9" s="22"/>
      <c r="BN9" s="22"/>
      <c r="BO9" s="22"/>
      <c r="BP9" s="22"/>
      <c r="BQ9" s="22"/>
      <c r="BR9" s="22"/>
      <c r="BS9" s="22"/>
      <c r="BT9" s="38"/>
      <c r="BU9" s="310"/>
      <c r="BV9" s="310"/>
      <c r="BW9" s="22"/>
      <c r="BX9" s="22"/>
      <c r="BY9" s="22"/>
      <c r="BZ9" s="22"/>
      <c r="CA9" s="22"/>
      <c r="CB9" s="22"/>
      <c r="CC9" s="22"/>
      <c r="CD9" s="22"/>
      <c r="CE9" s="22"/>
      <c r="CF9" s="22"/>
      <c r="CG9" s="22"/>
      <c r="CH9" s="22"/>
      <c r="CI9" s="22"/>
      <c r="CJ9" s="22"/>
      <c r="CK9" s="22"/>
      <c r="CL9" s="22"/>
      <c r="CM9" s="22"/>
      <c r="CN9" s="22"/>
      <c r="CO9" s="22"/>
      <c r="CP9" s="22"/>
      <c r="CQ9" s="22"/>
      <c r="CR9" s="38"/>
      <c r="CS9" s="310"/>
      <c r="CT9" s="310"/>
      <c r="CU9" s="22"/>
      <c r="CV9" s="22"/>
      <c r="CW9" s="22"/>
      <c r="CX9" s="22"/>
      <c r="CY9" s="22"/>
      <c r="CZ9" s="22"/>
      <c r="DA9" s="22"/>
      <c r="DB9" s="22"/>
      <c r="DC9" s="22"/>
      <c r="DD9" s="22"/>
      <c r="DE9" s="22"/>
      <c r="DF9" s="22"/>
      <c r="DG9" s="22"/>
      <c r="DH9" s="22"/>
      <c r="DI9" s="22"/>
      <c r="DJ9" s="22"/>
      <c r="DK9" s="22"/>
      <c r="DL9" s="22"/>
      <c r="DM9" s="22"/>
      <c r="DN9" s="22"/>
      <c r="DO9" s="22"/>
      <c r="DP9" s="38"/>
      <c r="DQ9" s="310"/>
      <c r="DR9" s="310"/>
      <c r="DS9" s="22"/>
      <c r="DT9" s="22"/>
      <c r="DU9" s="22"/>
      <c r="DV9" s="22"/>
      <c r="DW9" s="22"/>
      <c r="DX9" s="22"/>
      <c r="DY9" s="22"/>
      <c r="DZ9" s="22"/>
      <c r="EA9" s="22"/>
      <c r="EB9" s="22"/>
      <c r="EC9" s="22"/>
      <c r="ED9" s="22"/>
      <c r="EE9" s="22"/>
      <c r="EF9" s="22"/>
      <c r="EG9" s="22"/>
      <c r="EH9" s="22"/>
      <c r="EI9" s="22"/>
      <c r="EJ9" s="22"/>
      <c r="EK9" s="22"/>
      <c r="EL9" s="22"/>
      <c r="EM9" s="22"/>
      <c r="EN9" s="38"/>
      <c r="EO9" s="310"/>
      <c r="EP9" s="310"/>
      <c r="EQ9" s="22"/>
      <c r="ER9" s="22"/>
      <c r="ES9" s="22"/>
      <c r="ET9" s="22"/>
      <c r="EU9" s="22"/>
      <c r="EV9" s="22"/>
      <c r="EW9" s="22"/>
      <c r="EX9" s="22"/>
      <c r="EY9" s="22"/>
      <c r="EZ9" s="22"/>
      <c r="FA9" s="22"/>
      <c r="FB9" s="22"/>
      <c r="FC9" s="22"/>
      <c r="FD9" s="22"/>
      <c r="FE9" s="22"/>
      <c r="FF9" s="22"/>
      <c r="FG9" s="22"/>
      <c r="FH9" s="22"/>
      <c r="FI9" s="22"/>
      <c r="FJ9" s="22"/>
      <c r="FK9" s="22"/>
      <c r="FM9" s="300"/>
      <c r="FN9" s="300"/>
      <c r="FO9" s="1"/>
      <c r="FP9" s="1"/>
      <c r="FQ9" s="1"/>
      <c r="FR9" s="1"/>
      <c r="FS9" s="1"/>
      <c r="FT9" s="1"/>
      <c r="FU9" s="1"/>
      <c r="FV9" s="1"/>
      <c r="FW9" s="1"/>
      <c r="FX9" s="1"/>
      <c r="FY9" s="1"/>
      <c r="FZ9" s="1"/>
      <c r="GA9" s="1"/>
      <c r="GB9" s="1"/>
      <c r="GC9" s="1"/>
      <c r="GD9" s="1"/>
      <c r="GE9" s="1"/>
      <c r="GF9" s="1"/>
      <c r="GG9" s="1"/>
      <c r="GH9" s="1"/>
      <c r="GI9" s="1"/>
      <c r="GK9" s="300"/>
      <c r="GL9" s="300"/>
      <c r="GM9" s="1"/>
      <c r="GN9" s="1"/>
      <c r="GO9" s="1"/>
      <c r="GP9" s="1"/>
      <c r="GQ9" s="1"/>
      <c r="GR9" s="1"/>
      <c r="GS9" s="1"/>
      <c r="GT9" s="1"/>
      <c r="GU9" s="1"/>
      <c r="GV9" s="1"/>
      <c r="GW9" s="1"/>
      <c r="GX9" s="1"/>
      <c r="GY9" s="1"/>
      <c r="GZ9" s="1"/>
      <c r="HA9" s="1"/>
      <c r="HB9" s="1"/>
      <c r="HC9" s="1"/>
      <c r="HD9" s="1"/>
      <c r="HE9" s="1"/>
      <c r="HF9" s="1"/>
      <c r="HG9" s="1"/>
    </row>
    <row r="10" spans="1:215" ht="15">
      <c r="A10" s="300"/>
      <c r="B10" s="300"/>
      <c r="C10" s="1"/>
      <c r="D10" s="1"/>
      <c r="E10" s="1"/>
      <c r="F10" s="1"/>
      <c r="G10" s="1"/>
      <c r="H10" s="1"/>
      <c r="I10" s="1"/>
      <c r="J10" s="1"/>
      <c r="K10" s="1"/>
      <c r="L10" s="1"/>
      <c r="M10" s="1"/>
      <c r="N10" s="1"/>
      <c r="O10" s="1"/>
      <c r="P10" s="1"/>
      <c r="Q10" s="1"/>
      <c r="R10" s="1"/>
      <c r="S10" s="1"/>
      <c r="T10" s="1"/>
      <c r="U10" s="1"/>
      <c r="V10" s="1"/>
      <c r="W10" s="1"/>
      <c r="Y10" s="300"/>
      <c r="Z10" s="300"/>
      <c r="AA10" s="1"/>
      <c r="AB10" s="1"/>
      <c r="AC10" s="1"/>
      <c r="AD10" s="1"/>
      <c r="AE10" s="1"/>
      <c r="AF10" s="1"/>
      <c r="AG10" s="1"/>
      <c r="AH10" s="1"/>
      <c r="AI10" s="1"/>
      <c r="AJ10" s="1"/>
      <c r="AK10" s="1"/>
      <c r="AL10" s="1"/>
      <c r="AM10" s="1"/>
      <c r="AN10" s="1"/>
      <c r="AO10" s="1"/>
      <c r="AP10" s="1"/>
      <c r="AQ10" s="1"/>
      <c r="AR10" s="1"/>
      <c r="AS10" s="1"/>
      <c r="AT10" s="1"/>
      <c r="AU10" s="1"/>
      <c r="AW10" s="310"/>
      <c r="AX10" s="310"/>
      <c r="AY10" s="22"/>
      <c r="AZ10" s="22"/>
      <c r="BA10" s="22"/>
      <c r="BB10" s="22"/>
      <c r="BC10" s="22"/>
      <c r="BD10" s="22"/>
      <c r="BE10" s="22"/>
      <c r="BF10" s="22"/>
      <c r="BG10" s="22"/>
      <c r="BH10" s="22"/>
      <c r="BI10" s="22"/>
      <c r="BJ10" s="22"/>
      <c r="BK10" s="22"/>
      <c r="BL10" s="22"/>
      <c r="BM10" s="22"/>
      <c r="BN10" s="22"/>
      <c r="BO10" s="22"/>
      <c r="BP10" s="22"/>
      <c r="BQ10" s="22"/>
      <c r="BR10" s="22"/>
      <c r="BS10" s="22"/>
      <c r="BT10" s="38"/>
      <c r="BU10" s="310"/>
      <c r="BV10" s="310"/>
      <c r="BW10" s="22"/>
      <c r="BX10" s="22"/>
      <c r="BY10" s="22"/>
      <c r="BZ10" s="22"/>
      <c r="CA10" s="22"/>
      <c r="CB10" s="22"/>
      <c r="CC10" s="22"/>
      <c r="CD10" s="22"/>
      <c r="CE10" s="22"/>
      <c r="CF10" s="22"/>
      <c r="CG10" s="22"/>
      <c r="CH10" s="22"/>
      <c r="CI10" s="22"/>
      <c r="CJ10" s="22"/>
      <c r="CK10" s="22"/>
      <c r="CL10" s="22"/>
      <c r="CM10" s="22"/>
      <c r="CN10" s="22"/>
      <c r="CO10" s="22"/>
      <c r="CP10" s="22"/>
      <c r="CQ10" s="22"/>
      <c r="CR10" s="38"/>
      <c r="CS10" s="310"/>
      <c r="CT10" s="310"/>
      <c r="CU10" s="22"/>
      <c r="CV10" s="22"/>
      <c r="CW10" s="22"/>
      <c r="CX10" s="22"/>
      <c r="CY10" s="22"/>
      <c r="CZ10" s="22"/>
      <c r="DA10" s="22"/>
      <c r="DB10" s="22"/>
      <c r="DC10" s="22"/>
      <c r="DD10" s="22"/>
      <c r="DE10" s="22"/>
      <c r="DF10" s="22"/>
      <c r="DG10" s="22"/>
      <c r="DH10" s="22"/>
      <c r="DI10" s="22"/>
      <c r="DJ10" s="22"/>
      <c r="DK10" s="22"/>
      <c r="DL10" s="22"/>
      <c r="DM10" s="22"/>
      <c r="DN10" s="22"/>
      <c r="DO10" s="22"/>
      <c r="DP10" s="38"/>
      <c r="DQ10" s="310"/>
      <c r="DR10" s="310"/>
      <c r="DS10" s="22"/>
      <c r="DT10" s="22"/>
      <c r="DU10" s="22"/>
      <c r="DV10" s="22"/>
      <c r="DW10" s="22"/>
      <c r="DX10" s="22"/>
      <c r="DY10" s="22"/>
      <c r="DZ10" s="22"/>
      <c r="EA10" s="22"/>
      <c r="EB10" s="22"/>
      <c r="EC10" s="22"/>
      <c r="ED10" s="22"/>
      <c r="EE10" s="22"/>
      <c r="EF10" s="22"/>
      <c r="EG10" s="22"/>
      <c r="EH10" s="22"/>
      <c r="EI10" s="22"/>
      <c r="EJ10" s="22"/>
      <c r="EK10" s="22"/>
      <c r="EL10" s="22"/>
      <c r="EM10" s="22"/>
      <c r="EN10" s="38"/>
      <c r="EO10" s="310"/>
      <c r="EP10" s="310"/>
      <c r="EQ10" s="22"/>
      <c r="ER10" s="22"/>
      <c r="ES10" s="22"/>
      <c r="ET10" s="22"/>
      <c r="EU10" s="22"/>
      <c r="EV10" s="22"/>
      <c r="EW10" s="22"/>
      <c r="EX10" s="22"/>
      <c r="EY10" s="22"/>
      <c r="EZ10" s="22"/>
      <c r="FA10" s="22"/>
      <c r="FB10" s="22"/>
      <c r="FC10" s="22"/>
      <c r="FD10" s="22"/>
      <c r="FE10" s="22"/>
      <c r="FF10" s="22"/>
      <c r="FG10" s="22"/>
      <c r="FH10" s="22"/>
      <c r="FI10" s="22"/>
      <c r="FJ10" s="22"/>
      <c r="FK10" s="22"/>
      <c r="FM10" s="300"/>
      <c r="FN10" s="300"/>
      <c r="FO10" s="1"/>
      <c r="FP10" s="1"/>
      <c r="FQ10" s="1"/>
      <c r="FR10" s="1"/>
      <c r="FS10" s="1"/>
      <c r="FT10" s="1"/>
      <c r="FU10" s="1"/>
      <c r="FV10" s="1"/>
      <c r="FW10" s="1"/>
      <c r="FX10" s="1"/>
      <c r="FY10" s="1"/>
      <c r="FZ10" s="1"/>
      <c r="GA10" s="1"/>
      <c r="GB10" s="1"/>
      <c r="GC10" s="1"/>
      <c r="GD10" s="1"/>
      <c r="GE10" s="1"/>
      <c r="GF10" s="1"/>
      <c r="GG10" s="1"/>
      <c r="GH10" s="1"/>
      <c r="GI10" s="1"/>
      <c r="GK10" s="300"/>
      <c r="GL10" s="300"/>
      <c r="GM10" s="1"/>
      <c r="GN10" s="1"/>
      <c r="GO10" s="1"/>
      <c r="GP10" s="1"/>
      <c r="GQ10" s="1"/>
      <c r="GR10" s="1"/>
      <c r="GS10" s="1"/>
      <c r="GT10" s="1"/>
      <c r="GU10" s="1"/>
      <c r="GV10" s="1"/>
      <c r="GW10" s="1"/>
      <c r="GX10" s="1"/>
      <c r="GY10" s="1"/>
      <c r="GZ10" s="1"/>
      <c r="HA10" s="1"/>
      <c r="HB10" s="1"/>
      <c r="HC10" s="1"/>
      <c r="HD10" s="1"/>
      <c r="HE10" s="1"/>
      <c r="HF10" s="1"/>
      <c r="HG10" s="1"/>
    </row>
    <row r="11" spans="1:215" ht="15">
      <c r="A11" s="300"/>
      <c r="B11" s="300"/>
      <c r="C11" s="4">
        <v>2000</v>
      </c>
      <c r="D11" s="4">
        <v>2001</v>
      </c>
      <c r="E11" s="4">
        <v>2002</v>
      </c>
      <c r="F11" s="4">
        <v>2003</v>
      </c>
      <c r="G11" s="4">
        <v>2004</v>
      </c>
      <c r="H11" s="4">
        <v>2005</v>
      </c>
      <c r="I11" s="4">
        <v>2006</v>
      </c>
      <c r="J11" s="4">
        <v>2007</v>
      </c>
      <c r="K11" s="4">
        <v>2008</v>
      </c>
      <c r="L11" s="4">
        <v>2009</v>
      </c>
      <c r="M11" s="4">
        <v>2010</v>
      </c>
      <c r="N11" s="4">
        <v>2011</v>
      </c>
      <c r="O11" s="4">
        <v>2012</v>
      </c>
      <c r="P11" s="4">
        <v>2013</v>
      </c>
      <c r="Q11" s="4">
        <v>2014</v>
      </c>
      <c r="R11" s="4">
        <v>2015</v>
      </c>
      <c r="S11" s="4">
        <v>2016</v>
      </c>
      <c r="T11" s="4">
        <v>2017</v>
      </c>
      <c r="U11" s="4">
        <v>2018</v>
      </c>
      <c r="V11" s="4">
        <v>2019</v>
      </c>
      <c r="W11" s="4">
        <v>2020</v>
      </c>
      <c r="Y11" s="300"/>
      <c r="Z11" s="300"/>
      <c r="AA11" s="4">
        <v>2000</v>
      </c>
      <c r="AB11" s="4">
        <v>2001</v>
      </c>
      <c r="AC11" s="4">
        <v>2002</v>
      </c>
      <c r="AD11" s="4">
        <v>2003</v>
      </c>
      <c r="AE11" s="4">
        <v>2004</v>
      </c>
      <c r="AF11" s="4">
        <v>2005</v>
      </c>
      <c r="AG11" s="4">
        <v>2006</v>
      </c>
      <c r="AH11" s="4">
        <v>2007</v>
      </c>
      <c r="AI11" s="4">
        <v>2008</v>
      </c>
      <c r="AJ11" s="4">
        <v>2009</v>
      </c>
      <c r="AK11" s="4">
        <v>2010</v>
      </c>
      <c r="AL11" s="4">
        <v>2011</v>
      </c>
      <c r="AM11" s="4">
        <v>2012</v>
      </c>
      <c r="AN11" s="4">
        <v>2013</v>
      </c>
      <c r="AO11" s="4">
        <v>2014</v>
      </c>
      <c r="AP11" s="4">
        <v>2015</v>
      </c>
      <c r="AQ11" s="4">
        <v>2016</v>
      </c>
      <c r="AR11" s="4">
        <v>2017</v>
      </c>
      <c r="AS11" s="4">
        <v>2018</v>
      </c>
      <c r="AT11" s="4">
        <v>2019</v>
      </c>
      <c r="AU11" s="4">
        <v>2020</v>
      </c>
      <c r="AW11" s="310"/>
      <c r="AX11" s="310"/>
      <c r="AY11" s="25">
        <v>2000</v>
      </c>
      <c r="AZ11" s="25">
        <v>2001</v>
      </c>
      <c r="BA11" s="25">
        <v>2002</v>
      </c>
      <c r="BB11" s="25">
        <v>2003</v>
      </c>
      <c r="BC11" s="25">
        <v>2004</v>
      </c>
      <c r="BD11" s="25">
        <v>2005</v>
      </c>
      <c r="BE11" s="25">
        <v>2006</v>
      </c>
      <c r="BF11" s="25">
        <v>2007</v>
      </c>
      <c r="BG11" s="25">
        <v>2008</v>
      </c>
      <c r="BH11" s="25">
        <v>2009</v>
      </c>
      <c r="BI11" s="25">
        <v>2010</v>
      </c>
      <c r="BJ11" s="25">
        <v>2011</v>
      </c>
      <c r="BK11" s="25">
        <v>2012</v>
      </c>
      <c r="BL11" s="25">
        <v>2013</v>
      </c>
      <c r="BM11" s="25">
        <v>2014</v>
      </c>
      <c r="BN11" s="25">
        <v>2015</v>
      </c>
      <c r="BO11" s="25">
        <v>2016</v>
      </c>
      <c r="BP11" s="25">
        <v>2017</v>
      </c>
      <c r="BQ11" s="25">
        <v>2018</v>
      </c>
      <c r="BR11" s="25">
        <v>2019</v>
      </c>
      <c r="BS11" s="25">
        <v>2020</v>
      </c>
      <c r="BT11" s="38"/>
      <c r="BU11" s="310"/>
      <c r="BV11" s="310"/>
      <c r="BW11" s="25">
        <v>2000</v>
      </c>
      <c r="BX11" s="25">
        <v>2001</v>
      </c>
      <c r="BY11" s="25">
        <v>2002</v>
      </c>
      <c r="BZ11" s="25">
        <v>2003</v>
      </c>
      <c r="CA11" s="25">
        <v>2004</v>
      </c>
      <c r="CB11" s="25">
        <v>2005</v>
      </c>
      <c r="CC11" s="25">
        <v>2006</v>
      </c>
      <c r="CD11" s="25">
        <v>2007</v>
      </c>
      <c r="CE11" s="25">
        <v>2008</v>
      </c>
      <c r="CF11" s="25">
        <v>2009</v>
      </c>
      <c r="CG11" s="25">
        <v>2010</v>
      </c>
      <c r="CH11" s="25">
        <v>2011</v>
      </c>
      <c r="CI11" s="25">
        <v>2012</v>
      </c>
      <c r="CJ11" s="25">
        <v>2013</v>
      </c>
      <c r="CK11" s="25">
        <v>2014</v>
      </c>
      <c r="CL11" s="25">
        <v>2015</v>
      </c>
      <c r="CM11" s="25">
        <v>2016</v>
      </c>
      <c r="CN11" s="25">
        <v>2017</v>
      </c>
      <c r="CO11" s="25">
        <v>2018</v>
      </c>
      <c r="CP11" s="25">
        <v>2019</v>
      </c>
      <c r="CQ11" s="25">
        <v>2020</v>
      </c>
      <c r="CR11" s="38"/>
      <c r="CS11" s="310"/>
      <c r="CT11" s="310"/>
      <c r="CU11" s="25">
        <v>2000</v>
      </c>
      <c r="CV11" s="25">
        <v>2001</v>
      </c>
      <c r="CW11" s="25">
        <v>2002</v>
      </c>
      <c r="CX11" s="25">
        <v>2003</v>
      </c>
      <c r="CY11" s="25">
        <v>2004</v>
      </c>
      <c r="CZ11" s="25">
        <v>2005</v>
      </c>
      <c r="DA11" s="25">
        <v>2006</v>
      </c>
      <c r="DB11" s="25">
        <v>2007</v>
      </c>
      <c r="DC11" s="25">
        <v>2008</v>
      </c>
      <c r="DD11" s="25">
        <v>2009</v>
      </c>
      <c r="DE11" s="25">
        <v>2010</v>
      </c>
      <c r="DF11" s="25">
        <v>2011</v>
      </c>
      <c r="DG11" s="25">
        <v>2012</v>
      </c>
      <c r="DH11" s="25">
        <v>2013</v>
      </c>
      <c r="DI11" s="25">
        <v>2014</v>
      </c>
      <c r="DJ11" s="25">
        <v>2015</v>
      </c>
      <c r="DK11" s="25">
        <v>2016</v>
      </c>
      <c r="DL11" s="25">
        <v>2017</v>
      </c>
      <c r="DM11" s="25">
        <v>2018</v>
      </c>
      <c r="DN11" s="25">
        <v>2019</v>
      </c>
      <c r="DO11" s="25">
        <v>2020</v>
      </c>
      <c r="DP11" s="38"/>
      <c r="DQ11" s="310"/>
      <c r="DR11" s="310"/>
      <c r="DS11" s="25">
        <v>2000</v>
      </c>
      <c r="DT11" s="25">
        <v>2001</v>
      </c>
      <c r="DU11" s="25">
        <v>2002</v>
      </c>
      <c r="DV11" s="25">
        <v>2003</v>
      </c>
      <c r="DW11" s="25">
        <v>2004</v>
      </c>
      <c r="DX11" s="25">
        <v>2005</v>
      </c>
      <c r="DY11" s="25">
        <v>2006</v>
      </c>
      <c r="DZ11" s="25">
        <v>2007</v>
      </c>
      <c r="EA11" s="25">
        <v>2008</v>
      </c>
      <c r="EB11" s="25">
        <v>2009</v>
      </c>
      <c r="EC11" s="25">
        <v>2010</v>
      </c>
      <c r="ED11" s="25">
        <v>2011</v>
      </c>
      <c r="EE11" s="25">
        <v>2012</v>
      </c>
      <c r="EF11" s="25">
        <v>2013</v>
      </c>
      <c r="EG11" s="25">
        <v>2014</v>
      </c>
      <c r="EH11" s="25">
        <v>2015</v>
      </c>
      <c r="EI11" s="25">
        <v>2016</v>
      </c>
      <c r="EJ11" s="25">
        <v>2017</v>
      </c>
      <c r="EK11" s="25">
        <v>2018</v>
      </c>
      <c r="EL11" s="25">
        <v>2019</v>
      </c>
      <c r="EM11" s="25">
        <v>2020</v>
      </c>
      <c r="EN11" s="38"/>
      <c r="EO11" s="310"/>
      <c r="EP11" s="310"/>
      <c r="EQ11" s="25">
        <v>2000</v>
      </c>
      <c r="ER11" s="25">
        <v>2001</v>
      </c>
      <c r="ES11" s="25">
        <v>2002</v>
      </c>
      <c r="ET11" s="25">
        <v>2003</v>
      </c>
      <c r="EU11" s="25">
        <v>2004</v>
      </c>
      <c r="EV11" s="25">
        <v>2005</v>
      </c>
      <c r="EW11" s="25">
        <v>2006</v>
      </c>
      <c r="EX11" s="25">
        <v>2007</v>
      </c>
      <c r="EY11" s="25">
        <v>2008</v>
      </c>
      <c r="EZ11" s="25">
        <v>2009</v>
      </c>
      <c r="FA11" s="25">
        <v>2010</v>
      </c>
      <c r="FB11" s="25">
        <v>2011</v>
      </c>
      <c r="FC11" s="25">
        <v>2012</v>
      </c>
      <c r="FD11" s="25">
        <v>2013</v>
      </c>
      <c r="FE11" s="25">
        <v>2014</v>
      </c>
      <c r="FF11" s="25">
        <v>2015</v>
      </c>
      <c r="FG11" s="25">
        <v>2016</v>
      </c>
      <c r="FH11" s="25">
        <v>2017</v>
      </c>
      <c r="FI11" s="25">
        <v>2018</v>
      </c>
      <c r="FJ11" s="25">
        <v>2019</v>
      </c>
      <c r="FK11" s="25">
        <v>2020</v>
      </c>
      <c r="FM11" s="300"/>
      <c r="FN11" s="300"/>
      <c r="FO11" s="4">
        <v>2000</v>
      </c>
      <c r="FP11" s="4">
        <v>2001</v>
      </c>
      <c r="FQ11" s="4">
        <v>2002</v>
      </c>
      <c r="FR11" s="4">
        <v>2003</v>
      </c>
      <c r="FS11" s="4">
        <v>2004</v>
      </c>
      <c r="FT11" s="4">
        <v>2005</v>
      </c>
      <c r="FU11" s="4">
        <v>2006</v>
      </c>
      <c r="FV11" s="4">
        <v>2007</v>
      </c>
      <c r="FW11" s="4">
        <v>2008</v>
      </c>
      <c r="FX11" s="4">
        <v>2009</v>
      </c>
      <c r="FY11" s="4">
        <v>2010</v>
      </c>
      <c r="FZ11" s="4">
        <v>2011</v>
      </c>
      <c r="GA11" s="4">
        <v>2012</v>
      </c>
      <c r="GB11" s="4">
        <v>2013</v>
      </c>
      <c r="GC11" s="4">
        <v>2014</v>
      </c>
      <c r="GD11" s="4">
        <v>2015</v>
      </c>
      <c r="GE11" s="4">
        <v>2016</v>
      </c>
      <c r="GF11" s="4">
        <v>2017</v>
      </c>
      <c r="GG11" s="4">
        <v>2018</v>
      </c>
      <c r="GH11" s="4">
        <v>2019</v>
      </c>
      <c r="GI11" s="4">
        <v>2020</v>
      </c>
      <c r="GK11" s="300"/>
      <c r="GL11" s="300"/>
      <c r="GM11" s="4">
        <v>2000</v>
      </c>
      <c r="GN11" s="4">
        <v>2001</v>
      </c>
      <c r="GO11" s="4">
        <v>2002</v>
      </c>
      <c r="GP11" s="4">
        <v>2003</v>
      </c>
      <c r="GQ11" s="4">
        <v>2004</v>
      </c>
      <c r="GR11" s="4">
        <v>2005</v>
      </c>
      <c r="GS11" s="4">
        <v>2006</v>
      </c>
      <c r="GT11" s="4">
        <v>2007</v>
      </c>
      <c r="GU11" s="4">
        <v>2008</v>
      </c>
      <c r="GV11" s="4">
        <v>2009</v>
      </c>
      <c r="GW11" s="4">
        <v>2010</v>
      </c>
      <c r="GX11" s="4">
        <v>2011</v>
      </c>
      <c r="GY11" s="4">
        <v>2012</v>
      </c>
      <c r="GZ11" s="4">
        <v>2013</v>
      </c>
      <c r="HA11" s="4">
        <v>2014</v>
      </c>
      <c r="HB11" s="4">
        <v>2015</v>
      </c>
      <c r="HC11" s="4">
        <v>2016</v>
      </c>
      <c r="HD11" s="4">
        <v>2017</v>
      </c>
      <c r="HE11" s="4">
        <v>2018</v>
      </c>
      <c r="HF11" s="4">
        <v>2019</v>
      </c>
      <c r="HG11" s="4">
        <v>2020</v>
      </c>
    </row>
    <row r="12" spans="1:215" ht="15">
      <c r="A12" s="303"/>
      <c r="B12" s="303"/>
      <c r="C12" s="1"/>
      <c r="D12" s="1"/>
      <c r="E12" s="1"/>
      <c r="F12" s="1"/>
      <c r="G12" s="1"/>
      <c r="H12" s="1"/>
      <c r="I12" s="1"/>
      <c r="J12" s="1"/>
      <c r="K12" s="1"/>
      <c r="L12" s="1"/>
      <c r="M12" s="1"/>
      <c r="N12" s="1"/>
      <c r="O12" s="1"/>
      <c r="P12" s="1"/>
      <c r="Q12" s="1"/>
      <c r="R12" s="1"/>
      <c r="S12" s="1"/>
      <c r="T12" s="1"/>
      <c r="U12" s="1"/>
      <c r="V12" s="1"/>
      <c r="W12" s="1"/>
      <c r="Y12" s="303"/>
      <c r="Z12" s="303"/>
      <c r="AA12" s="1"/>
      <c r="AB12" s="1"/>
      <c r="AC12" s="1"/>
      <c r="AD12" s="1"/>
      <c r="AE12" s="1"/>
      <c r="AF12" s="1"/>
      <c r="AG12" s="1"/>
      <c r="AH12" s="1"/>
      <c r="AI12" s="1"/>
      <c r="AJ12" s="1"/>
      <c r="AK12" s="1"/>
      <c r="AL12" s="1"/>
      <c r="AM12" s="1"/>
      <c r="AN12" s="1"/>
      <c r="AO12" s="1"/>
      <c r="AP12" s="1"/>
      <c r="AQ12" s="1"/>
      <c r="AR12" s="1"/>
      <c r="AS12" s="1"/>
      <c r="AT12" s="1"/>
      <c r="AU12" s="1"/>
      <c r="AW12" s="313"/>
      <c r="AX12" s="313"/>
      <c r="AY12" s="22"/>
      <c r="AZ12" s="22"/>
      <c r="BA12" s="22"/>
      <c r="BB12" s="22"/>
      <c r="BC12" s="22"/>
      <c r="BD12" s="22"/>
      <c r="BE12" s="22"/>
      <c r="BF12" s="22"/>
      <c r="BG12" s="22"/>
      <c r="BH12" s="22"/>
      <c r="BI12" s="22"/>
      <c r="BJ12" s="22"/>
      <c r="BK12" s="22"/>
      <c r="BL12" s="22"/>
      <c r="BM12" s="22"/>
      <c r="BN12" s="22"/>
      <c r="BO12" s="22"/>
      <c r="BP12" s="22"/>
      <c r="BQ12" s="22"/>
      <c r="BR12" s="22"/>
      <c r="BS12" s="22"/>
      <c r="BT12" s="38"/>
      <c r="BU12" s="313"/>
      <c r="BV12" s="313"/>
      <c r="BW12" s="22"/>
      <c r="BX12" s="22"/>
      <c r="BY12" s="22"/>
      <c r="BZ12" s="22"/>
      <c r="CA12" s="22"/>
      <c r="CB12" s="22"/>
      <c r="CC12" s="22"/>
      <c r="CD12" s="22"/>
      <c r="CE12" s="22"/>
      <c r="CF12" s="22"/>
      <c r="CG12" s="22"/>
      <c r="CH12" s="22"/>
      <c r="CI12" s="22"/>
      <c r="CJ12" s="22"/>
      <c r="CK12" s="22"/>
      <c r="CL12" s="22"/>
      <c r="CM12" s="22"/>
      <c r="CN12" s="22"/>
      <c r="CO12" s="22"/>
      <c r="CP12" s="22"/>
      <c r="CQ12" s="22"/>
      <c r="CR12" s="38"/>
      <c r="CS12" s="313"/>
      <c r="CT12" s="313"/>
      <c r="CU12" s="22"/>
      <c r="CV12" s="22"/>
      <c r="CW12" s="22"/>
      <c r="CX12" s="22"/>
      <c r="CY12" s="22"/>
      <c r="CZ12" s="22"/>
      <c r="DA12" s="22"/>
      <c r="DB12" s="22"/>
      <c r="DC12" s="22"/>
      <c r="DD12" s="22"/>
      <c r="DE12" s="22"/>
      <c r="DF12" s="22"/>
      <c r="DG12" s="22"/>
      <c r="DH12" s="22"/>
      <c r="DI12" s="22"/>
      <c r="DJ12" s="22"/>
      <c r="DK12" s="22"/>
      <c r="DL12" s="22"/>
      <c r="DM12" s="22"/>
      <c r="DN12" s="22"/>
      <c r="DO12" s="22"/>
      <c r="DP12" s="38"/>
      <c r="DQ12" s="313"/>
      <c r="DR12" s="313"/>
      <c r="DS12" s="22"/>
      <c r="DT12" s="22"/>
      <c r="DU12" s="22"/>
      <c r="DV12" s="22"/>
      <c r="DW12" s="22"/>
      <c r="DX12" s="22"/>
      <c r="DY12" s="22"/>
      <c r="DZ12" s="22"/>
      <c r="EA12" s="22"/>
      <c r="EB12" s="22"/>
      <c r="EC12" s="22"/>
      <c r="ED12" s="22"/>
      <c r="EE12" s="22"/>
      <c r="EF12" s="22"/>
      <c r="EG12" s="22"/>
      <c r="EH12" s="22"/>
      <c r="EI12" s="22"/>
      <c r="EJ12" s="22"/>
      <c r="EK12" s="22"/>
      <c r="EL12" s="22"/>
      <c r="EM12" s="22"/>
      <c r="EN12" s="38"/>
      <c r="EO12" s="313"/>
      <c r="EP12" s="313"/>
      <c r="EQ12" s="22"/>
      <c r="ER12" s="22"/>
      <c r="ES12" s="22"/>
      <c r="ET12" s="22"/>
      <c r="EU12" s="22"/>
      <c r="EV12" s="22"/>
      <c r="EW12" s="22"/>
      <c r="EX12" s="22"/>
      <c r="EY12" s="22"/>
      <c r="EZ12" s="22"/>
      <c r="FA12" s="22"/>
      <c r="FB12" s="22"/>
      <c r="FC12" s="22"/>
      <c r="FD12" s="22"/>
      <c r="FE12" s="22"/>
      <c r="FF12" s="22"/>
      <c r="FG12" s="22"/>
      <c r="FH12" s="22"/>
      <c r="FI12" s="22"/>
      <c r="FJ12" s="22"/>
      <c r="FK12" s="22"/>
      <c r="FM12" s="303"/>
      <c r="FN12" s="303"/>
      <c r="FO12" s="1"/>
      <c r="FP12" s="1"/>
      <c r="FQ12" s="1"/>
      <c r="FR12" s="1"/>
      <c r="FS12" s="1"/>
      <c r="FT12" s="1"/>
      <c r="FU12" s="1"/>
      <c r="FV12" s="1"/>
      <c r="FW12" s="1"/>
      <c r="FX12" s="1"/>
      <c r="FY12" s="1"/>
      <c r="FZ12" s="1"/>
      <c r="GA12" s="1"/>
      <c r="GB12" s="1"/>
      <c r="GC12" s="1"/>
      <c r="GD12" s="1"/>
      <c r="GE12" s="1"/>
      <c r="GF12" s="1"/>
      <c r="GG12" s="1"/>
      <c r="GH12" s="1"/>
      <c r="GI12" s="1"/>
      <c r="GK12" s="303"/>
      <c r="GL12" s="303"/>
      <c r="GM12" s="1"/>
      <c r="GN12" s="1"/>
      <c r="GO12" s="1"/>
      <c r="GP12" s="1"/>
      <c r="GQ12" s="1"/>
      <c r="GR12" s="1"/>
      <c r="GS12" s="1"/>
      <c r="GT12" s="1"/>
      <c r="GU12" s="1"/>
      <c r="GV12" s="1"/>
      <c r="GW12" s="1"/>
      <c r="GX12" s="1"/>
      <c r="GY12" s="1"/>
      <c r="GZ12" s="1"/>
      <c r="HA12" s="1"/>
      <c r="HB12" s="1"/>
      <c r="HC12" s="1"/>
      <c r="HD12" s="1"/>
      <c r="HE12" s="1"/>
      <c r="HF12" s="1"/>
      <c r="HG12" s="1"/>
    </row>
    <row r="13" spans="1:215" ht="15">
      <c r="A13" s="11"/>
      <c r="B13" s="6" t="s">
        <v>294</v>
      </c>
      <c r="C13" s="11">
        <v>0</v>
      </c>
      <c r="D13" s="11">
        <v>0</v>
      </c>
      <c r="E13" s="11">
        <v>0</v>
      </c>
      <c r="F13" s="11">
        <v>0</v>
      </c>
      <c r="G13" s="11">
        <v>0</v>
      </c>
      <c r="H13" s="11">
        <v>0</v>
      </c>
      <c r="I13" s="11">
        <v>0</v>
      </c>
      <c r="J13" s="11">
        <v>0</v>
      </c>
      <c r="K13" s="11">
        <v>0</v>
      </c>
      <c r="L13" s="11">
        <v>0</v>
      </c>
      <c r="M13" s="11">
        <v>0</v>
      </c>
      <c r="N13" s="11">
        <v>0</v>
      </c>
      <c r="O13" s="11">
        <v>0</v>
      </c>
      <c r="P13" s="11">
        <v>0.1</v>
      </c>
      <c r="Q13" s="11">
        <v>0.1</v>
      </c>
      <c r="R13" s="11">
        <v>0.1</v>
      </c>
      <c r="S13" s="11">
        <v>0.1</v>
      </c>
      <c r="T13" s="11">
        <v>0</v>
      </c>
      <c r="U13" s="11">
        <v>0</v>
      </c>
      <c r="V13" s="11">
        <v>0</v>
      </c>
      <c r="W13" s="11">
        <v>0</v>
      </c>
      <c r="Y13" s="11"/>
      <c r="Z13" s="6" t="s">
        <v>294</v>
      </c>
      <c r="AA13" s="11">
        <v>0.4</v>
      </c>
      <c r="AB13" s="11">
        <v>0.4</v>
      </c>
      <c r="AC13" s="11">
        <v>0.4</v>
      </c>
      <c r="AD13" s="11">
        <v>0.6</v>
      </c>
      <c r="AE13" s="11">
        <v>0.5</v>
      </c>
      <c r="AF13" s="11">
        <v>0.4</v>
      </c>
      <c r="AG13" s="11">
        <v>0.4</v>
      </c>
      <c r="AH13" s="11">
        <v>0.4</v>
      </c>
      <c r="AI13" s="11">
        <v>0.4</v>
      </c>
      <c r="AJ13" s="11">
        <v>0.4</v>
      </c>
      <c r="AK13" s="11">
        <v>0.4</v>
      </c>
      <c r="AL13" s="11">
        <v>0.5</v>
      </c>
      <c r="AM13" s="11">
        <v>0.4</v>
      </c>
      <c r="AN13" s="11">
        <v>0.3</v>
      </c>
      <c r="AO13" s="11">
        <v>0.3</v>
      </c>
      <c r="AP13" s="11">
        <v>0.4</v>
      </c>
      <c r="AQ13" s="11">
        <v>0.4</v>
      </c>
      <c r="AR13" s="11">
        <v>0.3</v>
      </c>
      <c r="AS13" s="11">
        <v>0.4</v>
      </c>
      <c r="AT13" s="11">
        <v>0.4</v>
      </c>
      <c r="AU13" s="11">
        <v>0.4</v>
      </c>
      <c r="AW13" s="27"/>
      <c r="AX13" s="34" t="s">
        <v>295</v>
      </c>
      <c r="AY13" s="27">
        <v>0.9</v>
      </c>
      <c r="AZ13" s="27">
        <v>0.8</v>
      </c>
      <c r="BA13" s="27">
        <v>0.9</v>
      </c>
      <c r="BB13" s="27">
        <v>1.1000000000000001</v>
      </c>
      <c r="BC13" s="27">
        <v>0.8</v>
      </c>
      <c r="BD13" s="27">
        <v>0.9</v>
      </c>
      <c r="BE13" s="27">
        <v>1</v>
      </c>
      <c r="BF13" s="27">
        <v>0.8</v>
      </c>
      <c r="BG13" s="27">
        <v>0.7</v>
      </c>
      <c r="BH13" s="27">
        <v>0.8</v>
      </c>
      <c r="BI13" s="27">
        <v>0.8</v>
      </c>
      <c r="BJ13" s="27">
        <v>1.1000000000000001</v>
      </c>
      <c r="BK13" s="27">
        <v>0.8</v>
      </c>
      <c r="BL13" s="27">
        <v>0.6</v>
      </c>
      <c r="BM13" s="27">
        <v>0.6</v>
      </c>
      <c r="BN13" s="27">
        <v>0.5</v>
      </c>
      <c r="BO13" s="27">
        <v>0.6</v>
      </c>
      <c r="BP13" s="27">
        <v>0.3</v>
      </c>
      <c r="BQ13" s="27">
        <v>0.4</v>
      </c>
      <c r="BR13" s="27">
        <v>0.4</v>
      </c>
      <c r="BS13" s="27">
        <v>0.4</v>
      </c>
      <c r="BT13" s="38"/>
      <c r="BU13" s="27"/>
      <c r="BV13" s="34" t="s">
        <v>295</v>
      </c>
      <c r="BW13" s="27">
        <v>2</v>
      </c>
      <c r="BX13" s="27">
        <v>1.4</v>
      </c>
      <c r="BY13" s="27">
        <v>1.5</v>
      </c>
      <c r="BZ13" s="27">
        <v>2.1</v>
      </c>
      <c r="CA13" s="27">
        <v>1.7</v>
      </c>
      <c r="CB13" s="27">
        <v>1.7</v>
      </c>
      <c r="CC13" s="27">
        <v>2.2999999999999998</v>
      </c>
      <c r="CD13" s="27">
        <v>2.2999999999999998</v>
      </c>
      <c r="CE13" s="27">
        <v>2.6</v>
      </c>
      <c r="CF13" s="27">
        <v>2.2999999999999998</v>
      </c>
      <c r="CG13" s="27">
        <v>2.5</v>
      </c>
      <c r="CH13" s="27">
        <v>2.7</v>
      </c>
      <c r="CI13" s="27">
        <v>2.2999999999999998</v>
      </c>
      <c r="CJ13" s="27">
        <v>2.2000000000000002</v>
      </c>
      <c r="CK13" s="27">
        <v>2</v>
      </c>
      <c r="CL13" s="27">
        <v>2.2000000000000002</v>
      </c>
      <c r="CM13" s="27">
        <v>2.7</v>
      </c>
      <c r="CN13" s="27">
        <v>1.7</v>
      </c>
      <c r="CO13" s="27">
        <v>2</v>
      </c>
      <c r="CP13" s="27">
        <v>2.4</v>
      </c>
      <c r="CQ13" s="27">
        <v>2.1</v>
      </c>
      <c r="CR13" s="38"/>
      <c r="CS13" s="27"/>
      <c r="CT13" s="34" t="s">
        <v>295</v>
      </c>
      <c r="CU13" s="27">
        <v>4.7</v>
      </c>
      <c r="CV13" s="27">
        <v>3.6</v>
      </c>
      <c r="CW13" s="27">
        <v>4.0999999999999996</v>
      </c>
      <c r="CX13" s="27">
        <v>4.7</v>
      </c>
      <c r="CY13" s="27">
        <v>3.9</v>
      </c>
      <c r="CZ13" s="27">
        <v>4.4000000000000004</v>
      </c>
      <c r="DA13" s="27">
        <v>4.2</v>
      </c>
      <c r="DB13" s="27">
        <v>4.0999999999999996</v>
      </c>
      <c r="DC13" s="27">
        <v>4.4000000000000004</v>
      </c>
      <c r="DD13" s="27">
        <v>4.9000000000000004</v>
      </c>
      <c r="DE13" s="27">
        <v>5.3</v>
      </c>
      <c r="DF13" s="27">
        <v>5.7</v>
      </c>
      <c r="DG13" s="27">
        <v>5.2</v>
      </c>
      <c r="DH13" s="27">
        <v>4.5999999999999996</v>
      </c>
      <c r="DI13" s="27">
        <v>4.2</v>
      </c>
      <c r="DJ13" s="27">
        <v>4</v>
      </c>
      <c r="DK13" s="27">
        <v>4.2</v>
      </c>
      <c r="DL13" s="27">
        <v>2.2999999999999998</v>
      </c>
      <c r="DM13" s="27">
        <v>3.4</v>
      </c>
      <c r="DN13" s="27">
        <v>3.9</v>
      </c>
      <c r="DO13" s="27">
        <v>3.2</v>
      </c>
      <c r="DP13" s="38"/>
      <c r="DQ13" s="27"/>
      <c r="DR13" s="34" t="s">
        <v>295</v>
      </c>
      <c r="DS13" s="27">
        <v>0.4</v>
      </c>
      <c r="DT13" s="27">
        <v>0.2</v>
      </c>
      <c r="DU13" s="27">
        <v>0.3</v>
      </c>
      <c r="DV13" s="27">
        <v>0.4</v>
      </c>
      <c r="DW13" s="27">
        <v>0.3</v>
      </c>
      <c r="DX13" s="27">
        <v>0.3</v>
      </c>
      <c r="DY13" s="27">
        <v>0.4</v>
      </c>
      <c r="DZ13" s="27">
        <v>0.3</v>
      </c>
      <c r="EA13" s="27">
        <v>0.4</v>
      </c>
      <c r="EB13" s="27">
        <v>0.4</v>
      </c>
      <c r="EC13" s="27">
        <v>0.4</v>
      </c>
      <c r="ED13" s="27">
        <v>0.4</v>
      </c>
      <c r="EE13" s="27">
        <v>0.4</v>
      </c>
      <c r="EF13" s="27">
        <v>0.3</v>
      </c>
      <c r="EG13" s="27">
        <v>0.3</v>
      </c>
      <c r="EH13" s="27">
        <v>0.3</v>
      </c>
      <c r="EI13" s="27">
        <v>0.3</v>
      </c>
      <c r="EJ13" s="27">
        <v>0.2</v>
      </c>
      <c r="EK13" s="27">
        <v>0.3</v>
      </c>
      <c r="EL13" s="27">
        <v>0.3</v>
      </c>
      <c r="EM13" s="27">
        <v>0.3</v>
      </c>
      <c r="EN13" s="38"/>
      <c r="EO13" s="27"/>
      <c r="EP13" s="34" t="s">
        <v>295</v>
      </c>
      <c r="EQ13" s="27">
        <v>0.6</v>
      </c>
      <c r="ER13" s="27">
        <v>0.5</v>
      </c>
      <c r="ES13" s="27">
        <v>0.6</v>
      </c>
      <c r="ET13" s="27">
        <v>0.8</v>
      </c>
      <c r="EU13" s="27">
        <v>0.6</v>
      </c>
      <c r="EV13" s="27">
        <v>0.6</v>
      </c>
      <c r="EW13" s="27">
        <v>0.7</v>
      </c>
      <c r="EX13" s="27">
        <v>0.7</v>
      </c>
      <c r="EY13" s="27">
        <v>0.8</v>
      </c>
      <c r="EZ13" s="27">
        <v>0.9</v>
      </c>
      <c r="FA13" s="27">
        <v>0.7</v>
      </c>
      <c r="FB13" s="27">
        <v>0.7</v>
      </c>
      <c r="FC13" s="27">
        <v>0.7</v>
      </c>
      <c r="FD13" s="27">
        <v>0.7</v>
      </c>
      <c r="FE13" s="27">
        <v>0.6</v>
      </c>
      <c r="FF13" s="27">
        <v>0.6</v>
      </c>
      <c r="FG13" s="27">
        <v>0.6</v>
      </c>
      <c r="FH13" s="27">
        <v>0.3</v>
      </c>
      <c r="FI13" s="27">
        <v>0.5</v>
      </c>
      <c r="FJ13" s="27">
        <v>0.5</v>
      </c>
      <c r="FK13" s="27">
        <v>0.4</v>
      </c>
      <c r="FM13" s="11"/>
      <c r="FN13" s="6" t="s">
        <v>294</v>
      </c>
      <c r="FO13" s="11">
        <v>2.5</v>
      </c>
      <c r="FP13" s="11">
        <v>2.7</v>
      </c>
      <c r="FQ13" s="11">
        <v>3</v>
      </c>
      <c r="FR13" s="11">
        <v>2.7</v>
      </c>
      <c r="FS13" s="11">
        <v>2</v>
      </c>
      <c r="FT13" s="11">
        <v>2.2999999999999998</v>
      </c>
      <c r="FU13" s="11">
        <v>2.2000000000000002</v>
      </c>
      <c r="FV13" s="11">
        <v>2.4</v>
      </c>
      <c r="FW13" s="11">
        <v>2.6</v>
      </c>
      <c r="FX13" s="11">
        <v>2.8</v>
      </c>
      <c r="FY13" s="11">
        <v>3.1</v>
      </c>
      <c r="FZ13" s="11">
        <v>3</v>
      </c>
      <c r="GA13" s="11">
        <v>2.6</v>
      </c>
      <c r="GB13" s="11">
        <v>2.5</v>
      </c>
      <c r="GC13" s="11">
        <v>2.6</v>
      </c>
      <c r="GD13" s="11">
        <v>2.5</v>
      </c>
      <c r="GE13" s="11">
        <v>2.6</v>
      </c>
      <c r="GF13" s="11">
        <v>1.8</v>
      </c>
      <c r="GG13" s="11">
        <v>2.2999999999999998</v>
      </c>
      <c r="GH13" s="11">
        <v>2.6</v>
      </c>
      <c r="GI13" s="11">
        <v>2.4</v>
      </c>
      <c r="GK13" s="11"/>
      <c r="GL13" s="6" t="s">
        <v>294</v>
      </c>
      <c r="GM13" s="11">
        <v>2.6</v>
      </c>
      <c r="GN13" s="11">
        <v>2.6</v>
      </c>
      <c r="GO13" s="11">
        <v>2.6</v>
      </c>
      <c r="GP13" s="11">
        <v>2.8</v>
      </c>
      <c r="GQ13" s="11">
        <v>2.2000000000000002</v>
      </c>
      <c r="GR13" s="11">
        <v>2.2000000000000002</v>
      </c>
      <c r="GS13" s="11">
        <v>2.1</v>
      </c>
      <c r="GT13" s="11">
        <v>2.4</v>
      </c>
      <c r="GU13" s="11">
        <v>2.6</v>
      </c>
      <c r="GV13" s="11">
        <v>2</v>
      </c>
      <c r="GW13" s="11">
        <v>2</v>
      </c>
      <c r="GX13" s="11">
        <v>1.9</v>
      </c>
      <c r="GY13" s="11">
        <v>1.8</v>
      </c>
      <c r="GZ13" s="11">
        <v>1.7</v>
      </c>
      <c r="HA13" s="11">
        <v>1.7</v>
      </c>
      <c r="HB13" s="11">
        <v>1.6</v>
      </c>
      <c r="HC13" s="11">
        <v>1.9</v>
      </c>
      <c r="HD13" s="11">
        <v>1.1000000000000001</v>
      </c>
      <c r="HE13" s="11">
        <v>1.6</v>
      </c>
      <c r="HF13" s="11">
        <v>1.8</v>
      </c>
      <c r="HG13" s="11">
        <v>1.6</v>
      </c>
    </row>
    <row r="14" spans="1:215" ht="15">
      <c r="A14" s="1"/>
      <c r="B14" s="18" t="s">
        <v>296</v>
      </c>
      <c r="C14" s="1"/>
      <c r="D14" s="1"/>
      <c r="E14" s="1"/>
      <c r="F14" s="1"/>
      <c r="G14" s="1"/>
      <c r="H14" s="1"/>
      <c r="I14" s="1"/>
      <c r="J14" s="1"/>
      <c r="K14" s="1"/>
      <c r="L14" s="1"/>
      <c r="M14" s="1"/>
      <c r="N14" s="1"/>
      <c r="O14" s="1"/>
      <c r="P14" s="1"/>
      <c r="Q14" s="1"/>
      <c r="R14" s="1"/>
      <c r="S14" s="1"/>
      <c r="T14" s="1"/>
      <c r="U14" s="1"/>
      <c r="V14" s="1"/>
      <c r="W14" s="1"/>
      <c r="Y14" s="1"/>
      <c r="Z14" s="18" t="s">
        <v>296</v>
      </c>
      <c r="AA14" s="1"/>
      <c r="AB14" s="1"/>
      <c r="AC14" s="1"/>
      <c r="AD14" s="1"/>
      <c r="AE14" s="1"/>
      <c r="AF14" s="1"/>
      <c r="AG14" s="1"/>
      <c r="AH14" s="1"/>
      <c r="AI14" s="1"/>
      <c r="AJ14" s="1"/>
      <c r="AK14" s="1"/>
      <c r="AL14" s="1"/>
      <c r="AM14" s="1"/>
      <c r="AN14" s="1"/>
      <c r="AO14" s="1"/>
      <c r="AP14" s="1"/>
      <c r="AQ14" s="1"/>
      <c r="AR14" s="1"/>
      <c r="AS14" s="1"/>
      <c r="AT14" s="1"/>
      <c r="AU14" s="1"/>
      <c r="AW14" s="22"/>
      <c r="AX14" s="28" t="s">
        <v>297</v>
      </c>
      <c r="AY14" s="22"/>
      <c r="AZ14" s="22"/>
      <c r="BA14" s="22"/>
      <c r="BB14" s="22"/>
      <c r="BC14" s="22"/>
      <c r="BD14" s="22"/>
      <c r="BE14" s="22"/>
      <c r="BF14" s="22"/>
      <c r="BG14" s="22"/>
      <c r="BH14" s="22"/>
      <c r="BI14" s="22"/>
      <c r="BJ14" s="22"/>
      <c r="BK14" s="22"/>
      <c r="BL14" s="22"/>
      <c r="BM14" s="22"/>
      <c r="BN14" s="22"/>
      <c r="BO14" s="22"/>
      <c r="BP14" s="22"/>
      <c r="BQ14" s="22"/>
      <c r="BR14" s="22"/>
      <c r="BS14" s="22"/>
      <c r="BT14" s="38"/>
      <c r="BU14" s="22"/>
      <c r="BV14" s="28" t="s">
        <v>297</v>
      </c>
      <c r="BW14" s="22"/>
      <c r="BX14" s="22"/>
      <c r="BY14" s="22"/>
      <c r="BZ14" s="22"/>
      <c r="CA14" s="22"/>
      <c r="CB14" s="22"/>
      <c r="CC14" s="22"/>
      <c r="CD14" s="22"/>
      <c r="CE14" s="22"/>
      <c r="CF14" s="22"/>
      <c r="CG14" s="22"/>
      <c r="CH14" s="22"/>
      <c r="CI14" s="22"/>
      <c r="CJ14" s="22"/>
      <c r="CK14" s="22"/>
      <c r="CL14" s="22"/>
      <c r="CM14" s="22"/>
      <c r="CN14" s="22"/>
      <c r="CO14" s="22"/>
      <c r="CP14" s="22"/>
      <c r="CQ14" s="22"/>
      <c r="CR14" s="38"/>
      <c r="CS14" s="22"/>
      <c r="CT14" s="28" t="s">
        <v>297</v>
      </c>
      <c r="CU14" s="22"/>
      <c r="CV14" s="22"/>
      <c r="CW14" s="22"/>
      <c r="CX14" s="22"/>
      <c r="CY14" s="22"/>
      <c r="CZ14" s="22"/>
      <c r="DA14" s="22"/>
      <c r="DB14" s="22"/>
      <c r="DC14" s="22"/>
      <c r="DD14" s="22"/>
      <c r="DE14" s="22"/>
      <c r="DF14" s="22"/>
      <c r="DG14" s="22"/>
      <c r="DH14" s="22"/>
      <c r="DI14" s="22"/>
      <c r="DJ14" s="22"/>
      <c r="DK14" s="22"/>
      <c r="DL14" s="22"/>
      <c r="DM14" s="22"/>
      <c r="DN14" s="22"/>
      <c r="DO14" s="22"/>
      <c r="DP14" s="38"/>
      <c r="DQ14" s="22"/>
      <c r="DR14" s="28" t="s">
        <v>297</v>
      </c>
      <c r="DS14" s="22"/>
      <c r="DT14" s="22"/>
      <c r="DU14" s="22"/>
      <c r="DV14" s="22"/>
      <c r="DW14" s="22"/>
      <c r="DX14" s="22"/>
      <c r="DY14" s="22"/>
      <c r="DZ14" s="22"/>
      <c r="EA14" s="22"/>
      <c r="EB14" s="22"/>
      <c r="EC14" s="22"/>
      <c r="ED14" s="22"/>
      <c r="EE14" s="22"/>
      <c r="EF14" s="22"/>
      <c r="EG14" s="22"/>
      <c r="EH14" s="22"/>
      <c r="EI14" s="22"/>
      <c r="EJ14" s="22"/>
      <c r="EK14" s="22"/>
      <c r="EL14" s="22"/>
      <c r="EM14" s="22"/>
      <c r="EN14" s="38"/>
      <c r="EO14" s="22"/>
      <c r="EP14" s="28" t="s">
        <v>297</v>
      </c>
      <c r="EQ14" s="22"/>
      <c r="ER14" s="22"/>
      <c r="ES14" s="22"/>
      <c r="ET14" s="22"/>
      <c r="EU14" s="22"/>
      <c r="EV14" s="22"/>
      <c r="EW14" s="22"/>
      <c r="EX14" s="22"/>
      <c r="EY14" s="22"/>
      <c r="EZ14" s="22"/>
      <c r="FA14" s="22"/>
      <c r="FB14" s="22"/>
      <c r="FC14" s="22"/>
      <c r="FD14" s="22"/>
      <c r="FE14" s="22"/>
      <c r="FF14" s="22"/>
      <c r="FG14" s="22"/>
      <c r="FH14" s="22"/>
      <c r="FI14" s="22"/>
      <c r="FJ14" s="22"/>
      <c r="FK14" s="22"/>
      <c r="FM14" s="1"/>
      <c r="FN14" s="18" t="s">
        <v>296</v>
      </c>
      <c r="FO14" s="1"/>
      <c r="FP14" s="1"/>
      <c r="FQ14" s="1"/>
      <c r="FR14" s="1"/>
      <c r="FS14" s="1"/>
      <c r="FT14" s="1"/>
      <c r="FU14" s="1"/>
      <c r="FV14" s="1"/>
      <c r="FW14" s="1"/>
      <c r="FX14" s="1"/>
      <c r="FY14" s="1"/>
      <c r="FZ14" s="1"/>
      <c r="GA14" s="1"/>
      <c r="GB14" s="1"/>
      <c r="GC14" s="1"/>
      <c r="GD14" s="1"/>
      <c r="GE14" s="1"/>
      <c r="GF14" s="1"/>
      <c r="GG14" s="1"/>
      <c r="GH14" s="1"/>
      <c r="GI14" s="1"/>
      <c r="GK14" s="1"/>
      <c r="GL14" s="18" t="s">
        <v>296</v>
      </c>
      <c r="GM14" s="1"/>
      <c r="GN14" s="1"/>
      <c r="GO14" s="1"/>
      <c r="GP14" s="1"/>
      <c r="GQ14" s="1"/>
      <c r="GR14" s="1"/>
      <c r="GS14" s="1"/>
      <c r="GT14" s="1"/>
      <c r="GU14" s="1"/>
      <c r="GV14" s="1"/>
      <c r="GW14" s="1"/>
      <c r="GX14" s="1"/>
      <c r="GY14" s="1"/>
      <c r="GZ14" s="1"/>
      <c r="HA14" s="1"/>
      <c r="HB14" s="1"/>
      <c r="HC14" s="1"/>
      <c r="HD14" s="1"/>
      <c r="HE14" s="1"/>
      <c r="HF14" s="1"/>
      <c r="HG14" s="1"/>
    </row>
    <row r="15" spans="1:215" ht="15">
      <c r="A15" s="1"/>
      <c r="B15" s="7" t="s">
        <v>298</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Y15" s="1"/>
      <c r="Z15" s="7" t="s">
        <v>298</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0.1</v>
      </c>
      <c r="AR15" s="1">
        <v>0.1</v>
      </c>
      <c r="AS15" s="1">
        <v>0.1</v>
      </c>
      <c r="AT15" s="1">
        <v>0.1</v>
      </c>
      <c r="AU15" s="1">
        <v>0.2</v>
      </c>
      <c r="AW15" s="22"/>
      <c r="AX15" s="39" t="s">
        <v>299</v>
      </c>
      <c r="AY15" s="22">
        <v>0</v>
      </c>
      <c r="AZ15" s="22">
        <v>0</v>
      </c>
      <c r="BA15" s="22">
        <v>0</v>
      </c>
      <c r="BB15" s="22">
        <v>0</v>
      </c>
      <c r="BC15" s="22">
        <v>0</v>
      </c>
      <c r="BD15" s="22">
        <v>0</v>
      </c>
      <c r="BE15" s="22">
        <v>0</v>
      </c>
      <c r="BF15" s="22">
        <v>0</v>
      </c>
      <c r="BG15" s="22">
        <v>0</v>
      </c>
      <c r="BH15" s="22">
        <v>0</v>
      </c>
      <c r="BI15" s="22">
        <v>0</v>
      </c>
      <c r="BJ15" s="22">
        <v>0</v>
      </c>
      <c r="BK15" s="22">
        <v>0</v>
      </c>
      <c r="BL15" s="22">
        <v>0</v>
      </c>
      <c r="BM15" s="22">
        <v>0</v>
      </c>
      <c r="BN15" s="22">
        <v>0</v>
      </c>
      <c r="BO15" s="22">
        <v>0</v>
      </c>
      <c r="BP15" s="22">
        <v>0</v>
      </c>
      <c r="BQ15" s="22">
        <v>0</v>
      </c>
      <c r="BR15" s="22">
        <v>0</v>
      </c>
      <c r="BS15" s="22">
        <v>0</v>
      </c>
      <c r="BT15" s="38"/>
      <c r="BU15" s="22"/>
      <c r="BV15" s="39" t="s">
        <v>299</v>
      </c>
      <c r="BW15" s="22">
        <v>0</v>
      </c>
      <c r="BX15" s="22">
        <v>0</v>
      </c>
      <c r="BY15" s="22">
        <v>0</v>
      </c>
      <c r="BZ15" s="22">
        <v>0</v>
      </c>
      <c r="CA15" s="22">
        <v>0</v>
      </c>
      <c r="CB15" s="22">
        <v>0</v>
      </c>
      <c r="CC15" s="22">
        <v>0</v>
      </c>
      <c r="CD15" s="22">
        <v>0</v>
      </c>
      <c r="CE15" s="22">
        <v>0</v>
      </c>
      <c r="CF15" s="22">
        <v>0</v>
      </c>
      <c r="CG15" s="22">
        <v>0</v>
      </c>
      <c r="CH15" s="22">
        <v>0</v>
      </c>
      <c r="CI15" s="22">
        <v>0</v>
      </c>
      <c r="CJ15" s="22">
        <v>0</v>
      </c>
      <c r="CK15" s="22">
        <v>0.1</v>
      </c>
      <c r="CL15" s="22">
        <v>0.4</v>
      </c>
      <c r="CM15" s="22">
        <v>0.5</v>
      </c>
      <c r="CN15" s="22">
        <v>0.6</v>
      </c>
      <c r="CO15" s="22">
        <v>0.5</v>
      </c>
      <c r="CP15" s="22">
        <v>0.6</v>
      </c>
      <c r="CQ15" s="22">
        <v>0.7</v>
      </c>
      <c r="CR15" s="38"/>
      <c r="CS15" s="22"/>
      <c r="CT15" s="39" t="s">
        <v>299</v>
      </c>
      <c r="CU15" s="22">
        <v>0.2</v>
      </c>
      <c r="CV15" s="22">
        <v>0.2</v>
      </c>
      <c r="CW15" s="22">
        <v>0.1</v>
      </c>
      <c r="CX15" s="22">
        <v>0</v>
      </c>
      <c r="CY15" s="22">
        <v>0</v>
      </c>
      <c r="CZ15" s="22">
        <v>0</v>
      </c>
      <c r="DA15" s="22">
        <v>0</v>
      </c>
      <c r="DB15" s="22">
        <v>0</v>
      </c>
      <c r="DC15" s="22">
        <v>0</v>
      </c>
      <c r="DD15" s="22">
        <v>0.2</v>
      </c>
      <c r="DE15" s="22">
        <v>0</v>
      </c>
      <c r="DF15" s="22">
        <v>0</v>
      </c>
      <c r="DG15" s="22">
        <v>0</v>
      </c>
      <c r="DH15" s="22">
        <v>0</v>
      </c>
      <c r="DI15" s="22">
        <v>0</v>
      </c>
      <c r="DJ15" s="22">
        <v>0.1</v>
      </c>
      <c r="DK15" s="22">
        <v>0.2</v>
      </c>
      <c r="DL15" s="22">
        <v>0.3</v>
      </c>
      <c r="DM15" s="22">
        <v>0.3</v>
      </c>
      <c r="DN15" s="22">
        <v>0.3</v>
      </c>
      <c r="DO15" s="22">
        <v>0.5</v>
      </c>
      <c r="DP15" s="38"/>
      <c r="DQ15" s="22"/>
      <c r="DR15" s="39" t="s">
        <v>299</v>
      </c>
      <c r="DS15" s="22">
        <v>0</v>
      </c>
      <c r="DT15" s="22">
        <v>0</v>
      </c>
      <c r="DU15" s="22">
        <v>0</v>
      </c>
      <c r="DV15" s="22">
        <v>0</v>
      </c>
      <c r="DW15" s="22">
        <v>0</v>
      </c>
      <c r="DX15" s="22">
        <v>0</v>
      </c>
      <c r="DY15" s="22">
        <v>0</v>
      </c>
      <c r="DZ15" s="22">
        <v>0</v>
      </c>
      <c r="EA15" s="22">
        <v>0</v>
      </c>
      <c r="EB15" s="22">
        <v>0</v>
      </c>
      <c r="EC15" s="22">
        <v>0</v>
      </c>
      <c r="ED15" s="22">
        <v>0</v>
      </c>
      <c r="EE15" s="22">
        <v>0</v>
      </c>
      <c r="EF15" s="22">
        <v>0</v>
      </c>
      <c r="EG15" s="22">
        <v>0</v>
      </c>
      <c r="EH15" s="22">
        <v>0</v>
      </c>
      <c r="EI15" s="22">
        <v>0</v>
      </c>
      <c r="EJ15" s="22">
        <v>0</v>
      </c>
      <c r="EK15" s="22">
        <v>0</v>
      </c>
      <c r="EL15" s="22">
        <v>0</v>
      </c>
      <c r="EM15" s="22">
        <v>0</v>
      </c>
      <c r="EN15" s="38"/>
      <c r="EO15" s="22"/>
      <c r="EP15" s="39" t="s">
        <v>299</v>
      </c>
      <c r="EQ15" s="22">
        <v>0</v>
      </c>
      <c r="ER15" s="22">
        <v>0</v>
      </c>
      <c r="ES15" s="22">
        <v>0</v>
      </c>
      <c r="ET15" s="22">
        <v>0</v>
      </c>
      <c r="EU15" s="22">
        <v>0</v>
      </c>
      <c r="EV15" s="22">
        <v>0</v>
      </c>
      <c r="EW15" s="22">
        <v>0</v>
      </c>
      <c r="EX15" s="22">
        <v>0</v>
      </c>
      <c r="EY15" s="22">
        <v>0</v>
      </c>
      <c r="EZ15" s="22">
        <v>0</v>
      </c>
      <c r="FA15" s="22">
        <v>0</v>
      </c>
      <c r="FB15" s="22">
        <v>0</v>
      </c>
      <c r="FC15" s="22">
        <v>0</v>
      </c>
      <c r="FD15" s="22">
        <v>0</v>
      </c>
      <c r="FE15" s="22">
        <v>0</v>
      </c>
      <c r="FF15" s="22">
        <v>0</v>
      </c>
      <c r="FG15" s="22">
        <v>0</v>
      </c>
      <c r="FH15" s="22">
        <v>0</v>
      </c>
      <c r="FI15" s="22">
        <v>0</v>
      </c>
      <c r="FJ15" s="22">
        <v>0</v>
      </c>
      <c r="FK15" s="22">
        <v>0</v>
      </c>
      <c r="FM15" s="1"/>
      <c r="FN15" s="7" t="s">
        <v>298</v>
      </c>
      <c r="FO15" s="1">
        <v>0</v>
      </c>
      <c r="FP15" s="1">
        <v>0</v>
      </c>
      <c r="FQ15" s="1">
        <v>0</v>
      </c>
      <c r="FR15" s="1">
        <v>0</v>
      </c>
      <c r="FS15" s="1">
        <v>0</v>
      </c>
      <c r="FT15" s="1">
        <v>0</v>
      </c>
      <c r="FU15" s="1">
        <v>0</v>
      </c>
      <c r="FV15" s="1">
        <v>0</v>
      </c>
      <c r="FW15" s="1">
        <v>0</v>
      </c>
      <c r="FX15" s="1">
        <v>0</v>
      </c>
      <c r="FY15" s="1">
        <v>0</v>
      </c>
      <c r="FZ15" s="1">
        <v>0</v>
      </c>
      <c r="GA15" s="1">
        <v>0</v>
      </c>
      <c r="GB15" s="1">
        <v>0</v>
      </c>
      <c r="GC15" s="1">
        <v>0.1</v>
      </c>
      <c r="GD15" s="1">
        <v>0.3</v>
      </c>
      <c r="GE15" s="1">
        <v>0.4</v>
      </c>
      <c r="GF15" s="1">
        <v>0.7</v>
      </c>
      <c r="GG15" s="1">
        <v>0.6</v>
      </c>
      <c r="GH15" s="1">
        <v>0.6</v>
      </c>
      <c r="GI15" s="1">
        <v>0.9</v>
      </c>
      <c r="GK15" s="1"/>
      <c r="GL15" s="7" t="s">
        <v>298</v>
      </c>
      <c r="GM15" s="1">
        <v>0.1</v>
      </c>
      <c r="GN15" s="1">
        <v>0</v>
      </c>
      <c r="GO15" s="1">
        <v>0</v>
      </c>
      <c r="GP15" s="1">
        <v>0</v>
      </c>
      <c r="GQ15" s="1">
        <v>0</v>
      </c>
      <c r="GR15" s="1">
        <v>0</v>
      </c>
      <c r="GS15" s="1">
        <v>0</v>
      </c>
      <c r="GT15" s="1">
        <v>0</v>
      </c>
      <c r="GU15" s="1">
        <v>0</v>
      </c>
      <c r="GV15" s="1">
        <v>0</v>
      </c>
      <c r="GW15" s="1">
        <v>0</v>
      </c>
      <c r="GX15" s="1">
        <v>0</v>
      </c>
      <c r="GY15" s="1">
        <v>0</v>
      </c>
      <c r="GZ15" s="1">
        <v>0</v>
      </c>
      <c r="HA15" s="1">
        <v>0</v>
      </c>
      <c r="HB15" s="1">
        <v>0.1</v>
      </c>
      <c r="HC15" s="1">
        <v>0.2</v>
      </c>
      <c r="HD15" s="1">
        <v>0.2</v>
      </c>
      <c r="HE15" s="1">
        <v>0.2</v>
      </c>
      <c r="HF15" s="1">
        <v>0.3</v>
      </c>
      <c r="HG15" s="1">
        <v>0.4</v>
      </c>
    </row>
    <row r="16" spans="1:215" ht="15">
      <c r="A16" s="1"/>
      <c r="B16" s="19" t="s">
        <v>300</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Y16" s="1"/>
      <c r="Z16" s="19" t="s">
        <v>300</v>
      </c>
      <c r="AA16" s="1">
        <v>0.1</v>
      </c>
      <c r="AB16" s="1">
        <v>0</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W16" s="22"/>
      <c r="AX16" s="29" t="s">
        <v>301</v>
      </c>
      <c r="AY16" s="22">
        <v>0.1</v>
      </c>
      <c r="AZ16" s="22">
        <v>0</v>
      </c>
      <c r="BA16" s="22">
        <v>0</v>
      </c>
      <c r="BB16" s="22">
        <v>0</v>
      </c>
      <c r="BC16" s="22">
        <v>0</v>
      </c>
      <c r="BD16" s="22">
        <v>0</v>
      </c>
      <c r="BE16" s="22">
        <v>0</v>
      </c>
      <c r="BF16" s="22">
        <v>0</v>
      </c>
      <c r="BG16" s="22">
        <v>0</v>
      </c>
      <c r="BH16" s="22">
        <v>0</v>
      </c>
      <c r="BI16" s="22">
        <v>0</v>
      </c>
      <c r="BJ16" s="22">
        <v>0</v>
      </c>
      <c r="BK16" s="22">
        <v>0</v>
      </c>
      <c r="BL16" s="22">
        <v>0</v>
      </c>
      <c r="BM16" s="22">
        <v>0</v>
      </c>
      <c r="BN16" s="22">
        <v>0</v>
      </c>
      <c r="BO16" s="22">
        <v>0</v>
      </c>
      <c r="BP16" s="22">
        <v>0</v>
      </c>
      <c r="BQ16" s="22">
        <v>0</v>
      </c>
      <c r="BR16" s="22">
        <v>0</v>
      </c>
      <c r="BS16" s="22">
        <v>0</v>
      </c>
      <c r="BT16" s="38"/>
      <c r="BU16" s="22"/>
      <c r="BV16" s="29" t="s">
        <v>301</v>
      </c>
      <c r="BW16" s="22">
        <v>0.3</v>
      </c>
      <c r="BX16" s="22">
        <v>0.1</v>
      </c>
      <c r="BY16" s="22">
        <v>0.1</v>
      </c>
      <c r="BZ16" s="22">
        <v>0.2</v>
      </c>
      <c r="CA16" s="22">
        <v>0.2</v>
      </c>
      <c r="CB16" s="22">
        <v>0.1</v>
      </c>
      <c r="CC16" s="22">
        <v>0.1</v>
      </c>
      <c r="CD16" s="22">
        <v>0.2</v>
      </c>
      <c r="CE16" s="22">
        <v>0.1</v>
      </c>
      <c r="CF16" s="22">
        <v>0.1</v>
      </c>
      <c r="CG16" s="22">
        <v>0.1</v>
      </c>
      <c r="CH16" s="22">
        <v>0.1</v>
      </c>
      <c r="CI16" s="22">
        <v>0.1</v>
      </c>
      <c r="CJ16" s="22">
        <v>0.1</v>
      </c>
      <c r="CK16" s="22">
        <v>0.2</v>
      </c>
      <c r="CL16" s="22">
        <v>0.2</v>
      </c>
      <c r="CM16" s="22">
        <v>0.2</v>
      </c>
      <c r="CN16" s="22">
        <v>0.2</v>
      </c>
      <c r="CO16" s="22">
        <v>0.2</v>
      </c>
      <c r="CP16" s="22">
        <v>0.2</v>
      </c>
      <c r="CQ16" s="22">
        <v>0.2</v>
      </c>
      <c r="CR16" s="38"/>
      <c r="CS16" s="22"/>
      <c r="CT16" s="29" t="s">
        <v>301</v>
      </c>
      <c r="CU16" s="22">
        <v>0.7</v>
      </c>
      <c r="CV16" s="22">
        <v>0.2</v>
      </c>
      <c r="CW16" s="22">
        <v>0.1</v>
      </c>
      <c r="CX16" s="22">
        <v>0.3</v>
      </c>
      <c r="CY16" s="22">
        <v>0.3</v>
      </c>
      <c r="CZ16" s="22">
        <v>0.1</v>
      </c>
      <c r="DA16" s="22">
        <v>0.2</v>
      </c>
      <c r="DB16" s="22">
        <v>0.3</v>
      </c>
      <c r="DC16" s="22">
        <v>0.1</v>
      </c>
      <c r="DD16" s="22">
        <v>0.2</v>
      </c>
      <c r="DE16" s="22">
        <v>0.2</v>
      </c>
      <c r="DF16" s="22">
        <v>0.2</v>
      </c>
      <c r="DG16" s="22">
        <v>0.3</v>
      </c>
      <c r="DH16" s="22">
        <v>0.3</v>
      </c>
      <c r="DI16" s="22">
        <v>0.4</v>
      </c>
      <c r="DJ16" s="22">
        <v>0.4</v>
      </c>
      <c r="DK16" s="22">
        <v>0.4</v>
      </c>
      <c r="DL16" s="22">
        <v>0.4</v>
      </c>
      <c r="DM16" s="22">
        <v>0.3</v>
      </c>
      <c r="DN16" s="22">
        <v>0.4</v>
      </c>
      <c r="DO16" s="22">
        <v>0.4</v>
      </c>
      <c r="DP16" s="38"/>
      <c r="DQ16" s="22"/>
      <c r="DR16" s="29" t="s">
        <v>301</v>
      </c>
      <c r="DS16" s="22">
        <v>0.1</v>
      </c>
      <c r="DT16" s="22">
        <v>0</v>
      </c>
      <c r="DU16" s="22">
        <v>0</v>
      </c>
      <c r="DV16" s="22">
        <v>0</v>
      </c>
      <c r="DW16" s="22">
        <v>0</v>
      </c>
      <c r="DX16" s="22">
        <v>0</v>
      </c>
      <c r="DY16" s="22">
        <v>0</v>
      </c>
      <c r="DZ16" s="22">
        <v>0</v>
      </c>
      <c r="EA16" s="22">
        <v>0</v>
      </c>
      <c r="EB16" s="22">
        <v>0</v>
      </c>
      <c r="EC16" s="22">
        <v>0</v>
      </c>
      <c r="ED16" s="22">
        <v>0</v>
      </c>
      <c r="EE16" s="22">
        <v>0</v>
      </c>
      <c r="EF16" s="22">
        <v>0</v>
      </c>
      <c r="EG16" s="22">
        <v>0.1</v>
      </c>
      <c r="EH16" s="22">
        <v>0.1</v>
      </c>
      <c r="EI16" s="22">
        <v>0.1</v>
      </c>
      <c r="EJ16" s="22">
        <v>0.1</v>
      </c>
      <c r="EK16" s="22">
        <v>0.1</v>
      </c>
      <c r="EL16" s="22">
        <v>0.1</v>
      </c>
      <c r="EM16" s="22">
        <v>0.1</v>
      </c>
      <c r="EN16" s="38"/>
      <c r="EO16" s="22"/>
      <c r="EP16" s="29" t="s">
        <v>301</v>
      </c>
      <c r="EQ16" s="22">
        <v>0.1</v>
      </c>
      <c r="ER16" s="22">
        <v>0</v>
      </c>
      <c r="ES16" s="22">
        <v>0</v>
      </c>
      <c r="ET16" s="22">
        <v>0</v>
      </c>
      <c r="EU16" s="22">
        <v>0</v>
      </c>
      <c r="EV16" s="22">
        <v>0</v>
      </c>
      <c r="EW16" s="22">
        <v>0</v>
      </c>
      <c r="EX16" s="22">
        <v>0</v>
      </c>
      <c r="EY16" s="22">
        <v>0</v>
      </c>
      <c r="EZ16" s="22">
        <v>0</v>
      </c>
      <c r="FA16" s="22">
        <v>0</v>
      </c>
      <c r="FB16" s="22">
        <v>0</v>
      </c>
      <c r="FC16" s="22">
        <v>0</v>
      </c>
      <c r="FD16" s="22">
        <v>0</v>
      </c>
      <c r="FE16" s="22">
        <v>0.1</v>
      </c>
      <c r="FF16" s="22">
        <v>0.1</v>
      </c>
      <c r="FG16" s="22">
        <v>0.1</v>
      </c>
      <c r="FH16" s="22">
        <v>0.1</v>
      </c>
      <c r="FI16" s="22">
        <v>0</v>
      </c>
      <c r="FJ16" s="22">
        <v>0.1</v>
      </c>
      <c r="FK16" s="22">
        <v>0.1</v>
      </c>
      <c r="FM16" s="1"/>
      <c r="FN16" s="10" t="s">
        <v>300</v>
      </c>
      <c r="FO16" s="1">
        <v>0.3</v>
      </c>
      <c r="FP16" s="1">
        <v>0.1</v>
      </c>
      <c r="FQ16" s="1">
        <v>0.1</v>
      </c>
      <c r="FR16" s="1">
        <v>0.1</v>
      </c>
      <c r="FS16" s="1">
        <v>0.1</v>
      </c>
      <c r="FT16" s="1">
        <v>0</v>
      </c>
      <c r="FU16" s="1">
        <v>0.1</v>
      </c>
      <c r="FV16" s="1">
        <v>0.1</v>
      </c>
      <c r="FW16" s="1">
        <v>0.1</v>
      </c>
      <c r="FX16" s="1">
        <v>0.1</v>
      </c>
      <c r="FY16" s="1">
        <v>0.1</v>
      </c>
      <c r="FZ16" s="1">
        <v>0.1</v>
      </c>
      <c r="GA16" s="1">
        <v>0.1</v>
      </c>
      <c r="GB16" s="1">
        <v>0.1</v>
      </c>
      <c r="GC16" s="1">
        <v>0.1</v>
      </c>
      <c r="GD16" s="1">
        <v>0.1</v>
      </c>
      <c r="GE16" s="1">
        <v>0.2</v>
      </c>
      <c r="GF16" s="1">
        <v>0.2</v>
      </c>
      <c r="GG16" s="1">
        <v>0.1</v>
      </c>
      <c r="GH16" s="1">
        <v>0.2</v>
      </c>
      <c r="GI16" s="1">
        <v>0.2</v>
      </c>
      <c r="GK16" s="1"/>
      <c r="GL16" s="10" t="s">
        <v>300</v>
      </c>
      <c r="GM16" s="1">
        <v>0.2</v>
      </c>
      <c r="GN16" s="1">
        <v>0.1</v>
      </c>
      <c r="GO16" s="1">
        <v>0</v>
      </c>
      <c r="GP16" s="1">
        <v>0.1</v>
      </c>
      <c r="GQ16" s="1">
        <v>0.1</v>
      </c>
      <c r="GR16" s="1">
        <v>0</v>
      </c>
      <c r="GS16" s="1">
        <v>0.1</v>
      </c>
      <c r="GT16" s="1">
        <v>0.1</v>
      </c>
      <c r="GU16" s="1">
        <v>0</v>
      </c>
      <c r="GV16" s="1">
        <v>0.1</v>
      </c>
      <c r="GW16" s="1">
        <v>0</v>
      </c>
      <c r="GX16" s="1">
        <v>0.1</v>
      </c>
      <c r="GY16" s="1">
        <v>0.1</v>
      </c>
      <c r="GZ16" s="1">
        <v>0.1</v>
      </c>
      <c r="HA16" s="1">
        <v>0.1</v>
      </c>
      <c r="HB16" s="1">
        <v>0.1</v>
      </c>
      <c r="HC16" s="1">
        <v>0.1</v>
      </c>
      <c r="HD16" s="1">
        <v>0.1</v>
      </c>
      <c r="HE16" s="1">
        <v>0.1</v>
      </c>
      <c r="HF16" s="1">
        <v>0.1</v>
      </c>
      <c r="HG16" s="1">
        <v>0.1</v>
      </c>
    </row>
    <row r="17" spans="1:215" ht="15">
      <c r="A17" s="1"/>
      <c r="B17" s="19" t="s">
        <v>302</v>
      </c>
      <c r="C17" s="1">
        <v>0</v>
      </c>
      <c r="D17" s="1">
        <v>0</v>
      </c>
      <c r="E17" s="1">
        <v>0</v>
      </c>
      <c r="F17" s="1">
        <v>0</v>
      </c>
      <c r="G17" s="1">
        <v>0</v>
      </c>
      <c r="H17" s="1">
        <v>0</v>
      </c>
      <c r="I17" s="1">
        <v>0</v>
      </c>
      <c r="J17" s="1">
        <v>0</v>
      </c>
      <c r="K17" s="1">
        <v>0</v>
      </c>
      <c r="L17" s="1">
        <v>0</v>
      </c>
      <c r="M17" s="1">
        <v>0</v>
      </c>
      <c r="N17" s="1">
        <v>0</v>
      </c>
      <c r="O17" s="1">
        <v>0</v>
      </c>
      <c r="P17" s="1">
        <v>0.1</v>
      </c>
      <c r="Q17" s="1">
        <v>0.1</v>
      </c>
      <c r="R17" s="1">
        <v>0.1</v>
      </c>
      <c r="S17" s="1">
        <v>0.1</v>
      </c>
      <c r="T17" s="1">
        <v>0</v>
      </c>
      <c r="U17" s="1">
        <v>0</v>
      </c>
      <c r="V17" s="1">
        <v>0</v>
      </c>
      <c r="W17" s="1">
        <v>0</v>
      </c>
      <c r="Y17" s="1"/>
      <c r="Z17" s="19" t="s">
        <v>302</v>
      </c>
      <c r="AA17" s="1">
        <v>0.4</v>
      </c>
      <c r="AB17" s="1">
        <v>0.4</v>
      </c>
      <c r="AC17" s="1">
        <v>0.4</v>
      </c>
      <c r="AD17" s="1">
        <v>0.6</v>
      </c>
      <c r="AE17" s="1">
        <v>0.5</v>
      </c>
      <c r="AF17" s="1">
        <v>0.4</v>
      </c>
      <c r="AG17" s="1">
        <v>0.3</v>
      </c>
      <c r="AH17" s="1">
        <v>0.3</v>
      </c>
      <c r="AI17" s="1">
        <v>0.4</v>
      </c>
      <c r="AJ17" s="1">
        <v>0.4</v>
      </c>
      <c r="AK17" s="1">
        <v>0.4</v>
      </c>
      <c r="AL17" s="1">
        <v>0.4</v>
      </c>
      <c r="AM17" s="1">
        <v>0.3</v>
      </c>
      <c r="AN17" s="1">
        <v>0.3</v>
      </c>
      <c r="AO17" s="1">
        <v>0.3</v>
      </c>
      <c r="AP17" s="1">
        <v>0.3</v>
      </c>
      <c r="AQ17" s="1">
        <v>0.3</v>
      </c>
      <c r="AR17" s="1">
        <v>0.1</v>
      </c>
      <c r="AS17" s="1">
        <v>0.2</v>
      </c>
      <c r="AT17" s="1">
        <v>0.2</v>
      </c>
      <c r="AU17" s="1">
        <v>0.2</v>
      </c>
      <c r="AW17" s="22"/>
      <c r="AX17" s="29" t="s">
        <v>303</v>
      </c>
      <c r="AY17" s="22">
        <v>0.9</v>
      </c>
      <c r="AZ17" s="22">
        <v>0.8</v>
      </c>
      <c r="BA17" s="22">
        <v>0.9</v>
      </c>
      <c r="BB17" s="22">
        <v>1.1000000000000001</v>
      </c>
      <c r="BC17" s="22">
        <v>0.8</v>
      </c>
      <c r="BD17" s="22">
        <v>0.9</v>
      </c>
      <c r="BE17" s="22">
        <v>0.9</v>
      </c>
      <c r="BF17" s="22">
        <v>0.7</v>
      </c>
      <c r="BG17" s="22">
        <v>0.7</v>
      </c>
      <c r="BH17" s="22">
        <v>0.7</v>
      </c>
      <c r="BI17" s="22">
        <v>0.8</v>
      </c>
      <c r="BJ17" s="22">
        <v>1.1000000000000001</v>
      </c>
      <c r="BK17" s="22">
        <v>0.8</v>
      </c>
      <c r="BL17" s="22">
        <v>0.6</v>
      </c>
      <c r="BM17" s="22">
        <v>0.5</v>
      </c>
      <c r="BN17" s="22">
        <v>0.5</v>
      </c>
      <c r="BO17" s="22">
        <v>0.6</v>
      </c>
      <c r="BP17" s="22">
        <v>0.2</v>
      </c>
      <c r="BQ17" s="22">
        <v>0.4</v>
      </c>
      <c r="BR17" s="22">
        <v>0.4</v>
      </c>
      <c r="BS17" s="22">
        <v>0.3</v>
      </c>
      <c r="BT17" s="38"/>
      <c r="BU17" s="22"/>
      <c r="BV17" s="29" t="s">
        <v>303</v>
      </c>
      <c r="BW17" s="22">
        <v>1.7</v>
      </c>
      <c r="BX17" s="22">
        <v>1.4</v>
      </c>
      <c r="BY17" s="22">
        <v>1.4</v>
      </c>
      <c r="BZ17" s="22">
        <v>1.9</v>
      </c>
      <c r="CA17" s="22">
        <v>1.6</v>
      </c>
      <c r="CB17" s="22">
        <v>1.7</v>
      </c>
      <c r="CC17" s="22">
        <v>2.2000000000000002</v>
      </c>
      <c r="CD17" s="22">
        <v>2.1</v>
      </c>
      <c r="CE17" s="22">
        <v>2.5</v>
      </c>
      <c r="CF17" s="22">
        <v>2.2000000000000002</v>
      </c>
      <c r="CG17" s="22">
        <v>2.5</v>
      </c>
      <c r="CH17" s="22">
        <v>2.5</v>
      </c>
      <c r="CI17" s="22">
        <v>2.2000000000000002</v>
      </c>
      <c r="CJ17" s="22">
        <v>2.1</v>
      </c>
      <c r="CK17" s="22">
        <v>1.7</v>
      </c>
      <c r="CL17" s="22">
        <v>1.7</v>
      </c>
      <c r="CM17" s="22">
        <v>2</v>
      </c>
      <c r="CN17" s="22">
        <v>0.9</v>
      </c>
      <c r="CO17" s="22">
        <v>1.4</v>
      </c>
      <c r="CP17" s="22">
        <v>1.6</v>
      </c>
      <c r="CQ17" s="22">
        <v>1.2</v>
      </c>
      <c r="CR17" s="38"/>
      <c r="CS17" s="22"/>
      <c r="CT17" s="29" t="s">
        <v>303</v>
      </c>
      <c r="CU17" s="22">
        <v>3.9</v>
      </c>
      <c r="CV17" s="22">
        <v>3.3</v>
      </c>
      <c r="CW17" s="22">
        <v>3.8</v>
      </c>
      <c r="CX17" s="22">
        <v>4.4000000000000004</v>
      </c>
      <c r="CY17" s="22">
        <v>3.6</v>
      </c>
      <c r="CZ17" s="22">
        <v>4.3</v>
      </c>
      <c r="DA17" s="22">
        <v>4</v>
      </c>
      <c r="DB17" s="22">
        <v>3.8</v>
      </c>
      <c r="DC17" s="22">
        <v>4.2</v>
      </c>
      <c r="DD17" s="22">
        <v>4.5</v>
      </c>
      <c r="DE17" s="22">
        <v>5</v>
      </c>
      <c r="DF17" s="22">
        <v>5.4</v>
      </c>
      <c r="DG17" s="22">
        <v>4.9000000000000004</v>
      </c>
      <c r="DH17" s="22">
        <v>4.3</v>
      </c>
      <c r="DI17" s="22">
        <v>3.8</v>
      </c>
      <c r="DJ17" s="22">
        <v>3.5</v>
      </c>
      <c r="DK17" s="22">
        <v>3.5</v>
      </c>
      <c r="DL17" s="22">
        <v>1.7</v>
      </c>
      <c r="DM17" s="22">
        <v>2.7</v>
      </c>
      <c r="DN17" s="22">
        <v>3.1</v>
      </c>
      <c r="DO17" s="22">
        <v>2.2999999999999998</v>
      </c>
      <c r="DP17" s="38"/>
      <c r="DQ17" s="22"/>
      <c r="DR17" s="29" t="s">
        <v>303</v>
      </c>
      <c r="DS17" s="22">
        <v>0.3</v>
      </c>
      <c r="DT17" s="22">
        <v>0.2</v>
      </c>
      <c r="DU17" s="22">
        <v>0.3</v>
      </c>
      <c r="DV17" s="22">
        <v>0.4</v>
      </c>
      <c r="DW17" s="22">
        <v>0.3</v>
      </c>
      <c r="DX17" s="22">
        <v>0.3</v>
      </c>
      <c r="DY17" s="22">
        <v>0.3</v>
      </c>
      <c r="DZ17" s="22">
        <v>0.3</v>
      </c>
      <c r="EA17" s="22">
        <v>0.4</v>
      </c>
      <c r="EB17" s="22">
        <v>0.4</v>
      </c>
      <c r="EC17" s="22">
        <v>0.3</v>
      </c>
      <c r="ED17" s="22">
        <v>0.4</v>
      </c>
      <c r="EE17" s="22">
        <v>0.4</v>
      </c>
      <c r="EF17" s="22">
        <v>0.3</v>
      </c>
      <c r="EG17" s="22">
        <v>0.3</v>
      </c>
      <c r="EH17" s="22">
        <v>0.2</v>
      </c>
      <c r="EI17" s="22">
        <v>0.3</v>
      </c>
      <c r="EJ17" s="22">
        <v>0.1</v>
      </c>
      <c r="EK17" s="22">
        <v>0.2</v>
      </c>
      <c r="EL17" s="22">
        <v>0.2</v>
      </c>
      <c r="EM17" s="22">
        <v>0.2</v>
      </c>
      <c r="EN17" s="38"/>
      <c r="EO17" s="22"/>
      <c r="EP17" s="29" t="s">
        <v>303</v>
      </c>
      <c r="EQ17" s="22">
        <v>0.5</v>
      </c>
      <c r="ER17" s="22">
        <v>0.4</v>
      </c>
      <c r="ES17" s="22">
        <v>0.5</v>
      </c>
      <c r="ET17" s="22">
        <v>0.7</v>
      </c>
      <c r="EU17" s="22">
        <v>0.6</v>
      </c>
      <c r="EV17" s="22">
        <v>0.6</v>
      </c>
      <c r="EW17" s="22">
        <v>0.7</v>
      </c>
      <c r="EX17" s="22">
        <v>0.7</v>
      </c>
      <c r="EY17" s="22">
        <v>0.8</v>
      </c>
      <c r="EZ17" s="22">
        <v>0.8</v>
      </c>
      <c r="FA17" s="22">
        <v>0.7</v>
      </c>
      <c r="FB17" s="22">
        <v>0.7</v>
      </c>
      <c r="FC17" s="22">
        <v>0.6</v>
      </c>
      <c r="FD17" s="22">
        <v>0.6</v>
      </c>
      <c r="FE17" s="22">
        <v>0.6</v>
      </c>
      <c r="FF17" s="22">
        <v>0.5</v>
      </c>
      <c r="FG17" s="22">
        <v>0.5</v>
      </c>
      <c r="FH17" s="22">
        <v>0.3</v>
      </c>
      <c r="FI17" s="22">
        <v>0.4</v>
      </c>
      <c r="FJ17" s="22">
        <v>0.4</v>
      </c>
      <c r="FK17" s="22">
        <v>0.3</v>
      </c>
      <c r="FM17" s="1"/>
      <c r="FN17" s="10" t="s">
        <v>302</v>
      </c>
      <c r="FO17" s="1">
        <v>2.2000000000000002</v>
      </c>
      <c r="FP17" s="1">
        <v>2.6</v>
      </c>
      <c r="FQ17" s="1">
        <v>3</v>
      </c>
      <c r="FR17" s="1">
        <v>2.6</v>
      </c>
      <c r="FS17" s="1">
        <v>1.9</v>
      </c>
      <c r="FT17" s="1">
        <v>2.2000000000000002</v>
      </c>
      <c r="FU17" s="1">
        <v>2.2000000000000002</v>
      </c>
      <c r="FV17" s="1">
        <v>2.2999999999999998</v>
      </c>
      <c r="FW17" s="1">
        <v>2.6</v>
      </c>
      <c r="FX17" s="1">
        <v>2.7</v>
      </c>
      <c r="FY17" s="1">
        <v>3</v>
      </c>
      <c r="FZ17" s="1">
        <v>2.9</v>
      </c>
      <c r="GA17" s="1">
        <v>2.5</v>
      </c>
      <c r="GB17" s="1">
        <v>2.4</v>
      </c>
      <c r="GC17" s="1">
        <v>2.4</v>
      </c>
      <c r="GD17" s="1">
        <v>2</v>
      </c>
      <c r="GE17" s="1">
        <v>2</v>
      </c>
      <c r="GF17" s="1">
        <v>0.9</v>
      </c>
      <c r="GG17" s="1">
        <v>1.5</v>
      </c>
      <c r="GH17" s="1">
        <v>1.7</v>
      </c>
      <c r="GI17" s="1">
        <v>1.4</v>
      </c>
      <c r="GK17" s="1"/>
      <c r="GL17" s="10" t="s">
        <v>302</v>
      </c>
      <c r="GM17" s="1">
        <v>2.2999999999999998</v>
      </c>
      <c r="GN17" s="1">
        <v>2.5</v>
      </c>
      <c r="GO17" s="1">
        <v>2.6</v>
      </c>
      <c r="GP17" s="1">
        <v>2.7</v>
      </c>
      <c r="GQ17" s="1">
        <v>2.1</v>
      </c>
      <c r="GR17" s="1">
        <v>2.2000000000000002</v>
      </c>
      <c r="GS17" s="1">
        <v>2.1</v>
      </c>
      <c r="GT17" s="1">
        <v>2.2999999999999998</v>
      </c>
      <c r="GU17" s="1">
        <v>2.5</v>
      </c>
      <c r="GV17" s="1">
        <v>1.9</v>
      </c>
      <c r="GW17" s="1">
        <v>1.9</v>
      </c>
      <c r="GX17" s="1">
        <v>1.8</v>
      </c>
      <c r="GY17" s="1">
        <v>1.7</v>
      </c>
      <c r="GZ17" s="1">
        <v>1.7</v>
      </c>
      <c r="HA17" s="1">
        <v>1.5</v>
      </c>
      <c r="HB17" s="1">
        <v>1.4</v>
      </c>
      <c r="HC17" s="1">
        <v>1.6</v>
      </c>
      <c r="HD17" s="1">
        <v>0.8</v>
      </c>
      <c r="HE17" s="1">
        <v>1.2</v>
      </c>
      <c r="HF17" s="1">
        <v>1.4</v>
      </c>
      <c r="HG17" s="1">
        <v>1.1000000000000001</v>
      </c>
    </row>
    <row r="18" spans="1:215" ht="15">
      <c r="A18" s="1"/>
      <c r="B18" s="19" t="s">
        <v>304</v>
      </c>
      <c r="C18" s="2" t="s">
        <v>305</v>
      </c>
      <c r="D18" s="2" t="s">
        <v>305</v>
      </c>
      <c r="E18" s="2" t="s">
        <v>305</v>
      </c>
      <c r="F18" s="2" t="s">
        <v>305</v>
      </c>
      <c r="G18" s="2" t="s">
        <v>305</v>
      </c>
      <c r="H18" s="2" t="s">
        <v>305</v>
      </c>
      <c r="I18" s="2" t="s">
        <v>305</v>
      </c>
      <c r="J18" s="2" t="s">
        <v>305</v>
      </c>
      <c r="K18" s="2" t="s">
        <v>305</v>
      </c>
      <c r="L18" s="2" t="s">
        <v>305</v>
      </c>
      <c r="M18" s="2" t="s">
        <v>305</v>
      </c>
      <c r="N18" s="2">
        <v>0</v>
      </c>
      <c r="O18" s="2">
        <v>0</v>
      </c>
      <c r="P18" s="2">
        <v>0</v>
      </c>
      <c r="Q18" s="2">
        <v>0</v>
      </c>
      <c r="R18" s="2" t="s">
        <v>305</v>
      </c>
      <c r="S18" s="2" t="s">
        <v>305</v>
      </c>
      <c r="T18" s="2" t="s">
        <v>305</v>
      </c>
      <c r="U18" s="2" t="s">
        <v>305</v>
      </c>
      <c r="V18" s="2" t="s">
        <v>305</v>
      </c>
      <c r="W18" s="2" t="s">
        <v>305</v>
      </c>
      <c r="Y18" s="1"/>
      <c r="Z18" s="19" t="s">
        <v>304</v>
      </c>
      <c r="AA18" s="2" t="s">
        <v>305</v>
      </c>
      <c r="AB18" s="2" t="s">
        <v>305</v>
      </c>
      <c r="AC18" s="2" t="s">
        <v>305</v>
      </c>
      <c r="AD18" s="2" t="s">
        <v>305</v>
      </c>
      <c r="AE18" s="2" t="s">
        <v>305</v>
      </c>
      <c r="AF18" s="2" t="s">
        <v>305</v>
      </c>
      <c r="AG18" s="2" t="s">
        <v>305</v>
      </c>
      <c r="AH18" s="2" t="s">
        <v>305</v>
      </c>
      <c r="AI18" s="2" t="s">
        <v>305</v>
      </c>
      <c r="AJ18" s="2" t="s">
        <v>305</v>
      </c>
      <c r="AK18" s="2" t="s">
        <v>305</v>
      </c>
      <c r="AL18" s="2">
        <v>0</v>
      </c>
      <c r="AM18" s="2">
        <v>0</v>
      </c>
      <c r="AN18" s="2">
        <v>0</v>
      </c>
      <c r="AO18" s="2">
        <v>0</v>
      </c>
      <c r="AP18" s="2" t="s">
        <v>305</v>
      </c>
      <c r="AQ18" s="2" t="s">
        <v>305</v>
      </c>
      <c r="AR18" s="2" t="s">
        <v>305</v>
      </c>
      <c r="AS18" s="2" t="s">
        <v>305</v>
      </c>
      <c r="AT18" s="2" t="s">
        <v>305</v>
      </c>
      <c r="AU18" s="2" t="s">
        <v>305</v>
      </c>
      <c r="AW18" s="22"/>
      <c r="AX18" s="29" t="s">
        <v>306</v>
      </c>
      <c r="AY18" s="23" t="s">
        <v>307</v>
      </c>
      <c r="AZ18" s="23" t="s">
        <v>307</v>
      </c>
      <c r="BA18" s="23" t="s">
        <v>307</v>
      </c>
      <c r="BB18" s="23" t="s">
        <v>307</v>
      </c>
      <c r="BC18" s="23" t="s">
        <v>307</v>
      </c>
      <c r="BD18" s="23" t="s">
        <v>307</v>
      </c>
      <c r="BE18" s="23" t="s">
        <v>307</v>
      </c>
      <c r="BF18" s="23" t="s">
        <v>307</v>
      </c>
      <c r="BG18" s="23" t="s">
        <v>307</v>
      </c>
      <c r="BH18" s="23" t="s">
        <v>307</v>
      </c>
      <c r="BI18" s="23" t="s">
        <v>307</v>
      </c>
      <c r="BJ18" s="23">
        <v>0</v>
      </c>
      <c r="BK18" s="23">
        <v>0</v>
      </c>
      <c r="BL18" s="23">
        <v>0</v>
      </c>
      <c r="BM18" s="23">
        <v>0</v>
      </c>
      <c r="BN18" s="23" t="s">
        <v>307</v>
      </c>
      <c r="BO18" s="23" t="s">
        <v>307</v>
      </c>
      <c r="BP18" s="23" t="s">
        <v>307</v>
      </c>
      <c r="BQ18" s="23" t="s">
        <v>307</v>
      </c>
      <c r="BR18" s="23" t="s">
        <v>307</v>
      </c>
      <c r="BS18" s="23" t="s">
        <v>307</v>
      </c>
      <c r="BT18" s="38"/>
      <c r="BU18" s="22"/>
      <c r="BV18" s="29" t="s">
        <v>306</v>
      </c>
      <c r="BW18" s="23" t="s">
        <v>307</v>
      </c>
      <c r="BX18" s="23" t="s">
        <v>307</v>
      </c>
      <c r="BY18" s="23" t="s">
        <v>307</v>
      </c>
      <c r="BZ18" s="23" t="s">
        <v>307</v>
      </c>
      <c r="CA18" s="23" t="s">
        <v>307</v>
      </c>
      <c r="CB18" s="23" t="s">
        <v>307</v>
      </c>
      <c r="CC18" s="23" t="s">
        <v>307</v>
      </c>
      <c r="CD18" s="23" t="s">
        <v>307</v>
      </c>
      <c r="CE18" s="23" t="s">
        <v>307</v>
      </c>
      <c r="CF18" s="23" t="s">
        <v>307</v>
      </c>
      <c r="CG18" s="23" t="s">
        <v>307</v>
      </c>
      <c r="CH18" s="23">
        <v>0</v>
      </c>
      <c r="CI18" s="23">
        <v>0</v>
      </c>
      <c r="CJ18" s="23">
        <v>0</v>
      </c>
      <c r="CK18" s="23">
        <v>0</v>
      </c>
      <c r="CL18" s="23" t="s">
        <v>307</v>
      </c>
      <c r="CM18" s="23" t="s">
        <v>307</v>
      </c>
      <c r="CN18" s="23" t="s">
        <v>307</v>
      </c>
      <c r="CO18" s="23" t="s">
        <v>307</v>
      </c>
      <c r="CP18" s="23" t="s">
        <v>307</v>
      </c>
      <c r="CQ18" s="23" t="s">
        <v>307</v>
      </c>
      <c r="CR18" s="38"/>
      <c r="CS18" s="22"/>
      <c r="CT18" s="29" t="s">
        <v>306</v>
      </c>
      <c r="CU18" s="23" t="s">
        <v>307</v>
      </c>
      <c r="CV18" s="23" t="s">
        <v>307</v>
      </c>
      <c r="CW18" s="23" t="s">
        <v>307</v>
      </c>
      <c r="CX18" s="23" t="s">
        <v>307</v>
      </c>
      <c r="CY18" s="23" t="s">
        <v>307</v>
      </c>
      <c r="CZ18" s="23" t="s">
        <v>307</v>
      </c>
      <c r="DA18" s="23" t="s">
        <v>307</v>
      </c>
      <c r="DB18" s="23">
        <v>0</v>
      </c>
      <c r="DC18" s="23">
        <v>0</v>
      </c>
      <c r="DD18" s="23">
        <v>0</v>
      </c>
      <c r="DE18" s="23">
        <v>0</v>
      </c>
      <c r="DF18" s="23">
        <v>0</v>
      </c>
      <c r="DG18" s="23">
        <v>0</v>
      </c>
      <c r="DH18" s="23">
        <v>0</v>
      </c>
      <c r="DI18" s="23">
        <v>0</v>
      </c>
      <c r="DJ18" s="23" t="s">
        <v>307</v>
      </c>
      <c r="DK18" s="23" t="s">
        <v>307</v>
      </c>
      <c r="DL18" s="23" t="s">
        <v>307</v>
      </c>
      <c r="DM18" s="23" t="s">
        <v>307</v>
      </c>
      <c r="DN18" s="23" t="s">
        <v>307</v>
      </c>
      <c r="DO18" s="23" t="s">
        <v>307</v>
      </c>
      <c r="DP18" s="38"/>
      <c r="DQ18" s="22"/>
      <c r="DR18" s="29" t="s">
        <v>306</v>
      </c>
      <c r="DS18" s="23" t="s">
        <v>307</v>
      </c>
      <c r="DT18" s="23" t="s">
        <v>307</v>
      </c>
      <c r="DU18" s="23" t="s">
        <v>307</v>
      </c>
      <c r="DV18" s="23" t="s">
        <v>307</v>
      </c>
      <c r="DW18" s="23" t="s">
        <v>307</v>
      </c>
      <c r="DX18" s="23" t="s">
        <v>307</v>
      </c>
      <c r="DY18" s="23" t="s">
        <v>307</v>
      </c>
      <c r="DZ18" s="23" t="s">
        <v>307</v>
      </c>
      <c r="EA18" s="23">
        <v>0</v>
      </c>
      <c r="EB18" s="23">
        <v>0</v>
      </c>
      <c r="EC18" s="23">
        <v>0</v>
      </c>
      <c r="ED18" s="23">
        <v>0</v>
      </c>
      <c r="EE18" s="23">
        <v>0</v>
      </c>
      <c r="EF18" s="23">
        <v>0</v>
      </c>
      <c r="EG18" s="23">
        <v>0</v>
      </c>
      <c r="EH18" s="23" t="s">
        <v>307</v>
      </c>
      <c r="EI18" s="23" t="s">
        <v>307</v>
      </c>
      <c r="EJ18" s="23" t="s">
        <v>307</v>
      </c>
      <c r="EK18" s="23" t="s">
        <v>307</v>
      </c>
      <c r="EL18" s="23" t="s">
        <v>307</v>
      </c>
      <c r="EM18" s="23" t="s">
        <v>307</v>
      </c>
      <c r="EN18" s="38"/>
      <c r="EO18" s="22"/>
      <c r="EP18" s="29" t="s">
        <v>306</v>
      </c>
      <c r="EQ18" s="23" t="s">
        <v>307</v>
      </c>
      <c r="ER18" s="23" t="s">
        <v>307</v>
      </c>
      <c r="ES18" s="23" t="s">
        <v>307</v>
      </c>
      <c r="ET18" s="23" t="s">
        <v>307</v>
      </c>
      <c r="EU18" s="23" t="s">
        <v>307</v>
      </c>
      <c r="EV18" s="23" t="s">
        <v>307</v>
      </c>
      <c r="EW18" s="23" t="s">
        <v>307</v>
      </c>
      <c r="EX18" s="23" t="s">
        <v>307</v>
      </c>
      <c r="EY18" s="23" t="s">
        <v>307</v>
      </c>
      <c r="EZ18" s="23" t="s">
        <v>307</v>
      </c>
      <c r="FA18" s="23" t="s">
        <v>307</v>
      </c>
      <c r="FB18" s="23">
        <v>0</v>
      </c>
      <c r="FC18" s="23">
        <v>0</v>
      </c>
      <c r="FD18" s="23">
        <v>0</v>
      </c>
      <c r="FE18" s="23">
        <v>0</v>
      </c>
      <c r="FF18" s="23" t="s">
        <v>307</v>
      </c>
      <c r="FG18" s="23" t="s">
        <v>307</v>
      </c>
      <c r="FH18" s="23" t="s">
        <v>307</v>
      </c>
      <c r="FI18" s="23" t="s">
        <v>307</v>
      </c>
      <c r="FJ18" s="23" t="s">
        <v>307</v>
      </c>
      <c r="FK18" s="23" t="s">
        <v>307</v>
      </c>
      <c r="FM18" s="1"/>
      <c r="FN18" s="10" t="s">
        <v>304</v>
      </c>
      <c r="FO18" s="2" t="s">
        <v>305</v>
      </c>
      <c r="FP18" s="2" t="s">
        <v>305</v>
      </c>
      <c r="FQ18" s="2" t="s">
        <v>305</v>
      </c>
      <c r="FR18" s="2" t="s">
        <v>305</v>
      </c>
      <c r="FS18" s="2" t="s">
        <v>305</v>
      </c>
      <c r="FT18" s="2" t="s">
        <v>305</v>
      </c>
      <c r="FU18" s="2" t="s">
        <v>305</v>
      </c>
      <c r="FV18" s="2" t="s">
        <v>305</v>
      </c>
      <c r="FW18" s="2" t="s">
        <v>305</v>
      </c>
      <c r="FX18" s="2" t="s">
        <v>305</v>
      </c>
      <c r="FY18" s="2" t="s">
        <v>305</v>
      </c>
      <c r="FZ18" s="2">
        <v>0</v>
      </c>
      <c r="GA18" s="2">
        <v>0</v>
      </c>
      <c r="GB18" s="2">
        <v>0</v>
      </c>
      <c r="GC18" s="2">
        <v>0</v>
      </c>
      <c r="GD18" s="2" t="s">
        <v>305</v>
      </c>
      <c r="GE18" s="2" t="s">
        <v>305</v>
      </c>
      <c r="GF18" s="2" t="s">
        <v>305</v>
      </c>
      <c r="GG18" s="2" t="s">
        <v>305</v>
      </c>
      <c r="GH18" s="2" t="s">
        <v>305</v>
      </c>
      <c r="GI18" s="2" t="s">
        <v>305</v>
      </c>
      <c r="GK18" s="1"/>
      <c r="GL18" s="10" t="s">
        <v>304</v>
      </c>
      <c r="GM18" s="2" t="s">
        <v>305</v>
      </c>
      <c r="GN18" s="2" t="s">
        <v>305</v>
      </c>
      <c r="GO18" s="2" t="s">
        <v>305</v>
      </c>
      <c r="GP18" s="2" t="s">
        <v>305</v>
      </c>
      <c r="GQ18" s="2" t="s">
        <v>305</v>
      </c>
      <c r="GR18" s="2" t="s">
        <v>305</v>
      </c>
      <c r="GS18" s="2" t="s">
        <v>305</v>
      </c>
      <c r="GT18" s="2" t="s">
        <v>305</v>
      </c>
      <c r="GU18" s="2" t="s">
        <v>305</v>
      </c>
      <c r="GV18" s="2" t="s">
        <v>305</v>
      </c>
      <c r="GW18" s="2">
        <v>0</v>
      </c>
      <c r="GX18" s="2">
        <v>0</v>
      </c>
      <c r="GY18" s="2">
        <v>0</v>
      </c>
      <c r="GZ18" s="2">
        <v>0</v>
      </c>
      <c r="HA18" s="2">
        <v>0</v>
      </c>
      <c r="HB18" s="2" t="s">
        <v>305</v>
      </c>
      <c r="HC18" s="2" t="s">
        <v>305</v>
      </c>
      <c r="HD18" s="2" t="s">
        <v>305</v>
      </c>
      <c r="HE18" s="2" t="s">
        <v>305</v>
      </c>
      <c r="HF18" s="2" t="s">
        <v>305</v>
      </c>
      <c r="HG18" s="2" t="s">
        <v>305</v>
      </c>
    </row>
    <row r="19" spans="1:215" ht="15">
      <c r="A19" s="1"/>
      <c r="B19" s="19" t="s">
        <v>308</v>
      </c>
      <c r="C19" s="1">
        <v>0</v>
      </c>
      <c r="D19" s="2" t="s">
        <v>305</v>
      </c>
      <c r="E19" s="2" t="s">
        <v>305</v>
      </c>
      <c r="F19" s="2" t="s">
        <v>305</v>
      </c>
      <c r="G19" s="2" t="s">
        <v>305</v>
      </c>
      <c r="H19" s="2" t="s">
        <v>305</v>
      </c>
      <c r="I19" s="2" t="s">
        <v>305</v>
      </c>
      <c r="J19" s="2" t="s">
        <v>305</v>
      </c>
      <c r="K19" s="2" t="s">
        <v>305</v>
      </c>
      <c r="L19" s="2" t="s">
        <v>305</v>
      </c>
      <c r="M19" s="2" t="s">
        <v>305</v>
      </c>
      <c r="N19" s="2" t="s">
        <v>305</v>
      </c>
      <c r="O19" s="2" t="s">
        <v>305</v>
      </c>
      <c r="P19" s="2" t="s">
        <v>305</v>
      </c>
      <c r="Q19" s="2" t="s">
        <v>305</v>
      </c>
      <c r="R19" s="2" t="s">
        <v>305</v>
      </c>
      <c r="S19" s="2" t="s">
        <v>305</v>
      </c>
      <c r="T19" s="2" t="s">
        <v>305</v>
      </c>
      <c r="U19" s="2" t="s">
        <v>305</v>
      </c>
      <c r="V19" s="2" t="s">
        <v>305</v>
      </c>
      <c r="W19" s="2" t="s">
        <v>305</v>
      </c>
      <c r="Y19" s="1"/>
      <c r="Z19" s="19" t="s">
        <v>308</v>
      </c>
      <c r="AA19" s="1">
        <v>0</v>
      </c>
      <c r="AB19" s="2" t="s">
        <v>305</v>
      </c>
      <c r="AC19" s="2" t="s">
        <v>305</v>
      </c>
      <c r="AD19" s="2" t="s">
        <v>305</v>
      </c>
      <c r="AE19" s="2" t="s">
        <v>305</v>
      </c>
      <c r="AF19" s="2" t="s">
        <v>305</v>
      </c>
      <c r="AG19" s="2" t="s">
        <v>305</v>
      </c>
      <c r="AH19" s="2" t="s">
        <v>305</v>
      </c>
      <c r="AI19" s="2" t="s">
        <v>305</v>
      </c>
      <c r="AJ19" s="2" t="s">
        <v>305</v>
      </c>
      <c r="AK19" s="2" t="s">
        <v>305</v>
      </c>
      <c r="AL19" s="2" t="s">
        <v>305</v>
      </c>
      <c r="AM19" s="2" t="s">
        <v>305</v>
      </c>
      <c r="AN19" s="2" t="s">
        <v>305</v>
      </c>
      <c r="AO19" s="2" t="s">
        <v>305</v>
      </c>
      <c r="AP19" s="2" t="s">
        <v>305</v>
      </c>
      <c r="AQ19" s="2" t="s">
        <v>305</v>
      </c>
      <c r="AR19" s="2" t="s">
        <v>305</v>
      </c>
      <c r="AS19" s="2" t="s">
        <v>305</v>
      </c>
      <c r="AT19" s="2" t="s">
        <v>305</v>
      </c>
      <c r="AU19" s="2" t="s">
        <v>305</v>
      </c>
      <c r="AW19" s="22"/>
      <c r="AX19" s="29" t="s">
        <v>309</v>
      </c>
      <c r="AY19" s="22">
        <v>0</v>
      </c>
      <c r="AZ19" s="23" t="s">
        <v>307</v>
      </c>
      <c r="BA19" s="23" t="s">
        <v>307</v>
      </c>
      <c r="BB19" s="23" t="s">
        <v>307</v>
      </c>
      <c r="BC19" s="23" t="s">
        <v>307</v>
      </c>
      <c r="BD19" s="23" t="s">
        <v>307</v>
      </c>
      <c r="BE19" s="23" t="s">
        <v>307</v>
      </c>
      <c r="BF19" s="23" t="s">
        <v>307</v>
      </c>
      <c r="BG19" s="23" t="s">
        <v>307</v>
      </c>
      <c r="BH19" s="23" t="s">
        <v>307</v>
      </c>
      <c r="BI19" s="23" t="s">
        <v>307</v>
      </c>
      <c r="BJ19" s="23" t="s">
        <v>307</v>
      </c>
      <c r="BK19" s="23" t="s">
        <v>307</v>
      </c>
      <c r="BL19" s="23" t="s">
        <v>307</v>
      </c>
      <c r="BM19" s="23" t="s">
        <v>307</v>
      </c>
      <c r="BN19" s="23" t="s">
        <v>307</v>
      </c>
      <c r="BO19" s="23" t="s">
        <v>307</v>
      </c>
      <c r="BP19" s="23" t="s">
        <v>307</v>
      </c>
      <c r="BQ19" s="23" t="s">
        <v>307</v>
      </c>
      <c r="BR19" s="23" t="s">
        <v>307</v>
      </c>
      <c r="BS19" s="23" t="s">
        <v>307</v>
      </c>
      <c r="BT19" s="38"/>
      <c r="BU19" s="22"/>
      <c r="BV19" s="29" t="s">
        <v>309</v>
      </c>
      <c r="BW19" s="22">
        <v>0</v>
      </c>
      <c r="BX19" s="23" t="s">
        <v>307</v>
      </c>
      <c r="BY19" s="23" t="s">
        <v>307</v>
      </c>
      <c r="BZ19" s="23" t="s">
        <v>307</v>
      </c>
      <c r="CA19" s="23" t="s">
        <v>307</v>
      </c>
      <c r="CB19" s="23" t="s">
        <v>307</v>
      </c>
      <c r="CC19" s="23" t="s">
        <v>307</v>
      </c>
      <c r="CD19" s="23" t="s">
        <v>307</v>
      </c>
      <c r="CE19" s="23" t="s">
        <v>307</v>
      </c>
      <c r="CF19" s="23" t="s">
        <v>307</v>
      </c>
      <c r="CG19" s="23" t="s">
        <v>307</v>
      </c>
      <c r="CH19" s="23" t="s">
        <v>307</v>
      </c>
      <c r="CI19" s="23" t="s">
        <v>307</v>
      </c>
      <c r="CJ19" s="23" t="s">
        <v>307</v>
      </c>
      <c r="CK19" s="23" t="s">
        <v>307</v>
      </c>
      <c r="CL19" s="23" t="s">
        <v>307</v>
      </c>
      <c r="CM19" s="23" t="s">
        <v>307</v>
      </c>
      <c r="CN19" s="23" t="s">
        <v>307</v>
      </c>
      <c r="CO19" s="23" t="s">
        <v>307</v>
      </c>
      <c r="CP19" s="23" t="s">
        <v>307</v>
      </c>
      <c r="CQ19" s="23" t="s">
        <v>307</v>
      </c>
      <c r="CR19" s="38"/>
      <c r="CS19" s="22"/>
      <c r="CT19" s="29" t="s">
        <v>309</v>
      </c>
      <c r="CU19" s="22">
        <v>0</v>
      </c>
      <c r="CV19" s="23" t="s">
        <v>307</v>
      </c>
      <c r="CW19" s="23" t="s">
        <v>307</v>
      </c>
      <c r="CX19" s="23" t="s">
        <v>307</v>
      </c>
      <c r="CY19" s="23" t="s">
        <v>307</v>
      </c>
      <c r="CZ19" s="23" t="s">
        <v>307</v>
      </c>
      <c r="DA19" s="23" t="s">
        <v>307</v>
      </c>
      <c r="DB19" s="23" t="s">
        <v>307</v>
      </c>
      <c r="DC19" s="23" t="s">
        <v>307</v>
      </c>
      <c r="DD19" s="23" t="s">
        <v>307</v>
      </c>
      <c r="DE19" s="23" t="s">
        <v>307</v>
      </c>
      <c r="DF19" s="23" t="s">
        <v>307</v>
      </c>
      <c r="DG19" s="23" t="s">
        <v>307</v>
      </c>
      <c r="DH19" s="23" t="s">
        <v>307</v>
      </c>
      <c r="DI19" s="23" t="s">
        <v>307</v>
      </c>
      <c r="DJ19" s="23" t="s">
        <v>307</v>
      </c>
      <c r="DK19" s="23" t="s">
        <v>307</v>
      </c>
      <c r="DL19" s="23" t="s">
        <v>307</v>
      </c>
      <c r="DM19" s="23" t="s">
        <v>307</v>
      </c>
      <c r="DN19" s="23" t="s">
        <v>307</v>
      </c>
      <c r="DO19" s="23" t="s">
        <v>307</v>
      </c>
      <c r="DP19" s="38"/>
      <c r="DQ19" s="22"/>
      <c r="DR19" s="29" t="s">
        <v>309</v>
      </c>
      <c r="DS19" s="22">
        <v>0</v>
      </c>
      <c r="DT19" s="23" t="s">
        <v>307</v>
      </c>
      <c r="DU19" s="23" t="s">
        <v>307</v>
      </c>
      <c r="DV19" s="23" t="s">
        <v>307</v>
      </c>
      <c r="DW19" s="23" t="s">
        <v>307</v>
      </c>
      <c r="DX19" s="23" t="s">
        <v>307</v>
      </c>
      <c r="DY19" s="23" t="s">
        <v>307</v>
      </c>
      <c r="DZ19" s="23" t="s">
        <v>307</v>
      </c>
      <c r="EA19" s="23" t="s">
        <v>307</v>
      </c>
      <c r="EB19" s="23" t="s">
        <v>307</v>
      </c>
      <c r="EC19" s="23" t="s">
        <v>307</v>
      </c>
      <c r="ED19" s="23" t="s">
        <v>307</v>
      </c>
      <c r="EE19" s="23" t="s">
        <v>307</v>
      </c>
      <c r="EF19" s="23" t="s">
        <v>307</v>
      </c>
      <c r="EG19" s="23" t="s">
        <v>307</v>
      </c>
      <c r="EH19" s="23" t="s">
        <v>307</v>
      </c>
      <c r="EI19" s="23" t="s">
        <v>307</v>
      </c>
      <c r="EJ19" s="23" t="s">
        <v>307</v>
      </c>
      <c r="EK19" s="23" t="s">
        <v>307</v>
      </c>
      <c r="EL19" s="23" t="s">
        <v>307</v>
      </c>
      <c r="EM19" s="23" t="s">
        <v>307</v>
      </c>
      <c r="EN19" s="38"/>
      <c r="EO19" s="22"/>
      <c r="EP19" s="29" t="s">
        <v>309</v>
      </c>
      <c r="EQ19" s="22">
        <v>0</v>
      </c>
      <c r="ER19" s="23" t="s">
        <v>307</v>
      </c>
      <c r="ES19" s="23" t="s">
        <v>307</v>
      </c>
      <c r="ET19" s="23" t="s">
        <v>307</v>
      </c>
      <c r="EU19" s="23" t="s">
        <v>307</v>
      </c>
      <c r="EV19" s="23" t="s">
        <v>307</v>
      </c>
      <c r="EW19" s="23" t="s">
        <v>307</v>
      </c>
      <c r="EX19" s="23" t="s">
        <v>307</v>
      </c>
      <c r="EY19" s="23" t="s">
        <v>307</v>
      </c>
      <c r="EZ19" s="23" t="s">
        <v>307</v>
      </c>
      <c r="FA19" s="23" t="s">
        <v>307</v>
      </c>
      <c r="FB19" s="23" t="s">
        <v>307</v>
      </c>
      <c r="FC19" s="23" t="s">
        <v>307</v>
      </c>
      <c r="FD19" s="23" t="s">
        <v>307</v>
      </c>
      <c r="FE19" s="23" t="s">
        <v>307</v>
      </c>
      <c r="FF19" s="23" t="s">
        <v>307</v>
      </c>
      <c r="FG19" s="23" t="s">
        <v>307</v>
      </c>
      <c r="FH19" s="23" t="s">
        <v>307</v>
      </c>
      <c r="FI19" s="23" t="s">
        <v>307</v>
      </c>
      <c r="FJ19" s="23" t="s">
        <v>307</v>
      </c>
      <c r="FK19" s="23" t="s">
        <v>307</v>
      </c>
      <c r="FM19" s="1"/>
      <c r="FN19" s="10" t="s">
        <v>308</v>
      </c>
      <c r="FO19" s="1">
        <v>0</v>
      </c>
      <c r="FP19" s="2" t="s">
        <v>305</v>
      </c>
      <c r="FQ19" s="2" t="s">
        <v>305</v>
      </c>
      <c r="FR19" s="2" t="s">
        <v>305</v>
      </c>
      <c r="FS19" s="2" t="s">
        <v>305</v>
      </c>
      <c r="FT19" s="2" t="s">
        <v>305</v>
      </c>
      <c r="FU19" s="2" t="s">
        <v>305</v>
      </c>
      <c r="FV19" s="2" t="s">
        <v>305</v>
      </c>
      <c r="FW19" s="2" t="s">
        <v>305</v>
      </c>
      <c r="FX19" s="2" t="s">
        <v>305</v>
      </c>
      <c r="FY19" s="2" t="s">
        <v>305</v>
      </c>
      <c r="FZ19" s="2" t="s">
        <v>305</v>
      </c>
      <c r="GA19" s="2" t="s">
        <v>305</v>
      </c>
      <c r="GB19" s="2" t="s">
        <v>305</v>
      </c>
      <c r="GC19" s="2" t="s">
        <v>305</v>
      </c>
      <c r="GD19" s="2" t="s">
        <v>305</v>
      </c>
      <c r="GE19" s="2" t="s">
        <v>305</v>
      </c>
      <c r="GF19" s="2" t="s">
        <v>305</v>
      </c>
      <c r="GG19" s="2" t="s">
        <v>305</v>
      </c>
      <c r="GH19" s="2" t="s">
        <v>305</v>
      </c>
      <c r="GI19" s="2" t="s">
        <v>305</v>
      </c>
      <c r="GK19" s="1"/>
      <c r="GL19" s="10" t="s">
        <v>308</v>
      </c>
      <c r="GM19" s="1">
        <v>0</v>
      </c>
      <c r="GN19" s="2" t="s">
        <v>305</v>
      </c>
      <c r="GO19" s="2" t="s">
        <v>305</v>
      </c>
      <c r="GP19" s="2" t="s">
        <v>305</v>
      </c>
      <c r="GQ19" s="2" t="s">
        <v>305</v>
      </c>
      <c r="GR19" s="2" t="s">
        <v>305</v>
      </c>
      <c r="GS19" s="2" t="s">
        <v>305</v>
      </c>
      <c r="GT19" s="2" t="s">
        <v>305</v>
      </c>
      <c r="GU19" s="2" t="s">
        <v>305</v>
      </c>
      <c r="GV19" s="2" t="s">
        <v>305</v>
      </c>
      <c r="GW19" s="2" t="s">
        <v>305</v>
      </c>
      <c r="GX19" s="2" t="s">
        <v>305</v>
      </c>
      <c r="GY19" s="2" t="s">
        <v>305</v>
      </c>
      <c r="GZ19" s="2" t="s">
        <v>305</v>
      </c>
      <c r="HA19" s="2" t="s">
        <v>305</v>
      </c>
      <c r="HB19" s="2" t="s">
        <v>305</v>
      </c>
      <c r="HC19" s="2" t="s">
        <v>305</v>
      </c>
      <c r="HD19" s="2" t="s">
        <v>305</v>
      </c>
      <c r="HE19" s="2" t="s">
        <v>305</v>
      </c>
      <c r="HF19" s="2" t="s">
        <v>305</v>
      </c>
      <c r="HG19" s="2" t="s">
        <v>305</v>
      </c>
    </row>
    <row r="20" spans="1:215" ht="15">
      <c r="A20" s="1"/>
      <c r="B20" s="19" t="s">
        <v>310</v>
      </c>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Y20" s="1"/>
      <c r="Z20" s="19" t="s">
        <v>310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W20" s="22"/>
      <c r="AX20" s="29" t="s">
        <v>311</v>
      </c>
      <c r="AY20" s="22">
        <v>0</v>
      </c>
      <c r="AZ20" s="22">
        <v>0</v>
      </c>
      <c r="BA20" s="22">
        <v>0</v>
      </c>
      <c r="BB20" s="22">
        <v>0</v>
      </c>
      <c r="BC20" s="22">
        <v>0</v>
      </c>
      <c r="BD20" s="22">
        <v>0</v>
      </c>
      <c r="BE20" s="22">
        <v>0</v>
      </c>
      <c r="BF20" s="22">
        <v>0</v>
      </c>
      <c r="BG20" s="22">
        <v>0</v>
      </c>
      <c r="BH20" s="22">
        <v>0</v>
      </c>
      <c r="BI20" s="22">
        <v>0</v>
      </c>
      <c r="BJ20" s="22">
        <v>0</v>
      </c>
      <c r="BK20" s="22">
        <v>0</v>
      </c>
      <c r="BL20" s="22">
        <v>0</v>
      </c>
      <c r="BM20" s="22">
        <v>0</v>
      </c>
      <c r="BN20" s="22">
        <v>0</v>
      </c>
      <c r="BO20" s="22">
        <v>0</v>
      </c>
      <c r="BP20" s="22">
        <v>0</v>
      </c>
      <c r="BQ20" s="22">
        <v>0</v>
      </c>
      <c r="BR20" s="22">
        <v>0</v>
      </c>
      <c r="BS20" s="22">
        <v>0</v>
      </c>
      <c r="BT20" s="38"/>
      <c r="BU20" s="22"/>
      <c r="BV20" s="29" t="s">
        <v>311</v>
      </c>
      <c r="BW20" s="22">
        <v>0</v>
      </c>
      <c r="BX20" s="22">
        <v>0</v>
      </c>
      <c r="BY20" s="22">
        <v>0</v>
      </c>
      <c r="BZ20" s="22">
        <v>0</v>
      </c>
      <c r="CA20" s="22">
        <v>0</v>
      </c>
      <c r="CB20" s="22">
        <v>0</v>
      </c>
      <c r="CC20" s="22">
        <v>0</v>
      </c>
      <c r="CD20" s="22">
        <v>0</v>
      </c>
      <c r="CE20" s="22">
        <v>0</v>
      </c>
      <c r="CF20" s="22">
        <v>0</v>
      </c>
      <c r="CG20" s="22">
        <v>0</v>
      </c>
      <c r="CH20" s="22">
        <v>0</v>
      </c>
      <c r="CI20" s="22">
        <v>0</v>
      </c>
      <c r="CJ20" s="22">
        <v>0</v>
      </c>
      <c r="CK20" s="22">
        <v>0</v>
      </c>
      <c r="CL20" s="22">
        <v>0</v>
      </c>
      <c r="CM20" s="22">
        <v>0</v>
      </c>
      <c r="CN20" s="22">
        <v>0</v>
      </c>
      <c r="CO20" s="22">
        <v>0</v>
      </c>
      <c r="CP20" s="22">
        <v>0</v>
      </c>
      <c r="CQ20" s="22">
        <v>0</v>
      </c>
      <c r="CR20" s="38"/>
      <c r="CS20" s="22"/>
      <c r="CT20" s="29" t="s">
        <v>311</v>
      </c>
      <c r="CU20" s="22">
        <v>0</v>
      </c>
      <c r="CV20" s="22">
        <v>0</v>
      </c>
      <c r="CW20" s="22">
        <v>0</v>
      </c>
      <c r="CX20" s="22">
        <v>0</v>
      </c>
      <c r="CY20" s="22">
        <v>0</v>
      </c>
      <c r="CZ20" s="22">
        <v>0</v>
      </c>
      <c r="DA20" s="22">
        <v>0</v>
      </c>
      <c r="DB20" s="22">
        <v>0</v>
      </c>
      <c r="DC20" s="22">
        <v>0</v>
      </c>
      <c r="DD20" s="22">
        <v>0</v>
      </c>
      <c r="DE20" s="22">
        <v>0</v>
      </c>
      <c r="DF20" s="22">
        <v>0</v>
      </c>
      <c r="DG20" s="22">
        <v>0</v>
      </c>
      <c r="DH20" s="22">
        <v>0</v>
      </c>
      <c r="DI20" s="22">
        <v>0</v>
      </c>
      <c r="DJ20" s="22">
        <v>0</v>
      </c>
      <c r="DK20" s="22">
        <v>0</v>
      </c>
      <c r="DL20" s="22">
        <v>0</v>
      </c>
      <c r="DM20" s="22">
        <v>0</v>
      </c>
      <c r="DN20" s="22">
        <v>0</v>
      </c>
      <c r="DO20" s="22">
        <v>0</v>
      </c>
      <c r="DP20" s="38"/>
      <c r="DQ20" s="22"/>
      <c r="DR20" s="29" t="s">
        <v>311</v>
      </c>
      <c r="DS20" s="22">
        <v>0</v>
      </c>
      <c r="DT20" s="22">
        <v>0</v>
      </c>
      <c r="DU20" s="22">
        <v>0</v>
      </c>
      <c r="DV20" s="22">
        <v>0</v>
      </c>
      <c r="DW20" s="22">
        <v>0</v>
      </c>
      <c r="DX20" s="22">
        <v>0</v>
      </c>
      <c r="DY20" s="22">
        <v>0</v>
      </c>
      <c r="DZ20" s="22">
        <v>0</v>
      </c>
      <c r="EA20" s="22">
        <v>0</v>
      </c>
      <c r="EB20" s="22">
        <v>0</v>
      </c>
      <c r="EC20" s="22">
        <v>0</v>
      </c>
      <c r="ED20" s="22">
        <v>0</v>
      </c>
      <c r="EE20" s="22">
        <v>0</v>
      </c>
      <c r="EF20" s="22">
        <v>0</v>
      </c>
      <c r="EG20" s="22">
        <v>0</v>
      </c>
      <c r="EH20" s="22">
        <v>0</v>
      </c>
      <c r="EI20" s="22">
        <v>0</v>
      </c>
      <c r="EJ20" s="22">
        <v>0</v>
      </c>
      <c r="EK20" s="22">
        <v>0</v>
      </c>
      <c r="EL20" s="22">
        <v>0</v>
      </c>
      <c r="EM20" s="22">
        <v>0</v>
      </c>
      <c r="EN20" s="38"/>
      <c r="EO20" s="22"/>
      <c r="EP20" s="29" t="s">
        <v>311</v>
      </c>
      <c r="EQ20" s="22">
        <v>0</v>
      </c>
      <c r="ER20" s="22">
        <v>0</v>
      </c>
      <c r="ES20" s="22">
        <v>0</v>
      </c>
      <c r="ET20" s="22">
        <v>0</v>
      </c>
      <c r="EU20" s="22">
        <v>0</v>
      </c>
      <c r="EV20" s="22">
        <v>0</v>
      </c>
      <c r="EW20" s="22">
        <v>0</v>
      </c>
      <c r="EX20" s="22">
        <v>0</v>
      </c>
      <c r="EY20" s="22">
        <v>0</v>
      </c>
      <c r="EZ20" s="22">
        <v>0</v>
      </c>
      <c r="FA20" s="22">
        <v>0</v>
      </c>
      <c r="FB20" s="22">
        <v>0</v>
      </c>
      <c r="FC20" s="22">
        <v>0</v>
      </c>
      <c r="FD20" s="22">
        <v>0</v>
      </c>
      <c r="FE20" s="22">
        <v>0</v>
      </c>
      <c r="FF20" s="22">
        <v>0</v>
      </c>
      <c r="FG20" s="22">
        <v>0</v>
      </c>
      <c r="FH20" s="22">
        <v>0</v>
      </c>
      <c r="FI20" s="22">
        <v>0</v>
      </c>
      <c r="FJ20" s="22">
        <v>0</v>
      </c>
      <c r="FK20" s="22">
        <v>0</v>
      </c>
      <c r="FM20" s="1"/>
      <c r="FN20" s="10" t="s">
        <v>310</v>
      </c>
      <c r="FO20" s="1">
        <v>0</v>
      </c>
      <c r="FP20" s="1">
        <v>0</v>
      </c>
      <c r="FQ20" s="1">
        <v>0</v>
      </c>
      <c r="FR20" s="1">
        <v>0</v>
      </c>
      <c r="FS20" s="1">
        <v>0</v>
      </c>
      <c r="FT20" s="1">
        <v>0</v>
      </c>
      <c r="FU20" s="1">
        <v>0</v>
      </c>
      <c r="FV20" s="1">
        <v>0</v>
      </c>
      <c r="FW20" s="1">
        <v>0</v>
      </c>
      <c r="FX20" s="1">
        <v>0</v>
      </c>
      <c r="FY20" s="1">
        <v>0</v>
      </c>
      <c r="FZ20" s="1">
        <v>0</v>
      </c>
      <c r="GA20" s="1">
        <v>0</v>
      </c>
      <c r="GB20" s="1">
        <v>0</v>
      </c>
      <c r="GC20" s="1">
        <v>0</v>
      </c>
      <c r="GD20" s="1">
        <v>0</v>
      </c>
      <c r="GE20" s="1">
        <v>0</v>
      </c>
      <c r="GF20" s="1">
        <v>0</v>
      </c>
      <c r="GG20" s="1">
        <v>0</v>
      </c>
      <c r="GH20" s="1">
        <v>0</v>
      </c>
      <c r="GI20" s="1">
        <v>0</v>
      </c>
      <c r="GK20" s="1"/>
      <c r="GL20" s="10" t="s">
        <v>310</v>
      </c>
      <c r="GM20" s="1">
        <v>0</v>
      </c>
      <c r="GN20" s="1">
        <v>0</v>
      </c>
      <c r="GO20" s="1">
        <v>0</v>
      </c>
      <c r="GP20" s="1">
        <v>0</v>
      </c>
      <c r="GQ20" s="1">
        <v>0</v>
      </c>
      <c r="GR20" s="1">
        <v>0</v>
      </c>
      <c r="GS20" s="1">
        <v>0</v>
      </c>
      <c r="GT20" s="1">
        <v>0</v>
      </c>
      <c r="GU20" s="1">
        <v>0</v>
      </c>
      <c r="GV20" s="1">
        <v>0</v>
      </c>
      <c r="GW20" s="1">
        <v>0</v>
      </c>
      <c r="GX20" s="1">
        <v>0</v>
      </c>
      <c r="GY20" s="1">
        <v>0</v>
      </c>
      <c r="GZ20" s="1">
        <v>0</v>
      </c>
      <c r="HA20" s="1">
        <v>0</v>
      </c>
      <c r="HB20" s="1">
        <v>0</v>
      </c>
      <c r="HC20" s="1">
        <v>0</v>
      </c>
      <c r="HD20" s="1">
        <v>0</v>
      </c>
      <c r="HE20" s="1">
        <v>0</v>
      </c>
      <c r="HF20" s="1">
        <v>0</v>
      </c>
      <c r="HG20" s="1">
        <v>0</v>
      </c>
    </row>
    <row r="21" spans="1:215" ht="15">
      <c r="A21" s="300"/>
      <c r="B21" s="300"/>
      <c r="C21" s="1"/>
      <c r="D21" s="1"/>
      <c r="E21" s="1"/>
      <c r="F21" s="1"/>
      <c r="G21" s="1"/>
      <c r="H21" s="1"/>
      <c r="I21" s="1"/>
      <c r="J21" s="1"/>
      <c r="K21" s="1"/>
      <c r="L21" s="1"/>
      <c r="M21" s="1"/>
      <c r="N21" s="1"/>
      <c r="O21" s="1"/>
      <c r="P21" s="1"/>
      <c r="Q21" s="1"/>
      <c r="R21" s="1"/>
      <c r="S21" s="1"/>
      <c r="T21" s="1"/>
      <c r="U21" s="1"/>
      <c r="V21" s="1"/>
      <c r="W21" s="1"/>
      <c r="Y21" s="300"/>
      <c r="Z21" s="300"/>
      <c r="AA21" s="1"/>
      <c r="AB21" s="1"/>
      <c r="AC21" s="1"/>
      <c r="AD21" s="1"/>
      <c r="AE21" s="1"/>
      <c r="AF21" s="1"/>
      <c r="AG21" s="1"/>
      <c r="AH21" s="1"/>
      <c r="AI21" s="1"/>
      <c r="AJ21" s="1"/>
      <c r="AK21" s="1"/>
      <c r="AL21" s="1"/>
      <c r="AM21" s="1"/>
      <c r="AN21" s="1"/>
      <c r="AO21" s="1"/>
      <c r="AP21" s="1"/>
      <c r="AQ21" s="1"/>
      <c r="AR21" s="1"/>
      <c r="AS21" s="1"/>
      <c r="AT21" s="1"/>
      <c r="AU21" s="1"/>
      <c r="AW21" s="310"/>
      <c r="AX21" s="310"/>
      <c r="AY21" s="22"/>
      <c r="AZ21" s="22"/>
      <c r="BA21" s="22"/>
      <c r="BB21" s="22"/>
      <c r="BC21" s="22"/>
      <c r="BD21" s="22"/>
      <c r="BE21" s="22"/>
      <c r="BF21" s="22"/>
      <c r="BG21" s="22"/>
      <c r="BH21" s="22"/>
      <c r="BI21" s="22"/>
      <c r="BJ21" s="22"/>
      <c r="BK21" s="22"/>
      <c r="BL21" s="22"/>
      <c r="BM21" s="22"/>
      <c r="BN21" s="22"/>
      <c r="BO21" s="22"/>
      <c r="BP21" s="22"/>
      <c r="BQ21" s="22"/>
      <c r="BR21" s="22"/>
      <c r="BS21" s="22"/>
      <c r="BT21" s="38"/>
      <c r="BU21" s="310"/>
      <c r="BV21" s="310"/>
      <c r="BW21" s="22"/>
      <c r="BX21" s="22"/>
      <c r="BY21" s="22"/>
      <c r="BZ21" s="22"/>
      <c r="CA21" s="22"/>
      <c r="CB21" s="22"/>
      <c r="CC21" s="22"/>
      <c r="CD21" s="22"/>
      <c r="CE21" s="22"/>
      <c r="CF21" s="22"/>
      <c r="CG21" s="22"/>
      <c r="CH21" s="22"/>
      <c r="CI21" s="22"/>
      <c r="CJ21" s="22"/>
      <c r="CK21" s="22"/>
      <c r="CL21" s="22"/>
      <c r="CM21" s="22"/>
      <c r="CN21" s="22"/>
      <c r="CO21" s="22"/>
      <c r="CP21" s="22"/>
      <c r="CQ21" s="22"/>
      <c r="CR21" s="38"/>
      <c r="CS21" s="310"/>
      <c r="CT21" s="310"/>
      <c r="CU21" s="22"/>
      <c r="CV21" s="22"/>
      <c r="CW21" s="22"/>
      <c r="CX21" s="22"/>
      <c r="CY21" s="22"/>
      <c r="CZ21" s="22"/>
      <c r="DA21" s="22"/>
      <c r="DB21" s="22"/>
      <c r="DC21" s="22"/>
      <c r="DD21" s="22"/>
      <c r="DE21" s="22"/>
      <c r="DF21" s="22"/>
      <c r="DG21" s="22"/>
      <c r="DH21" s="22"/>
      <c r="DI21" s="22"/>
      <c r="DJ21" s="22"/>
      <c r="DK21" s="22"/>
      <c r="DL21" s="22"/>
      <c r="DM21" s="22"/>
      <c r="DN21" s="22"/>
      <c r="DO21" s="22"/>
      <c r="DP21" s="38"/>
      <c r="DQ21" s="310"/>
      <c r="DR21" s="310"/>
      <c r="DS21" s="22"/>
      <c r="DT21" s="22"/>
      <c r="DU21" s="22"/>
      <c r="DV21" s="22"/>
      <c r="DW21" s="22"/>
      <c r="DX21" s="22"/>
      <c r="DY21" s="22"/>
      <c r="DZ21" s="22"/>
      <c r="EA21" s="22"/>
      <c r="EB21" s="22"/>
      <c r="EC21" s="22"/>
      <c r="ED21" s="22"/>
      <c r="EE21" s="22"/>
      <c r="EF21" s="22"/>
      <c r="EG21" s="22"/>
      <c r="EH21" s="22"/>
      <c r="EI21" s="22"/>
      <c r="EJ21" s="22"/>
      <c r="EK21" s="22"/>
      <c r="EL21" s="22"/>
      <c r="EM21" s="22"/>
      <c r="EN21" s="38"/>
      <c r="EO21" s="310"/>
      <c r="EP21" s="310"/>
      <c r="EQ21" s="22"/>
      <c r="ER21" s="22"/>
      <c r="ES21" s="22"/>
      <c r="ET21" s="22"/>
      <c r="EU21" s="22"/>
      <c r="EV21" s="22"/>
      <c r="EW21" s="22"/>
      <c r="EX21" s="22"/>
      <c r="EY21" s="22"/>
      <c r="EZ21" s="22"/>
      <c r="FA21" s="22"/>
      <c r="FB21" s="22"/>
      <c r="FC21" s="22"/>
      <c r="FD21" s="22"/>
      <c r="FE21" s="22"/>
      <c r="FF21" s="22"/>
      <c r="FG21" s="22"/>
      <c r="FH21" s="22"/>
      <c r="FI21" s="22"/>
      <c r="FJ21" s="22"/>
      <c r="FK21" s="22"/>
      <c r="FM21" s="300"/>
      <c r="FN21" s="300"/>
      <c r="FO21" s="1"/>
      <c r="FP21" s="1"/>
      <c r="FQ21" s="1"/>
      <c r="FR21" s="1"/>
      <c r="FS21" s="1"/>
      <c r="FT21" s="1"/>
      <c r="FU21" s="1"/>
      <c r="FV21" s="1"/>
      <c r="FW21" s="1"/>
      <c r="FX21" s="1"/>
      <c r="FY21" s="1"/>
      <c r="FZ21" s="1"/>
      <c r="GA21" s="1"/>
      <c r="GB21" s="1"/>
      <c r="GC21" s="1"/>
      <c r="GD21" s="1"/>
      <c r="GE21" s="1"/>
      <c r="GF21" s="1"/>
      <c r="GG21" s="1"/>
      <c r="GH21" s="1"/>
      <c r="GI21" s="1"/>
      <c r="GK21" s="300"/>
      <c r="GL21" s="300"/>
      <c r="GM21" s="1"/>
      <c r="GN21" s="1"/>
      <c r="GO21" s="1"/>
      <c r="GP21" s="1"/>
      <c r="GQ21" s="1"/>
      <c r="GR21" s="1"/>
      <c r="GS21" s="1"/>
      <c r="GT21" s="1"/>
      <c r="GU21" s="1"/>
      <c r="GV21" s="1"/>
      <c r="GW21" s="1"/>
      <c r="GX21" s="1"/>
      <c r="GY21" s="1"/>
      <c r="GZ21" s="1"/>
      <c r="HA21" s="1"/>
      <c r="HB21" s="1"/>
      <c r="HC21" s="1"/>
      <c r="HD21" s="1"/>
      <c r="HE21" s="1"/>
      <c r="HF21" s="1"/>
      <c r="HG21" s="1"/>
    </row>
    <row r="22" spans="1:215" ht="15">
      <c r="A22" s="1"/>
      <c r="B22" s="18" t="s">
        <v>197</v>
      </c>
      <c r="C22" s="1"/>
      <c r="D22" s="1"/>
      <c r="E22" s="1"/>
      <c r="F22" s="1"/>
      <c r="G22" s="1"/>
      <c r="H22" s="1"/>
      <c r="I22" s="1"/>
      <c r="J22" s="1"/>
      <c r="K22" s="1"/>
      <c r="L22" s="1"/>
      <c r="M22" s="1"/>
      <c r="N22" s="1"/>
      <c r="O22" s="1"/>
      <c r="P22" s="1"/>
      <c r="Q22" s="1"/>
      <c r="R22" s="1"/>
      <c r="S22" s="1"/>
      <c r="T22" s="1"/>
      <c r="U22" s="1"/>
      <c r="V22" s="1"/>
      <c r="W22" s="1"/>
      <c r="Y22" s="1"/>
      <c r="Z22" s="18" t="s">
        <v>197</v>
      </c>
      <c r="AA22" s="1"/>
      <c r="AB22" s="1"/>
      <c r="AC22" s="1"/>
      <c r="AD22" s="1"/>
      <c r="AE22" s="1"/>
      <c r="AF22" s="1"/>
      <c r="AG22" s="1"/>
      <c r="AH22" s="1"/>
      <c r="AI22" s="1"/>
      <c r="AJ22" s="1"/>
      <c r="AK22" s="1"/>
      <c r="AL22" s="1"/>
      <c r="AM22" s="1"/>
      <c r="AN22" s="1"/>
      <c r="AO22" s="1"/>
      <c r="AP22" s="1"/>
      <c r="AQ22" s="1"/>
      <c r="AR22" s="1"/>
      <c r="AS22" s="1"/>
      <c r="AT22" s="1"/>
      <c r="AU22" s="1"/>
      <c r="AW22" s="22"/>
      <c r="AX22" s="28" t="s">
        <v>312</v>
      </c>
      <c r="AY22" s="22"/>
      <c r="AZ22" s="22"/>
      <c r="BA22" s="22"/>
      <c r="BB22" s="22"/>
      <c r="BC22" s="22"/>
      <c r="BD22" s="22"/>
      <c r="BE22" s="22"/>
      <c r="BF22" s="22"/>
      <c r="BG22" s="22"/>
      <c r="BH22" s="22"/>
      <c r="BI22" s="22"/>
      <c r="BJ22" s="22"/>
      <c r="BK22" s="22"/>
      <c r="BL22" s="22"/>
      <c r="BM22" s="22"/>
      <c r="BN22" s="22"/>
      <c r="BO22" s="22"/>
      <c r="BP22" s="22"/>
      <c r="BQ22" s="22"/>
      <c r="BR22" s="22"/>
      <c r="BS22" s="22"/>
      <c r="BT22" s="38"/>
      <c r="BU22" s="22"/>
      <c r="BV22" s="28" t="s">
        <v>312</v>
      </c>
      <c r="BW22" s="22"/>
      <c r="BX22" s="22"/>
      <c r="BY22" s="22"/>
      <c r="BZ22" s="22"/>
      <c r="CA22" s="22"/>
      <c r="CB22" s="22"/>
      <c r="CC22" s="22"/>
      <c r="CD22" s="22"/>
      <c r="CE22" s="22"/>
      <c r="CF22" s="22"/>
      <c r="CG22" s="22"/>
      <c r="CH22" s="22"/>
      <c r="CI22" s="22"/>
      <c r="CJ22" s="22"/>
      <c r="CK22" s="22"/>
      <c r="CL22" s="22"/>
      <c r="CM22" s="22"/>
      <c r="CN22" s="22"/>
      <c r="CO22" s="22"/>
      <c r="CP22" s="22"/>
      <c r="CQ22" s="22"/>
      <c r="CR22" s="38"/>
      <c r="CS22" s="22"/>
      <c r="CT22" s="28" t="s">
        <v>312</v>
      </c>
      <c r="CU22" s="22"/>
      <c r="CV22" s="22"/>
      <c r="CW22" s="22"/>
      <c r="CX22" s="22"/>
      <c r="CY22" s="22"/>
      <c r="CZ22" s="22"/>
      <c r="DA22" s="22"/>
      <c r="DB22" s="22"/>
      <c r="DC22" s="22"/>
      <c r="DD22" s="22"/>
      <c r="DE22" s="22"/>
      <c r="DF22" s="22"/>
      <c r="DG22" s="22"/>
      <c r="DH22" s="22"/>
      <c r="DI22" s="22"/>
      <c r="DJ22" s="22"/>
      <c r="DK22" s="22"/>
      <c r="DL22" s="22"/>
      <c r="DM22" s="22"/>
      <c r="DN22" s="22"/>
      <c r="DO22" s="22"/>
      <c r="DP22" s="38"/>
      <c r="DQ22" s="22"/>
      <c r="DR22" s="28" t="s">
        <v>312</v>
      </c>
      <c r="DS22" s="22"/>
      <c r="DT22" s="22"/>
      <c r="DU22" s="22"/>
      <c r="DV22" s="22"/>
      <c r="DW22" s="22"/>
      <c r="DX22" s="22"/>
      <c r="DY22" s="22"/>
      <c r="DZ22" s="22"/>
      <c r="EA22" s="22"/>
      <c r="EB22" s="22"/>
      <c r="EC22" s="22"/>
      <c r="ED22" s="22"/>
      <c r="EE22" s="22"/>
      <c r="EF22" s="22"/>
      <c r="EG22" s="22"/>
      <c r="EH22" s="22"/>
      <c r="EI22" s="22"/>
      <c r="EJ22" s="22"/>
      <c r="EK22" s="22"/>
      <c r="EL22" s="22"/>
      <c r="EM22" s="22"/>
      <c r="EN22" s="38"/>
      <c r="EO22" s="22"/>
      <c r="EP22" s="28" t="s">
        <v>312</v>
      </c>
      <c r="EQ22" s="22"/>
      <c r="ER22" s="22"/>
      <c r="ES22" s="22"/>
      <c r="ET22" s="22"/>
      <c r="EU22" s="22"/>
      <c r="EV22" s="22"/>
      <c r="EW22" s="22"/>
      <c r="EX22" s="22"/>
      <c r="EY22" s="22"/>
      <c r="EZ22" s="22"/>
      <c r="FA22" s="22"/>
      <c r="FB22" s="22"/>
      <c r="FC22" s="22"/>
      <c r="FD22" s="22"/>
      <c r="FE22" s="22"/>
      <c r="FF22" s="22"/>
      <c r="FG22" s="22"/>
      <c r="FH22" s="22"/>
      <c r="FI22" s="22"/>
      <c r="FJ22" s="22"/>
      <c r="FK22" s="22"/>
      <c r="FM22" s="1"/>
      <c r="FN22" s="18" t="s">
        <v>197</v>
      </c>
      <c r="FO22" s="1"/>
      <c r="FP22" s="1"/>
      <c r="FQ22" s="1"/>
      <c r="FR22" s="1"/>
      <c r="FS22" s="1"/>
      <c r="FT22" s="1"/>
      <c r="FU22" s="1"/>
      <c r="FV22" s="1"/>
      <c r="FW22" s="1"/>
      <c r="FX22" s="1"/>
      <c r="FY22" s="1"/>
      <c r="FZ22" s="1"/>
      <c r="GA22" s="1"/>
      <c r="GB22" s="1"/>
      <c r="GC22" s="1"/>
      <c r="GD22" s="1"/>
      <c r="GE22" s="1"/>
      <c r="GF22" s="1"/>
      <c r="GG22" s="1"/>
      <c r="GH22" s="1"/>
      <c r="GI22" s="1"/>
      <c r="GK22" s="1"/>
      <c r="GL22" s="18" t="s">
        <v>197</v>
      </c>
      <c r="GM22" s="1"/>
      <c r="GN22" s="1"/>
      <c r="GO22" s="1"/>
      <c r="GP22" s="1"/>
      <c r="GQ22" s="1"/>
      <c r="GR22" s="1"/>
      <c r="GS22" s="1"/>
      <c r="GT22" s="1"/>
      <c r="GU22" s="1"/>
      <c r="GV22" s="1"/>
      <c r="GW22" s="1"/>
      <c r="GX22" s="1"/>
      <c r="GY22" s="1"/>
      <c r="GZ22" s="1"/>
      <c r="HA22" s="1"/>
      <c r="HB22" s="1"/>
      <c r="HC22" s="1"/>
      <c r="HD22" s="1"/>
      <c r="HE22" s="1"/>
      <c r="HF22" s="1"/>
      <c r="HG22" s="1"/>
    </row>
    <row r="23" spans="1:215" ht="15">
      <c r="A23" s="1"/>
      <c r="B23" s="7" t="s">
        <v>298</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Y23" s="1"/>
      <c r="Z23" s="7" t="s">
        <v>298</v>
      </c>
      <c r="AA23" s="1">
        <v>0</v>
      </c>
      <c r="AB23" s="1">
        <v>0</v>
      </c>
      <c r="AC23" s="1">
        <v>0</v>
      </c>
      <c r="AD23" s="1">
        <v>0</v>
      </c>
      <c r="AE23" s="1">
        <v>0</v>
      </c>
      <c r="AF23" s="1">
        <v>0</v>
      </c>
      <c r="AG23" s="1">
        <v>0</v>
      </c>
      <c r="AH23" s="1">
        <v>0</v>
      </c>
      <c r="AI23" s="1">
        <v>0</v>
      </c>
      <c r="AJ23" s="1">
        <v>0</v>
      </c>
      <c r="AK23" s="1">
        <v>0</v>
      </c>
      <c r="AL23" s="1">
        <v>0</v>
      </c>
      <c r="AM23" s="1">
        <v>0</v>
      </c>
      <c r="AN23" s="1">
        <v>0</v>
      </c>
      <c r="AO23" s="1">
        <v>3</v>
      </c>
      <c r="AP23" s="1">
        <v>13.8</v>
      </c>
      <c r="AQ23" s="1">
        <v>21</v>
      </c>
      <c r="AR23" s="1">
        <v>44.8</v>
      </c>
      <c r="AS23" s="1">
        <v>36.299999999999997</v>
      </c>
      <c r="AT23" s="1">
        <v>31.5</v>
      </c>
      <c r="AU23" s="1">
        <v>44.9</v>
      </c>
      <c r="AW23" s="22"/>
      <c r="AX23" s="39" t="s">
        <v>299</v>
      </c>
      <c r="AY23" s="22">
        <v>0</v>
      </c>
      <c r="AZ23" s="22">
        <v>0</v>
      </c>
      <c r="BA23" s="22">
        <v>0</v>
      </c>
      <c r="BB23" s="22">
        <v>0</v>
      </c>
      <c r="BC23" s="22">
        <v>0</v>
      </c>
      <c r="BD23" s="22">
        <v>0</v>
      </c>
      <c r="BE23" s="22">
        <v>0</v>
      </c>
      <c r="BF23" s="22">
        <v>0</v>
      </c>
      <c r="BG23" s="22">
        <v>0</v>
      </c>
      <c r="BH23" s="22">
        <v>0</v>
      </c>
      <c r="BI23" s="22">
        <v>0</v>
      </c>
      <c r="BJ23" s="22">
        <v>0</v>
      </c>
      <c r="BK23" s="22">
        <v>0</v>
      </c>
      <c r="BL23" s="22">
        <v>0</v>
      </c>
      <c r="BM23" s="22">
        <v>0</v>
      </c>
      <c r="BN23" s="22">
        <v>0.1</v>
      </c>
      <c r="BO23" s="22">
        <v>0.1</v>
      </c>
      <c r="BP23" s="22">
        <v>0.2</v>
      </c>
      <c r="BQ23" s="22">
        <v>0.2</v>
      </c>
      <c r="BR23" s="22">
        <v>0.2</v>
      </c>
      <c r="BS23" s="22">
        <v>0.3</v>
      </c>
      <c r="BT23" s="38"/>
      <c r="BU23" s="22"/>
      <c r="BV23" s="39" t="s">
        <v>299</v>
      </c>
      <c r="BW23" s="22">
        <v>0.1</v>
      </c>
      <c r="BX23" s="22">
        <v>0.4</v>
      </c>
      <c r="BY23" s="22">
        <v>0.3</v>
      </c>
      <c r="BZ23" s="22">
        <v>0.1</v>
      </c>
      <c r="CA23" s="22">
        <v>0.1</v>
      </c>
      <c r="CB23" s="22">
        <v>0</v>
      </c>
      <c r="CC23" s="22">
        <v>0</v>
      </c>
      <c r="CD23" s="22">
        <v>0</v>
      </c>
      <c r="CE23" s="22">
        <v>0</v>
      </c>
      <c r="CF23" s="22">
        <v>0.3</v>
      </c>
      <c r="CG23" s="22">
        <v>0.1</v>
      </c>
      <c r="CH23" s="22">
        <v>0</v>
      </c>
      <c r="CI23" s="22">
        <v>0.1</v>
      </c>
      <c r="CJ23" s="22">
        <v>0.2</v>
      </c>
      <c r="CK23" s="22">
        <v>4.3</v>
      </c>
      <c r="CL23" s="22">
        <v>16.399999999999999</v>
      </c>
      <c r="CM23" s="22">
        <v>19.100000000000001</v>
      </c>
      <c r="CN23" s="22">
        <v>37.200000000000003</v>
      </c>
      <c r="CO23" s="22">
        <v>23</v>
      </c>
      <c r="CP23" s="22">
        <v>23.6</v>
      </c>
      <c r="CQ23" s="22">
        <v>32.799999999999997</v>
      </c>
      <c r="CR23" s="38"/>
      <c r="CS23" s="22"/>
      <c r="CT23" s="39" t="s">
        <v>299</v>
      </c>
      <c r="CU23" s="22">
        <v>3.2</v>
      </c>
      <c r="CV23" s="22">
        <v>4.5</v>
      </c>
      <c r="CW23" s="22">
        <v>3.1</v>
      </c>
      <c r="CX23" s="22">
        <v>1</v>
      </c>
      <c r="CY23" s="22">
        <v>0.9</v>
      </c>
      <c r="CZ23" s="22">
        <v>0</v>
      </c>
      <c r="DA23" s="22">
        <v>0</v>
      </c>
      <c r="DB23" s="22">
        <v>0</v>
      </c>
      <c r="DC23" s="22">
        <v>0</v>
      </c>
      <c r="DD23" s="22">
        <v>3.4</v>
      </c>
      <c r="DE23" s="22">
        <v>0.9</v>
      </c>
      <c r="DF23" s="22">
        <v>0</v>
      </c>
      <c r="DG23" s="22">
        <v>0.2</v>
      </c>
      <c r="DH23" s="22">
        <v>0.2</v>
      </c>
      <c r="DI23" s="22">
        <v>0.8</v>
      </c>
      <c r="DJ23" s="22">
        <v>3.5</v>
      </c>
      <c r="DK23" s="22">
        <v>4.5</v>
      </c>
      <c r="DL23" s="22">
        <v>11.8</v>
      </c>
      <c r="DM23" s="22">
        <v>9.6999999999999993</v>
      </c>
      <c r="DN23" s="22">
        <v>8.6</v>
      </c>
      <c r="DO23" s="22">
        <v>14.9</v>
      </c>
      <c r="DP23" s="38"/>
      <c r="DQ23" s="22"/>
      <c r="DR23" s="39" t="s">
        <v>299</v>
      </c>
      <c r="DS23" s="22">
        <v>1</v>
      </c>
      <c r="DT23" s="22">
        <v>2.5</v>
      </c>
      <c r="DU23" s="22">
        <v>1.6</v>
      </c>
      <c r="DV23" s="22">
        <v>0.4</v>
      </c>
      <c r="DW23" s="22">
        <v>0.4</v>
      </c>
      <c r="DX23" s="22">
        <v>0</v>
      </c>
      <c r="DY23" s="22">
        <v>0</v>
      </c>
      <c r="DZ23" s="22">
        <v>0</v>
      </c>
      <c r="EA23" s="22">
        <v>0</v>
      </c>
      <c r="EB23" s="22">
        <v>1.5</v>
      </c>
      <c r="EC23" s="22">
        <v>0.6</v>
      </c>
      <c r="ED23" s="22">
        <v>0</v>
      </c>
      <c r="EE23" s="22">
        <v>0</v>
      </c>
      <c r="EF23" s="22">
        <v>0</v>
      </c>
      <c r="EG23" s="22">
        <v>0</v>
      </c>
      <c r="EH23" s="22">
        <v>0</v>
      </c>
      <c r="EI23" s="22">
        <v>0</v>
      </c>
      <c r="EJ23" s="22">
        <v>0</v>
      </c>
      <c r="EK23" s="22">
        <v>0</v>
      </c>
      <c r="EL23" s="22">
        <v>0</v>
      </c>
      <c r="EM23" s="22">
        <v>0</v>
      </c>
      <c r="EN23" s="38"/>
      <c r="EO23" s="22"/>
      <c r="EP23" s="39" t="s">
        <v>299</v>
      </c>
      <c r="EQ23" s="22">
        <v>0.5</v>
      </c>
      <c r="ER23" s="22">
        <v>1</v>
      </c>
      <c r="ES23" s="22">
        <v>0.8</v>
      </c>
      <c r="ET23" s="22">
        <v>0.2</v>
      </c>
      <c r="EU23" s="22">
        <v>0.2</v>
      </c>
      <c r="EV23" s="22">
        <v>0</v>
      </c>
      <c r="EW23" s="22">
        <v>0</v>
      </c>
      <c r="EX23" s="22">
        <v>0</v>
      </c>
      <c r="EY23" s="22">
        <v>0</v>
      </c>
      <c r="EZ23" s="22">
        <v>0.6</v>
      </c>
      <c r="FA23" s="22">
        <v>0.2</v>
      </c>
      <c r="FB23" s="22">
        <v>0</v>
      </c>
      <c r="FC23" s="22">
        <v>0.1</v>
      </c>
      <c r="FD23" s="22">
        <v>0.1</v>
      </c>
      <c r="FE23" s="22">
        <v>0.2</v>
      </c>
      <c r="FF23" s="22">
        <v>0.7</v>
      </c>
      <c r="FG23" s="22">
        <v>1.2</v>
      </c>
      <c r="FH23" s="22">
        <v>3.3</v>
      </c>
      <c r="FI23" s="22">
        <v>2.7</v>
      </c>
      <c r="FJ23" s="22">
        <v>2.4</v>
      </c>
      <c r="FK23" s="22">
        <v>3.8</v>
      </c>
      <c r="FM23" s="1"/>
      <c r="FN23" s="7" t="s">
        <v>298</v>
      </c>
      <c r="FO23" s="1">
        <v>0.5</v>
      </c>
      <c r="FP23" s="1">
        <v>0.6</v>
      </c>
      <c r="FQ23" s="1">
        <v>0.4</v>
      </c>
      <c r="FR23" s="1">
        <v>0.2</v>
      </c>
      <c r="FS23" s="1">
        <v>0.2</v>
      </c>
      <c r="FT23" s="1">
        <v>0</v>
      </c>
      <c r="FU23" s="1">
        <v>0</v>
      </c>
      <c r="FV23" s="1">
        <v>0</v>
      </c>
      <c r="FW23" s="1">
        <v>0</v>
      </c>
      <c r="FX23" s="1">
        <v>0.6</v>
      </c>
      <c r="FY23" s="1">
        <v>0.2</v>
      </c>
      <c r="FZ23" s="1">
        <v>0</v>
      </c>
      <c r="GA23" s="1">
        <v>0.4</v>
      </c>
      <c r="GB23" s="1">
        <v>0.4</v>
      </c>
      <c r="GC23" s="1">
        <v>3.3</v>
      </c>
      <c r="GD23" s="1">
        <v>11.5</v>
      </c>
      <c r="GE23" s="1">
        <v>16.899999999999999</v>
      </c>
      <c r="GF23" s="1">
        <v>38.700000000000003</v>
      </c>
      <c r="GG23" s="1">
        <v>28.1</v>
      </c>
      <c r="GH23" s="1">
        <v>25.2</v>
      </c>
      <c r="GI23" s="1">
        <v>37.4</v>
      </c>
      <c r="GK23" s="1"/>
      <c r="GL23" s="7" t="s">
        <v>298</v>
      </c>
      <c r="GM23" s="1">
        <v>2.2999999999999998</v>
      </c>
      <c r="GN23" s="1">
        <v>1.3</v>
      </c>
      <c r="GO23" s="1">
        <v>0.6</v>
      </c>
      <c r="GP23" s="1">
        <v>0.2</v>
      </c>
      <c r="GQ23" s="1">
        <v>0.2</v>
      </c>
      <c r="GR23" s="1">
        <v>0</v>
      </c>
      <c r="GS23" s="1">
        <v>0</v>
      </c>
      <c r="GT23" s="1">
        <v>0</v>
      </c>
      <c r="GU23" s="1">
        <v>0</v>
      </c>
      <c r="GV23" s="1">
        <v>1.7</v>
      </c>
      <c r="GW23" s="1">
        <v>0.7</v>
      </c>
      <c r="GX23" s="1">
        <v>0</v>
      </c>
      <c r="GY23" s="1">
        <v>0.6</v>
      </c>
      <c r="GZ23" s="1">
        <v>0.6</v>
      </c>
      <c r="HA23" s="1">
        <v>1.3</v>
      </c>
      <c r="HB23" s="1">
        <v>6.5</v>
      </c>
      <c r="HC23" s="1">
        <v>8.1</v>
      </c>
      <c r="HD23" s="1">
        <v>20.8</v>
      </c>
      <c r="HE23" s="1">
        <v>14.5</v>
      </c>
      <c r="HF23" s="1">
        <v>14.4</v>
      </c>
      <c r="HG23" s="1">
        <v>23.8</v>
      </c>
    </row>
    <row r="24" spans="1:215" ht="15">
      <c r="A24" s="1"/>
      <c r="B24" s="19" t="s">
        <v>300</v>
      </c>
      <c r="C24" s="1">
        <v>9.1</v>
      </c>
      <c r="D24" s="1">
        <v>2.7</v>
      </c>
      <c r="E24" s="1">
        <v>1.6</v>
      </c>
      <c r="F24" s="1">
        <v>3.3</v>
      </c>
      <c r="G24" s="1">
        <v>6.2</v>
      </c>
      <c r="H24" s="1">
        <v>2.1</v>
      </c>
      <c r="I24" s="1">
        <v>4.2</v>
      </c>
      <c r="J24" s="1">
        <v>7.6</v>
      </c>
      <c r="K24" s="1">
        <v>3.5</v>
      </c>
      <c r="L24" s="1">
        <v>4</v>
      </c>
      <c r="M24" s="1">
        <v>4.8</v>
      </c>
      <c r="N24" s="1">
        <v>3.9</v>
      </c>
      <c r="O24" s="1">
        <v>5.2</v>
      </c>
      <c r="P24" s="1">
        <v>5.7</v>
      </c>
      <c r="Q24" s="1">
        <v>6.2</v>
      </c>
      <c r="R24" s="1">
        <v>6.1</v>
      </c>
      <c r="S24" s="1">
        <v>6.4</v>
      </c>
      <c r="T24" s="1">
        <v>12.6</v>
      </c>
      <c r="U24" s="1">
        <v>7</v>
      </c>
      <c r="V24" s="1">
        <v>8.4</v>
      </c>
      <c r="W24" s="1">
        <v>10.7</v>
      </c>
      <c r="Y24" s="1"/>
      <c r="Z24" s="19" t="s">
        <v>300</v>
      </c>
      <c r="AA24" s="1">
        <v>11.9</v>
      </c>
      <c r="AB24" s="1">
        <v>3.7</v>
      </c>
      <c r="AC24" s="1">
        <v>2.1</v>
      </c>
      <c r="AD24" s="1">
        <v>3.4</v>
      </c>
      <c r="AE24" s="1">
        <v>4.3</v>
      </c>
      <c r="AF24" s="1">
        <v>2</v>
      </c>
      <c r="AG24" s="1">
        <v>3.9</v>
      </c>
      <c r="AH24" s="1">
        <v>5.6</v>
      </c>
      <c r="AI24" s="1">
        <v>2.5</v>
      </c>
      <c r="AJ24" s="1">
        <v>3</v>
      </c>
      <c r="AK24" s="1">
        <v>3.1</v>
      </c>
      <c r="AL24" s="1">
        <v>3.3</v>
      </c>
      <c r="AM24" s="1">
        <v>5.4</v>
      </c>
      <c r="AN24" s="1">
        <v>4.9000000000000004</v>
      </c>
      <c r="AO24" s="1">
        <v>6.7</v>
      </c>
      <c r="AP24" s="1">
        <v>7.3</v>
      </c>
      <c r="AQ24" s="1">
        <v>8</v>
      </c>
      <c r="AR24" s="1">
        <v>10.1</v>
      </c>
      <c r="AS24" s="1">
        <v>6.7</v>
      </c>
      <c r="AT24" s="1">
        <v>7.9</v>
      </c>
      <c r="AU24" s="1">
        <v>7.8</v>
      </c>
      <c r="AW24" s="22"/>
      <c r="AX24" s="29" t="s">
        <v>301</v>
      </c>
      <c r="AY24" s="22">
        <v>5.9</v>
      </c>
      <c r="AZ24" s="22">
        <v>2</v>
      </c>
      <c r="BA24" s="22">
        <v>1.3</v>
      </c>
      <c r="BB24" s="22">
        <v>2.2000000000000002</v>
      </c>
      <c r="BC24" s="22">
        <v>3.6</v>
      </c>
      <c r="BD24" s="22">
        <v>1</v>
      </c>
      <c r="BE24" s="22">
        <v>2</v>
      </c>
      <c r="BF24" s="22">
        <v>3.9</v>
      </c>
      <c r="BG24" s="22">
        <v>1.9</v>
      </c>
      <c r="BH24" s="22">
        <v>2.2000000000000002</v>
      </c>
      <c r="BI24" s="22">
        <v>1.8</v>
      </c>
      <c r="BJ24" s="22">
        <v>2</v>
      </c>
      <c r="BK24" s="22">
        <v>3.5</v>
      </c>
      <c r="BL24" s="22">
        <v>3.9</v>
      </c>
      <c r="BM24" s="22">
        <v>5.2</v>
      </c>
      <c r="BN24" s="22">
        <v>6.8</v>
      </c>
      <c r="BO24" s="22">
        <v>7.5</v>
      </c>
      <c r="BP24" s="22">
        <v>14.6</v>
      </c>
      <c r="BQ24" s="22">
        <v>8.5</v>
      </c>
      <c r="BR24" s="22">
        <v>10.1</v>
      </c>
      <c r="BS24" s="22">
        <v>12.4</v>
      </c>
      <c r="BT24" s="38"/>
      <c r="BU24" s="22"/>
      <c r="BV24" s="29" t="s">
        <v>301</v>
      </c>
      <c r="BW24" s="22">
        <v>16.600000000000001</v>
      </c>
      <c r="BX24" s="22">
        <v>6.2</v>
      </c>
      <c r="BY24" s="22">
        <v>4.4000000000000004</v>
      </c>
      <c r="BZ24" s="22">
        <v>7.3</v>
      </c>
      <c r="CA24" s="22">
        <v>9.1</v>
      </c>
      <c r="CB24" s="22">
        <v>3</v>
      </c>
      <c r="CC24" s="22">
        <v>4.5999999999999996</v>
      </c>
      <c r="CD24" s="22">
        <v>7.2</v>
      </c>
      <c r="CE24" s="22">
        <v>2.7</v>
      </c>
      <c r="CF24" s="22">
        <v>4.3</v>
      </c>
      <c r="CG24" s="22">
        <v>3.6</v>
      </c>
      <c r="CH24" s="22">
        <v>4.2</v>
      </c>
      <c r="CI24" s="22">
        <v>5.9</v>
      </c>
      <c r="CJ24" s="22">
        <v>5.8</v>
      </c>
      <c r="CK24" s="22">
        <v>9.1999999999999993</v>
      </c>
      <c r="CL24" s="22">
        <v>7.9</v>
      </c>
      <c r="CM24" s="22">
        <v>7.7</v>
      </c>
      <c r="CN24" s="22">
        <v>10.9</v>
      </c>
      <c r="CO24" s="22">
        <v>8</v>
      </c>
      <c r="CP24" s="22">
        <v>9</v>
      </c>
      <c r="CQ24" s="22">
        <v>10</v>
      </c>
      <c r="CR24" s="38"/>
      <c r="CS24" s="22"/>
      <c r="CT24" s="29" t="s">
        <v>301</v>
      </c>
      <c r="CU24" s="22">
        <v>14.2</v>
      </c>
      <c r="CV24" s="22">
        <v>4.5999999999999996</v>
      </c>
      <c r="CW24" s="22">
        <v>3.1</v>
      </c>
      <c r="CX24" s="22">
        <v>6.2</v>
      </c>
      <c r="CY24" s="22">
        <v>7.2</v>
      </c>
      <c r="CZ24" s="22">
        <v>2.2999999999999998</v>
      </c>
      <c r="DA24" s="22">
        <v>4.8</v>
      </c>
      <c r="DB24" s="22">
        <v>7.3</v>
      </c>
      <c r="DC24" s="22">
        <v>3.1</v>
      </c>
      <c r="DD24" s="22">
        <v>4.0999999999999996</v>
      </c>
      <c r="DE24" s="22">
        <v>3.5</v>
      </c>
      <c r="DF24" s="22">
        <v>4</v>
      </c>
      <c r="DG24" s="22">
        <v>5.0999999999999996</v>
      </c>
      <c r="DH24" s="22">
        <v>5.9</v>
      </c>
      <c r="DI24" s="22">
        <v>8.6999999999999993</v>
      </c>
      <c r="DJ24" s="22">
        <v>9.3000000000000007</v>
      </c>
      <c r="DK24" s="22">
        <v>10.3</v>
      </c>
      <c r="DL24" s="22">
        <v>16.399999999999999</v>
      </c>
      <c r="DM24" s="22">
        <v>9.3000000000000007</v>
      </c>
      <c r="DN24" s="22">
        <v>10.7</v>
      </c>
      <c r="DO24" s="22">
        <v>12.5</v>
      </c>
      <c r="DP24" s="38"/>
      <c r="DQ24" s="22"/>
      <c r="DR24" s="29" t="s">
        <v>301</v>
      </c>
      <c r="DS24" s="22">
        <v>19.5</v>
      </c>
      <c r="DT24" s="22">
        <v>7.9</v>
      </c>
      <c r="DU24" s="22">
        <v>4.5999999999999996</v>
      </c>
      <c r="DV24" s="22">
        <v>7.7</v>
      </c>
      <c r="DW24" s="22">
        <v>10.3</v>
      </c>
      <c r="DX24" s="22">
        <v>3.3</v>
      </c>
      <c r="DY24" s="22">
        <v>7.1</v>
      </c>
      <c r="DZ24" s="22">
        <v>9.1</v>
      </c>
      <c r="EA24" s="22">
        <v>3.1</v>
      </c>
      <c r="EB24" s="22">
        <v>4.5</v>
      </c>
      <c r="EC24" s="22">
        <v>4.9000000000000004</v>
      </c>
      <c r="ED24" s="22">
        <v>5.6</v>
      </c>
      <c r="EE24" s="22">
        <v>8.6999999999999993</v>
      </c>
      <c r="EF24" s="22">
        <v>11.4</v>
      </c>
      <c r="EG24" s="22">
        <v>16.399999999999999</v>
      </c>
      <c r="EH24" s="22">
        <v>19</v>
      </c>
      <c r="EI24" s="22">
        <v>18.3</v>
      </c>
      <c r="EJ24" s="22">
        <v>29.9</v>
      </c>
      <c r="EK24" s="22">
        <v>20.5</v>
      </c>
      <c r="EL24" s="22">
        <v>22.8</v>
      </c>
      <c r="EM24" s="22">
        <v>28.1</v>
      </c>
      <c r="EN24" s="38"/>
      <c r="EO24" s="22"/>
      <c r="EP24" s="29" t="s">
        <v>301</v>
      </c>
      <c r="EQ24" s="22">
        <v>13</v>
      </c>
      <c r="ER24" s="22">
        <v>4.8</v>
      </c>
      <c r="ES24" s="22">
        <v>2.8</v>
      </c>
      <c r="ET24" s="22">
        <v>4.9000000000000004</v>
      </c>
      <c r="EU24" s="22">
        <v>6.2</v>
      </c>
      <c r="EV24" s="22">
        <v>1.9</v>
      </c>
      <c r="EW24" s="22">
        <v>3.8</v>
      </c>
      <c r="EX24" s="22">
        <v>6.1</v>
      </c>
      <c r="EY24" s="22">
        <v>2.6</v>
      </c>
      <c r="EZ24" s="22">
        <v>3.4</v>
      </c>
      <c r="FA24" s="22">
        <v>3.5</v>
      </c>
      <c r="FB24" s="22">
        <v>3.4</v>
      </c>
      <c r="FC24" s="22">
        <v>5.6</v>
      </c>
      <c r="FD24" s="22">
        <v>5.8</v>
      </c>
      <c r="FE24" s="22">
        <v>8.5</v>
      </c>
      <c r="FF24" s="22">
        <v>9.1999999999999993</v>
      </c>
      <c r="FG24" s="22">
        <v>10.6</v>
      </c>
      <c r="FH24" s="22">
        <v>18.3</v>
      </c>
      <c r="FI24" s="22">
        <v>10.4</v>
      </c>
      <c r="FJ24" s="22">
        <v>11.7</v>
      </c>
      <c r="FK24" s="22">
        <v>14.8</v>
      </c>
      <c r="FM24" s="1"/>
      <c r="FN24" s="10" t="s">
        <v>300</v>
      </c>
      <c r="FO24" s="1">
        <v>11.6</v>
      </c>
      <c r="FP24" s="1">
        <v>3.2</v>
      </c>
      <c r="FQ24" s="1">
        <v>1.8</v>
      </c>
      <c r="FR24" s="1">
        <v>4.5</v>
      </c>
      <c r="FS24" s="1">
        <v>6.3</v>
      </c>
      <c r="FT24" s="1">
        <v>2</v>
      </c>
      <c r="FU24" s="1">
        <v>3.9</v>
      </c>
      <c r="FV24" s="1">
        <v>5.5</v>
      </c>
      <c r="FW24" s="1">
        <v>2.1</v>
      </c>
      <c r="FX24" s="1">
        <v>2.7</v>
      </c>
      <c r="FY24" s="1">
        <v>2.2000000000000002</v>
      </c>
      <c r="FZ24" s="1">
        <v>2.4</v>
      </c>
      <c r="GA24" s="1">
        <v>3.7</v>
      </c>
      <c r="GB24" s="1">
        <v>4.0999999999999996</v>
      </c>
      <c r="GC24" s="1">
        <v>5.7</v>
      </c>
      <c r="GD24" s="1">
        <v>5.7</v>
      </c>
      <c r="GE24" s="1">
        <v>6.4</v>
      </c>
      <c r="GF24" s="1">
        <v>8.9</v>
      </c>
      <c r="GG24" s="1">
        <v>5.7</v>
      </c>
      <c r="GH24" s="1">
        <v>6.6</v>
      </c>
      <c r="GI24" s="1">
        <v>6.6</v>
      </c>
      <c r="GK24" s="1"/>
      <c r="GL24" s="10" t="s">
        <v>300</v>
      </c>
      <c r="GM24" s="1">
        <v>9.1999999999999993</v>
      </c>
      <c r="GN24" s="1">
        <v>2.2999999999999998</v>
      </c>
      <c r="GO24" s="1">
        <v>1.5</v>
      </c>
      <c r="GP24" s="1">
        <v>3.1</v>
      </c>
      <c r="GQ24" s="1">
        <v>4.5999999999999996</v>
      </c>
      <c r="GR24" s="1">
        <v>1.5</v>
      </c>
      <c r="GS24" s="1">
        <v>2.9</v>
      </c>
      <c r="GT24" s="1">
        <v>4</v>
      </c>
      <c r="GU24" s="1">
        <v>1.5</v>
      </c>
      <c r="GV24" s="1">
        <v>2.8</v>
      </c>
      <c r="GW24" s="1">
        <v>2.5</v>
      </c>
      <c r="GX24" s="1">
        <v>3</v>
      </c>
      <c r="GY24" s="1">
        <v>4.0999999999999996</v>
      </c>
      <c r="GZ24" s="1">
        <v>4.0999999999999996</v>
      </c>
      <c r="HA24" s="1">
        <v>6.4</v>
      </c>
      <c r="HB24" s="1">
        <v>6.6</v>
      </c>
      <c r="HC24" s="1">
        <v>6.9</v>
      </c>
      <c r="HD24" s="1">
        <v>10.8</v>
      </c>
      <c r="HE24" s="1">
        <v>6.7</v>
      </c>
      <c r="HF24" s="1">
        <v>6.8</v>
      </c>
      <c r="HG24" s="1">
        <v>8</v>
      </c>
    </row>
    <row r="25" spans="1:215" ht="15">
      <c r="A25" s="1"/>
      <c r="B25" s="19" t="s">
        <v>302</v>
      </c>
      <c r="C25" s="1">
        <v>90.9</v>
      </c>
      <c r="D25" s="1">
        <v>97.3</v>
      </c>
      <c r="E25" s="1">
        <v>98.4</v>
      </c>
      <c r="F25" s="1">
        <v>96.7</v>
      </c>
      <c r="G25" s="1">
        <v>93.8</v>
      </c>
      <c r="H25" s="1">
        <v>97.9</v>
      </c>
      <c r="I25" s="1">
        <v>95.8</v>
      </c>
      <c r="J25" s="1">
        <v>92.4</v>
      </c>
      <c r="K25" s="1">
        <v>96.5</v>
      </c>
      <c r="L25" s="1">
        <v>96</v>
      </c>
      <c r="M25" s="1">
        <v>95.2</v>
      </c>
      <c r="N25" s="1">
        <v>96</v>
      </c>
      <c r="O25" s="1">
        <v>94.6</v>
      </c>
      <c r="P25" s="1">
        <v>94.3</v>
      </c>
      <c r="Q25" s="1">
        <v>92.8</v>
      </c>
      <c r="R25" s="1">
        <v>93.9</v>
      </c>
      <c r="S25" s="1">
        <v>93.6</v>
      </c>
      <c r="T25" s="1">
        <v>87.4</v>
      </c>
      <c r="U25" s="1">
        <v>93</v>
      </c>
      <c r="V25" s="1">
        <v>91.6</v>
      </c>
      <c r="W25" s="1">
        <v>89.3</v>
      </c>
      <c r="Y25" s="1"/>
      <c r="Z25" s="19" t="s">
        <v>302</v>
      </c>
      <c r="AA25" s="1">
        <v>88.1</v>
      </c>
      <c r="AB25" s="1">
        <v>96.3</v>
      </c>
      <c r="AC25" s="1">
        <v>97.9</v>
      </c>
      <c r="AD25" s="1">
        <v>96.6</v>
      </c>
      <c r="AE25" s="1">
        <v>95.7</v>
      </c>
      <c r="AF25" s="1">
        <v>98</v>
      </c>
      <c r="AG25" s="1">
        <v>96.1</v>
      </c>
      <c r="AH25" s="1">
        <v>94.4</v>
      </c>
      <c r="AI25" s="1">
        <v>97.5</v>
      </c>
      <c r="AJ25" s="1">
        <v>97</v>
      </c>
      <c r="AK25" s="1">
        <v>96.9</v>
      </c>
      <c r="AL25" s="1">
        <v>96.6</v>
      </c>
      <c r="AM25" s="1">
        <v>94.4</v>
      </c>
      <c r="AN25" s="1">
        <v>95</v>
      </c>
      <c r="AO25" s="1">
        <v>90.3</v>
      </c>
      <c r="AP25" s="1">
        <v>78.900000000000006</v>
      </c>
      <c r="AQ25" s="1">
        <v>70.900000000000006</v>
      </c>
      <c r="AR25" s="1">
        <v>45.2</v>
      </c>
      <c r="AS25" s="1">
        <v>57</v>
      </c>
      <c r="AT25" s="1">
        <v>60.7</v>
      </c>
      <c r="AU25" s="1">
        <v>47.3</v>
      </c>
      <c r="AW25" s="22"/>
      <c r="AX25" s="29" t="s">
        <v>303</v>
      </c>
      <c r="AY25" s="22">
        <v>94.1</v>
      </c>
      <c r="AZ25" s="22">
        <v>98</v>
      </c>
      <c r="BA25" s="22">
        <v>98.7</v>
      </c>
      <c r="BB25" s="22">
        <v>97.8</v>
      </c>
      <c r="BC25" s="22">
        <v>96.4</v>
      </c>
      <c r="BD25" s="22">
        <v>99</v>
      </c>
      <c r="BE25" s="22">
        <v>98</v>
      </c>
      <c r="BF25" s="22">
        <v>96.1</v>
      </c>
      <c r="BG25" s="22">
        <v>98.1</v>
      </c>
      <c r="BH25" s="22">
        <v>97.8</v>
      </c>
      <c r="BI25" s="22">
        <v>98.2</v>
      </c>
      <c r="BJ25" s="22">
        <v>98</v>
      </c>
      <c r="BK25" s="22">
        <v>96.4</v>
      </c>
      <c r="BL25" s="22">
        <v>96</v>
      </c>
      <c r="BM25" s="22">
        <v>94.7</v>
      </c>
      <c r="BN25" s="22">
        <v>93.1</v>
      </c>
      <c r="BO25" s="22">
        <v>92.4</v>
      </c>
      <c r="BP25" s="22">
        <v>85.2</v>
      </c>
      <c r="BQ25" s="22">
        <v>91.3</v>
      </c>
      <c r="BR25" s="22">
        <v>89.7</v>
      </c>
      <c r="BS25" s="22">
        <v>87.3</v>
      </c>
      <c r="BT25" s="38"/>
      <c r="BU25" s="22"/>
      <c r="BV25" s="29" t="s">
        <v>303</v>
      </c>
      <c r="BW25" s="22">
        <v>83.3</v>
      </c>
      <c r="BX25" s="22">
        <v>93.4</v>
      </c>
      <c r="BY25" s="22">
        <v>95.3</v>
      </c>
      <c r="BZ25" s="22">
        <v>92.6</v>
      </c>
      <c r="CA25" s="22">
        <v>90.8</v>
      </c>
      <c r="CB25" s="22">
        <v>97</v>
      </c>
      <c r="CC25" s="22">
        <v>95.4</v>
      </c>
      <c r="CD25" s="22">
        <v>92.8</v>
      </c>
      <c r="CE25" s="22">
        <v>97.3</v>
      </c>
      <c r="CF25" s="22">
        <v>95.4</v>
      </c>
      <c r="CG25" s="22">
        <v>96.4</v>
      </c>
      <c r="CH25" s="22">
        <v>95.7</v>
      </c>
      <c r="CI25" s="22">
        <v>93.9</v>
      </c>
      <c r="CJ25" s="22">
        <v>93.7</v>
      </c>
      <c r="CK25" s="22">
        <v>86.2</v>
      </c>
      <c r="CL25" s="22">
        <v>75.7</v>
      </c>
      <c r="CM25" s="22">
        <v>73.2</v>
      </c>
      <c r="CN25" s="22">
        <v>51.9</v>
      </c>
      <c r="CO25" s="22">
        <v>69</v>
      </c>
      <c r="CP25" s="22">
        <v>67.400000000000006</v>
      </c>
      <c r="CQ25" s="22">
        <v>57.2</v>
      </c>
      <c r="CR25" s="38"/>
      <c r="CS25" s="22"/>
      <c r="CT25" s="29" t="s">
        <v>303</v>
      </c>
      <c r="CU25" s="22">
        <v>82.6</v>
      </c>
      <c r="CV25" s="22">
        <v>90.9</v>
      </c>
      <c r="CW25" s="22">
        <v>93.8</v>
      </c>
      <c r="CX25" s="22">
        <v>92.8</v>
      </c>
      <c r="CY25" s="22">
        <v>91.9</v>
      </c>
      <c r="CZ25" s="22">
        <v>97.7</v>
      </c>
      <c r="DA25" s="22">
        <v>95.2</v>
      </c>
      <c r="DB25" s="22">
        <v>92.4</v>
      </c>
      <c r="DC25" s="22">
        <v>96.8</v>
      </c>
      <c r="DD25" s="22">
        <v>92.3</v>
      </c>
      <c r="DE25" s="22">
        <v>95.4</v>
      </c>
      <c r="DF25" s="22">
        <v>95.8</v>
      </c>
      <c r="DG25" s="22">
        <v>94.3</v>
      </c>
      <c r="DH25" s="22">
        <v>93.5</v>
      </c>
      <c r="DI25" s="22">
        <v>89.9</v>
      </c>
      <c r="DJ25" s="22">
        <v>87.2</v>
      </c>
      <c r="DK25" s="22">
        <v>85.2</v>
      </c>
      <c r="DL25" s="22">
        <v>71.8</v>
      </c>
      <c r="DM25" s="22">
        <v>81</v>
      </c>
      <c r="DN25" s="22">
        <v>80.7</v>
      </c>
      <c r="DO25" s="22">
        <v>72.5</v>
      </c>
      <c r="DP25" s="38"/>
      <c r="DQ25" s="22"/>
      <c r="DR25" s="29" t="s">
        <v>303</v>
      </c>
      <c r="DS25" s="22">
        <v>79.5</v>
      </c>
      <c r="DT25" s="22">
        <v>89.6</v>
      </c>
      <c r="DU25" s="22">
        <v>93.8</v>
      </c>
      <c r="DV25" s="22">
        <v>91.9</v>
      </c>
      <c r="DW25" s="22">
        <v>89.3</v>
      </c>
      <c r="DX25" s="22">
        <v>96.7</v>
      </c>
      <c r="DY25" s="22">
        <v>92.9</v>
      </c>
      <c r="DZ25" s="22">
        <v>90.9</v>
      </c>
      <c r="EA25" s="22">
        <v>96.6</v>
      </c>
      <c r="EB25" s="22">
        <v>93.6</v>
      </c>
      <c r="EC25" s="22">
        <v>94.2</v>
      </c>
      <c r="ED25" s="22">
        <v>93.9</v>
      </c>
      <c r="EE25" s="22">
        <v>90.7</v>
      </c>
      <c r="EF25" s="22">
        <v>87.9</v>
      </c>
      <c r="EG25" s="22">
        <v>82.5</v>
      </c>
      <c r="EH25" s="22">
        <v>81</v>
      </c>
      <c r="EI25" s="22">
        <v>81.7</v>
      </c>
      <c r="EJ25" s="22">
        <v>70.099999999999994</v>
      </c>
      <c r="EK25" s="22">
        <v>79.5</v>
      </c>
      <c r="EL25" s="22">
        <v>77.2</v>
      </c>
      <c r="EM25" s="22">
        <v>71.900000000000006</v>
      </c>
      <c r="EN25" s="38"/>
      <c r="EO25" s="22"/>
      <c r="EP25" s="29" t="s">
        <v>303</v>
      </c>
      <c r="EQ25" s="22">
        <v>86.4</v>
      </c>
      <c r="ER25" s="22">
        <v>94.1</v>
      </c>
      <c r="ES25" s="22">
        <v>96.4</v>
      </c>
      <c r="ET25" s="22">
        <v>94.9</v>
      </c>
      <c r="EU25" s="22">
        <v>93.6</v>
      </c>
      <c r="EV25" s="22">
        <v>98.1</v>
      </c>
      <c r="EW25" s="22">
        <v>96.2</v>
      </c>
      <c r="EX25" s="22">
        <v>93.9</v>
      </c>
      <c r="EY25" s="22">
        <v>97.4</v>
      </c>
      <c r="EZ25" s="22">
        <v>96</v>
      </c>
      <c r="FA25" s="22">
        <v>96.3</v>
      </c>
      <c r="FB25" s="22">
        <v>96.3</v>
      </c>
      <c r="FC25" s="22">
        <v>94</v>
      </c>
      <c r="FD25" s="22">
        <v>93.7</v>
      </c>
      <c r="FE25" s="22">
        <v>90.7</v>
      </c>
      <c r="FF25" s="22">
        <v>90.1</v>
      </c>
      <c r="FG25" s="22">
        <v>88.2</v>
      </c>
      <c r="FH25" s="22">
        <v>78.400000000000006</v>
      </c>
      <c r="FI25" s="22">
        <v>87</v>
      </c>
      <c r="FJ25" s="22">
        <v>86</v>
      </c>
      <c r="FK25" s="22">
        <v>81.400000000000006</v>
      </c>
      <c r="FM25" s="1"/>
      <c r="FN25" s="10" t="s">
        <v>302</v>
      </c>
      <c r="FO25" s="1">
        <v>87.9</v>
      </c>
      <c r="FP25" s="1">
        <v>96.2</v>
      </c>
      <c r="FQ25" s="1">
        <v>97.7</v>
      </c>
      <c r="FR25" s="1">
        <v>95.3</v>
      </c>
      <c r="FS25" s="1">
        <v>93.5</v>
      </c>
      <c r="FT25" s="1">
        <v>98</v>
      </c>
      <c r="FU25" s="1">
        <v>96.1</v>
      </c>
      <c r="FV25" s="1">
        <v>94.5</v>
      </c>
      <c r="FW25" s="1">
        <v>97.9</v>
      </c>
      <c r="FX25" s="1">
        <v>96.7</v>
      </c>
      <c r="FY25" s="1">
        <v>97.6</v>
      </c>
      <c r="FZ25" s="1">
        <v>97.5</v>
      </c>
      <c r="GA25" s="1">
        <v>95.8</v>
      </c>
      <c r="GB25" s="1">
        <v>95.3</v>
      </c>
      <c r="GC25" s="1">
        <v>90.8</v>
      </c>
      <c r="GD25" s="1">
        <v>82.8</v>
      </c>
      <c r="GE25" s="1">
        <v>76.7</v>
      </c>
      <c r="GF25" s="1">
        <v>52.4</v>
      </c>
      <c r="GG25" s="1">
        <v>66.2</v>
      </c>
      <c r="GH25" s="1">
        <v>68.2</v>
      </c>
      <c r="GI25" s="1">
        <v>56</v>
      </c>
      <c r="GK25" s="1"/>
      <c r="GL25" s="10" t="s">
        <v>302</v>
      </c>
      <c r="GM25" s="1">
        <v>88.5</v>
      </c>
      <c r="GN25" s="1">
        <v>96.3</v>
      </c>
      <c r="GO25" s="1">
        <v>97.9</v>
      </c>
      <c r="GP25" s="1">
        <v>96.7</v>
      </c>
      <c r="GQ25" s="1">
        <v>95.2</v>
      </c>
      <c r="GR25" s="1">
        <v>98.5</v>
      </c>
      <c r="GS25" s="1">
        <v>97.1</v>
      </c>
      <c r="GT25" s="1">
        <v>96</v>
      </c>
      <c r="GU25" s="1">
        <v>98.5</v>
      </c>
      <c r="GV25" s="1">
        <v>95.5</v>
      </c>
      <c r="GW25" s="1">
        <v>96.8</v>
      </c>
      <c r="GX25" s="1">
        <v>96.9</v>
      </c>
      <c r="GY25" s="1">
        <v>95.2</v>
      </c>
      <c r="GZ25" s="1">
        <v>95.1</v>
      </c>
      <c r="HA25" s="1">
        <v>92</v>
      </c>
      <c r="HB25" s="1">
        <v>87</v>
      </c>
      <c r="HC25" s="1">
        <v>85</v>
      </c>
      <c r="HD25" s="1">
        <v>68.400000000000006</v>
      </c>
      <c r="HE25" s="1">
        <v>78.900000000000006</v>
      </c>
      <c r="HF25" s="1">
        <v>78.8</v>
      </c>
      <c r="HG25" s="1">
        <v>68.099999999999994</v>
      </c>
    </row>
    <row r="26" spans="1:215" ht="15">
      <c r="A26" s="1"/>
      <c r="B26" s="19" t="s">
        <v>304</v>
      </c>
      <c r="C26" s="2" t="s">
        <v>305</v>
      </c>
      <c r="D26" s="2" t="s">
        <v>305</v>
      </c>
      <c r="E26" s="2" t="s">
        <v>305</v>
      </c>
      <c r="F26" s="2" t="s">
        <v>305</v>
      </c>
      <c r="G26" s="2" t="s">
        <v>305</v>
      </c>
      <c r="H26" s="2" t="s">
        <v>305</v>
      </c>
      <c r="I26" s="2" t="s">
        <v>305</v>
      </c>
      <c r="J26" s="2" t="s">
        <v>305</v>
      </c>
      <c r="K26" s="2" t="s">
        <v>305</v>
      </c>
      <c r="L26" s="2" t="s">
        <v>305</v>
      </c>
      <c r="M26" s="2" t="s">
        <v>305</v>
      </c>
      <c r="N26" s="2">
        <v>0.1</v>
      </c>
      <c r="O26" s="2">
        <v>0.2</v>
      </c>
      <c r="P26" s="2">
        <v>0</v>
      </c>
      <c r="Q26" s="2">
        <v>0.9</v>
      </c>
      <c r="R26" s="2" t="s">
        <v>305</v>
      </c>
      <c r="S26" s="2" t="s">
        <v>305</v>
      </c>
      <c r="T26" s="2" t="s">
        <v>305</v>
      </c>
      <c r="U26" s="2" t="s">
        <v>305</v>
      </c>
      <c r="V26" s="2" t="s">
        <v>305</v>
      </c>
      <c r="W26" s="2" t="s">
        <v>305</v>
      </c>
      <c r="Y26" s="1"/>
      <c r="Z26" s="19" t="s">
        <v>304</v>
      </c>
      <c r="AA26" s="2" t="s">
        <v>305</v>
      </c>
      <c r="AB26" s="2" t="s">
        <v>305</v>
      </c>
      <c r="AC26" s="2" t="s">
        <v>305</v>
      </c>
      <c r="AD26" s="2" t="s">
        <v>305</v>
      </c>
      <c r="AE26" s="2" t="s">
        <v>305</v>
      </c>
      <c r="AF26" s="2" t="s">
        <v>305</v>
      </c>
      <c r="AG26" s="2" t="s">
        <v>305</v>
      </c>
      <c r="AH26" s="2" t="s">
        <v>305</v>
      </c>
      <c r="AI26" s="2" t="s">
        <v>305</v>
      </c>
      <c r="AJ26" s="2" t="s">
        <v>305</v>
      </c>
      <c r="AK26" s="2" t="s">
        <v>305</v>
      </c>
      <c r="AL26" s="2">
        <v>0.1</v>
      </c>
      <c r="AM26" s="2">
        <v>0.2</v>
      </c>
      <c r="AN26" s="2">
        <v>0.1</v>
      </c>
      <c r="AO26" s="2">
        <v>0</v>
      </c>
      <c r="AP26" s="2" t="s">
        <v>305</v>
      </c>
      <c r="AQ26" s="2" t="s">
        <v>305</v>
      </c>
      <c r="AR26" s="2" t="s">
        <v>305</v>
      </c>
      <c r="AS26" s="2" t="s">
        <v>305</v>
      </c>
      <c r="AT26" s="2" t="s">
        <v>305</v>
      </c>
      <c r="AU26" s="2" t="s">
        <v>305</v>
      </c>
      <c r="AW26" s="22"/>
      <c r="AX26" s="29" t="s">
        <v>306</v>
      </c>
      <c r="AY26" s="23" t="s">
        <v>307</v>
      </c>
      <c r="AZ26" s="23" t="s">
        <v>307</v>
      </c>
      <c r="BA26" s="23" t="s">
        <v>307</v>
      </c>
      <c r="BB26" s="23" t="s">
        <v>307</v>
      </c>
      <c r="BC26" s="23" t="s">
        <v>307</v>
      </c>
      <c r="BD26" s="23" t="s">
        <v>307</v>
      </c>
      <c r="BE26" s="23" t="s">
        <v>307</v>
      </c>
      <c r="BF26" s="23" t="s">
        <v>307</v>
      </c>
      <c r="BG26" s="23" t="s">
        <v>307</v>
      </c>
      <c r="BH26" s="23" t="s">
        <v>307</v>
      </c>
      <c r="BI26" s="23" t="s">
        <v>307</v>
      </c>
      <c r="BJ26" s="23">
        <v>0.1</v>
      </c>
      <c r="BK26" s="23">
        <v>0.1</v>
      </c>
      <c r="BL26" s="23">
        <v>0.1</v>
      </c>
      <c r="BM26" s="23">
        <v>0.1</v>
      </c>
      <c r="BN26" s="23" t="s">
        <v>307</v>
      </c>
      <c r="BO26" s="23" t="s">
        <v>307</v>
      </c>
      <c r="BP26" s="23" t="s">
        <v>307</v>
      </c>
      <c r="BQ26" s="23" t="s">
        <v>307</v>
      </c>
      <c r="BR26" s="23" t="s">
        <v>307</v>
      </c>
      <c r="BS26" s="23" t="s">
        <v>307</v>
      </c>
      <c r="BT26" s="38"/>
      <c r="BU26" s="22"/>
      <c r="BV26" s="29" t="s">
        <v>306</v>
      </c>
      <c r="BW26" s="23" t="s">
        <v>307</v>
      </c>
      <c r="BX26" s="23" t="s">
        <v>307</v>
      </c>
      <c r="BY26" s="23" t="s">
        <v>307</v>
      </c>
      <c r="BZ26" s="23" t="s">
        <v>307</v>
      </c>
      <c r="CA26" s="23" t="s">
        <v>307</v>
      </c>
      <c r="CB26" s="23" t="s">
        <v>307</v>
      </c>
      <c r="CC26" s="23" t="s">
        <v>307</v>
      </c>
      <c r="CD26" s="23" t="s">
        <v>307</v>
      </c>
      <c r="CE26" s="23" t="s">
        <v>307</v>
      </c>
      <c r="CF26" s="23" t="s">
        <v>307</v>
      </c>
      <c r="CG26" s="23" t="s">
        <v>307</v>
      </c>
      <c r="CH26" s="23">
        <v>0.2</v>
      </c>
      <c r="CI26" s="23">
        <v>0.2</v>
      </c>
      <c r="CJ26" s="23">
        <v>0.2</v>
      </c>
      <c r="CK26" s="23">
        <v>0.3</v>
      </c>
      <c r="CL26" s="23" t="s">
        <v>307</v>
      </c>
      <c r="CM26" s="23" t="s">
        <v>307</v>
      </c>
      <c r="CN26" s="23" t="s">
        <v>307</v>
      </c>
      <c r="CO26" s="23" t="s">
        <v>307</v>
      </c>
      <c r="CP26" s="23" t="s">
        <v>307</v>
      </c>
      <c r="CQ26" s="23" t="s">
        <v>307</v>
      </c>
      <c r="CR26" s="38"/>
      <c r="CS26" s="22"/>
      <c r="CT26" s="29" t="s">
        <v>306</v>
      </c>
      <c r="CU26" s="23" t="s">
        <v>307</v>
      </c>
      <c r="CV26" s="23" t="s">
        <v>307</v>
      </c>
      <c r="CW26" s="23" t="s">
        <v>307</v>
      </c>
      <c r="CX26" s="23" t="s">
        <v>307</v>
      </c>
      <c r="CY26" s="23" t="s">
        <v>307</v>
      </c>
      <c r="CZ26" s="23" t="s">
        <v>307</v>
      </c>
      <c r="DA26" s="23" t="s">
        <v>307</v>
      </c>
      <c r="DB26" s="23">
        <v>0.3</v>
      </c>
      <c r="DC26" s="23">
        <v>0.1</v>
      </c>
      <c r="DD26" s="23">
        <v>0.2</v>
      </c>
      <c r="DE26" s="23">
        <v>0.2</v>
      </c>
      <c r="DF26" s="23">
        <v>0.2</v>
      </c>
      <c r="DG26" s="23">
        <v>0.3</v>
      </c>
      <c r="DH26" s="23">
        <v>0.3</v>
      </c>
      <c r="DI26" s="23">
        <v>0.5</v>
      </c>
      <c r="DJ26" s="23" t="s">
        <v>307</v>
      </c>
      <c r="DK26" s="23" t="s">
        <v>307</v>
      </c>
      <c r="DL26" s="23" t="s">
        <v>307</v>
      </c>
      <c r="DM26" s="23" t="s">
        <v>307</v>
      </c>
      <c r="DN26" s="23" t="s">
        <v>307</v>
      </c>
      <c r="DO26" s="23" t="s">
        <v>307</v>
      </c>
      <c r="DP26" s="38"/>
      <c r="DQ26" s="22"/>
      <c r="DR26" s="29" t="s">
        <v>306</v>
      </c>
      <c r="DS26" s="23" t="s">
        <v>307</v>
      </c>
      <c r="DT26" s="23" t="s">
        <v>307</v>
      </c>
      <c r="DU26" s="23" t="s">
        <v>307</v>
      </c>
      <c r="DV26" s="23" t="s">
        <v>307</v>
      </c>
      <c r="DW26" s="23" t="s">
        <v>307</v>
      </c>
      <c r="DX26" s="23" t="s">
        <v>307</v>
      </c>
      <c r="DY26" s="23" t="s">
        <v>307</v>
      </c>
      <c r="DZ26" s="23" t="s">
        <v>307</v>
      </c>
      <c r="EA26" s="23">
        <v>0.3</v>
      </c>
      <c r="EB26" s="23">
        <v>0.4</v>
      </c>
      <c r="EC26" s="23">
        <v>0.4</v>
      </c>
      <c r="ED26" s="23">
        <v>0.5</v>
      </c>
      <c r="EE26" s="23">
        <v>0.6</v>
      </c>
      <c r="EF26" s="23">
        <v>0.7</v>
      </c>
      <c r="EG26" s="23">
        <v>1</v>
      </c>
      <c r="EH26" s="23" t="s">
        <v>307</v>
      </c>
      <c r="EI26" s="23" t="s">
        <v>307</v>
      </c>
      <c r="EJ26" s="23" t="s">
        <v>307</v>
      </c>
      <c r="EK26" s="23" t="s">
        <v>307</v>
      </c>
      <c r="EL26" s="23" t="s">
        <v>307</v>
      </c>
      <c r="EM26" s="23" t="s">
        <v>307</v>
      </c>
      <c r="EN26" s="38"/>
      <c r="EO26" s="22"/>
      <c r="EP26" s="29" t="s">
        <v>306</v>
      </c>
      <c r="EQ26" s="23" t="s">
        <v>307</v>
      </c>
      <c r="ER26" s="23" t="s">
        <v>307</v>
      </c>
      <c r="ES26" s="23" t="s">
        <v>307</v>
      </c>
      <c r="ET26" s="23" t="s">
        <v>307</v>
      </c>
      <c r="EU26" s="23" t="s">
        <v>307</v>
      </c>
      <c r="EV26" s="23" t="s">
        <v>307</v>
      </c>
      <c r="EW26" s="23" t="s">
        <v>307</v>
      </c>
      <c r="EX26" s="23" t="s">
        <v>307</v>
      </c>
      <c r="EY26" s="23" t="s">
        <v>307</v>
      </c>
      <c r="EZ26" s="23" t="s">
        <v>307</v>
      </c>
      <c r="FA26" s="23" t="s">
        <v>307</v>
      </c>
      <c r="FB26" s="23">
        <v>0.3</v>
      </c>
      <c r="FC26" s="23">
        <v>0.4</v>
      </c>
      <c r="FD26" s="23">
        <v>0.4</v>
      </c>
      <c r="FE26" s="23">
        <v>0.6</v>
      </c>
      <c r="FF26" s="23" t="s">
        <v>307</v>
      </c>
      <c r="FG26" s="23" t="s">
        <v>307</v>
      </c>
      <c r="FH26" s="23" t="s">
        <v>307</v>
      </c>
      <c r="FI26" s="23" t="s">
        <v>307</v>
      </c>
      <c r="FJ26" s="23" t="s">
        <v>307</v>
      </c>
      <c r="FK26" s="23" t="s">
        <v>307</v>
      </c>
      <c r="FM26" s="1"/>
      <c r="FN26" s="10" t="s">
        <v>304</v>
      </c>
      <c r="FO26" s="2" t="s">
        <v>305</v>
      </c>
      <c r="FP26" s="2" t="s">
        <v>305</v>
      </c>
      <c r="FQ26" s="2" t="s">
        <v>305</v>
      </c>
      <c r="FR26" s="2" t="s">
        <v>305</v>
      </c>
      <c r="FS26" s="2" t="s">
        <v>305</v>
      </c>
      <c r="FT26" s="2" t="s">
        <v>305</v>
      </c>
      <c r="FU26" s="2" t="s">
        <v>305</v>
      </c>
      <c r="FV26" s="2" t="s">
        <v>305</v>
      </c>
      <c r="FW26" s="2" t="s">
        <v>305</v>
      </c>
      <c r="FX26" s="2" t="s">
        <v>305</v>
      </c>
      <c r="FY26" s="2" t="s">
        <v>305</v>
      </c>
      <c r="FZ26" s="2">
        <v>0.1</v>
      </c>
      <c r="GA26" s="2">
        <v>0.2</v>
      </c>
      <c r="GB26" s="2">
        <v>0.2</v>
      </c>
      <c r="GC26" s="2">
        <v>0.3</v>
      </c>
      <c r="GD26" s="2" t="s">
        <v>305</v>
      </c>
      <c r="GE26" s="2" t="s">
        <v>305</v>
      </c>
      <c r="GF26" s="2" t="s">
        <v>305</v>
      </c>
      <c r="GG26" s="2" t="s">
        <v>305</v>
      </c>
      <c r="GH26" s="2" t="s">
        <v>305</v>
      </c>
      <c r="GI26" s="2" t="s">
        <v>305</v>
      </c>
      <c r="GK26" s="1"/>
      <c r="GL26" s="10" t="s">
        <v>304</v>
      </c>
      <c r="GM26" s="2" t="s">
        <v>305</v>
      </c>
      <c r="GN26" s="2" t="s">
        <v>305</v>
      </c>
      <c r="GO26" s="2" t="s">
        <v>305</v>
      </c>
      <c r="GP26" s="2" t="s">
        <v>305</v>
      </c>
      <c r="GQ26" s="2" t="s">
        <v>305</v>
      </c>
      <c r="GR26" s="2" t="s">
        <v>305</v>
      </c>
      <c r="GS26" s="2" t="s">
        <v>305</v>
      </c>
      <c r="GT26" s="2" t="s">
        <v>305</v>
      </c>
      <c r="GU26" s="2" t="s">
        <v>305</v>
      </c>
      <c r="GV26" s="2" t="s">
        <v>305</v>
      </c>
      <c r="GW26" s="2">
        <v>0.1</v>
      </c>
      <c r="GX26" s="2">
        <v>0.1</v>
      </c>
      <c r="GY26" s="2">
        <v>0.2</v>
      </c>
      <c r="GZ26" s="2">
        <v>0.1</v>
      </c>
      <c r="HA26" s="2">
        <v>0.2</v>
      </c>
      <c r="HB26" s="2" t="s">
        <v>305</v>
      </c>
      <c r="HC26" s="2" t="s">
        <v>305</v>
      </c>
      <c r="HD26" s="2" t="s">
        <v>305</v>
      </c>
      <c r="HE26" s="2" t="s">
        <v>305</v>
      </c>
      <c r="HF26" s="2" t="s">
        <v>305</v>
      </c>
      <c r="HG26" s="2" t="s">
        <v>305</v>
      </c>
    </row>
    <row r="27" spans="1:215" ht="15">
      <c r="A27" s="1"/>
      <c r="B27" s="19" t="s">
        <v>308</v>
      </c>
      <c r="C27" s="1">
        <v>0</v>
      </c>
      <c r="D27" s="2" t="s">
        <v>305</v>
      </c>
      <c r="E27" s="2" t="s">
        <v>305</v>
      </c>
      <c r="F27" s="2" t="s">
        <v>305</v>
      </c>
      <c r="G27" s="2" t="s">
        <v>305</v>
      </c>
      <c r="H27" s="2" t="s">
        <v>305</v>
      </c>
      <c r="I27" s="2" t="s">
        <v>305</v>
      </c>
      <c r="J27" s="2" t="s">
        <v>305</v>
      </c>
      <c r="K27" s="2" t="s">
        <v>305</v>
      </c>
      <c r="L27" s="2" t="s">
        <v>305</v>
      </c>
      <c r="M27" s="2" t="s">
        <v>305</v>
      </c>
      <c r="N27" s="2" t="s">
        <v>305</v>
      </c>
      <c r="O27" s="2" t="s">
        <v>305</v>
      </c>
      <c r="P27" s="2" t="s">
        <v>305</v>
      </c>
      <c r="Q27" s="2" t="s">
        <v>305</v>
      </c>
      <c r="R27" s="2" t="s">
        <v>305</v>
      </c>
      <c r="S27" s="2" t="s">
        <v>305</v>
      </c>
      <c r="T27" s="2" t="s">
        <v>305</v>
      </c>
      <c r="U27" s="2" t="s">
        <v>305</v>
      </c>
      <c r="V27" s="2" t="s">
        <v>305</v>
      </c>
      <c r="W27" s="2" t="s">
        <v>305</v>
      </c>
      <c r="Y27" s="1"/>
      <c r="Z27" s="19" t="s">
        <v>308</v>
      </c>
      <c r="AA27" s="1">
        <v>0</v>
      </c>
      <c r="AB27" s="2" t="s">
        <v>305</v>
      </c>
      <c r="AC27" s="2" t="s">
        <v>305</v>
      </c>
      <c r="AD27" s="2" t="s">
        <v>305</v>
      </c>
      <c r="AE27" s="2" t="s">
        <v>305</v>
      </c>
      <c r="AF27" s="2" t="s">
        <v>305</v>
      </c>
      <c r="AG27" s="2" t="s">
        <v>305</v>
      </c>
      <c r="AH27" s="2" t="s">
        <v>305</v>
      </c>
      <c r="AI27" s="2" t="s">
        <v>305</v>
      </c>
      <c r="AJ27" s="2" t="s">
        <v>305</v>
      </c>
      <c r="AK27" s="2" t="s">
        <v>305</v>
      </c>
      <c r="AL27" s="2" t="s">
        <v>305</v>
      </c>
      <c r="AM27" s="2" t="s">
        <v>305</v>
      </c>
      <c r="AN27" s="2" t="s">
        <v>305</v>
      </c>
      <c r="AO27" s="2" t="s">
        <v>305</v>
      </c>
      <c r="AP27" s="2" t="s">
        <v>305</v>
      </c>
      <c r="AQ27" s="2" t="s">
        <v>305</v>
      </c>
      <c r="AR27" s="2" t="s">
        <v>305</v>
      </c>
      <c r="AS27" s="2" t="s">
        <v>305</v>
      </c>
      <c r="AT27" s="2" t="s">
        <v>305</v>
      </c>
      <c r="AU27" s="2" t="s">
        <v>305</v>
      </c>
      <c r="AW27" s="22"/>
      <c r="AX27" s="29" t="s">
        <v>309</v>
      </c>
      <c r="AY27" s="22">
        <v>0</v>
      </c>
      <c r="AZ27" s="23" t="s">
        <v>307</v>
      </c>
      <c r="BA27" s="23" t="s">
        <v>307</v>
      </c>
      <c r="BB27" s="23" t="s">
        <v>307</v>
      </c>
      <c r="BC27" s="23" t="s">
        <v>307</v>
      </c>
      <c r="BD27" s="23" t="s">
        <v>307</v>
      </c>
      <c r="BE27" s="23" t="s">
        <v>307</v>
      </c>
      <c r="BF27" s="23" t="s">
        <v>307</v>
      </c>
      <c r="BG27" s="23" t="s">
        <v>307</v>
      </c>
      <c r="BH27" s="23" t="s">
        <v>307</v>
      </c>
      <c r="BI27" s="23" t="s">
        <v>307</v>
      </c>
      <c r="BJ27" s="23" t="s">
        <v>307</v>
      </c>
      <c r="BK27" s="23" t="s">
        <v>307</v>
      </c>
      <c r="BL27" s="23" t="s">
        <v>307</v>
      </c>
      <c r="BM27" s="23" t="s">
        <v>307</v>
      </c>
      <c r="BN27" s="23" t="s">
        <v>307</v>
      </c>
      <c r="BO27" s="23" t="s">
        <v>307</v>
      </c>
      <c r="BP27" s="23" t="s">
        <v>307</v>
      </c>
      <c r="BQ27" s="23" t="s">
        <v>307</v>
      </c>
      <c r="BR27" s="23" t="s">
        <v>307</v>
      </c>
      <c r="BS27" s="23" t="s">
        <v>307</v>
      </c>
      <c r="BT27" s="38"/>
      <c r="BU27" s="22"/>
      <c r="BV27" s="29" t="s">
        <v>309</v>
      </c>
      <c r="BW27" s="22">
        <v>0</v>
      </c>
      <c r="BX27" s="23" t="s">
        <v>307</v>
      </c>
      <c r="BY27" s="23" t="s">
        <v>307</v>
      </c>
      <c r="BZ27" s="23" t="s">
        <v>307</v>
      </c>
      <c r="CA27" s="23" t="s">
        <v>307</v>
      </c>
      <c r="CB27" s="23" t="s">
        <v>307</v>
      </c>
      <c r="CC27" s="23" t="s">
        <v>307</v>
      </c>
      <c r="CD27" s="23" t="s">
        <v>307</v>
      </c>
      <c r="CE27" s="23" t="s">
        <v>307</v>
      </c>
      <c r="CF27" s="23" t="s">
        <v>307</v>
      </c>
      <c r="CG27" s="23" t="s">
        <v>307</v>
      </c>
      <c r="CH27" s="23" t="s">
        <v>307</v>
      </c>
      <c r="CI27" s="23" t="s">
        <v>307</v>
      </c>
      <c r="CJ27" s="23" t="s">
        <v>307</v>
      </c>
      <c r="CK27" s="23" t="s">
        <v>307</v>
      </c>
      <c r="CL27" s="23" t="s">
        <v>307</v>
      </c>
      <c r="CM27" s="23" t="s">
        <v>307</v>
      </c>
      <c r="CN27" s="23" t="s">
        <v>307</v>
      </c>
      <c r="CO27" s="23" t="s">
        <v>307</v>
      </c>
      <c r="CP27" s="23" t="s">
        <v>307</v>
      </c>
      <c r="CQ27" s="23" t="s">
        <v>307</v>
      </c>
      <c r="CR27" s="38"/>
      <c r="CS27" s="22"/>
      <c r="CT27" s="29" t="s">
        <v>309</v>
      </c>
      <c r="CU27" s="22">
        <v>0</v>
      </c>
      <c r="CV27" s="23" t="s">
        <v>307</v>
      </c>
      <c r="CW27" s="23" t="s">
        <v>307</v>
      </c>
      <c r="CX27" s="23" t="s">
        <v>307</v>
      </c>
      <c r="CY27" s="23" t="s">
        <v>307</v>
      </c>
      <c r="CZ27" s="23" t="s">
        <v>307</v>
      </c>
      <c r="DA27" s="23" t="s">
        <v>307</v>
      </c>
      <c r="DB27" s="23" t="s">
        <v>307</v>
      </c>
      <c r="DC27" s="23" t="s">
        <v>307</v>
      </c>
      <c r="DD27" s="23" t="s">
        <v>307</v>
      </c>
      <c r="DE27" s="23" t="s">
        <v>307</v>
      </c>
      <c r="DF27" s="23" t="s">
        <v>307</v>
      </c>
      <c r="DG27" s="23" t="s">
        <v>307</v>
      </c>
      <c r="DH27" s="23" t="s">
        <v>307</v>
      </c>
      <c r="DI27" s="23" t="s">
        <v>307</v>
      </c>
      <c r="DJ27" s="23" t="s">
        <v>307</v>
      </c>
      <c r="DK27" s="23" t="s">
        <v>307</v>
      </c>
      <c r="DL27" s="23" t="s">
        <v>307</v>
      </c>
      <c r="DM27" s="23" t="s">
        <v>307</v>
      </c>
      <c r="DN27" s="23" t="s">
        <v>307</v>
      </c>
      <c r="DO27" s="23" t="s">
        <v>307</v>
      </c>
      <c r="DP27" s="38"/>
      <c r="DQ27" s="22"/>
      <c r="DR27" s="29" t="s">
        <v>309</v>
      </c>
      <c r="DS27" s="22">
        <v>0</v>
      </c>
      <c r="DT27" s="23" t="s">
        <v>307</v>
      </c>
      <c r="DU27" s="23" t="s">
        <v>307</v>
      </c>
      <c r="DV27" s="23" t="s">
        <v>307</v>
      </c>
      <c r="DW27" s="23" t="s">
        <v>307</v>
      </c>
      <c r="DX27" s="23" t="s">
        <v>307</v>
      </c>
      <c r="DY27" s="23" t="s">
        <v>307</v>
      </c>
      <c r="DZ27" s="23" t="s">
        <v>307</v>
      </c>
      <c r="EA27" s="23" t="s">
        <v>307</v>
      </c>
      <c r="EB27" s="23" t="s">
        <v>307</v>
      </c>
      <c r="EC27" s="23" t="s">
        <v>307</v>
      </c>
      <c r="ED27" s="23" t="s">
        <v>307</v>
      </c>
      <c r="EE27" s="23" t="s">
        <v>307</v>
      </c>
      <c r="EF27" s="23" t="s">
        <v>307</v>
      </c>
      <c r="EG27" s="23" t="s">
        <v>307</v>
      </c>
      <c r="EH27" s="23" t="s">
        <v>307</v>
      </c>
      <c r="EI27" s="23" t="s">
        <v>307</v>
      </c>
      <c r="EJ27" s="23" t="s">
        <v>307</v>
      </c>
      <c r="EK27" s="23" t="s">
        <v>307</v>
      </c>
      <c r="EL27" s="23" t="s">
        <v>307</v>
      </c>
      <c r="EM27" s="23" t="s">
        <v>307</v>
      </c>
      <c r="EN27" s="38"/>
      <c r="EO27" s="22"/>
      <c r="EP27" s="29" t="s">
        <v>309</v>
      </c>
      <c r="EQ27" s="22">
        <v>0</v>
      </c>
      <c r="ER27" s="23" t="s">
        <v>307</v>
      </c>
      <c r="ES27" s="23" t="s">
        <v>307</v>
      </c>
      <c r="ET27" s="23" t="s">
        <v>307</v>
      </c>
      <c r="EU27" s="23" t="s">
        <v>307</v>
      </c>
      <c r="EV27" s="23" t="s">
        <v>307</v>
      </c>
      <c r="EW27" s="23" t="s">
        <v>307</v>
      </c>
      <c r="EX27" s="23" t="s">
        <v>307</v>
      </c>
      <c r="EY27" s="23" t="s">
        <v>307</v>
      </c>
      <c r="EZ27" s="23" t="s">
        <v>307</v>
      </c>
      <c r="FA27" s="23" t="s">
        <v>307</v>
      </c>
      <c r="FB27" s="23" t="s">
        <v>307</v>
      </c>
      <c r="FC27" s="23" t="s">
        <v>307</v>
      </c>
      <c r="FD27" s="23" t="s">
        <v>307</v>
      </c>
      <c r="FE27" s="23" t="s">
        <v>307</v>
      </c>
      <c r="FF27" s="23" t="s">
        <v>307</v>
      </c>
      <c r="FG27" s="23" t="s">
        <v>307</v>
      </c>
      <c r="FH27" s="23" t="s">
        <v>307</v>
      </c>
      <c r="FI27" s="23" t="s">
        <v>307</v>
      </c>
      <c r="FJ27" s="23" t="s">
        <v>307</v>
      </c>
      <c r="FK27" s="23" t="s">
        <v>307</v>
      </c>
      <c r="FM27" s="1"/>
      <c r="FN27" s="10" t="s">
        <v>308</v>
      </c>
      <c r="FO27" s="1">
        <v>0</v>
      </c>
      <c r="FP27" s="2" t="s">
        <v>305</v>
      </c>
      <c r="FQ27" s="2" t="s">
        <v>305</v>
      </c>
      <c r="FR27" s="2" t="s">
        <v>305</v>
      </c>
      <c r="FS27" s="2" t="s">
        <v>305</v>
      </c>
      <c r="FT27" s="2" t="s">
        <v>305</v>
      </c>
      <c r="FU27" s="2" t="s">
        <v>305</v>
      </c>
      <c r="FV27" s="2" t="s">
        <v>305</v>
      </c>
      <c r="FW27" s="2" t="s">
        <v>305</v>
      </c>
      <c r="FX27" s="2" t="s">
        <v>305</v>
      </c>
      <c r="FY27" s="2" t="s">
        <v>305</v>
      </c>
      <c r="FZ27" s="2" t="s">
        <v>305</v>
      </c>
      <c r="GA27" s="2" t="s">
        <v>305</v>
      </c>
      <c r="GB27" s="2" t="s">
        <v>305</v>
      </c>
      <c r="GC27" s="2" t="s">
        <v>305</v>
      </c>
      <c r="GD27" s="2" t="s">
        <v>305</v>
      </c>
      <c r="GE27" s="2" t="s">
        <v>305</v>
      </c>
      <c r="GF27" s="2" t="s">
        <v>305</v>
      </c>
      <c r="GG27" s="2" t="s">
        <v>305</v>
      </c>
      <c r="GH27" s="2" t="s">
        <v>305</v>
      </c>
      <c r="GI27" s="2" t="s">
        <v>305</v>
      </c>
      <c r="GK27" s="1"/>
      <c r="GL27" s="10" t="s">
        <v>308</v>
      </c>
      <c r="GM27" s="1">
        <v>0</v>
      </c>
      <c r="GN27" s="2" t="s">
        <v>305</v>
      </c>
      <c r="GO27" s="2" t="s">
        <v>305</v>
      </c>
      <c r="GP27" s="2" t="s">
        <v>305</v>
      </c>
      <c r="GQ27" s="2" t="s">
        <v>305</v>
      </c>
      <c r="GR27" s="2" t="s">
        <v>305</v>
      </c>
      <c r="GS27" s="2" t="s">
        <v>305</v>
      </c>
      <c r="GT27" s="2" t="s">
        <v>305</v>
      </c>
      <c r="GU27" s="2" t="s">
        <v>305</v>
      </c>
      <c r="GV27" s="2" t="s">
        <v>305</v>
      </c>
      <c r="GW27" s="2" t="s">
        <v>305</v>
      </c>
      <c r="GX27" s="2" t="s">
        <v>305</v>
      </c>
      <c r="GY27" s="2" t="s">
        <v>305</v>
      </c>
      <c r="GZ27" s="2" t="s">
        <v>305</v>
      </c>
      <c r="HA27" s="2" t="s">
        <v>305</v>
      </c>
      <c r="HB27" s="2" t="s">
        <v>305</v>
      </c>
      <c r="HC27" s="2" t="s">
        <v>305</v>
      </c>
      <c r="HD27" s="2" t="s">
        <v>305</v>
      </c>
      <c r="HE27" s="2" t="s">
        <v>305</v>
      </c>
      <c r="HF27" s="2" t="s">
        <v>305</v>
      </c>
      <c r="HG27" s="2" t="s">
        <v>305</v>
      </c>
    </row>
    <row r="28" spans="1:215" ht="15">
      <c r="A28" s="1"/>
      <c r="B28" s="19" t="s">
        <v>310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Y28" s="1"/>
      <c r="Z28" s="19" t="s">
        <v>310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W28" s="22"/>
      <c r="AX28" s="29" t="s">
        <v>311</v>
      </c>
      <c r="AY28" s="22">
        <v>0</v>
      </c>
      <c r="AZ28" s="22">
        <v>0</v>
      </c>
      <c r="BA28" s="22">
        <v>0</v>
      </c>
      <c r="BB28" s="22">
        <v>0</v>
      </c>
      <c r="BC28" s="22">
        <v>0</v>
      </c>
      <c r="BD28" s="22">
        <v>0</v>
      </c>
      <c r="BE28" s="22">
        <v>0</v>
      </c>
      <c r="BF28" s="22">
        <v>0</v>
      </c>
      <c r="BG28" s="22">
        <v>0</v>
      </c>
      <c r="BH28" s="22">
        <v>0</v>
      </c>
      <c r="BI28" s="22">
        <v>0</v>
      </c>
      <c r="BJ28" s="22">
        <v>0</v>
      </c>
      <c r="BK28" s="22">
        <v>0</v>
      </c>
      <c r="BL28" s="22">
        <v>0</v>
      </c>
      <c r="BM28" s="22">
        <v>0</v>
      </c>
      <c r="BN28" s="22">
        <v>0</v>
      </c>
      <c r="BO28" s="22">
        <v>0</v>
      </c>
      <c r="BP28" s="22">
        <v>0</v>
      </c>
      <c r="BQ28" s="22">
        <v>0</v>
      </c>
      <c r="BR28" s="22">
        <v>0</v>
      </c>
      <c r="BS28" s="22">
        <v>0</v>
      </c>
      <c r="BT28" s="38"/>
      <c r="BU28" s="22"/>
      <c r="BV28" s="29" t="s">
        <v>311</v>
      </c>
      <c r="BW28" s="22">
        <v>0</v>
      </c>
      <c r="BX28" s="22">
        <v>0</v>
      </c>
      <c r="BY28" s="22">
        <v>0</v>
      </c>
      <c r="BZ28" s="22">
        <v>0</v>
      </c>
      <c r="CA28" s="22">
        <v>0</v>
      </c>
      <c r="CB28" s="22">
        <v>0</v>
      </c>
      <c r="CC28" s="22">
        <v>0</v>
      </c>
      <c r="CD28" s="22">
        <v>0</v>
      </c>
      <c r="CE28" s="22">
        <v>0</v>
      </c>
      <c r="CF28" s="22">
        <v>0</v>
      </c>
      <c r="CG28" s="22">
        <v>0</v>
      </c>
      <c r="CH28" s="22">
        <v>0</v>
      </c>
      <c r="CI28" s="22">
        <v>0</v>
      </c>
      <c r="CJ28" s="22">
        <v>0</v>
      </c>
      <c r="CK28" s="22">
        <v>0</v>
      </c>
      <c r="CL28" s="22">
        <v>0</v>
      </c>
      <c r="CM28" s="22">
        <v>0</v>
      </c>
      <c r="CN28" s="22">
        <v>0</v>
      </c>
      <c r="CO28" s="22">
        <v>0</v>
      </c>
      <c r="CP28" s="22">
        <v>0</v>
      </c>
      <c r="CQ28" s="22">
        <v>0</v>
      </c>
      <c r="CR28" s="38"/>
      <c r="CS28" s="22"/>
      <c r="CT28" s="29" t="s">
        <v>311</v>
      </c>
      <c r="CU28" s="22">
        <v>0</v>
      </c>
      <c r="CV28" s="22">
        <v>0</v>
      </c>
      <c r="CW28" s="22">
        <v>0</v>
      </c>
      <c r="CX28" s="22">
        <v>0</v>
      </c>
      <c r="CY28" s="22">
        <v>0</v>
      </c>
      <c r="CZ28" s="22">
        <v>0</v>
      </c>
      <c r="DA28" s="22">
        <v>0</v>
      </c>
      <c r="DB28" s="22">
        <v>0</v>
      </c>
      <c r="DC28" s="22">
        <v>0</v>
      </c>
      <c r="DD28" s="22">
        <v>0</v>
      </c>
      <c r="DE28" s="22">
        <v>0</v>
      </c>
      <c r="DF28" s="22">
        <v>0</v>
      </c>
      <c r="DG28" s="22">
        <v>0</v>
      </c>
      <c r="DH28" s="22">
        <v>0</v>
      </c>
      <c r="DI28" s="22">
        <v>0</v>
      </c>
      <c r="DJ28" s="22">
        <v>0</v>
      </c>
      <c r="DK28" s="22">
        <v>0</v>
      </c>
      <c r="DL28" s="22">
        <v>0</v>
      </c>
      <c r="DM28" s="22">
        <v>0</v>
      </c>
      <c r="DN28" s="22">
        <v>0</v>
      </c>
      <c r="DO28" s="22">
        <v>0</v>
      </c>
      <c r="DP28" s="38"/>
      <c r="DQ28" s="22"/>
      <c r="DR28" s="29" t="s">
        <v>311</v>
      </c>
      <c r="DS28" s="22">
        <v>0</v>
      </c>
      <c r="DT28" s="22">
        <v>0</v>
      </c>
      <c r="DU28" s="22">
        <v>0</v>
      </c>
      <c r="DV28" s="22">
        <v>0</v>
      </c>
      <c r="DW28" s="22">
        <v>0</v>
      </c>
      <c r="DX28" s="22">
        <v>0</v>
      </c>
      <c r="DY28" s="22">
        <v>0</v>
      </c>
      <c r="DZ28" s="22">
        <v>0</v>
      </c>
      <c r="EA28" s="22">
        <v>0</v>
      </c>
      <c r="EB28" s="22">
        <v>0</v>
      </c>
      <c r="EC28" s="22">
        <v>0</v>
      </c>
      <c r="ED28" s="22">
        <v>0</v>
      </c>
      <c r="EE28" s="22">
        <v>0</v>
      </c>
      <c r="EF28" s="22">
        <v>0</v>
      </c>
      <c r="EG28" s="22">
        <v>0</v>
      </c>
      <c r="EH28" s="22">
        <v>0</v>
      </c>
      <c r="EI28" s="22">
        <v>0</v>
      </c>
      <c r="EJ28" s="22">
        <v>0</v>
      </c>
      <c r="EK28" s="22">
        <v>0</v>
      </c>
      <c r="EL28" s="22">
        <v>0</v>
      </c>
      <c r="EM28" s="22">
        <v>0</v>
      </c>
      <c r="EN28" s="38"/>
      <c r="EO28" s="22"/>
      <c r="EP28" s="29" t="s">
        <v>311</v>
      </c>
      <c r="EQ28" s="22">
        <v>0</v>
      </c>
      <c r="ER28" s="22">
        <v>0</v>
      </c>
      <c r="ES28" s="22">
        <v>0</v>
      </c>
      <c r="ET28" s="22">
        <v>0</v>
      </c>
      <c r="EU28" s="22">
        <v>0</v>
      </c>
      <c r="EV28" s="22">
        <v>0</v>
      </c>
      <c r="EW28" s="22">
        <v>0</v>
      </c>
      <c r="EX28" s="22">
        <v>0</v>
      </c>
      <c r="EY28" s="22">
        <v>0</v>
      </c>
      <c r="EZ28" s="22">
        <v>0</v>
      </c>
      <c r="FA28" s="22">
        <v>0</v>
      </c>
      <c r="FB28" s="22">
        <v>0</v>
      </c>
      <c r="FC28" s="22">
        <v>0</v>
      </c>
      <c r="FD28" s="22">
        <v>0</v>
      </c>
      <c r="FE28" s="22">
        <v>0</v>
      </c>
      <c r="FF28" s="22">
        <v>0</v>
      </c>
      <c r="FG28" s="22">
        <v>0</v>
      </c>
      <c r="FH28" s="22">
        <v>0</v>
      </c>
      <c r="FI28" s="22">
        <v>0</v>
      </c>
      <c r="FJ28" s="22">
        <v>0</v>
      </c>
      <c r="FK28" s="22">
        <v>0</v>
      </c>
      <c r="FM28" s="1"/>
      <c r="FN28" s="10" t="s">
        <v>310</v>
      </c>
      <c r="FO28" s="1">
        <v>0</v>
      </c>
      <c r="FP28" s="1">
        <v>0</v>
      </c>
      <c r="FQ28" s="1">
        <v>0</v>
      </c>
      <c r="FR28" s="1">
        <v>0</v>
      </c>
      <c r="FS28" s="1">
        <v>0</v>
      </c>
      <c r="FT28" s="1">
        <v>0</v>
      </c>
      <c r="FU28" s="1">
        <v>0</v>
      </c>
      <c r="FV28" s="1">
        <v>0</v>
      </c>
      <c r="FW28" s="1">
        <v>0</v>
      </c>
      <c r="FX28" s="1">
        <v>0</v>
      </c>
      <c r="FY28" s="1">
        <v>0</v>
      </c>
      <c r="FZ28" s="1">
        <v>0</v>
      </c>
      <c r="GA28" s="1">
        <v>0</v>
      </c>
      <c r="GB28" s="1">
        <v>0</v>
      </c>
      <c r="GC28" s="1">
        <v>0</v>
      </c>
      <c r="GD28" s="1">
        <v>0</v>
      </c>
      <c r="GE28" s="1">
        <v>0</v>
      </c>
      <c r="GF28" s="1">
        <v>0</v>
      </c>
      <c r="GG28" s="1">
        <v>0</v>
      </c>
      <c r="GH28" s="1">
        <v>0</v>
      </c>
      <c r="GI28" s="1">
        <v>0</v>
      </c>
      <c r="GK28" s="1"/>
      <c r="GL28" s="10" t="s">
        <v>310</v>
      </c>
      <c r="GM28" s="1">
        <v>0</v>
      </c>
      <c r="GN28" s="1">
        <v>0</v>
      </c>
      <c r="GO28" s="1">
        <v>0</v>
      </c>
      <c r="GP28" s="1">
        <v>0</v>
      </c>
      <c r="GQ28" s="1">
        <v>0</v>
      </c>
      <c r="GR28" s="1">
        <v>0</v>
      </c>
      <c r="GS28" s="1">
        <v>0</v>
      </c>
      <c r="GT28" s="1">
        <v>0</v>
      </c>
      <c r="GU28" s="1">
        <v>0</v>
      </c>
      <c r="GV28" s="1">
        <v>0</v>
      </c>
      <c r="GW28" s="1">
        <v>0</v>
      </c>
      <c r="GX28" s="1">
        <v>0</v>
      </c>
      <c r="GY28" s="1">
        <v>0</v>
      </c>
      <c r="GZ28" s="1">
        <v>0</v>
      </c>
      <c r="HA28" s="1">
        <v>0</v>
      </c>
      <c r="HB28" s="1">
        <v>0</v>
      </c>
      <c r="HC28" s="1">
        <v>0</v>
      </c>
      <c r="HD28" s="1">
        <v>0</v>
      </c>
      <c r="HE28" s="1">
        <v>0</v>
      </c>
      <c r="HF28" s="1">
        <v>0</v>
      </c>
      <c r="HG28" s="1">
        <v>0</v>
      </c>
    </row>
    <row r="29" spans="1:215" ht="15">
      <c r="A29" s="300"/>
      <c r="B29" s="300"/>
      <c r="C29" s="1"/>
      <c r="D29" s="1"/>
      <c r="E29" s="1"/>
      <c r="F29" s="1"/>
      <c r="G29" s="1"/>
      <c r="H29" s="1"/>
      <c r="I29" s="1"/>
      <c r="J29" s="1"/>
      <c r="K29" s="1"/>
      <c r="L29" s="1"/>
      <c r="M29" s="1"/>
      <c r="N29" s="1"/>
      <c r="O29" s="1"/>
      <c r="P29" s="1"/>
      <c r="Q29" s="1"/>
      <c r="R29" s="1"/>
      <c r="S29" s="1"/>
      <c r="T29" s="1"/>
      <c r="U29" s="1"/>
      <c r="V29" s="1"/>
      <c r="W29" s="1"/>
      <c r="Y29" s="300"/>
      <c r="Z29" s="300"/>
      <c r="AA29" s="1"/>
      <c r="AB29" s="1"/>
      <c r="AC29" s="1"/>
      <c r="AD29" s="1"/>
      <c r="AE29" s="1"/>
      <c r="AF29" s="1"/>
      <c r="AG29" s="1"/>
      <c r="AH29" s="1"/>
      <c r="AI29" s="1"/>
      <c r="AJ29" s="1"/>
      <c r="AK29" s="1"/>
      <c r="AL29" s="1"/>
      <c r="AM29" s="1"/>
      <c r="AN29" s="1"/>
      <c r="AO29" s="1"/>
      <c r="AP29" s="1"/>
      <c r="AQ29" s="1"/>
      <c r="AR29" s="1"/>
      <c r="AS29" s="1"/>
      <c r="AT29" s="1"/>
      <c r="AU29" s="1"/>
      <c r="AW29" s="310"/>
      <c r="AX29" s="310"/>
      <c r="AY29" s="22"/>
      <c r="AZ29" s="22"/>
      <c r="BA29" s="22"/>
      <c r="BB29" s="22"/>
      <c r="BC29" s="22"/>
      <c r="BD29" s="22"/>
      <c r="BE29" s="22"/>
      <c r="BF29" s="22"/>
      <c r="BG29" s="22"/>
      <c r="BH29" s="22"/>
      <c r="BI29" s="22"/>
      <c r="BJ29" s="22"/>
      <c r="BK29" s="22"/>
      <c r="BL29" s="22"/>
      <c r="BM29" s="22"/>
      <c r="BN29" s="22"/>
      <c r="BO29" s="22"/>
      <c r="BP29" s="22"/>
      <c r="BQ29" s="22"/>
      <c r="BR29" s="22"/>
      <c r="BS29" s="22"/>
      <c r="BT29" s="38"/>
      <c r="BU29" s="310"/>
      <c r="BV29" s="310"/>
      <c r="BW29" s="22"/>
      <c r="BX29" s="22"/>
      <c r="BY29" s="22"/>
      <c r="BZ29" s="22"/>
      <c r="CA29" s="22"/>
      <c r="CB29" s="22"/>
      <c r="CC29" s="22"/>
      <c r="CD29" s="22"/>
      <c r="CE29" s="22"/>
      <c r="CF29" s="22"/>
      <c r="CG29" s="22"/>
      <c r="CH29" s="22"/>
      <c r="CI29" s="22"/>
      <c r="CJ29" s="22"/>
      <c r="CK29" s="22"/>
      <c r="CL29" s="22"/>
      <c r="CM29" s="22"/>
      <c r="CN29" s="22"/>
      <c r="CO29" s="22"/>
      <c r="CP29" s="22"/>
      <c r="CQ29" s="22"/>
      <c r="CR29" s="38"/>
      <c r="CS29" s="310"/>
      <c r="CT29" s="310"/>
      <c r="CU29" s="22"/>
      <c r="CV29" s="22"/>
      <c r="CW29" s="22"/>
      <c r="CX29" s="22"/>
      <c r="CY29" s="22"/>
      <c r="CZ29" s="22"/>
      <c r="DA29" s="22"/>
      <c r="DB29" s="22"/>
      <c r="DC29" s="22"/>
      <c r="DD29" s="22"/>
      <c r="DE29" s="22"/>
      <c r="DF29" s="22"/>
      <c r="DG29" s="22"/>
      <c r="DH29" s="22"/>
      <c r="DI29" s="22"/>
      <c r="DJ29" s="22"/>
      <c r="DK29" s="22"/>
      <c r="DL29" s="22"/>
      <c r="DM29" s="22"/>
      <c r="DN29" s="22"/>
      <c r="DO29" s="22"/>
      <c r="DP29" s="38"/>
      <c r="DQ29" s="310"/>
      <c r="DR29" s="310"/>
      <c r="DS29" s="22"/>
      <c r="DT29" s="22"/>
      <c r="DU29" s="22"/>
      <c r="DV29" s="22"/>
      <c r="DW29" s="22"/>
      <c r="DX29" s="22"/>
      <c r="DY29" s="22"/>
      <c r="DZ29" s="22"/>
      <c r="EA29" s="22"/>
      <c r="EB29" s="22"/>
      <c r="EC29" s="22"/>
      <c r="ED29" s="22"/>
      <c r="EE29" s="22"/>
      <c r="EF29" s="22"/>
      <c r="EG29" s="22"/>
      <c r="EH29" s="22"/>
      <c r="EI29" s="22"/>
      <c r="EJ29" s="22"/>
      <c r="EK29" s="22"/>
      <c r="EL29" s="22"/>
      <c r="EM29" s="22"/>
      <c r="EN29" s="38"/>
      <c r="EO29" s="310"/>
      <c r="EP29" s="310"/>
      <c r="EQ29" s="22"/>
      <c r="ER29" s="22"/>
      <c r="ES29" s="22"/>
      <c r="ET29" s="22"/>
      <c r="EU29" s="22"/>
      <c r="EV29" s="22"/>
      <c r="EW29" s="22"/>
      <c r="EX29" s="22"/>
      <c r="EY29" s="22"/>
      <c r="EZ29" s="22"/>
      <c r="FA29" s="22"/>
      <c r="FB29" s="22"/>
      <c r="FC29" s="22"/>
      <c r="FD29" s="22"/>
      <c r="FE29" s="22"/>
      <c r="FF29" s="22"/>
      <c r="FG29" s="22"/>
      <c r="FH29" s="22"/>
      <c r="FI29" s="22"/>
      <c r="FJ29" s="22"/>
      <c r="FK29" s="22"/>
      <c r="FM29" s="300"/>
      <c r="FN29" s="300"/>
      <c r="FO29" s="1"/>
      <c r="FP29" s="1"/>
      <c r="FQ29" s="1"/>
      <c r="FR29" s="1"/>
      <c r="FS29" s="1"/>
      <c r="FT29" s="1"/>
      <c r="FU29" s="1"/>
      <c r="FV29" s="1"/>
      <c r="FW29" s="1"/>
      <c r="FX29" s="1"/>
      <c r="FY29" s="1"/>
      <c r="FZ29" s="1"/>
      <c r="GA29" s="1"/>
      <c r="GB29" s="1"/>
      <c r="GC29" s="1"/>
      <c r="GD29" s="1"/>
      <c r="GE29" s="1"/>
      <c r="GF29" s="1"/>
      <c r="GG29" s="1"/>
      <c r="GH29" s="1"/>
      <c r="GI29" s="1"/>
      <c r="GK29" s="300"/>
      <c r="GL29" s="300"/>
      <c r="GM29" s="1"/>
      <c r="GN29" s="1"/>
      <c r="GO29" s="1"/>
      <c r="GP29" s="1"/>
      <c r="GQ29" s="1"/>
      <c r="GR29" s="1"/>
      <c r="GS29" s="1"/>
      <c r="GT29" s="1"/>
      <c r="GU29" s="1"/>
      <c r="GV29" s="1"/>
      <c r="GW29" s="1"/>
      <c r="GX29" s="1"/>
      <c r="GY29" s="1"/>
      <c r="GZ29" s="1"/>
      <c r="HA29" s="1"/>
      <c r="HB29" s="1"/>
      <c r="HC29" s="1"/>
      <c r="HD29" s="1"/>
      <c r="HE29" s="1"/>
      <c r="HF29" s="1"/>
      <c r="HG29" s="1"/>
    </row>
    <row r="30" spans="1:215" ht="15">
      <c r="A30" s="1"/>
      <c r="B30" s="21" t="s">
        <v>313</v>
      </c>
      <c r="C30" s="1"/>
      <c r="D30" s="1"/>
      <c r="E30" s="1"/>
      <c r="F30" s="1"/>
      <c r="G30" s="1"/>
      <c r="H30" s="1"/>
      <c r="I30" s="1"/>
      <c r="J30" s="1"/>
      <c r="K30" s="1"/>
      <c r="L30" s="1"/>
      <c r="M30" s="1"/>
      <c r="N30" s="1"/>
      <c r="O30" s="1"/>
      <c r="P30" s="1"/>
      <c r="Q30" s="1"/>
      <c r="R30" s="1"/>
      <c r="S30" s="1"/>
      <c r="T30" s="1"/>
      <c r="U30" s="1"/>
      <c r="V30" s="1"/>
      <c r="W30" s="1"/>
      <c r="Y30" s="1"/>
      <c r="Z30" s="21" t="s">
        <v>313</v>
      </c>
      <c r="AA30" s="1"/>
      <c r="AB30" s="1"/>
      <c r="AC30" s="1"/>
      <c r="AD30" s="1"/>
      <c r="AE30" s="1"/>
      <c r="AF30" s="1"/>
      <c r="AG30" s="1"/>
      <c r="AH30" s="1"/>
      <c r="AI30" s="1"/>
      <c r="AJ30" s="1"/>
      <c r="AK30" s="1"/>
      <c r="AL30" s="1"/>
      <c r="AM30" s="1"/>
      <c r="AN30" s="1"/>
      <c r="AO30" s="1"/>
      <c r="AP30" s="1"/>
      <c r="AQ30" s="1"/>
      <c r="AR30" s="1"/>
      <c r="AS30" s="1"/>
      <c r="AT30" s="1"/>
      <c r="AU30" s="1"/>
      <c r="AW30" s="22"/>
      <c r="AX30" s="36" t="s">
        <v>314</v>
      </c>
      <c r="AY30" s="22"/>
      <c r="AZ30" s="22"/>
      <c r="BA30" s="22"/>
      <c r="BB30" s="22"/>
      <c r="BC30" s="22"/>
      <c r="BD30" s="22"/>
      <c r="BE30" s="22"/>
      <c r="BF30" s="22"/>
      <c r="BG30" s="22"/>
      <c r="BH30" s="22"/>
      <c r="BI30" s="22"/>
      <c r="BJ30" s="22"/>
      <c r="BK30" s="22"/>
      <c r="BL30" s="22"/>
      <c r="BM30" s="22"/>
      <c r="BN30" s="22"/>
      <c r="BO30" s="22"/>
      <c r="BP30" s="22"/>
      <c r="BQ30" s="22"/>
      <c r="BR30" s="22"/>
      <c r="BS30" s="22"/>
      <c r="BT30" s="38"/>
      <c r="BU30" s="22"/>
      <c r="BV30" s="36" t="s">
        <v>314</v>
      </c>
      <c r="BW30" s="22"/>
      <c r="BX30" s="22"/>
      <c r="BY30" s="22"/>
      <c r="BZ30" s="22"/>
      <c r="CA30" s="22"/>
      <c r="CB30" s="22"/>
      <c r="CC30" s="22"/>
      <c r="CD30" s="22"/>
      <c r="CE30" s="22"/>
      <c r="CF30" s="22"/>
      <c r="CG30" s="22"/>
      <c r="CH30" s="22"/>
      <c r="CI30" s="22"/>
      <c r="CJ30" s="22"/>
      <c r="CK30" s="22"/>
      <c r="CL30" s="22"/>
      <c r="CM30" s="22"/>
      <c r="CN30" s="22"/>
      <c r="CO30" s="22"/>
      <c r="CP30" s="22"/>
      <c r="CQ30" s="22"/>
      <c r="CR30" s="38"/>
      <c r="CS30" s="22"/>
      <c r="CT30" s="36" t="s">
        <v>314</v>
      </c>
      <c r="CU30" s="22"/>
      <c r="CV30" s="22"/>
      <c r="CW30" s="22"/>
      <c r="CX30" s="22"/>
      <c r="CY30" s="22"/>
      <c r="CZ30" s="22"/>
      <c r="DA30" s="22"/>
      <c r="DB30" s="22"/>
      <c r="DC30" s="22"/>
      <c r="DD30" s="22"/>
      <c r="DE30" s="22"/>
      <c r="DF30" s="22"/>
      <c r="DG30" s="22"/>
      <c r="DH30" s="22"/>
      <c r="DI30" s="22"/>
      <c r="DJ30" s="22"/>
      <c r="DK30" s="22"/>
      <c r="DL30" s="22"/>
      <c r="DM30" s="22"/>
      <c r="DN30" s="22"/>
      <c r="DO30" s="22"/>
      <c r="DP30" s="38"/>
      <c r="DQ30" s="22"/>
      <c r="DR30" s="36" t="s">
        <v>314</v>
      </c>
      <c r="DS30" s="22"/>
      <c r="DT30" s="22"/>
      <c r="DU30" s="22"/>
      <c r="DV30" s="22"/>
      <c r="DW30" s="22"/>
      <c r="DX30" s="22"/>
      <c r="DY30" s="22"/>
      <c r="DZ30" s="22"/>
      <c r="EA30" s="22"/>
      <c r="EB30" s="22"/>
      <c r="EC30" s="22"/>
      <c r="ED30" s="22"/>
      <c r="EE30" s="22"/>
      <c r="EF30" s="22"/>
      <c r="EG30" s="22"/>
      <c r="EH30" s="22"/>
      <c r="EI30" s="22"/>
      <c r="EJ30" s="22"/>
      <c r="EK30" s="22"/>
      <c r="EL30" s="22"/>
      <c r="EM30" s="22"/>
      <c r="EN30" s="38"/>
      <c r="EO30" s="22"/>
      <c r="EP30" s="36" t="s">
        <v>314</v>
      </c>
      <c r="EQ30" s="22"/>
      <c r="ER30" s="22"/>
      <c r="ES30" s="22"/>
      <c r="ET30" s="22"/>
      <c r="EU30" s="22"/>
      <c r="EV30" s="22"/>
      <c r="EW30" s="22"/>
      <c r="EX30" s="22"/>
      <c r="EY30" s="22"/>
      <c r="EZ30" s="22"/>
      <c r="FA30" s="22"/>
      <c r="FB30" s="22"/>
      <c r="FC30" s="22"/>
      <c r="FD30" s="22"/>
      <c r="FE30" s="22"/>
      <c r="FF30" s="22"/>
      <c r="FG30" s="22"/>
      <c r="FH30" s="22"/>
      <c r="FI30" s="22"/>
      <c r="FJ30" s="22"/>
      <c r="FK30" s="22"/>
      <c r="FM30" s="1"/>
      <c r="FN30" s="21" t="s">
        <v>313</v>
      </c>
      <c r="FO30" s="1"/>
      <c r="FP30" s="1"/>
      <c r="FQ30" s="1"/>
      <c r="FR30" s="1"/>
      <c r="FS30" s="1"/>
      <c r="FT30" s="1"/>
      <c r="FU30" s="1"/>
      <c r="FV30" s="1"/>
      <c r="FW30" s="1"/>
      <c r="FX30" s="1"/>
      <c r="FY30" s="1"/>
      <c r="FZ30" s="1"/>
      <c r="GA30" s="1"/>
      <c r="GB30" s="1"/>
      <c r="GC30" s="1"/>
      <c r="GD30" s="1"/>
      <c r="GE30" s="1"/>
      <c r="GF30" s="1"/>
      <c r="GG30" s="1"/>
      <c r="GH30" s="1"/>
      <c r="GI30" s="1"/>
      <c r="GK30" s="1"/>
      <c r="GL30" s="21" t="s">
        <v>313</v>
      </c>
      <c r="GM30" s="1"/>
      <c r="GN30" s="1"/>
      <c r="GO30" s="1"/>
      <c r="GP30" s="1"/>
      <c r="GQ30" s="1"/>
      <c r="GR30" s="1"/>
      <c r="GS30" s="1"/>
      <c r="GT30" s="1"/>
      <c r="GU30" s="1"/>
      <c r="GV30" s="1"/>
      <c r="GW30" s="1"/>
      <c r="GX30" s="1"/>
      <c r="GY30" s="1"/>
      <c r="GZ30" s="1"/>
      <c r="HA30" s="1"/>
      <c r="HB30" s="1"/>
      <c r="HC30" s="1"/>
      <c r="HD30" s="1"/>
      <c r="HE30" s="1"/>
      <c r="HF30" s="1"/>
      <c r="HG30" s="1"/>
    </row>
    <row r="31" spans="1:215" ht="15">
      <c r="A31" s="1"/>
      <c r="B31" s="13" t="s">
        <v>315</v>
      </c>
      <c r="C31" s="1">
        <v>27</v>
      </c>
      <c r="D31" s="1">
        <v>21</v>
      </c>
      <c r="E31" s="1">
        <v>27</v>
      </c>
      <c r="F31" s="1">
        <v>33</v>
      </c>
      <c r="G31" s="1">
        <v>18</v>
      </c>
      <c r="H31" s="1">
        <v>24</v>
      </c>
      <c r="I31" s="1">
        <v>31</v>
      </c>
      <c r="J31" s="1">
        <v>28</v>
      </c>
      <c r="K31" s="1">
        <v>29</v>
      </c>
      <c r="L31" s="1">
        <v>53</v>
      </c>
      <c r="M31" s="1">
        <v>38</v>
      </c>
      <c r="N31" s="1">
        <v>51</v>
      </c>
      <c r="O31" s="1">
        <v>41</v>
      </c>
      <c r="P31" s="1">
        <v>139</v>
      </c>
      <c r="Q31" s="1">
        <v>131</v>
      </c>
      <c r="R31" s="1">
        <v>130</v>
      </c>
      <c r="S31" s="1">
        <v>134</v>
      </c>
      <c r="T31" s="1">
        <v>86</v>
      </c>
      <c r="U31" s="1">
        <v>40</v>
      </c>
      <c r="V31" s="1">
        <v>40</v>
      </c>
      <c r="W31" s="1">
        <v>14</v>
      </c>
      <c r="Y31" s="1"/>
      <c r="Z31" s="13" t="s">
        <v>315</v>
      </c>
      <c r="AA31" s="1">
        <v>694</v>
      </c>
      <c r="AB31" s="1">
        <v>622</v>
      </c>
      <c r="AC31" s="1">
        <v>749</v>
      </c>
      <c r="AD31" s="9">
        <v>1070</v>
      </c>
      <c r="AE31" s="1">
        <v>939</v>
      </c>
      <c r="AF31" s="1">
        <v>746</v>
      </c>
      <c r="AG31" s="1">
        <v>844</v>
      </c>
      <c r="AH31" s="1">
        <v>706</v>
      </c>
      <c r="AI31" s="1">
        <v>727</v>
      </c>
      <c r="AJ31" s="1">
        <v>912</v>
      </c>
      <c r="AK31" s="1">
        <v>879</v>
      </c>
      <c r="AL31" s="9">
        <v>1043</v>
      </c>
      <c r="AM31" s="1">
        <v>860</v>
      </c>
      <c r="AN31" s="1">
        <v>824</v>
      </c>
      <c r="AO31" s="1">
        <v>765</v>
      </c>
      <c r="AP31" s="1">
        <v>817</v>
      </c>
      <c r="AQ31" s="1">
        <v>885</v>
      </c>
      <c r="AR31" s="9">
        <v>1228</v>
      </c>
      <c r="AS31" s="9">
        <v>1062</v>
      </c>
      <c r="AT31" s="1">
        <v>954</v>
      </c>
      <c r="AU31" s="9">
        <v>1061</v>
      </c>
      <c r="AW31" s="22"/>
      <c r="AX31" s="31" t="s">
        <v>316</v>
      </c>
      <c r="AY31" s="35">
        <v>1492</v>
      </c>
      <c r="AZ31" s="35">
        <v>1380</v>
      </c>
      <c r="BA31" s="35">
        <v>1556</v>
      </c>
      <c r="BB31" s="35">
        <v>2056</v>
      </c>
      <c r="BC31" s="35">
        <v>1504</v>
      </c>
      <c r="BD31" s="35">
        <v>1898</v>
      </c>
      <c r="BE31" s="35">
        <v>2252</v>
      </c>
      <c r="BF31" s="35">
        <v>1459</v>
      </c>
      <c r="BG31" s="35">
        <v>1342</v>
      </c>
      <c r="BH31" s="35">
        <v>1677</v>
      </c>
      <c r="BI31" s="35">
        <v>1924</v>
      </c>
      <c r="BJ31" s="35">
        <v>2543</v>
      </c>
      <c r="BK31" s="35">
        <v>1951</v>
      </c>
      <c r="BL31" s="35">
        <v>1446</v>
      </c>
      <c r="BM31" s="35">
        <v>1335</v>
      </c>
      <c r="BN31" s="35">
        <v>1201</v>
      </c>
      <c r="BO31" s="35">
        <v>1450</v>
      </c>
      <c r="BP31" s="35">
        <v>1144</v>
      </c>
      <c r="BQ31" s="35">
        <v>1128</v>
      </c>
      <c r="BR31" s="35">
        <v>1099</v>
      </c>
      <c r="BS31" s="35">
        <v>1075</v>
      </c>
      <c r="BT31" s="38"/>
      <c r="BU31" s="22"/>
      <c r="BV31" s="31" t="s">
        <v>316</v>
      </c>
      <c r="BW31" s="35">
        <v>3284</v>
      </c>
      <c r="BX31" s="35">
        <v>2441</v>
      </c>
      <c r="BY31" s="35">
        <v>2599</v>
      </c>
      <c r="BZ31" s="35">
        <v>3710</v>
      </c>
      <c r="CA31" s="35">
        <v>3279</v>
      </c>
      <c r="CB31" s="35">
        <v>3543</v>
      </c>
      <c r="CC31" s="35">
        <v>5300</v>
      </c>
      <c r="CD31" s="35">
        <v>4380</v>
      </c>
      <c r="CE31" s="35">
        <v>4889</v>
      </c>
      <c r="CF31" s="35">
        <v>5130</v>
      </c>
      <c r="CG31" s="35">
        <v>5953</v>
      </c>
      <c r="CH31" s="35">
        <v>5980</v>
      </c>
      <c r="CI31" s="35">
        <v>5572</v>
      </c>
      <c r="CJ31" s="35">
        <v>5484</v>
      </c>
      <c r="CK31" s="35">
        <v>4641</v>
      </c>
      <c r="CL31" s="35">
        <v>5145</v>
      </c>
      <c r="CM31" s="35">
        <v>5961</v>
      </c>
      <c r="CN31" s="35">
        <v>7231</v>
      </c>
      <c r="CO31" s="35">
        <v>5818</v>
      </c>
      <c r="CP31" s="35">
        <v>5989</v>
      </c>
      <c r="CQ31" s="35">
        <v>6091</v>
      </c>
      <c r="CR31" s="38"/>
      <c r="CS31" s="22"/>
      <c r="CT31" s="31" t="s">
        <v>316</v>
      </c>
      <c r="CU31" s="35">
        <v>7629</v>
      </c>
      <c r="CV31" s="35">
        <v>6153</v>
      </c>
      <c r="CW31" s="35">
        <v>7215</v>
      </c>
      <c r="CX31" s="35">
        <v>8471</v>
      </c>
      <c r="CY31" s="35">
        <v>7559</v>
      </c>
      <c r="CZ31" s="35">
        <v>8890</v>
      </c>
      <c r="DA31" s="35">
        <v>9922</v>
      </c>
      <c r="DB31" s="35">
        <v>7934</v>
      </c>
      <c r="DC31" s="35">
        <v>8222</v>
      </c>
      <c r="DD31" s="35">
        <v>11003</v>
      </c>
      <c r="DE31" s="35">
        <v>12318</v>
      </c>
      <c r="DF31" s="35">
        <v>12753</v>
      </c>
      <c r="DG31" s="35">
        <v>12510</v>
      </c>
      <c r="DH31" s="35">
        <v>11216</v>
      </c>
      <c r="DI31" s="35">
        <v>9990</v>
      </c>
      <c r="DJ31" s="35">
        <v>9296</v>
      </c>
      <c r="DK31" s="35">
        <v>9305</v>
      </c>
      <c r="DL31" s="35">
        <v>9589</v>
      </c>
      <c r="DM31" s="35">
        <v>9655</v>
      </c>
      <c r="DN31" s="35">
        <v>9607</v>
      </c>
      <c r="DO31" s="35">
        <v>9303</v>
      </c>
      <c r="DP31" s="38"/>
      <c r="DQ31" s="22"/>
      <c r="DR31" s="31" t="s">
        <v>316</v>
      </c>
      <c r="DS31" s="22">
        <v>581</v>
      </c>
      <c r="DT31" s="22">
        <v>402</v>
      </c>
      <c r="DU31" s="22">
        <v>499</v>
      </c>
      <c r="DV31" s="22">
        <v>699</v>
      </c>
      <c r="DW31" s="22">
        <v>597</v>
      </c>
      <c r="DX31" s="22">
        <v>692</v>
      </c>
      <c r="DY31" s="22">
        <v>834</v>
      </c>
      <c r="DZ31" s="22">
        <v>663</v>
      </c>
      <c r="EA31" s="22">
        <v>744</v>
      </c>
      <c r="EB31" s="22">
        <v>886</v>
      </c>
      <c r="EC31" s="22">
        <v>853</v>
      </c>
      <c r="ED31" s="22">
        <v>896</v>
      </c>
      <c r="EE31" s="22">
        <v>966</v>
      </c>
      <c r="EF31" s="22">
        <v>762</v>
      </c>
      <c r="EG31" s="22">
        <v>754</v>
      </c>
      <c r="EH31" s="22">
        <v>627</v>
      </c>
      <c r="EI31" s="22">
        <v>753</v>
      </c>
      <c r="EJ31" s="22">
        <v>796</v>
      </c>
      <c r="EK31" s="22">
        <v>743</v>
      </c>
      <c r="EL31" s="22">
        <v>771</v>
      </c>
      <c r="EM31" s="22">
        <v>747</v>
      </c>
      <c r="EN31" s="38"/>
      <c r="EO31" s="22"/>
      <c r="EP31" s="31" t="s">
        <v>316</v>
      </c>
      <c r="EQ31" s="35">
        <v>1028</v>
      </c>
      <c r="ER31" s="22">
        <v>778</v>
      </c>
      <c r="ES31" s="35">
        <v>1008</v>
      </c>
      <c r="ET31" s="35">
        <v>1370</v>
      </c>
      <c r="EU31" s="35">
        <v>1158</v>
      </c>
      <c r="EV31" s="35">
        <v>1287</v>
      </c>
      <c r="EW31" s="35">
        <v>1606</v>
      </c>
      <c r="EX31" s="35">
        <v>1350</v>
      </c>
      <c r="EY31" s="35">
        <v>1459</v>
      </c>
      <c r="EZ31" s="35">
        <v>1935</v>
      </c>
      <c r="FA31" s="35">
        <v>1752</v>
      </c>
      <c r="FB31" s="35">
        <v>1634</v>
      </c>
      <c r="FC31" s="35">
        <v>1625</v>
      </c>
      <c r="FD31" s="35">
        <v>1676</v>
      </c>
      <c r="FE31" s="35">
        <v>1464</v>
      </c>
      <c r="FF31" s="35">
        <v>1376</v>
      </c>
      <c r="FG31" s="35">
        <v>1388</v>
      </c>
      <c r="FH31" s="35">
        <v>1374</v>
      </c>
      <c r="FI31" s="35">
        <v>1331</v>
      </c>
      <c r="FJ31" s="35">
        <v>1281</v>
      </c>
      <c r="FK31" s="35">
        <v>1238</v>
      </c>
      <c r="FM31" s="1"/>
      <c r="FN31" s="13" t="s">
        <v>315</v>
      </c>
      <c r="FO31" s="9">
        <v>4056</v>
      </c>
      <c r="FP31" s="9">
        <v>4578</v>
      </c>
      <c r="FQ31" s="9">
        <v>5387</v>
      </c>
      <c r="FR31" s="9">
        <v>4939</v>
      </c>
      <c r="FS31" s="9">
        <v>3800</v>
      </c>
      <c r="FT31" s="9">
        <v>4573</v>
      </c>
      <c r="FU31" s="9">
        <v>5259</v>
      </c>
      <c r="FV31" s="9">
        <v>4714</v>
      </c>
      <c r="FW31" s="9">
        <v>4940</v>
      </c>
      <c r="FX31" s="9">
        <v>6274</v>
      </c>
      <c r="FY31" s="9">
        <v>7180</v>
      </c>
      <c r="FZ31" s="9">
        <v>6661</v>
      </c>
      <c r="GA31" s="9">
        <v>6358</v>
      </c>
      <c r="GB31" s="9">
        <v>6134</v>
      </c>
      <c r="GC31" s="9">
        <v>6190</v>
      </c>
      <c r="GD31" s="9">
        <v>5704</v>
      </c>
      <c r="GE31" s="9">
        <v>5778</v>
      </c>
      <c r="GF31" s="9">
        <v>7265</v>
      </c>
      <c r="GG31" s="9">
        <v>6489</v>
      </c>
      <c r="GH31" s="9">
        <v>6308</v>
      </c>
      <c r="GI31" s="9">
        <v>7055</v>
      </c>
      <c r="GK31" s="1"/>
      <c r="GL31" s="13" t="s">
        <v>315</v>
      </c>
      <c r="GM31" s="9">
        <v>4182</v>
      </c>
      <c r="GN31" s="9">
        <v>4397</v>
      </c>
      <c r="GO31" s="9">
        <v>4670</v>
      </c>
      <c r="GP31" s="9">
        <v>5049</v>
      </c>
      <c r="GQ31" s="9">
        <v>4128</v>
      </c>
      <c r="GR31" s="9">
        <v>4450</v>
      </c>
      <c r="GS31" s="9">
        <v>4975</v>
      </c>
      <c r="GT31" s="9">
        <v>4584</v>
      </c>
      <c r="GU31" s="9">
        <v>4829</v>
      </c>
      <c r="GV31" s="9">
        <v>4360</v>
      </c>
      <c r="GW31" s="9">
        <v>4651</v>
      </c>
      <c r="GX31" s="9">
        <v>4231</v>
      </c>
      <c r="GY31" s="9">
        <v>4366</v>
      </c>
      <c r="GZ31" s="9">
        <v>4308</v>
      </c>
      <c r="HA31" s="9">
        <v>3911</v>
      </c>
      <c r="HB31" s="9">
        <v>3743</v>
      </c>
      <c r="HC31" s="9">
        <v>4164</v>
      </c>
      <c r="HD31" s="9">
        <v>4665</v>
      </c>
      <c r="HE31" s="9">
        <v>4546</v>
      </c>
      <c r="HF31" s="9">
        <v>4531</v>
      </c>
      <c r="HG31" s="9">
        <v>4784</v>
      </c>
    </row>
    <row r="32" spans="1:215" ht="15">
      <c r="A32" s="300"/>
      <c r="B32" s="300"/>
      <c r="C32" s="1"/>
      <c r="D32" s="1"/>
      <c r="E32" s="1"/>
      <c r="F32" s="1"/>
      <c r="G32" s="1"/>
      <c r="H32" s="1"/>
      <c r="I32" s="1"/>
      <c r="J32" s="1"/>
      <c r="K32" s="1"/>
      <c r="L32" s="1"/>
      <c r="M32" s="1"/>
      <c r="N32" s="1"/>
      <c r="O32" s="1"/>
      <c r="P32" s="1"/>
      <c r="Q32" s="1"/>
      <c r="R32" s="1"/>
      <c r="S32" s="1"/>
      <c r="T32" s="1"/>
      <c r="U32" s="1"/>
      <c r="V32" s="1"/>
      <c r="W32" s="1"/>
      <c r="Y32" s="300"/>
      <c r="Z32" s="300"/>
      <c r="AA32" s="1"/>
      <c r="AB32" s="1"/>
      <c r="AC32" s="1"/>
      <c r="AD32" s="1"/>
      <c r="AE32" s="1"/>
      <c r="AF32" s="1"/>
      <c r="AG32" s="1"/>
      <c r="AH32" s="1"/>
      <c r="AI32" s="1"/>
      <c r="AJ32" s="1"/>
      <c r="AK32" s="1"/>
      <c r="AL32" s="1"/>
      <c r="AM32" s="1"/>
      <c r="AN32" s="1"/>
      <c r="AO32" s="1"/>
      <c r="AP32" s="1"/>
      <c r="AQ32" s="1"/>
      <c r="AR32" s="1"/>
      <c r="AS32" s="1"/>
      <c r="AT32" s="1"/>
      <c r="AU32" s="1"/>
      <c r="AW32" s="310"/>
      <c r="AX32" s="310"/>
      <c r="AY32" s="22"/>
      <c r="AZ32" s="22"/>
      <c r="BA32" s="22"/>
      <c r="BB32" s="22"/>
      <c r="BC32" s="22"/>
      <c r="BD32" s="22"/>
      <c r="BE32" s="22"/>
      <c r="BF32" s="22"/>
      <c r="BG32" s="22"/>
      <c r="BH32" s="22"/>
      <c r="BI32" s="22"/>
      <c r="BJ32" s="22"/>
      <c r="BK32" s="22"/>
      <c r="BL32" s="22"/>
      <c r="BM32" s="22"/>
      <c r="BN32" s="22"/>
      <c r="BO32" s="22"/>
      <c r="BP32" s="22"/>
      <c r="BQ32" s="22"/>
      <c r="BR32" s="22"/>
      <c r="BS32" s="22"/>
      <c r="BT32" s="38"/>
      <c r="BU32" s="310"/>
      <c r="BV32" s="310"/>
      <c r="BW32" s="22"/>
      <c r="BX32" s="22"/>
      <c r="BY32" s="22"/>
      <c r="BZ32" s="22"/>
      <c r="CA32" s="22"/>
      <c r="CB32" s="22"/>
      <c r="CC32" s="22"/>
      <c r="CD32" s="22"/>
      <c r="CE32" s="22"/>
      <c r="CF32" s="22"/>
      <c r="CG32" s="22"/>
      <c r="CH32" s="22"/>
      <c r="CI32" s="22"/>
      <c r="CJ32" s="22"/>
      <c r="CK32" s="22"/>
      <c r="CL32" s="22"/>
      <c r="CM32" s="22"/>
      <c r="CN32" s="22"/>
      <c r="CO32" s="22"/>
      <c r="CP32" s="22"/>
      <c r="CQ32" s="22"/>
      <c r="CR32" s="38"/>
      <c r="CS32" s="310"/>
      <c r="CT32" s="310"/>
      <c r="CU32" s="22"/>
      <c r="CV32" s="22"/>
      <c r="CW32" s="22"/>
      <c r="CX32" s="22"/>
      <c r="CY32" s="22"/>
      <c r="CZ32" s="22"/>
      <c r="DA32" s="22"/>
      <c r="DB32" s="22"/>
      <c r="DC32" s="22"/>
      <c r="DD32" s="22"/>
      <c r="DE32" s="22"/>
      <c r="DF32" s="22"/>
      <c r="DG32" s="22"/>
      <c r="DH32" s="22"/>
      <c r="DI32" s="22"/>
      <c r="DJ32" s="22"/>
      <c r="DK32" s="22"/>
      <c r="DL32" s="22"/>
      <c r="DM32" s="22"/>
      <c r="DN32" s="22"/>
      <c r="DO32" s="22"/>
      <c r="DP32" s="38"/>
      <c r="DQ32" s="310"/>
      <c r="DR32" s="310"/>
      <c r="DS32" s="22"/>
      <c r="DT32" s="22"/>
      <c r="DU32" s="22"/>
      <c r="DV32" s="22"/>
      <c r="DW32" s="22"/>
      <c r="DX32" s="22"/>
      <c r="DY32" s="22"/>
      <c r="DZ32" s="22"/>
      <c r="EA32" s="22"/>
      <c r="EB32" s="22"/>
      <c r="EC32" s="22"/>
      <c r="ED32" s="22"/>
      <c r="EE32" s="22"/>
      <c r="EF32" s="22"/>
      <c r="EG32" s="22"/>
      <c r="EH32" s="22"/>
      <c r="EI32" s="22"/>
      <c r="EJ32" s="22"/>
      <c r="EK32" s="22"/>
      <c r="EL32" s="22"/>
      <c r="EM32" s="22"/>
      <c r="EN32" s="38"/>
      <c r="EO32" s="310"/>
      <c r="EP32" s="310"/>
      <c r="EQ32" s="22"/>
      <c r="ER32" s="22"/>
      <c r="ES32" s="22"/>
      <c r="ET32" s="22"/>
      <c r="EU32" s="22"/>
      <c r="EV32" s="22"/>
      <c r="EW32" s="22"/>
      <c r="EX32" s="22"/>
      <c r="EY32" s="22"/>
      <c r="EZ32" s="22"/>
      <c r="FA32" s="22"/>
      <c r="FB32" s="22"/>
      <c r="FC32" s="22"/>
      <c r="FD32" s="22"/>
      <c r="FE32" s="22"/>
      <c r="FF32" s="22"/>
      <c r="FG32" s="22"/>
      <c r="FH32" s="22"/>
      <c r="FI32" s="22"/>
      <c r="FJ32" s="22"/>
      <c r="FK32" s="22"/>
      <c r="FM32" s="300"/>
      <c r="FN32" s="300"/>
      <c r="FO32" s="1"/>
      <c r="FP32" s="1"/>
      <c r="FQ32" s="1"/>
      <c r="FR32" s="1"/>
      <c r="FS32" s="1"/>
      <c r="FT32" s="1"/>
      <c r="FU32" s="1"/>
      <c r="FV32" s="1"/>
      <c r="FW32" s="1"/>
      <c r="FX32" s="1"/>
      <c r="FY32" s="1"/>
      <c r="FZ32" s="1"/>
      <c r="GA32" s="1"/>
      <c r="GB32" s="1"/>
      <c r="GC32" s="1"/>
      <c r="GD32" s="1"/>
      <c r="GE32" s="1"/>
      <c r="GF32" s="1"/>
      <c r="GG32" s="1"/>
      <c r="GH32" s="1"/>
      <c r="GI32" s="1"/>
      <c r="GK32" s="300"/>
      <c r="GL32" s="300"/>
      <c r="GM32" s="1"/>
      <c r="GN32" s="1"/>
      <c r="GO32" s="1"/>
      <c r="GP32" s="1"/>
      <c r="GQ32" s="1"/>
      <c r="GR32" s="1"/>
      <c r="GS32" s="1"/>
      <c r="GT32" s="1"/>
      <c r="GU32" s="1"/>
      <c r="GV32" s="1"/>
      <c r="GW32" s="1"/>
      <c r="GX32" s="1"/>
      <c r="GY32" s="1"/>
      <c r="GZ32" s="1"/>
      <c r="HA32" s="1"/>
      <c r="HB32" s="1"/>
      <c r="HC32" s="1"/>
      <c r="HD32" s="1"/>
      <c r="HE32" s="1"/>
      <c r="HF32" s="1"/>
      <c r="HG32" s="1"/>
    </row>
    <row r="33" spans="1:215" ht="15">
      <c r="A33" s="11"/>
      <c r="B33" s="21" t="s">
        <v>317</v>
      </c>
      <c r="C33" s="11">
        <v>0.61</v>
      </c>
      <c r="D33" s="11">
        <v>0.59</v>
      </c>
      <c r="E33" s="11">
        <v>0.56000000000000005</v>
      </c>
      <c r="F33" s="11">
        <v>0.56000000000000005</v>
      </c>
      <c r="G33" s="11">
        <v>0.52</v>
      </c>
      <c r="H33" s="11">
        <v>0.49</v>
      </c>
      <c r="I33" s="11">
        <v>0.43</v>
      </c>
      <c r="J33" s="11">
        <v>0.51</v>
      </c>
      <c r="K33" s="11">
        <v>0.53</v>
      </c>
      <c r="L33" s="11">
        <v>0.45</v>
      </c>
      <c r="M33" s="11">
        <v>0.43</v>
      </c>
      <c r="N33" s="11">
        <v>0.44</v>
      </c>
      <c r="O33" s="11">
        <v>0.42</v>
      </c>
      <c r="P33" s="11">
        <v>0.41</v>
      </c>
      <c r="Q33" s="11">
        <v>0.42</v>
      </c>
      <c r="R33" s="11">
        <v>0.43</v>
      </c>
      <c r="S33" s="11">
        <v>0.45</v>
      </c>
      <c r="T33" s="11">
        <v>0.24</v>
      </c>
      <c r="U33" s="11">
        <v>0.35</v>
      </c>
      <c r="V33" s="11">
        <v>0.41</v>
      </c>
      <c r="W33" s="11">
        <v>0.34</v>
      </c>
      <c r="Y33" s="11"/>
      <c r="Z33" s="21" t="s">
        <v>317</v>
      </c>
      <c r="AA33" s="11">
        <v>0.61</v>
      </c>
      <c r="AB33" s="11">
        <v>0.59</v>
      </c>
      <c r="AC33" s="11">
        <v>0.56000000000000005</v>
      </c>
      <c r="AD33" s="11">
        <v>0.56000000000000005</v>
      </c>
      <c r="AE33" s="11">
        <v>0.52</v>
      </c>
      <c r="AF33" s="11">
        <v>0.49</v>
      </c>
      <c r="AG33" s="11">
        <v>0.43</v>
      </c>
      <c r="AH33" s="11">
        <v>0.51</v>
      </c>
      <c r="AI33" s="11">
        <v>0.53</v>
      </c>
      <c r="AJ33" s="11">
        <v>0.45</v>
      </c>
      <c r="AK33" s="11">
        <v>0.43</v>
      </c>
      <c r="AL33" s="11">
        <v>0.44</v>
      </c>
      <c r="AM33" s="11">
        <v>0.42</v>
      </c>
      <c r="AN33" s="11">
        <v>0.41</v>
      </c>
      <c r="AO33" s="11">
        <v>0.42</v>
      </c>
      <c r="AP33" s="11">
        <v>0.43</v>
      </c>
      <c r="AQ33" s="11">
        <v>0.45</v>
      </c>
      <c r="AR33" s="11">
        <v>0.24</v>
      </c>
      <c r="AS33" s="11">
        <v>0.35</v>
      </c>
      <c r="AT33" s="11">
        <v>0.41</v>
      </c>
      <c r="AU33" s="11">
        <v>0.34</v>
      </c>
      <c r="AW33" s="27"/>
      <c r="AX33" s="36" t="s">
        <v>318</v>
      </c>
      <c r="AY33" s="27">
        <v>0.61</v>
      </c>
      <c r="AZ33" s="27">
        <v>0.59</v>
      </c>
      <c r="BA33" s="27">
        <v>0.56000000000000005</v>
      </c>
      <c r="BB33" s="27">
        <v>0.56000000000000005</v>
      </c>
      <c r="BC33" s="27">
        <v>0.52</v>
      </c>
      <c r="BD33" s="27">
        <v>0.49</v>
      </c>
      <c r="BE33" s="27">
        <v>0.43</v>
      </c>
      <c r="BF33" s="27">
        <v>0.51</v>
      </c>
      <c r="BG33" s="27">
        <v>0.53</v>
      </c>
      <c r="BH33" s="27">
        <v>0.45</v>
      </c>
      <c r="BI33" s="27">
        <v>0.43</v>
      </c>
      <c r="BJ33" s="27">
        <v>0.44</v>
      </c>
      <c r="BK33" s="27">
        <v>0.42</v>
      </c>
      <c r="BL33" s="27">
        <v>0.41</v>
      </c>
      <c r="BM33" s="27">
        <v>0.42</v>
      </c>
      <c r="BN33" s="27">
        <v>0.43</v>
      </c>
      <c r="BO33" s="27">
        <v>0.45</v>
      </c>
      <c r="BP33" s="27">
        <v>0.24</v>
      </c>
      <c r="BQ33" s="27">
        <v>0.35</v>
      </c>
      <c r="BR33" s="27">
        <v>0.41</v>
      </c>
      <c r="BS33" s="27">
        <v>0.34</v>
      </c>
      <c r="BT33" s="38"/>
      <c r="BU33" s="27"/>
      <c r="BV33" s="36" t="s">
        <v>318</v>
      </c>
      <c r="BW33" s="27">
        <v>0.61</v>
      </c>
      <c r="BX33" s="27">
        <v>0.59</v>
      </c>
      <c r="BY33" s="27">
        <v>0.56000000000000005</v>
      </c>
      <c r="BZ33" s="27">
        <v>0.56000000000000005</v>
      </c>
      <c r="CA33" s="27">
        <v>0.52</v>
      </c>
      <c r="CB33" s="27">
        <v>0.49</v>
      </c>
      <c r="CC33" s="27">
        <v>0.43</v>
      </c>
      <c r="CD33" s="27">
        <v>0.51</v>
      </c>
      <c r="CE33" s="27">
        <v>0.53</v>
      </c>
      <c r="CF33" s="27">
        <v>0.45</v>
      </c>
      <c r="CG33" s="27">
        <v>0.43</v>
      </c>
      <c r="CH33" s="27">
        <v>0.44</v>
      </c>
      <c r="CI33" s="27">
        <v>0.42</v>
      </c>
      <c r="CJ33" s="27">
        <v>0.41</v>
      </c>
      <c r="CK33" s="27">
        <v>0.42</v>
      </c>
      <c r="CL33" s="27">
        <v>0.43</v>
      </c>
      <c r="CM33" s="27">
        <v>0.45</v>
      </c>
      <c r="CN33" s="27">
        <v>0.24</v>
      </c>
      <c r="CO33" s="27">
        <v>0.35</v>
      </c>
      <c r="CP33" s="27">
        <v>0.41</v>
      </c>
      <c r="CQ33" s="27">
        <v>0.34</v>
      </c>
      <c r="CR33" s="38"/>
      <c r="CS33" s="27"/>
      <c r="CT33" s="36" t="s">
        <v>318</v>
      </c>
      <c r="CU33" s="27">
        <v>0.61</v>
      </c>
      <c r="CV33" s="27">
        <v>0.59</v>
      </c>
      <c r="CW33" s="27">
        <v>0.56000000000000005</v>
      </c>
      <c r="CX33" s="27">
        <v>0.56000000000000005</v>
      </c>
      <c r="CY33" s="27">
        <v>0.52</v>
      </c>
      <c r="CZ33" s="27">
        <v>0.49</v>
      </c>
      <c r="DA33" s="27">
        <v>0.43</v>
      </c>
      <c r="DB33" s="27">
        <v>0.51</v>
      </c>
      <c r="DC33" s="27">
        <v>0.53</v>
      </c>
      <c r="DD33" s="27">
        <v>0.45</v>
      </c>
      <c r="DE33" s="27">
        <v>0.43</v>
      </c>
      <c r="DF33" s="27">
        <v>0.44</v>
      </c>
      <c r="DG33" s="27">
        <v>0.42</v>
      </c>
      <c r="DH33" s="27">
        <v>0.41</v>
      </c>
      <c r="DI33" s="27">
        <v>0.42</v>
      </c>
      <c r="DJ33" s="27">
        <v>0.43</v>
      </c>
      <c r="DK33" s="27">
        <v>0.45</v>
      </c>
      <c r="DL33" s="27">
        <v>0.24</v>
      </c>
      <c r="DM33" s="27">
        <v>0.35</v>
      </c>
      <c r="DN33" s="27">
        <v>0.41</v>
      </c>
      <c r="DO33" s="27">
        <v>0.34</v>
      </c>
      <c r="DP33" s="38"/>
      <c r="DQ33" s="27"/>
      <c r="DR33" s="36" t="s">
        <v>318</v>
      </c>
      <c r="DS33" s="27">
        <v>0.61</v>
      </c>
      <c r="DT33" s="27">
        <v>0.59</v>
      </c>
      <c r="DU33" s="27">
        <v>0.56000000000000005</v>
      </c>
      <c r="DV33" s="27">
        <v>0.56000000000000005</v>
      </c>
      <c r="DW33" s="27">
        <v>0.52</v>
      </c>
      <c r="DX33" s="27">
        <v>0.49</v>
      </c>
      <c r="DY33" s="27">
        <v>0.43</v>
      </c>
      <c r="DZ33" s="27">
        <v>0.51</v>
      </c>
      <c r="EA33" s="27">
        <v>0.53</v>
      </c>
      <c r="EB33" s="27">
        <v>0.45</v>
      </c>
      <c r="EC33" s="27">
        <v>0.43</v>
      </c>
      <c r="ED33" s="27">
        <v>0.44</v>
      </c>
      <c r="EE33" s="27">
        <v>0.42</v>
      </c>
      <c r="EF33" s="27">
        <v>0.41</v>
      </c>
      <c r="EG33" s="27">
        <v>0.42</v>
      </c>
      <c r="EH33" s="27">
        <v>0.43</v>
      </c>
      <c r="EI33" s="27">
        <v>0.45</v>
      </c>
      <c r="EJ33" s="27">
        <v>0.24</v>
      </c>
      <c r="EK33" s="27">
        <v>0.35</v>
      </c>
      <c r="EL33" s="27">
        <v>0.41</v>
      </c>
      <c r="EM33" s="27">
        <v>0.34</v>
      </c>
      <c r="EN33" s="38"/>
      <c r="EO33" s="27"/>
      <c r="EP33" s="36" t="s">
        <v>318</v>
      </c>
      <c r="EQ33" s="27">
        <v>0.61</v>
      </c>
      <c r="ER33" s="27">
        <v>0.59</v>
      </c>
      <c r="ES33" s="27">
        <v>0.56000000000000005</v>
      </c>
      <c r="ET33" s="27">
        <v>0.56000000000000005</v>
      </c>
      <c r="EU33" s="27">
        <v>0.52</v>
      </c>
      <c r="EV33" s="27">
        <v>0.49</v>
      </c>
      <c r="EW33" s="27">
        <v>0.43</v>
      </c>
      <c r="EX33" s="27">
        <v>0.51</v>
      </c>
      <c r="EY33" s="27">
        <v>0.53</v>
      </c>
      <c r="EZ33" s="27">
        <v>0.45</v>
      </c>
      <c r="FA33" s="27">
        <v>0.43</v>
      </c>
      <c r="FB33" s="27">
        <v>0.44</v>
      </c>
      <c r="FC33" s="27">
        <v>0.42</v>
      </c>
      <c r="FD33" s="27">
        <v>0.41</v>
      </c>
      <c r="FE33" s="27">
        <v>0.42</v>
      </c>
      <c r="FF33" s="27">
        <v>0.43</v>
      </c>
      <c r="FG33" s="27">
        <v>0.45</v>
      </c>
      <c r="FH33" s="27">
        <v>0.24</v>
      </c>
      <c r="FI33" s="27">
        <v>0.35</v>
      </c>
      <c r="FJ33" s="27">
        <v>0.41</v>
      </c>
      <c r="FK33" s="27">
        <v>0.34</v>
      </c>
      <c r="FM33" s="11"/>
      <c r="FN33" s="21" t="s">
        <v>317</v>
      </c>
      <c r="FO33" s="11">
        <v>0.61</v>
      </c>
      <c r="FP33" s="11">
        <v>0.59</v>
      </c>
      <c r="FQ33" s="11">
        <v>0.56000000000000005</v>
      </c>
      <c r="FR33" s="11">
        <v>0.56000000000000005</v>
      </c>
      <c r="FS33" s="11">
        <v>0.52</v>
      </c>
      <c r="FT33" s="11">
        <v>0.49</v>
      </c>
      <c r="FU33" s="11">
        <v>0.43</v>
      </c>
      <c r="FV33" s="11">
        <v>0.51</v>
      </c>
      <c r="FW33" s="11">
        <v>0.53</v>
      </c>
      <c r="FX33" s="11">
        <v>0.45</v>
      </c>
      <c r="FY33" s="11">
        <v>0.43</v>
      </c>
      <c r="FZ33" s="11">
        <v>0.44</v>
      </c>
      <c r="GA33" s="11">
        <v>0.42</v>
      </c>
      <c r="GB33" s="11">
        <v>0.41</v>
      </c>
      <c r="GC33" s="11">
        <v>0.42</v>
      </c>
      <c r="GD33" s="11">
        <v>0.43</v>
      </c>
      <c r="GE33" s="11">
        <v>0.45</v>
      </c>
      <c r="GF33" s="11">
        <v>0.24</v>
      </c>
      <c r="GG33" s="11">
        <v>0.35</v>
      </c>
      <c r="GH33" s="11">
        <v>0.41</v>
      </c>
      <c r="GI33" s="11">
        <v>0.34</v>
      </c>
      <c r="GK33" s="11"/>
      <c r="GL33" s="21" t="s">
        <v>317</v>
      </c>
      <c r="GM33" s="11">
        <v>0.61</v>
      </c>
      <c r="GN33" s="11">
        <v>0.59</v>
      </c>
      <c r="GO33" s="11">
        <v>0.56000000000000005</v>
      </c>
      <c r="GP33" s="11">
        <v>0.56000000000000005</v>
      </c>
      <c r="GQ33" s="11">
        <v>0.52</v>
      </c>
      <c r="GR33" s="11">
        <v>0.49</v>
      </c>
      <c r="GS33" s="11">
        <v>0.43</v>
      </c>
      <c r="GT33" s="11">
        <v>0.51</v>
      </c>
      <c r="GU33" s="11">
        <v>0.53</v>
      </c>
      <c r="GV33" s="11">
        <v>0.45</v>
      </c>
      <c r="GW33" s="11">
        <v>0.43</v>
      </c>
      <c r="GX33" s="11">
        <v>0.44</v>
      </c>
      <c r="GY33" s="11">
        <v>0.42</v>
      </c>
      <c r="GZ33" s="11">
        <v>0.41</v>
      </c>
      <c r="HA33" s="11">
        <v>0.42</v>
      </c>
      <c r="HB33" s="11">
        <v>0.43</v>
      </c>
      <c r="HC33" s="11">
        <v>0.45</v>
      </c>
      <c r="HD33" s="11">
        <v>0.24</v>
      </c>
      <c r="HE33" s="11">
        <v>0.35</v>
      </c>
      <c r="HF33" s="11">
        <v>0.41</v>
      </c>
      <c r="HG33" s="11">
        <v>0.34</v>
      </c>
    </row>
    <row r="34" spans="1:215" ht="15">
      <c r="A34" s="303"/>
      <c r="B34" s="303"/>
      <c r="C34" s="1"/>
      <c r="D34" s="1"/>
      <c r="E34" s="1"/>
      <c r="F34" s="1"/>
      <c r="G34" s="1"/>
      <c r="H34" s="1"/>
      <c r="I34" s="1"/>
      <c r="J34" s="1"/>
      <c r="K34" s="1"/>
      <c r="L34" s="1"/>
      <c r="M34" s="1"/>
      <c r="N34" s="1"/>
      <c r="O34" s="1"/>
      <c r="P34" s="1"/>
      <c r="Q34" s="1"/>
      <c r="R34" s="1"/>
      <c r="S34" s="1"/>
      <c r="T34" s="1"/>
      <c r="U34" s="1"/>
      <c r="V34" s="1"/>
      <c r="W34" s="1"/>
      <c r="Y34" s="303"/>
      <c r="Z34" s="303"/>
      <c r="AA34" s="1"/>
      <c r="AB34" s="1"/>
      <c r="AC34" s="1"/>
      <c r="AD34" s="1"/>
      <c r="AE34" s="1"/>
      <c r="AF34" s="1"/>
      <c r="AG34" s="1"/>
      <c r="AH34" s="1"/>
      <c r="AI34" s="1"/>
      <c r="AJ34" s="1"/>
      <c r="AK34" s="1"/>
      <c r="AL34" s="1"/>
      <c r="AM34" s="1"/>
      <c r="AN34" s="1"/>
      <c r="AO34" s="1"/>
      <c r="AP34" s="1"/>
      <c r="AQ34" s="1"/>
      <c r="AR34" s="1"/>
      <c r="AS34" s="1"/>
      <c r="AT34" s="1"/>
      <c r="AU34" s="1"/>
      <c r="AW34" s="313"/>
      <c r="AX34" s="313"/>
      <c r="AY34" s="22"/>
      <c r="AZ34" s="22"/>
      <c r="BA34" s="22"/>
      <c r="BB34" s="22"/>
      <c r="BC34" s="22"/>
      <c r="BD34" s="22"/>
      <c r="BE34" s="22"/>
      <c r="BF34" s="22"/>
      <c r="BG34" s="22"/>
      <c r="BH34" s="22"/>
      <c r="BI34" s="22"/>
      <c r="BJ34" s="22"/>
      <c r="BK34" s="22"/>
      <c r="BL34" s="22"/>
      <c r="BM34" s="22"/>
      <c r="BN34" s="22"/>
      <c r="BO34" s="22"/>
      <c r="BP34" s="22"/>
      <c r="BQ34" s="22"/>
      <c r="BR34" s="22"/>
      <c r="BS34" s="22"/>
      <c r="BT34" s="38"/>
      <c r="BU34" s="313"/>
      <c r="BV34" s="313"/>
      <c r="BW34" s="22"/>
      <c r="BX34" s="22"/>
      <c r="BY34" s="22"/>
      <c r="BZ34" s="22"/>
      <c r="CA34" s="22"/>
      <c r="CB34" s="22"/>
      <c r="CC34" s="22"/>
      <c r="CD34" s="22"/>
      <c r="CE34" s="22"/>
      <c r="CF34" s="22"/>
      <c r="CG34" s="22"/>
      <c r="CH34" s="22"/>
      <c r="CI34" s="22"/>
      <c r="CJ34" s="22"/>
      <c r="CK34" s="22"/>
      <c r="CL34" s="22"/>
      <c r="CM34" s="22"/>
      <c r="CN34" s="22"/>
      <c r="CO34" s="22"/>
      <c r="CP34" s="22"/>
      <c r="CQ34" s="22"/>
      <c r="CR34" s="38"/>
      <c r="CS34" s="313"/>
      <c r="CT34" s="313"/>
      <c r="CU34" s="22"/>
      <c r="CV34" s="22"/>
      <c r="CW34" s="22"/>
      <c r="CX34" s="22"/>
      <c r="CY34" s="22"/>
      <c r="CZ34" s="22"/>
      <c r="DA34" s="22"/>
      <c r="DB34" s="22"/>
      <c r="DC34" s="22"/>
      <c r="DD34" s="22"/>
      <c r="DE34" s="22"/>
      <c r="DF34" s="22"/>
      <c r="DG34" s="22"/>
      <c r="DH34" s="22"/>
      <c r="DI34" s="22"/>
      <c r="DJ34" s="22"/>
      <c r="DK34" s="22"/>
      <c r="DL34" s="22"/>
      <c r="DM34" s="22"/>
      <c r="DN34" s="22"/>
      <c r="DO34" s="22"/>
      <c r="DP34" s="38"/>
      <c r="DQ34" s="313"/>
      <c r="DR34" s="313"/>
      <c r="DS34" s="22"/>
      <c r="DT34" s="22"/>
      <c r="DU34" s="22"/>
      <c r="DV34" s="22"/>
      <c r="DW34" s="22"/>
      <c r="DX34" s="22"/>
      <c r="DY34" s="22"/>
      <c r="DZ34" s="22"/>
      <c r="EA34" s="22"/>
      <c r="EB34" s="22"/>
      <c r="EC34" s="22"/>
      <c r="ED34" s="22"/>
      <c r="EE34" s="22"/>
      <c r="EF34" s="22"/>
      <c r="EG34" s="22"/>
      <c r="EH34" s="22"/>
      <c r="EI34" s="22"/>
      <c r="EJ34" s="22"/>
      <c r="EK34" s="22"/>
      <c r="EL34" s="22"/>
      <c r="EM34" s="22"/>
      <c r="EN34" s="38"/>
      <c r="EO34" s="313"/>
      <c r="EP34" s="313"/>
      <c r="EQ34" s="22"/>
      <c r="ER34" s="22"/>
      <c r="ES34" s="22"/>
      <c r="ET34" s="22"/>
      <c r="EU34" s="22"/>
      <c r="EV34" s="22"/>
      <c r="EW34" s="22"/>
      <c r="EX34" s="22"/>
      <c r="EY34" s="22"/>
      <c r="EZ34" s="22"/>
      <c r="FA34" s="22"/>
      <c r="FB34" s="22"/>
      <c r="FC34" s="22"/>
      <c r="FD34" s="22"/>
      <c r="FE34" s="22"/>
      <c r="FF34" s="22"/>
      <c r="FG34" s="22"/>
      <c r="FH34" s="22"/>
      <c r="FI34" s="22"/>
      <c r="FJ34" s="22"/>
      <c r="FK34" s="22"/>
      <c r="FM34" s="303"/>
      <c r="FN34" s="303"/>
      <c r="FO34" s="1"/>
      <c r="FP34" s="1"/>
      <c r="FQ34" s="1"/>
      <c r="FR34" s="1"/>
      <c r="FS34" s="1"/>
      <c r="FT34" s="1"/>
      <c r="FU34" s="1"/>
      <c r="FV34" s="1"/>
      <c r="FW34" s="1"/>
      <c r="FX34" s="1"/>
      <c r="FY34" s="1"/>
      <c r="FZ34" s="1"/>
      <c r="GA34" s="1"/>
      <c r="GB34" s="1"/>
      <c r="GC34" s="1"/>
      <c r="GD34" s="1"/>
      <c r="GE34" s="1"/>
      <c r="GF34" s="1"/>
      <c r="GG34" s="1"/>
      <c r="GH34" s="1"/>
      <c r="GI34" s="1"/>
      <c r="GK34" s="303"/>
      <c r="GL34" s="303"/>
      <c r="GM34" s="1"/>
      <c r="GN34" s="1"/>
      <c r="GO34" s="1"/>
      <c r="GP34" s="1"/>
      <c r="GQ34" s="1"/>
      <c r="GR34" s="1"/>
      <c r="GS34" s="1"/>
      <c r="GT34" s="1"/>
      <c r="GU34" s="1"/>
      <c r="GV34" s="1"/>
      <c r="GW34" s="1"/>
      <c r="GX34" s="1"/>
      <c r="GY34" s="1"/>
      <c r="GZ34" s="1"/>
      <c r="HA34" s="1"/>
      <c r="HB34" s="1"/>
      <c r="HC34" s="1"/>
      <c r="HD34" s="1"/>
      <c r="HE34" s="1"/>
      <c r="HF34" s="1"/>
      <c r="HG34" s="1"/>
    </row>
    <row r="35" spans="1:215" ht="15">
      <c r="A35" s="300"/>
      <c r="B35" s="300"/>
      <c r="C35" s="1"/>
      <c r="D35" s="1"/>
      <c r="E35" s="1"/>
      <c r="F35" s="1"/>
      <c r="G35" s="1"/>
      <c r="H35" s="1"/>
      <c r="I35" s="1"/>
      <c r="J35" s="1"/>
      <c r="K35" s="1"/>
      <c r="L35" s="1"/>
      <c r="M35" s="1"/>
      <c r="N35" s="1"/>
      <c r="O35" s="1"/>
      <c r="P35" s="1"/>
      <c r="Q35" s="1"/>
      <c r="R35" s="1"/>
      <c r="S35" s="1"/>
      <c r="T35" s="1"/>
      <c r="U35" s="1"/>
      <c r="V35" s="1"/>
      <c r="W35" s="1"/>
      <c r="Y35" s="300"/>
      <c r="Z35" s="300"/>
      <c r="AA35" s="1"/>
      <c r="AB35" s="1"/>
      <c r="AC35" s="1"/>
      <c r="AD35" s="1"/>
      <c r="AE35" s="1"/>
      <c r="AF35" s="1"/>
      <c r="AG35" s="1"/>
      <c r="AH35" s="1"/>
      <c r="AI35" s="1"/>
      <c r="AJ35" s="1"/>
      <c r="AK35" s="1"/>
      <c r="AL35" s="1"/>
      <c r="AM35" s="1"/>
      <c r="AN35" s="1"/>
      <c r="AO35" s="1"/>
      <c r="AP35" s="1"/>
      <c r="AQ35" s="1"/>
      <c r="AR35" s="1"/>
      <c r="AS35" s="1"/>
      <c r="AT35" s="1"/>
      <c r="AU35" s="1"/>
      <c r="AW35" s="310"/>
      <c r="AX35" s="310"/>
      <c r="AY35" s="22"/>
      <c r="AZ35" s="22"/>
      <c r="BA35" s="22"/>
      <c r="BB35" s="22"/>
      <c r="BC35" s="22"/>
      <c r="BD35" s="22"/>
      <c r="BE35" s="22"/>
      <c r="BF35" s="22"/>
      <c r="BG35" s="22"/>
      <c r="BH35" s="22"/>
      <c r="BI35" s="22"/>
      <c r="BJ35" s="22"/>
      <c r="BK35" s="22"/>
      <c r="BL35" s="22"/>
      <c r="BM35" s="22"/>
      <c r="BN35" s="22"/>
      <c r="BO35" s="22"/>
      <c r="BP35" s="22"/>
      <c r="BQ35" s="22"/>
      <c r="BR35" s="22"/>
      <c r="BS35" s="22"/>
      <c r="BT35" s="38"/>
      <c r="BU35" s="310"/>
      <c r="BV35" s="310"/>
      <c r="BW35" s="22"/>
      <c r="BX35" s="22"/>
      <c r="BY35" s="22"/>
      <c r="BZ35" s="22"/>
      <c r="CA35" s="22"/>
      <c r="CB35" s="22"/>
      <c r="CC35" s="22"/>
      <c r="CD35" s="22"/>
      <c r="CE35" s="22"/>
      <c r="CF35" s="22"/>
      <c r="CG35" s="22"/>
      <c r="CH35" s="22"/>
      <c r="CI35" s="22"/>
      <c r="CJ35" s="22"/>
      <c r="CK35" s="22"/>
      <c r="CL35" s="22"/>
      <c r="CM35" s="22"/>
      <c r="CN35" s="22"/>
      <c r="CO35" s="22"/>
      <c r="CP35" s="22"/>
      <c r="CQ35" s="22"/>
      <c r="CR35" s="38"/>
      <c r="CS35" s="310"/>
      <c r="CT35" s="310"/>
      <c r="CU35" s="22"/>
      <c r="CV35" s="22"/>
      <c r="CW35" s="22"/>
      <c r="CX35" s="22"/>
      <c r="CY35" s="22"/>
      <c r="CZ35" s="22"/>
      <c r="DA35" s="22"/>
      <c r="DB35" s="22"/>
      <c r="DC35" s="22"/>
      <c r="DD35" s="22"/>
      <c r="DE35" s="22"/>
      <c r="DF35" s="22"/>
      <c r="DG35" s="22"/>
      <c r="DH35" s="22"/>
      <c r="DI35" s="22"/>
      <c r="DJ35" s="22"/>
      <c r="DK35" s="22"/>
      <c r="DL35" s="22"/>
      <c r="DM35" s="22"/>
      <c r="DN35" s="22"/>
      <c r="DO35" s="22"/>
      <c r="DP35" s="38"/>
      <c r="DQ35" s="310"/>
      <c r="DR35" s="310"/>
      <c r="DS35" s="22"/>
      <c r="DT35" s="22"/>
      <c r="DU35" s="22"/>
      <c r="DV35" s="22"/>
      <c r="DW35" s="22"/>
      <c r="DX35" s="22"/>
      <c r="DY35" s="22"/>
      <c r="DZ35" s="22"/>
      <c r="EA35" s="22"/>
      <c r="EB35" s="22"/>
      <c r="EC35" s="22"/>
      <c r="ED35" s="22"/>
      <c r="EE35" s="22"/>
      <c r="EF35" s="22"/>
      <c r="EG35" s="22"/>
      <c r="EH35" s="22"/>
      <c r="EI35" s="22"/>
      <c r="EJ35" s="22"/>
      <c r="EK35" s="22"/>
      <c r="EL35" s="22"/>
      <c r="EM35" s="22"/>
      <c r="EN35" s="38"/>
      <c r="EO35" s="310"/>
      <c r="EP35" s="310"/>
      <c r="EQ35" s="22"/>
      <c r="ER35" s="22"/>
      <c r="ES35" s="22"/>
      <c r="ET35" s="22"/>
      <c r="EU35" s="22"/>
      <c r="EV35" s="22"/>
      <c r="EW35" s="22"/>
      <c r="EX35" s="22"/>
      <c r="EY35" s="22"/>
      <c r="EZ35" s="22"/>
      <c r="FA35" s="22"/>
      <c r="FB35" s="22"/>
      <c r="FC35" s="22"/>
      <c r="FD35" s="22"/>
      <c r="FE35" s="22"/>
      <c r="FF35" s="22"/>
      <c r="FG35" s="22"/>
      <c r="FH35" s="22"/>
      <c r="FI35" s="22"/>
      <c r="FJ35" s="22"/>
      <c r="FK35" s="22"/>
      <c r="FM35" s="300"/>
      <c r="FN35" s="300"/>
      <c r="FO35" s="1"/>
      <c r="FP35" s="1"/>
      <c r="FQ35" s="1"/>
      <c r="FR35" s="1"/>
      <c r="FS35" s="1"/>
      <c r="FT35" s="1"/>
      <c r="FU35" s="1"/>
      <c r="FV35" s="1"/>
      <c r="FW35" s="1"/>
      <c r="FX35" s="1"/>
      <c r="FY35" s="1"/>
      <c r="FZ35" s="1"/>
      <c r="GA35" s="1"/>
      <c r="GB35" s="1"/>
      <c r="GC35" s="1"/>
      <c r="GD35" s="1"/>
      <c r="GE35" s="1"/>
      <c r="GF35" s="1"/>
      <c r="GG35" s="1"/>
      <c r="GH35" s="1"/>
      <c r="GI35" s="1"/>
      <c r="GK35" s="300"/>
      <c r="GL35" s="300"/>
      <c r="GM35" s="1"/>
      <c r="GN35" s="1"/>
      <c r="GO35" s="1"/>
      <c r="GP35" s="1"/>
      <c r="GQ35" s="1"/>
      <c r="GR35" s="1"/>
      <c r="GS35" s="1"/>
      <c r="GT35" s="1"/>
      <c r="GU35" s="1"/>
      <c r="GV35" s="1"/>
      <c r="GW35" s="1"/>
      <c r="GX35" s="1"/>
      <c r="GY35" s="1"/>
      <c r="GZ35" s="1"/>
      <c r="HA35" s="1"/>
      <c r="HB35" s="1"/>
      <c r="HC35" s="1"/>
      <c r="HD35" s="1"/>
      <c r="HE35" s="1"/>
      <c r="HF35" s="1"/>
      <c r="HG35" s="1"/>
    </row>
    <row r="36" spans="1:215" ht="15">
      <c r="A36" s="11"/>
      <c r="B36" s="6" t="s">
        <v>319</v>
      </c>
      <c r="C36" s="11">
        <v>0</v>
      </c>
      <c r="D36" s="11">
        <v>0</v>
      </c>
      <c r="E36" s="11">
        <v>0</v>
      </c>
      <c r="F36" s="11">
        <v>0</v>
      </c>
      <c r="G36" s="11">
        <v>0</v>
      </c>
      <c r="H36" s="11">
        <v>0</v>
      </c>
      <c r="I36" s="11">
        <v>0</v>
      </c>
      <c r="J36" s="11">
        <v>0</v>
      </c>
      <c r="K36" s="11">
        <v>0</v>
      </c>
      <c r="L36" s="11">
        <v>0</v>
      </c>
      <c r="M36" s="11">
        <v>0</v>
      </c>
      <c r="N36" s="11">
        <v>0</v>
      </c>
      <c r="O36" s="11">
        <v>0</v>
      </c>
      <c r="P36" s="11">
        <v>0</v>
      </c>
      <c r="Q36" s="11">
        <v>0</v>
      </c>
      <c r="R36" s="11">
        <v>0</v>
      </c>
      <c r="S36" s="11">
        <v>0</v>
      </c>
      <c r="T36" s="11">
        <v>0</v>
      </c>
      <c r="U36" s="11">
        <v>0</v>
      </c>
      <c r="V36" s="11">
        <v>0</v>
      </c>
      <c r="W36" s="11">
        <v>0</v>
      </c>
      <c r="Y36" s="11"/>
      <c r="Z36" s="6" t="s">
        <v>319</v>
      </c>
      <c r="AA36" s="11">
        <v>0</v>
      </c>
      <c r="AB36" s="11">
        <v>0</v>
      </c>
      <c r="AC36" s="11">
        <v>0</v>
      </c>
      <c r="AD36" s="11">
        <v>0</v>
      </c>
      <c r="AE36" s="11">
        <v>0</v>
      </c>
      <c r="AF36" s="11">
        <v>0</v>
      </c>
      <c r="AG36" s="11">
        <v>0</v>
      </c>
      <c r="AH36" s="11">
        <v>0</v>
      </c>
      <c r="AI36" s="11">
        <v>0</v>
      </c>
      <c r="AJ36" s="11">
        <v>0</v>
      </c>
      <c r="AK36" s="11">
        <v>0</v>
      </c>
      <c r="AL36" s="11">
        <v>0</v>
      </c>
      <c r="AM36" s="11">
        <v>0</v>
      </c>
      <c r="AN36" s="11">
        <v>0</v>
      </c>
      <c r="AO36" s="11">
        <v>0</v>
      </c>
      <c r="AP36" s="11">
        <v>0</v>
      </c>
      <c r="AQ36" s="11">
        <v>0</v>
      </c>
      <c r="AR36" s="11">
        <v>0</v>
      </c>
      <c r="AS36" s="11">
        <v>0</v>
      </c>
      <c r="AT36" s="11">
        <v>0</v>
      </c>
      <c r="AU36" s="11">
        <v>0</v>
      </c>
      <c r="AW36" s="27"/>
      <c r="AX36" s="34" t="s">
        <v>319</v>
      </c>
      <c r="AY36" s="27">
        <v>0.1</v>
      </c>
      <c r="AZ36" s="27">
        <v>0.1</v>
      </c>
      <c r="BA36" s="27">
        <v>0.1</v>
      </c>
      <c r="BB36" s="27">
        <v>0.1</v>
      </c>
      <c r="BC36" s="27">
        <v>0.1</v>
      </c>
      <c r="BD36" s="27">
        <v>0.1</v>
      </c>
      <c r="BE36" s="27">
        <v>0.1</v>
      </c>
      <c r="BF36" s="27">
        <v>0.1</v>
      </c>
      <c r="BG36" s="27">
        <v>0.1</v>
      </c>
      <c r="BH36" s="27">
        <v>0.1</v>
      </c>
      <c r="BI36" s="27">
        <v>0.1</v>
      </c>
      <c r="BJ36" s="27">
        <v>0.1</v>
      </c>
      <c r="BK36" s="27">
        <v>0.1</v>
      </c>
      <c r="BL36" s="27">
        <v>0</v>
      </c>
      <c r="BM36" s="27">
        <v>0</v>
      </c>
      <c r="BN36" s="27">
        <v>0</v>
      </c>
      <c r="BO36" s="27">
        <v>0</v>
      </c>
      <c r="BP36" s="27">
        <v>0</v>
      </c>
      <c r="BQ36" s="27">
        <v>0</v>
      </c>
      <c r="BR36" s="27">
        <v>0</v>
      </c>
      <c r="BS36" s="27">
        <v>0</v>
      </c>
      <c r="BT36" s="38"/>
      <c r="BU36" s="27"/>
      <c r="BV36" s="34" t="s">
        <v>319</v>
      </c>
      <c r="BW36" s="27">
        <v>0.1</v>
      </c>
      <c r="BX36" s="27">
        <v>0.1</v>
      </c>
      <c r="BY36" s="27">
        <v>0.1</v>
      </c>
      <c r="BZ36" s="27">
        <v>0.1</v>
      </c>
      <c r="CA36" s="27">
        <v>0.1</v>
      </c>
      <c r="CB36" s="27">
        <v>0.1</v>
      </c>
      <c r="CC36" s="27">
        <v>0.2</v>
      </c>
      <c r="CD36" s="27">
        <v>0.2</v>
      </c>
      <c r="CE36" s="27">
        <v>0.2</v>
      </c>
      <c r="CF36" s="27">
        <v>0.2</v>
      </c>
      <c r="CG36" s="27">
        <v>0.2</v>
      </c>
      <c r="CH36" s="27">
        <v>0.2</v>
      </c>
      <c r="CI36" s="27">
        <v>0.2</v>
      </c>
      <c r="CJ36" s="27">
        <v>0.2</v>
      </c>
      <c r="CK36" s="27">
        <v>0.1</v>
      </c>
      <c r="CL36" s="27">
        <v>0.1</v>
      </c>
      <c r="CM36" s="27">
        <v>0.2</v>
      </c>
      <c r="CN36" s="27">
        <v>0.1</v>
      </c>
      <c r="CO36" s="27">
        <v>0.1</v>
      </c>
      <c r="CP36" s="27">
        <v>0.2</v>
      </c>
      <c r="CQ36" s="27">
        <v>0.1</v>
      </c>
      <c r="CR36" s="38"/>
      <c r="CS36" s="27"/>
      <c r="CT36" s="34" t="s">
        <v>319</v>
      </c>
      <c r="CU36" s="27">
        <v>0.3</v>
      </c>
      <c r="CV36" s="27">
        <v>0.3</v>
      </c>
      <c r="CW36" s="27">
        <v>0.3</v>
      </c>
      <c r="CX36" s="27">
        <v>0.3</v>
      </c>
      <c r="CY36" s="27">
        <v>0.3</v>
      </c>
      <c r="CZ36" s="27">
        <v>0.3</v>
      </c>
      <c r="DA36" s="27">
        <v>0.3</v>
      </c>
      <c r="DB36" s="27">
        <v>0.3</v>
      </c>
      <c r="DC36" s="27">
        <v>0.3</v>
      </c>
      <c r="DD36" s="27">
        <v>0.3</v>
      </c>
      <c r="DE36" s="27">
        <v>0.4</v>
      </c>
      <c r="DF36" s="27">
        <v>0.4</v>
      </c>
      <c r="DG36" s="27">
        <v>0.4</v>
      </c>
      <c r="DH36" s="27">
        <v>0.3</v>
      </c>
      <c r="DI36" s="27">
        <v>0.3</v>
      </c>
      <c r="DJ36" s="27">
        <v>0.3</v>
      </c>
      <c r="DK36" s="27">
        <v>0.3</v>
      </c>
      <c r="DL36" s="27">
        <v>0.2</v>
      </c>
      <c r="DM36" s="27">
        <v>0.2</v>
      </c>
      <c r="DN36" s="27">
        <v>0.3</v>
      </c>
      <c r="DO36" s="27">
        <v>0.2</v>
      </c>
      <c r="DP36" s="38"/>
      <c r="DQ36" s="27"/>
      <c r="DR36" s="34" t="s">
        <v>319</v>
      </c>
      <c r="DS36" s="27">
        <v>0</v>
      </c>
      <c r="DT36" s="27">
        <v>0</v>
      </c>
      <c r="DU36" s="27">
        <v>0</v>
      </c>
      <c r="DV36" s="27">
        <v>0</v>
      </c>
      <c r="DW36" s="27">
        <v>0</v>
      </c>
      <c r="DX36" s="27">
        <v>0</v>
      </c>
      <c r="DY36" s="27">
        <v>0</v>
      </c>
      <c r="DZ36" s="27">
        <v>0</v>
      </c>
      <c r="EA36" s="27">
        <v>0</v>
      </c>
      <c r="EB36" s="27">
        <v>0</v>
      </c>
      <c r="EC36" s="27">
        <v>0</v>
      </c>
      <c r="ED36" s="27">
        <v>0</v>
      </c>
      <c r="EE36" s="27">
        <v>0</v>
      </c>
      <c r="EF36" s="27">
        <v>0</v>
      </c>
      <c r="EG36" s="27">
        <v>0</v>
      </c>
      <c r="EH36" s="27">
        <v>0</v>
      </c>
      <c r="EI36" s="27">
        <v>0</v>
      </c>
      <c r="EJ36" s="27">
        <v>0</v>
      </c>
      <c r="EK36" s="27">
        <v>0</v>
      </c>
      <c r="EL36" s="27">
        <v>0</v>
      </c>
      <c r="EM36" s="27">
        <v>0</v>
      </c>
      <c r="EN36" s="38"/>
      <c r="EO36" s="27"/>
      <c r="EP36" s="34" t="s">
        <v>319</v>
      </c>
      <c r="EQ36" s="27">
        <v>0</v>
      </c>
      <c r="ER36" s="27">
        <v>0</v>
      </c>
      <c r="ES36" s="27">
        <v>0</v>
      </c>
      <c r="ET36" s="27">
        <v>0.1</v>
      </c>
      <c r="EU36" s="27">
        <v>0</v>
      </c>
      <c r="EV36" s="27">
        <v>0</v>
      </c>
      <c r="EW36" s="27">
        <v>0</v>
      </c>
      <c r="EX36" s="27">
        <v>0</v>
      </c>
      <c r="EY36" s="27">
        <v>0.1</v>
      </c>
      <c r="EZ36" s="27">
        <v>0.1</v>
      </c>
      <c r="FA36" s="27">
        <v>0.1</v>
      </c>
      <c r="FB36" s="27">
        <v>0.1</v>
      </c>
      <c r="FC36" s="27">
        <v>0</v>
      </c>
      <c r="FD36" s="27">
        <v>0</v>
      </c>
      <c r="FE36" s="27">
        <v>0</v>
      </c>
      <c r="FF36" s="27">
        <v>0</v>
      </c>
      <c r="FG36" s="27">
        <v>0</v>
      </c>
      <c r="FH36" s="27">
        <v>0</v>
      </c>
      <c r="FI36" s="27">
        <v>0</v>
      </c>
      <c r="FJ36" s="27">
        <v>0</v>
      </c>
      <c r="FK36" s="27">
        <v>0</v>
      </c>
      <c r="FM36" s="11"/>
      <c r="FN36" s="6" t="s">
        <v>319</v>
      </c>
      <c r="FO36" s="11">
        <v>0.2</v>
      </c>
      <c r="FP36" s="11">
        <v>0.2</v>
      </c>
      <c r="FQ36" s="11">
        <v>0.2</v>
      </c>
      <c r="FR36" s="11">
        <v>0.2</v>
      </c>
      <c r="FS36" s="11">
        <v>0.1</v>
      </c>
      <c r="FT36" s="11">
        <v>0.2</v>
      </c>
      <c r="FU36" s="11">
        <v>0.2</v>
      </c>
      <c r="FV36" s="11">
        <v>0.2</v>
      </c>
      <c r="FW36" s="11">
        <v>0.2</v>
      </c>
      <c r="FX36" s="11">
        <v>0.2</v>
      </c>
      <c r="FY36" s="11">
        <v>0.2</v>
      </c>
      <c r="FZ36" s="11">
        <v>0.2</v>
      </c>
      <c r="GA36" s="11">
        <v>0.2</v>
      </c>
      <c r="GB36" s="11">
        <v>0.2</v>
      </c>
      <c r="GC36" s="11">
        <v>0.2</v>
      </c>
      <c r="GD36" s="11">
        <v>0.2</v>
      </c>
      <c r="GE36" s="11">
        <v>0.2</v>
      </c>
      <c r="GF36" s="11">
        <v>0.1</v>
      </c>
      <c r="GG36" s="11">
        <v>0.1</v>
      </c>
      <c r="GH36" s="11">
        <v>0.2</v>
      </c>
      <c r="GI36" s="11">
        <v>0.2</v>
      </c>
      <c r="GK36" s="11"/>
      <c r="GL36" s="6" t="s">
        <v>319</v>
      </c>
      <c r="GM36" s="11">
        <v>0.2</v>
      </c>
      <c r="GN36" s="11">
        <v>0.2</v>
      </c>
      <c r="GO36" s="11">
        <v>0.2</v>
      </c>
      <c r="GP36" s="11">
        <v>0.2</v>
      </c>
      <c r="GQ36" s="11">
        <v>0.2</v>
      </c>
      <c r="GR36" s="11">
        <v>0.2</v>
      </c>
      <c r="GS36" s="11">
        <v>0.2</v>
      </c>
      <c r="GT36" s="11">
        <v>0.2</v>
      </c>
      <c r="GU36" s="11">
        <v>0.2</v>
      </c>
      <c r="GV36" s="11">
        <v>0.1</v>
      </c>
      <c r="GW36" s="11">
        <v>0.1</v>
      </c>
      <c r="GX36" s="11">
        <v>0.1</v>
      </c>
      <c r="GY36" s="11">
        <v>0.1</v>
      </c>
      <c r="GZ36" s="11">
        <v>0.1</v>
      </c>
      <c r="HA36" s="11">
        <v>0.1</v>
      </c>
      <c r="HB36" s="11">
        <v>0.1</v>
      </c>
      <c r="HC36" s="11">
        <v>0.1</v>
      </c>
      <c r="HD36" s="11">
        <v>0.1</v>
      </c>
      <c r="HE36" s="11">
        <v>0.1</v>
      </c>
      <c r="HF36" s="11">
        <v>0.1</v>
      </c>
      <c r="HG36" s="11">
        <v>0.1</v>
      </c>
    </row>
    <row r="37" spans="1:215" ht="116.25">
      <c r="A37" s="16"/>
      <c r="B37" s="20" t="s">
        <v>320</v>
      </c>
      <c r="C37" s="16"/>
      <c r="D37" s="16"/>
      <c r="E37" s="16"/>
      <c r="F37" s="16"/>
      <c r="G37" s="16"/>
      <c r="H37" s="16"/>
      <c r="I37" s="16"/>
      <c r="J37" s="16"/>
      <c r="K37" s="16"/>
      <c r="L37" s="16"/>
      <c r="M37" s="16"/>
      <c r="N37" s="16"/>
      <c r="O37" s="16"/>
      <c r="P37" s="16"/>
      <c r="Q37" s="16"/>
      <c r="R37" s="16"/>
      <c r="S37" s="16"/>
      <c r="T37" s="16"/>
      <c r="U37" s="16"/>
      <c r="V37" s="16"/>
      <c r="W37" s="16"/>
      <c r="Y37" s="16"/>
      <c r="Z37" s="20" t="s">
        <v>320</v>
      </c>
      <c r="AA37" s="16"/>
      <c r="AB37" s="16"/>
      <c r="AC37" s="16"/>
      <c r="AD37" s="16"/>
      <c r="AE37" s="16"/>
      <c r="AF37" s="16"/>
      <c r="AG37" s="16"/>
      <c r="AH37" s="16"/>
      <c r="AI37" s="16"/>
      <c r="AJ37" s="16"/>
      <c r="AK37" s="16"/>
      <c r="AL37" s="16"/>
      <c r="AM37" s="16"/>
      <c r="AN37" s="16"/>
      <c r="AO37" s="16"/>
      <c r="AP37" s="16"/>
      <c r="AQ37" s="16"/>
      <c r="AR37" s="16"/>
      <c r="AS37" s="16"/>
      <c r="AT37" s="16"/>
      <c r="AU37" s="16"/>
      <c r="AW37" s="37"/>
      <c r="AX37" s="33" t="s">
        <v>320</v>
      </c>
      <c r="AY37" s="37"/>
      <c r="AZ37" s="37"/>
      <c r="BA37" s="37"/>
      <c r="BB37" s="37"/>
      <c r="BC37" s="37"/>
      <c r="BD37" s="37"/>
      <c r="BE37" s="37"/>
      <c r="BF37" s="37"/>
      <c r="BG37" s="37"/>
      <c r="BH37" s="37"/>
      <c r="BI37" s="37"/>
      <c r="BJ37" s="37"/>
      <c r="BK37" s="37"/>
      <c r="BL37" s="37"/>
      <c r="BM37" s="37"/>
      <c r="BN37" s="37"/>
      <c r="BO37" s="37"/>
      <c r="BP37" s="37"/>
      <c r="BQ37" s="37"/>
      <c r="BR37" s="37"/>
      <c r="BS37" s="37"/>
      <c r="BT37" s="38"/>
      <c r="BU37" s="37"/>
      <c r="BV37" s="33" t="s">
        <v>320</v>
      </c>
      <c r="BW37" s="37"/>
      <c r="BX37" s="37"/>
      <c r="BY37" s="37"/>
      <c r="BZ37" s="37"/>
      <c r="CA37" s="37"/>
      <c r="CB37" s="37"/>
      <c r="CC37" s="37"/>
      <c r="CD37" s="37"/>
      <c r="CE37" s="37"/>
      <c r="CF37" s="37"/>
      <c r="CG37" s="37"/>
      <c r="CH37" s="37"/>
      <c r="CI37" s="37"/>
      <c r="CJ37" s="37"/>
      <c r="CK37" s="37"/>
      <c r="CL37" s="37"/>
      <c r="CM37" s="37"/>
      <c r="CN37" s="37"/>
      <c r="CO37" s="37"/>
      <c r="CP37" s="37"/>
      <c r="CQ37" s="37"/>
      <c r="CR37" s="38"/>
      <c r="CS37" s="37"/>
      <c r="CT37" s="33" t="s">
        <v>320</v>
      </c>
      <c r="CU37" s="37"/>
      <c r="CV37" s="37"/>
      <c r="CW37" s="37"/>
      <c r="CX37" s="37"/>
      <c r="CY37" s="37"/>
      <c r="CZ37" s="37"/>
      <c r="DA37" s="37"/>
      <c r="DB37" s="37"/>
      <c r="DC37" s="37"/>
      <c r="DD37" s="37"/>
      <c r="DE37" s="37"/>
      <c r="DF37" s="37"/>
      <c r="DG37" s="37"/>
      <c r="DH37" s="37"/>
      <c r="DI37" s="37"/>
      <c r="DJ37" s="37"/>
      <c r="DK37" s="37"/>
      <c r="DL37" s="37"/>
      <c r="DM37" s="37"/>
      <c r="DN37" s="37"/>
      <c r="DO37" s="37"/>
      <c r="DP37" s="38"/>
      <c r="DQ37" s="37"/>
      <c r="DR37" s="33" t="s">
        <v>320</v>
      </c>
      <c r="DS37" s="37"/>
      <c r="DT37" s="37"/>
      <c r="DU37" s="37"/>
      <c r="DV37" s="37"/>
      <c r="DW37" s="37"/>
      <c r="DX37" s="37"/>
      <c r="DY37" s="37"/>
      <c r="DZ37" s="37"/>
      <c r="EA37" s="37"/>
      <c r="EB37" s="37"/>
      <c r="EC37" s="37"/>
      <c r="ED37" s="37"/>
      <c r="EE37" s="37"/>
      <c r="EF37" s="37"/>
      <c r="EG37" s="37"/>
      <c r="EH37" s="37"/>
      <c r="EI37" s="37"/>
      <c r="EJ37" s="37"/>
      <c r="EK37" s="37"/>
      <c r="EL37" s="37"/>
      <c r="EM37" s="37"/>
      <c r="EN37" s="38"/>
      <c r="EO37" s="37"/>
      <c r="EP37" s="33" t="s">
        <v>320</v>
      </c>
      <c r="EQ37" s="37"/>
      <c r="ER37" s="37"/>
      <c r="ES37" s="37"/>
      <c r="ET37" s="37"/>
      <c r="EU37" s="37"/>
      <c r="EV37" s="37"/>
      <c r="EW37" s="37"/>
      <c r="EX37" s="37"/>
      <c r="EY37" s="37"/>
      <c r="EZ37" s="37"/>
      <c r="FA37" s="37"/>
      <c r="FB37" s="37"/>
      <c r="FC37" s="37"/>
      <c r="FD37" s="37"/>
      <c r="FE37" s="37"/>
      <c r="FF37" s="37"/>
      <c r="FG37" s="37"/>
      <c r="FH37" s="37"/>
      <c r="FI37" s="37"/>
      <c r="FJ37" s="37"/>
      <c r="FK37" s="37"/>
      <c r="FM37" s="16"/>
      <c r="FN37" s="20" t="s">
        <v>320</v>
      </c>
      <c r="FO37" s="16"/>
      <c r="FP37" s="16"/>
      <c r="FQ37" s="16"/>
      <c r="FR37" s="16"/>
      <c r="FS37" s="16"/>
      <c r="FT37" s="16"/>
      <c r="FU37" s="16"/>
      <c r="FV37" s="16"/>
      <c r="FW37" s="16"/>
      <c r="FX37" s="16"/>
      <c r="FY37" s="16"/>
      <c r="FZ37" s="16"/>
      <c r="GA37" s="16"/>
      <c r="GB37" s="16"/>
      <c r="GC37" s="16"/>
      <c r="GD37" s="16"/>
      <c r="GE37" s="16"/>
      <c r="GF37" s="16"/>
      <c r="GG37" s="16"/>
      <c r="GH37" s="16"/>
      <c r="GI37" s="16"/>
      <c r="GK37" s="16"/>
      <c r="GL37" s="20" t="s">
        <v>320</v>
      </c>
      <c r="GM37" s="16"/>
      <c r="GN37" s="16"/>
      <c r="GO37" s="16"/>
      <c r="GP37" s="16"/>
      <c r="GQ37" s="16"/>
      <c r="GR37" s="16"/>
      <c r="GS37" s="16"/>
      <c r="GT37" s="16"/>
      <c r="GU37" s="16"/>
      <c r="GV37" s="16"/>
      <c r="GW37" s="16"/>
      <c r="GX37" s="16"/>
      <c r="GY37" s="16"/>
      <c r="GZ37" s="16"/>
      <c r="HA37" s="16"/>
      <c r="HB37" s="16"/>
      <c r="HC37" s="16"/>
      <c r="HD37" s="16"/>
      <c r="HE37" s="16"/>
      <c r="HF37" s="16"/>
      <c r="HG37" s="16"/>
    </row>
    <row r="38" spans="1:215" ht="15">
      <c r="A38" s="16"/>
      <c r="B38" s="7" t="s">
        <v>298</v>
      </c>
      <c r="C38" s="16">
        <v>0</v>
      </c>
      <c r="D38" s="16">
        <v>0</v>
      </c>
      <c r="E38" s="16">
        <v>0</v>
      </c>
      <c r="F38" s="16">
        <v>0</v>
      </c>
      <c r="G38" s="16">
        <v>0</v>
      </c>
      <c r="H38" s="16">
        <v>0</v>
      </c>
      <c r="I38" s="16">
        <v>0</v>
      </c>
      <c r="J38" s="16">
        <v>0</v>
      </c>
      <c r="K38" s="16">
        <v>0</v>
      </c>
      <c r="L38" s="16">
        <v>0</v>
      </c>
      <c r="M38" s="16">
        <v>0</v>
      </c>
      <c r="N38" s="16">
        <v>0</v>
      </c>
      <c r="O38" s="16">
        <v>0</v>
      </c>
      <c r="P38" s="16">
        <v>0</v>
      </c>
      <c r="Q38" s="16">
        <v>0</v>
      </c>
      <c r="R38" s="16">
        <v>0</v>
      </c>
      <c r="S38" s="16">
        <v>0</v>
      </c>
      <c r="T38" s="16">
        <v>0</v>
      </c>
      <c r="U38" s="16">
        <v>0</v>
      </c>
      <c r="V38" s="16">
        <v>0</v>
      </c>
      <c r="W38" s="16">
        <v>0</v>
      </c>
      <c r="Y38" s="16"/>
      <c r="Z38" s="7" t="s">
        <v>298</v>
      </c>
      <c r="AA38" s="16">
        <v>0</v>
      </c>
      <c r="AB38" s="16">
        <v>0</v>
      </c>
      <c r="AC38" s="16">
        <v>0</v>
      </c>
      <c r="AD38" s="16">
        <v>0</v>
      </c>
      <c r="AE38" s="16">
        <v>0</v>
      </c>
      <c r="AF38" s="16">
        <v>0</v>
      </c>
      <c r="AG38" s="16">
        <v>0</v>
      </c>
      <c r="AH38" s="16">
        <v>0</v>
      </c>
      <c r="AI38" s="16">
        <v>0</v>
      </c>
      <c r="AJ38" s="16">
        <v>0</v>
      </c>
      <c r="AK38" s="16">
        <v>0</v>
      </c>
      <c r="AL38" s="16">
        <v>0</v>
      </c>
      <c r="AM38" s="16">
        <v>0</v>
      </c>
      <c r="AN38" s="16">
        <v>0</v>
      </c>
      <c r="AO38" s="16">
        <v>0</v>
      </c>
      <c r="AP38" s="16">
        <v>0</v>
      </c>
      <c r="AQ38" s="16">
        <v>0</v>
      </c>
      <c r="AR38" s="16">
        <v>0</v>
      </c>
      <c r="AS38" s="16">
        <v>0</v>
      </c>
      <c r="AT38" s="16">
        <v>0</v>
      </c>
      <c r="AU38" s="16">
        <v>0</v>
      </c>
      <c r="AW38" s="37"/>
      <c r="AX38" s="39" t="s">
        <v>299</v>
      </c>
      <c r="AY38" s="37">
        <v>0</v>
      </c>
      <c r="AZ38" s="37">
        <v>0</v>
      </c>
      <c r="BA38" s="37">
        <v>0</v>
      </c>
      <c r="BB38" s="37">
        <v>0</v>
      </c>
      <c r="BC38" s="37">
        <v>0</v>
      </c>
      <c r="BD38" s="37">
        <v>0</v>
      </c>
      <c r="BE38" s="37">
        <v>0</v>
      </c>
      <c r="BF38" s="37">
        <v>0</v>
      </c>
      <c r="BG38" s="37">
        <v>0</v>
      </c>
      <c r="BH38" s="37">
        <v>0</v>
      </c>
      <c r="BI38" s="37">
        <v>0</v>
      </c>
      <c r="BJ38" s="37">
        <v>0</v>
      </c>
      <c r="BK38" s="37">
        <v>0</v>
      </c>
      <c r="BL38" s="37">
        <v>0</v>
      </c>
      <c r="BM38" s="37">
        <v>0</v>
      </c>
      <c r="BN38" s="37">
        <v>0</v>
      </c>
      <c r="BO38" s="37">
        <v>0</v>
      </c>
      <c r="BP38" s="37">
        <v>0</v>
      </c>
      <c r="BQ38" s="37">
        <v>0</v>
      </c>
      <c r="BR38" s="37">
        <v>0</v>
      </c>
      <c r="BS38" s="37">
        <v>0</v>
      </c>
      <c r="BT38" s="38"/>
      <c r="BU38" s="37"/>
      <c r="BV38" s="39" t="s">
        <v>299</v>
      </c>
      <c r="BW38" s="37">
        <v>0</v>
      </c>
      <c r="BX38" s="37">
        <v>0</v>
      </c>
      <c r="BY38" s="37">
        <v>0</v>
      </c>
      <c r="BZ38" s="37">
        <v>0</v>
      </c>
      <c r="CA38" s="37">
        <v>0</v>
      </c>
      <c r="CB38" s="37">
        <v>0</v>
      </c>
      <c r="CC38" s="37">
        <v>0</v>
      </c>
      <c r="CD38" s="37">
        <v>0</v>
      </c>
      <c r="CE38" s="37">
        <v>0</v>
      </c>
      <c r="CF38" s="37">
        <v>0</v>
      </c>
      <c r="CG38" s="37">
        <v>0</v>
      </c>
      <c r="CH38" s="37">
        <v>0</v>
      </c>
      <c r="CI38" s="37">
        <v>0</v>
      </c>
      <c r="CJ38" s="37">
        <v>0</v>
      </c>
      <c r="CK38" s="37">
        <v>0</v>
      </c>
      <c r="CL38" s="37">
        <v>0</v>
      </c>
      <c r="CM38" s="37">
        <v>0</v>
      </c>
      <c r="CN38" s="37">
        <v>0</v>
      </c>
      <c r="CO38" s="37">
        <v>0</v>
      </c>
      <c r="CP38" s="37">
        <v>0</v>
      </c>
      <c r="CQ38" s="37">
        <v>0</v>
      </c>
      <c r="CR38" s="38"/>
      <c r="CS38" s="37"/>
      <c r="CT38" s="39" t="s">
        <v>299</v>
      </c>
      <c r="CU38" s="37">
        <v>0</v>
      </c>
      <c r="CV38" s="37">
        <v>0</v>
      </c>
      <c r="CW38" s="37">
        <v>0</v>
      </c>
      <c r="CX38" s="37">
        <v>0</v>
      </c>
      <c r="CY38" s="37">
        <v>0</v>
      </c>
      <c r="CZ38" s="37">
        <v>0</v>
      </c>
      <c r="DA38" s="37">
        <v>0</v>
      </c>
      <c r="DB38" s="37">
        <v>0</v>
      </c>
      <c r="DC38" s="37">
        <v>0</v>
      </c>
      <c r="DD38" s="37">
        <v>0</v>
      </c>
      <c r="DE38" s="37">
        <v>0</v>
      </c>
      <c r="DF38" s="37">
        <v>0</v>
      </c>
      <c r="DG38" s="37">
        <v>0</v>
      </c>
      <c r="DH38" s="37">
        <v>0</v>
      </c>
      <c r="DI38" s="37">
        <v>0</v>
      </c>
      <c r="DJ38" s="37">
        <v>0</v>
      </c>
      <c r="DK38" s="37">
        <v>0</v>
      </c>
      <c r="DL38" s="37">
        <v>0</v>
      </c>
      <c r="DM38" s="37">
        <v>0</v>
      </c>
      <c r="DN38" s="37">
        <v>0</v>
      </c>
      <c r="DO38" s="37">
        <v>0</v>
      </c>
      <c r="DP38" s="38"/>
      <c r="DQ38" s="37"/>
      <c r="DR38" s="39" t="s">
        <v>299</v>
      </c>
      <c r="DS38" s="37">
        <v>0</v>
      </c>
      <c r="DT38" s="37">
        <v>0</v>
      </c>
      <c r="DU38" s="37">
        <v>0</v>
      </c>
      <c r="DV38" s="37">
        <v>0</v>
      </c>
      <c r="DW38" s="37">
        <v>0</v>
      </c>
      <c r="DX38" s="37">
        <v>0</v>
      </c>
      <c r="DY38" s="37">
        <v>0</v>
      </c>
      <c r="DZ38" s="37">
        <v>0</v>
      </c>
      <c r="EA38" s="37">
        <v>0</v>
      </c>
      <c r="EB38" s="37">
        <v>0</v>
      </c>
      <c r="EC38" s="37">
        <v>0</v>
      </c>
      <c r="ED38" s="37">
        <v>0</v>
      </c>
      <c r="EE38" s="37">
        <v>0</v>
      </c>
      <c r="EF38" s="37">
        <v>0</v>
      </c>
      <c r="EG38" s="37">
        <v>0</v>
      </c>
      <c r="EH38" s="37">
        <v>0</v>
      </c>
      <c r="EI38" s="37">
        <v>0</v>
      </c>
      <c r="EJ38" s="37">
        <v>0</v>
      </c>
      <c r="EK38" s="37">
        <v>0</v>
      </c>
      <c r="EL38" s="37">
        <v>0</v>
      </c>
      <c r="EM38" s="37">
        <v>0</v>
      </c>
      <c r="EN38" s="38"/>
      <c r="EO38" s="37"/>
      <c r="EP38" s="39" t="s">
        <v>299</v>
      </c>
      <c r="EQ38" s="37">
        <v>0</v>
      </c>
      <c r="ER38" s="37">
        <v>0</v>
      </c>
      <c r="ES38" s="37">
        <v>0</v>
      </c>
      <c r="ET38" s="37">
        <v>0</v>
      </c>
      <c r="EU38" s="37">
        <v>0</v>
      </c>
      <c r="EV38" s="37">
        <v>0</v>
      </c>
      <c r="EW38" s="37">
        <v>0</v>
      </c>
      <c r="EX38" s="37">
        <v>0</v>
      </c>
      <c r="EY38" s="37">
        <v>0</v>
      </c>
      <c r="EZ38" s="37">
        <v>0</v>
      </c>
      <c r="FA38" s="37">
        <v>0</v>
      </c>
      <c r="FB38" s="37">
        <v>0</v>
      </c>
      <c r="FC38" s="37">
        <v>0</v>
      </c>
      <c r="FD38" s="37">
        <v>0</v>
      </c>
      <c r="FE38" s="37">
        <v>0</v>
      </c>
      <c r="FF38" s="37">
        <v>0</v>
      </c>
      <c r="FG38" s="37">
        <v>0</v>
      </c>
      <c r="FH38" s="37">
        <v>0</v>
      </c>
      <c r="FI38" s="37">
        <v>0</v>
      </c>
      <c r="FJ38" s="37">
        <v>0</v>
      </c>
      <c r="FK38" s="37">
        <v>0</v>
      </c>
      <c r="FM38" s="16"/>
      <c r="FN38" s="7" t="s">
        <v>298</v>
      </c>
      <c r="FO38" s="16">
        <v>0</v>
      </c>
      <c r="FP38" s="16">
        <v>0</v>
      </c>
      <c r="FQ38" s="16">
        <v>0</v>
      </c>
      <c r="FR38" s="16">
        <v>0</v>
      </c>
      <c r="FS38" s="16">
        <v>0</v>
      </c>
      <c r="FT38" s="16">
        <v>0</v>
      </c>
      <c r="FU38" s="16">
        <v>0</v>
      </c>
      <c r="FV38" s="16">
        <v>0</v>
      </c>
      <c r="FW38" s="16">
        <v>0</v>
      </c>
      <c r="FX38" s="16">
        <v>0</v>
      </c>
      <c r="FY38" s="16">
        <v>0</v>
      </c>
      <c r="FZ38" s="16">
        <v>0</v>
      </c>
      <c r="GA38" s="16">
        <v>0</v>
      </c>
      <c r="GB38" s="16">
        <v>0</v>
      </c>
      <c r="GC38" s="16">
        <v>0</v>
      </c>
      <c r="GD38" s="16">
        <v>0</v>
      </c>
      <c r="GE38" s="16">
        <v>0</v>
      </c>
      <c r="GF38" s="16">
        <v>0</v>
      </c>
      <c r="GG38" s="16">
        <v>0</v>
      </c>
      <c r="GH38" s="16">
        <v>0</v>
      </c>
      <c r="GI38" s="16">
        <v>0</v>
      </c>
      <c r="GK38" s="16"/>
      <c r="GL38" s="7" t="s">
        <v>298</v>
      </c>
      <c r="GM38" s="16">
        <v>0</v>
      </c>
      <c r="GN38" s="16">
        <v>0</v>
      </c>
      <c r="GO38" s="16">
        <v>0</v>
      </c>
      <c r="GP38" s="16">
        <v>0</v>
      </c>
      <c r="GQ38" s="16">
        <v>0</v>
      </c>
      <c r="GR38" s="16">
        <v>0</v>
      </c>
      <c r="GS38" s="16">
        <v>0</v>
      </c>
      <c r="GT38" s="16">
        <v>0</v>
      </c>
      <c r="GU38" s="16">
        <v>0</v>
      </c>
      <c r="GV38" s="16">
        <v>0</v>
      </c>
      <c r="GW38" s="16">
        <v>0</v>
      </c>
      <c r="GX38" s="16">
        <v>0</v>
      </c>
      <c r="GY38" s="16">
        <v>0</v>
      </c>
      <c r="GZ38" s="16">
        <v>0</v>
      </c>
      <c r="HA38" s="16">
        <v>0</v>
      </c>
      <c r="HB38" s="16">
        <v>0</v>
      </c>
      <c r="HC38" s="16">
        <v>0</v>
      </c>
      <c r="HD38" s="16">
        <v>0</v>
      </c>
      <c r="HE38" s="16">
        <v>0</v>
      </c>
      <c r="HF38" s="16">
        <v>0</v>
      </c>
      <c r="HG38" s="16">
        <v>0</v>
      </c>
    </row>
    <row r="39" spans="1:215" ht="15">
      <c r="A39" s="16"/>
      <c r="B39" s="19" t="s">
        <v>300</v>
      </c>
      <c r="C39" s="16">
        <v>0</v>
      </c>
      <c r="D39" s="16">
        <v>0</v>
      </c>
      <c r="E39" s="16">
        <v>0</v>
      </c>
      <c r="F39" s="16">
        <v>0</v>
      </c>
      <c r="G39" s="16">
        <v>0</v>
      </c>
      <c r="H39" s="16">
        <v>0</v>
      </c>
      <c r="I39" s="16">
        <v>0</v>
      </c>
      <c r="J39" s="16">
        <v>0</v>
      </c>
      <c r="K39" s="16">
        <v>0</v>
      </c>
      <c r="L39" s="16">
        <v>0</v>
      </c>
      <c r="M39" s="16">
        <v>0</v>
      </c>
      <c r="N39" s="16">
        <v>0</v>
      </c>
      <c r="O39" s="16">
        <v>0</v>
      </c>
      <c r="P39" s="16">
        <v>0</v>
      </c>
      <c r="Q39" s="16">
        <v>0</v>
      </c>
      <c r="R39" s="16">
        <v>0</v>
      </c>
      <c r="S39" s="16">
        <v>0</v>
      </c>
      <c r="T39" s="16">
        <v>0</v>
      </c>
      <c r="U39" s="16">
        <v>0</v>
      </c>
      <c r="V39" s="16">
        <v>0</v>
      </c>
      <c r="W39" s="16">
        <v>0</v>
      </c>
      <c r="Y39" s="16"/>
      <c r="Z39" s="19" t="s">
        <v>300</v>
      </c>
      <c r="AA39" s="16">
        <v>0</v>
      </c>
      <c r="AB39" s="16">
        <v>0</v>
      </c>
      <c r="AC39" s="16">
        <v>0</v>
      </c>
      <c r="AD39" s="16">
        <v>0</v>
      </c>
      <c r="AE39" s="16">
        <v>0</v>
      </c>
      <c r="AF39" s="16">
        <v>0</v>
      </c>
      <c r="AG39" s="16">
        <v>0</v>
      </c>
      <c r="AH39" s="16">
        <v>0</v>
      </c>
      <c r="AI39" s="16">
        <v>0</v>
      </c>
      <c r="AJ39" s="16">
        <v>0</v>
      </c>
      <c r="AK39" s="16">
        <v>0</v>
      </c>
      <c r="AL39" s="16">
        <v>0</v>
      </c>
      <c r="AM39" s="16">
        <v>0</v>
      </c>
      <c r="AN39" s="16">
        <v>0</v>
      </c>
      <c r="AO39" s="16">
        <v>0</v>
      </c>
      <c r="AP39" s="16">
        <v>0</v>
      </c>
      <c r="AQ39" s="16">
        <v>0</v>
      </c>
      <c r="AR39" s="16">
        <v>0</v>
      </c>
      <c r="AS39" s="16">
        <v>0</v>
      </c>
      <c r="AT39" s="16">
        <v>0</v>
      </c>
      <c r="AU39" s="16">
        <v>0</v>
      </c>
      <c r="AW39" s="37"/>
      <c r="AX39" s="29" t="s">
        <v>301</v>
      </c>
      <c r="AY39" s="37">
        <v>0</v>
      </c>
      <c r="AZ39" s="37">
        <v>0</v>
      </c>
      <c r="BA39" s="37">
        <v>0</v>
      </c>
      <c r="BB39" s="37">
        <v>0</v>
      </c>
      <c r="BC39" s="37">
        <v>0</v>
      </c>
      <c r="BD39" s="37">
        <v>0</v>
      </c>
      <c r="BE39" s="37">
        <v>0</v>
      </c>
      <c r="BF39" s="37">
        <v>0</v>
      </c>
      <c r="BG39" s="37">
        <v>0</v>
      </c>
      <c r="BH39" s="37">
        <v>0</v>
      </c>
      <c r="BI39" s="37">
        <v>0</v>
      </c>
      <c r="BJ39" s="37">
        <v>0</v>
      </c>
      <c r="BK39" s="37">
        <v>0</v>
      </c>
      <c r="BL39" s="37">
        <v>0</v>
      </c>
      <c r="BM39" s="37">
        <v>0</v>
      </c>
      <c r="BN39" s="37">
        <v>0</v>
      </c>
      <c r="BO39" s="37">
        <v>0</v>
      </c>
      <c r="BP39" s="37">
        <v>0</v>
      </c>
      <c r="BQ39" s="37">
        <v>0</v>
      </c>
      <c r="BR39" s="37">
        <v>0</v>
      </c>
      <c r="BS39" s="37">
        <v>0</v>
      </c>
      <c r="BT39" s="38"/>
      <c r="BU39" s="37"/>
      <c r="BV39" s="29" t="s">
        <v>301</v>
      </c>
      <c r="BW39" s="37">
        <v>0</v>
      </c>
      <c r="BX39" s="37">
        <v>0</v>
      </c>
      <c r="BY39" s="37">
        <v>0</v>
      </c>
      <c r="BZ39" s="37">
        <v>0</v>
      </c>
      <c r="CA39" s="37">
        <v>0</v>
      </c>
      <c r="CB39" s="37">
        <v>0</v>
      </c>
      <c r="CC39" s="37">
        <v>0</v>
      </c>
      <c r="CD39" s="37">
        <v>0</v>
      </c>
      <c r="CE39" s="37">
        <v>0</v>
      </c>
      <c r="CF39" s="37">
        <v>0</v>
      </c>
      <c r="CG39" s="37">
        <v>0</v>
      </c>
      <c r="CH39" s="37">
        <v>0</v>
      </c>
      <c r="CI39" s="37">
        <v>0</v>
      </c>
      <c r="CJ39" s="37">
        <v>0</v>
      </c>
      <c r="CK39" s="37">
        <v>0</v>
      </c>
      <c r="CL39" s="37">
        <v>0</v>
      </c>
      <c r="CM39" s="37">
        <v>0</v>
      </c>
      <c r="CN39" s="37">
        <v>0</v>
      </c>
      <c r="CO39" s="37">
        <v>0</v>
      </c>
      <c r="CP39" s="37">
        <v>0</v>
      </c>
      <c r="CQ39" s="37">
        <v>0</v>
      </c>
      <c r="CR39" s="38"/>
      <c r="CS39" s="37"/>
      <c r="CT39" s="29" t="s">
        <v>301</v>
      </c>
      <c r="CU39" s="37">
        <v>0</v>
      </c>
      <c r="CV39" s="37">
        <v>0</v>
      </c>
      <c r="CW39" s="37">
        <v>0</v>
      </c>
      <c r="CX39" s="37">
        <v>0</v>
      </c>
      <c r="CY39" s="37">
        <v>0</v>
      </c>
      <c r="CZ39" s="37">
        <v>0</v>
      </c>
      <c r="DA39" s="37">
        <v>0</v>
      </c>
      <c r="DB39" s="37">
        <v>0</v>
      </c>
      <c r="DC39" s="37">
        <v>0</v>
      </c>
      <c r="DD39" s="37">
        <v>0</v>
      </c>
      <c r="DE39" s="37">
        <v>0</v>
      </c>
      <c r="DF39" s="37">
        <v>0</v>
      </c>
      <c r="DG39" s="37">
        <v>0</v>
      </c>
      <c r="DH39" s="37">
        <v>0</v>
      </c>
      <c r="DI39" s="37">
        <v>0</v>
      </c>
      <c r="DJ39" s="37">
        <v>0</v>
      </c>
      <c r="DK39" s="37">
        <v>0</v>
      </c>
      <c r="DL39" s="37">
        <v>0</v>
      </c>
      <c r="DM39" s="37">
        <v>0</v>
      </c>
      <c r="DN39" s="37">
        <v>0</v>
      </c>
      <c r="DO39" s="37">
        <v>0</v>
      </c>
      <c r="DP39" s="38"/>
      <c r="DQ39" s="37"/>
      <c r="DR39" s="29" t="s">
        <v>301</v>
      </c>
      <c r="DS39" s="37">
        <v>0</v>
      </c>
      <c r="DT39" s="37">
        <v>0</v>
      </c>
      <c r="DU39" s="37">
        <v>0</v>
      </c>
      <c r="DV39" s="37">
        <v>0</v>
      </c>
      <c r="DW39" s="37">
        <v>0</v>
      </c>
      <c r="DX39" s="37">
        <v>0</v>
      </c>
      <c r="DY39" s="37">
        <v>0</v>
      </c>
      <c r="DZ39" s="37">
        <v>0</v>
      </c>
      <c r="EA39" s="37">
        <v>0</v>
      </c>
      <c r="EB39" s="37">
        <v>0</v>
      </c>
      <c r="EC39" s="37">
        <v>0</v>
      </c>
      <c r="ED39" s="37">
        <v>0</v>
      </c>
      <c r="EE39" s="37">
        <v>0</v>
      </c>
      <c r="EF39" s="37">
        <v>0</v>
      </c>
      <c r="EG39" s="37">
        <v>0</v>
      </c>
      <c r="EH39" s="37">
        <v>0</v>
      </c>
      <c r="EI39" s="37">
        <v>0</v>
      </c>
      <c r="EJ39" s="37">
        <v>0</v>
      </c>
      <c r="EK39" s="37">
        <v>0</v>
      </c>
      <c r="EL39" s="37">
        <v>0</v>
      </c>
      <c r="EM39" s="37">
        <v>0</v>
      </c>
      <c r="EN39" s="38"/>
      <c r="EO39" s="37"/>
      <c r="EP39" s="29" t="s">
        <v>301</v>
      </c>
      <c r="EQ39" s="37">
        <v>0</v>
      </c>
      <c r="ER39" s="37">
        <v>0</v>
      </c>
      <c r="ES39" s="37">
        <v>0</v>
      </c>
      <c r="ET39" s="37">
        <v>0</v>
      </c>
      <c r="EU39" s="37">
        <v>0</v>
      </c>
      <c r="EV39" s="37">
        <v>0</v>
      </c>
      <c r="EW39" s="37">
        <v>0</v>
      </c>
      <c r="EX39" s="37">
        <v>0</v>
      </c>
      <c r="EY39" s="37">
        <v>0</v>
      </c>
      <c r="EZ39" s="37">
        <v>0</v>
      </c>
      <c r="FA39" s="37">
        <v>0</v>
      </c>
      <c r="FB39" s="37">
        <v>0</v>
      </c>
      <c r="FC39" s="37">
        <v>0</v>
      </c>
      <c r="FD39" s="37">
        <v>0</v>
      </c>
      <c r="FE39" s="37">
        <v>0</v>
      </c>
      <c r="FF39" s="37">
        <v>0</v>
      </c>
      <c r="FG39" s="37">
        <v>0</v>
      </c>
      <c r="FH39" s="37">
        <v>0</v>
      </c>
      <c r="FI39" s="37">
        <v>0</v>
      </c>
      <c r="FJ39" s="37">
        <v>0</v>
      </c>
      <c r="FK39" s="37">
        <v>0</v>
      </c>
      <c r="FM39" s="16"/>
      <c r="FN39" s="10" t="s">
        <v>300</v>
      </c>
      <c r="FO39" s="16">
        <v>0</v>
      </c>
      <c r="FP39" s="16">
        <v>0</v>
      </c>
      <c r="FQ39" s="16">
        <v>0</v>
      </c>
      <c r="FR39" s="16">
        <v>0</v>
      </c>
      <c r="FS39" s="16">
        <v>0</v>
      </c>
      <c r="FT39" s="16">
        <v>0</v>
      </c>
      <c r="FU39" s="16">
        <v>0</v>
      </c>
      <c r="FV39" s="16">
        <v>0</v>
      </c>
      <c r="FW39" s="16">
        <v>0</v>
      </c>
      <c r="FX39" s="16">
        <v>0</v>
      </c>
      <c r="FY39" s="16">
        <v>0</v>
      </c>
      <c r="FZ39" s="16">
        <v>0</v>
      </c>
      <c r="GA39" s="16">
        <v>0</v>
      </c>
      <c r="GB39" s="16">
        <v>0</v>
      </c>
      <c r="GC39" s="16">
        <v>0</v>
      </c>
      <c r="GD39" s="16">
        <v>0</v>
      </c>
      <c r="GE39" s="16">
        <v>0</v>
      </c>
      <c r="GF39" s="16">
        <v>0</v>
      </c>
      <c r="GG39" s="16">
        <v>0</v>
      </c>
      <c r="GH39" s="16">
        <v>0</v>
      </c>
      <c r="GI39" s="16">
        <v>0</v>
      </c>
      <c r="GK39" s="16"/>
      <c r="GL39" s="10" t="s">
        <v>300</v>
      </c>
      <c r="GM39" s="16">
        <v>0</v>
      </c>
      <c r="GN39" s="16">
        <v>0</v>
      </c>
      <c r="GO39" s="16">
        <v>0</v>
      </c>
      <c r="GP39" s="16">
        <v>0</v>
      </c>
      <c r="GQ39" s="16">
        <v>0</v>
      </c>
      <c r="GR39" s="16">
        <v>0</v>
      </c>
      <c r="GS39" s="16">
        <v>0</v>
      </c>
      <c r="GT39" s="16">
        <v>0</v>
      </c>
      <c r="GU39" s="16">
        <v>0</v>
      </c>
      <c r="GV39" s="16">
        <v>0</v>
      </c>
      <c r="GW39" s="16">
        <v>0</v>
      </c>
      <c r="GX39" s="16">
        <v>0</v>
      </c>
      <c r="GY39" s="16">
        <v>0</v>
      </c>
      <c r="GZ39" s="16">
        <v>0</v>
      </c>
      <c r="HA39" s="16">
        <v>0</v>
      </c>
      <c r="HB39" s="16">
        <v>0</v>
      </c>
      <c r="HC39" s="16">
        <v>0</v>
      </c>
      <c r="HD39" s="16">
        <v>0</v>
      </c>
      <c r="HE39" s="16">
        <v>0</v>
      </c>
      <c r="HF39" s="16">
        <v>0</v>
      </c>
      <c r="HG39" s="16">
        <v>0</v>
      </c>
    </row>
    <row r="40" spans="1:215" ht="15">
      <c r="A40" s="16"/>
      <c r="B40" s="19" t="s">
        <v>302</v>
      </c>
      <c r="C40" s="16">
        <v>0</v>
      </c>
      <c r="D40" s="16">
        <v>0</v>
      </c>
      <c r="E40" s="16">
        <v>0</v>
      </c>
      <c r="F40" s="16">
        <v>0</v>
      </c>
      <c r="G40" s="16">
        <v>0</v>
      </c>
      <c r="H40" s="16">
        <v>0</v>
      </c>
      <c r="I40" s="16">
        <v>0</v>
      </c>
      <c r="J40" s="16">
        <v>0</v>
      </c>
      <c r="K40" s="16">
        <v>0</v>
      </c>
      <c r="L40" s="16">
        <v>0</v>
      </c>
      <c r="M40" s="16">
        <v>0</v>
      </c>
      <c r="N40" s="16">
        <v>0</v>
      </c>
      <c r="O40" s="16">
        <v>0</v>
      </c>
      <c r="P40" s="16">
        <v>0</v>
      </c>
      <c r="Q40" s="16">
        <v>0</v>
      </c>
      <c r="R40" s="16">
        <v>0</v>
      </c>
      <c r="S40" s="16">
        <v>0</v>
      </c>
      <c r="T40" s="16">
        <v>0</v>
      </c>
      <c r="U40" s="16">
        <v>0</v>
      </c>
      <c r="V40" s="16">
        <v>0</v>
      </c>
      <c r="W40" s="16">
        <v>0</v>
      </c>
      <c r="Y40" s="16"/>
      <c r="Z40" s="19" t="s">
        <v>302</v>
      </c>
      <c r="AA40" s="16">
        <v>0</v>
      </c>
      <c r="AB40" s="16">
        <v>0</v>
      </c>
      <c r="AC40" s="16">
        <v>0</v>
      </c>
      <c r="AD40" s="16">
        <v>0</v>
      </c>
      <c r="AE40" s="16">
        <v>0</v>
      </c>
      <c r="AF40" s="16">
        <v>0</v>
      </c>
      <c r="AG40" s="16">
        <v>0</v>
      </c>
      <c r="AH40" s="16">
        <v>0</v>
      </c>
      <c r="AI40" s="16">
        <v>0</v>
      </c>
      <c r="AJ40" s="16">
        <v>0</v>
      </c>
      <c r="AK40" s="16">
        <v>0</v>
      </c>
      <c r="AL40" s="16">
        <v>0</v>
      </c>
      <c r="AM40" s="16">
        <v>0</v>
      </c>
      <c r="AN40" s="16">
        <v>0</v>
      </c>
      <c r="AO40" s="16">
        <v>0</v>
      </c>
      <c r="AP40" s="16">
        <v>0</v>
      </c>
      <c r="AQ40" s="16">
        <v>0</v>
      </c>
      <c r="AR40" s="16">
        <v>0</v>
      </c>
      <c r="AS40" s="16">
        <v>0</v>
      </c>
      <c r="AT40" s="16">
        <v>0</v>
      </c>
      <c r="AU40" s="16">
        <v>0</v>
      </c>
      <c r="AW40" s="37"/>
      <c r="AX40" s="29" t="s">
        <v>303</v>
      </c>
      <c r="AY40" s="37">
        <v>0.1</v>
      </c>
      <c r="AZ40" s="37">
        <v>0.1</v>
      </c>
      <c r="BA40" s="37">
        <v>0.1</v>
      </c>
      <c r="BB40" s="37">
        <v>0.1</v>
      </c>
      <c r="BC40" s="37">
        <v>0.1</v>
      </c>
      <c r="BD40" s="37">
        <v>0.1</v>
      </c>
      <c r="BE40" s="37">
        <v>0.1</v>
      </c>
      <c r="BF40" s="37">
        <v>0.1</v>
      </c>
      <c r="BG40" s="37">
        <v>0</v>
      </c>
      <c r="BH40" s="37">
        <v>0.1</v>
      </c>
      <c r="BI40" s="37">
        <v>0.1</v>
      </c>
      <c r="BJ40" s="37">
        <v>0.1</v>
      </c>
      <c r="BK40" s="37">
        <v>0.1</v>
      </c>
      <c r="BL40" s="37">
        <v>0</v>
      </c>
      <c r="BM40" s="37">
        <v>0</v>
      </c>
      <c r="BN40" s="37">
        <v>0</v>
      </c>
      <c r="BO40" s="37">
        <v>0</v>
      </c>
      <c r="BP40" s="37">
        <v>0</v>
      </c>
      <c r="BQ40" s="37">
        <v>0</v>
      </c>
      <c r="BR40" s="37">
        <v>0</v>
      </c>
      <c r="BS40" s="37">
        <v>0</v>
      </c>
      <c r="BT40" s="38"/>
      <c r="BU40" s="37"/>
      <c r="BV40" s="29" t="s">
        <v>303</v>
      </c>
      <c r="BW40" s="37">
        <v>0.1</v>
      </c>
      <c r="BX40" s="37">
        <v>0.1</v>
      </c>
      <c r="BY40" s="37">
        <v>0.1</v>
      </c>
      <c r="BZ40" s="37">
        <v>0.1</v>
      </c>
      <c r="CA40" s="37">
        <v>0.1</v>
      </c>
      <c r="CB40" s="37">
        <v>0.1</v>
      </c>
      <c r="CC40" s="37">
        <v>0.2</v>
      </c>
      <c r="CD40" s="37">
        <v>0.1</v>
      </c>
      <c r="CE40" s="37">
        <v>0.2</v>
      </c>
      <c r="CF40" s="37">
        <v>0.2</v>
      </c>
      <c r="CG40" s="37">
        <v>0.2</v>
      </c>
      <c r="CH40" s="37">
        <v>0.2</v>
      </c>
      <c r="CI40" s="37">
        <v>0.2</v>
      </c>
      <c r="CJ40" s="37">
        <v>0.1</v>
      </c>
      <c r="CK40" s="37">
        <v>0.1</v>
      </c>
      <c r="CL40" s="37">
        <v>0.1</v>
      </c>
      <c r="CM40" s="37">
        <v>0.1</v>
      </c>
      <c r="CN40" s="37">
        <v>0.1</v>
      </c>
      <c r="CO40" s="37">
        <v>0.1</v>
      </c>
      <c r="CP40" s="37">
        <v>0.1</v>
      </c>
      <c r="CQ40" s="37">
        <v>0.1</v>
      </c>
      <c r="CR40" s="38"/>
      <c r="CS40" s="37"/>
      <c r="CT40" s="29" t="s">
        <v>303</v>
      </c>
      <c r="CU40" s="37">
        <v>0.3</v>
      </c>
      <c r="CV40" s="37">
        <v>0.2</v>
      </c>
      <c r="CW40" s="37">
        <v>0.3</v>
      </c>
      <c r="CX40" s="37">
        <v>0.3</v>
      </c>
      <c r="CY40" s="37">
        <v>0.3</v>
      </c>
      <c r="CZ40" s="37">
        <v>0.3</v>
      </c>
      <c r="DA40" s="37">
        <v>0.3</v>
      </c>
      <c r="DB40" s="37">
        <v>0.3</v>
      </c>
      <c r="DC40" s="37">
        <v>0.3</v>
      </c>
      <c r="DD40" s="37">
        <v>0.3</v>
      </c>
      <c r="DE40" s="37">
        <v>0.4</v>
      </c>
      <c r="DF40" s="37">
        <v>0.4</v>
      </c>
      <c r="DG40" s="37">
        <v>0.3</v>
      </c>
      <c r="DH40" s="37">
        <v>0.3</v>
      </c>
      <c r="DI40" s="37">
        <v>0.3</v>
      </c>
      <c r="DJ40" s="37">
        <v>0.2</v>
      </c>
      <c r="DK40" s="37">
        <v>0.3</v>
      </c>
      <c r="DL40" s="37">
        <v>0.1</v>
      </c>
      <c r="DM40" s="37">
        <v>0.2</v>
      </c>
      <c r="DN40" s="37">
        <v>0.2</v>
      </c>
      <c r="DO40" s="37">
        <v>0.2</v>
      </c>
      <c r="DP40" s="38"/>
      <c r="DQ40" s="37"/>
      <c r="DR40" s="29" t="s">
        <v>303</v>
      </c>
      <c r="DS40" s="37">
        <v>0</v>
      </c>
      <c r="DT40" s="37">
        <v>0</v>
      </c>
      <c r="DU40" s="37">
        <v>0</v>
      </c>
      <c r="DV40" s="37">
        <v>0</v>
      </c>
      <c r="DW40" s="37">
        <v>0</v>
      </c>
      <c r="DX40" s="37">
        <v>0</v>
      </c>
      <c r="DY40" s="37">
        <v>0</v>
      </c>
      <c r="DZ40" s="37">
        <v>0</v>
      </c>
      <c r="EA40" s="37">
        <v>0</v>
      </c>
      <c r="EB40" s="37">
        <v>0</v>
      </c>
      <c r="EC40" s="37">
        <v>0</v>
      </c>
      <c r="ED40" s="37">
        <v>0</v>
      </c>
      <c r="EE40" s="37">
        <v>0</v>
      </c>
      <c r="EF40" s="37">
        <v>0</v>
      </c>
      <c r="EG40" s="37">
        <v>0</v>
      </c>
      <c r="EH40" s="37">
        <v>0</v>
      </c>
      <c r="EI40" s="37">
        <v>0</v>
      </c>
      <c r="EJ40" s="37">
        <v>0</v>
      </c>
      <c r="EK40" s="37">
        <v>0</v>
      </c>
      <c r="EL40" s="37">
        <v>0</v>
      </c>
      <c r="EM40" s="37">
        <v>0</v>
      </c>
      <c r="EN40" s="38"/>
      <c r="EO40" s="37"/>
      <c r="EP40" s="29" t="s">
        <v>303</v>
      </c>
      <c r="EQ40" s="37">
        <v>0</v>
      </c>
      <c r="ER40" s="37">
        <v>0</v>
      </c>
      <c r="ES40" s="37">
        <v>0</v>
      </c>
      <c r="ET40" s="37">
        <v>0.1</v>
      </c>
      <c r="EU40" s="37">
        <v>0</v>
      </c>
      <c r="EV40" s="37">
        <v>0</v>
      </c>
      <c r="EW40" s="37">
        <v>0</v>
      </c>
      <c r="EX40" s="37">
        <v>0</v>
      </c>
      <c r="EY40" s="37">
        <v>0.1</v>
      </c>
      <c r="EZ40" s="37">
        <v>0.1</v>
      </c>
      <c r="FA40" s="37">
        <v>0.1</v>
      </c>
      <c r="FB40" s="37">
        <v>0</v>
      </c>
      <c r="FC40" s="37">
        <v>0</v>
      </c>
      <c r="FD40" s="37">
        <v>0</v>
      </c>
      <c r="FE40" s="37">
        <v>0</v>
      </c>
      <c r="FF40" s="37">
        <v>0</v>
      </c>
      <c r="FG40" s="37">
        <v>0</v>
      </c>
      <c r="FH40" s="37">
        <v>0</v>
      </c>
      <c r="FI40" s="37">
        <v>0</v>
      </c>
      <c r="FJ40" s="37">
        <v>0</v>
      </c>
      <c r="FK40" s="37">
        <v>0</v>
      </c>
      <c r="FM40" s="16"/>
      <c r="FN40" s="10" t="s">
        <v>302</v>
      </c>
      <c r="FO40" s="16">
        <v>0.2</v>
      </c>
      <c r="FP40" s="16">
        <v>0.2</v>
      </c>
      <c r="FQ40" s="16">
        <v>0.2</v>
      </c>
      <c r="FR40" s="16">
        <v>0.2</v>
      </c>
      <c r="FS40" s="16">
        <v>0.1</v>
      </c>
      <c r="FT40" s="16">
        <v>0.2</v>
      </c>
      <c r="FU40" s="16">
        <v>0.2</v>
      </c>
      <c r="FV40" s="16">
        <v>0.2</v>
      </c>
      <c r="FW40" s="16">
        <v>0.2</v>
      </c>
      <c r="FX40" s="16">
        <v>0.2</v>
      </c>
      <c r="FY40" s="16">
        <v>0.2</v>
      </c>
      <c r="FZ40" s="16">
        <v>0.2</v>
      </c>
      <c r="GA40" s="16">
        <v>0.2</v>
      </c>
      <c r="GB40" s="16">
        <v>0.2</v>
      </c>
      <c r="GC40" s="16">
        <v>0.2</v>
      </c>
      <c r="GD40" s="16">
        <v>0.1</v>
      </c>
      <c r="GE40" s="16">
        <v>0.1</v>
      </c>
      <c r="GF40" s="16">
        <v>0.1</v>
      </c>
      <c r="GG40" s="16">
        <v>0.1</v>
      </c>
      <c r="GH40" s="16">
        <v>0.1</v>
      </c>
      <c r="GI40" s="16">
        <v>0.1</v>
      </c>
      <c r="GK40" s="16"/>
      <c r="GL40" s="10" t="s">
        <v>302</v>
      </c>
      <c r="GM40" s="16">
        <v>0.2</v>
      </c>
      <c r="GN40" s="16">
        <v>0.2</v>
      </c>
      <c r="GO40" s="16">
        <v>0.2</v>
      </c>
      <c r="GP40" s="16">
        <v>0.2</v>
      </c>
      <c r="GQ40" s="16">
        <v>0.1</v>
      </c>
      <c r="GR40" s="16">
        <v>0.2</v>
      </c>
      <c r="GS40" s="16">
        <v>0.1</v>
      </c>
      <c r="GT40" s="16">
        <v>0.2</v>
      </c>
      <c r="GU40" s="16">
        <v>0.2</v>
      </c>
      <c r="GV40" s="16">
        <v>0.1</v>
      </c>
      <c r="GW40" s="16">
        <v>0.1</v>
      </c>
      <c r="GX40" s="16">
        <v>0.1</v>
      </c>
      <c r="GY40" s="16">
        <v>0.1</v>
      </c>
      <c r="GZ40" s="16">
        <v>0.1</v>
      </c>
      <c r="HA40" s="16">
        <v>0.1</v>
      </c>
      <c r="HB40" s="16">
        <v>0.1</v>
      </c>
      <c r="HC40" s="16">
        <v>0.1</v>
      </c>
      <c r="HD40" s="16">
        <v>0.1</v>
      </c>
      <c r="HE40" s="16">
        <v>0.1</v>
      </c>
      <c r="HF40" s="16">
        <v>0.1</v>
      </c>
      <c r="HG40" s="16">
        <v>0.1</v>
      </c>
    </row>
    <row r="41" spans="1:215" ht="15">
      <c r="A41" s="16"/>
      <c r="B41" s="19" t="s">
        <v>304</v>
      </c>
      <c r="C41" s="48" t="s">
        <v>305</v>
      </c>
      <c r="D41" s="48" t="s">
        <v>305</v>
      </c>
      <c r="E41" s="48" t="s">
        <v>305</v>
      </c>
      <c r="F41" s="48" t="s">
        <v>305</v>
      </c>
      <c r="G41" s="48" t="s">
        <v>305</v>
      </c>
      <c r="H41" s="48" t="s">
        <v>305</v>
      </c>
      <c r="I41" s="48" t="s">
        <v>305</v>
      </c>
      <c r="J41" s="48" t="s">
        <v>305</v>
      </c>
      <c r="K41" s="48" t="s">
        <v>305</v>
      </c>
      <c r="L41" s="48" t="s">
        <v>305</v>
      </c>
      <c r="M41" s="48" t="s">
        <v>305</v>
      </c>
      <c r="N41" s="48">
        <v>0</v>
      </c>
      <c r="O41" s="48">
        <v>0</v>
      </c>
      <c r="P41" s="48">
        <v>0</v>
      </c>
      <c r="Q41" s="48">
        <v>0</v>
      </c>
      <c r="R41" s="48" t="s">
        <v>305</v>
      </c>
      <c r="S41" s="48" t="s">
        <v>305</v>
      </c>
      <c r="T41" s="48" t="s">
        <v>305</v>
      </c>
      <c r="U41" s="48" t="s">
        <v>305</v>
      </c>
      <c r="V41" s="48" t="s">
        <v>305</v>
      </c>
      <c r="W41" s="48" t="s">
        <v>305</v>
      </c>
      <c r="Y41" s="16"/>
      <c r="Z41" s="19" t="s">
        <v>304</v>
      </c>
      <c r="AA41" s="48" t="s">
        <v>305</v>
      </c>
      <c r="AB41" s="48" t="s">
        <v>305</v>
      </c>
      <c r="AC41" s="48" t="s">
        <v>305</v>
      </c>
      <c r="AD41" s="48" t="s">
        <v>305</v>
      </c>
      <c r="AE41" s="48" t="s">
        <v>305</v>
      </c>
      <c r="AF41" s="48" t="s">
        <v>305</v>
      </c>
      <c r="AG41" s="48" t="s">
        <v>305</v>
      </c>
      <c r="AH41" s="48" t="s">
        <v>305</v>
      </c>
      <c r="AI41" s="48" t="s">
        <v>305</v>
      </c>
      <c r="AJ41" s="48" t="s">
        <v>305</v>
      </c>
      <c r="AK41" s="48" t="s">
        <v>305</v>
      </c>
      <c r="AL41" s="48">
        <v>0</v>
      </c>
      <c r="AM41" s="48">
        <v>0</v>
      </c>
      <c r="AN41" s="48">
        <v>0</v>
      </c>
      <c r="AO41" s="48">
        <v>0</v>
      </c>
      <c r="AP41" s="48" t="s">
        <v>305</v>
      </c>
      <c r="AQ41" s="48" t="s">
        <v>305</v>
      </c>
      <c r="AR41" s="48" t="s">
        <v>305</v>
      </c>
      <c r="AS41" s="48" t="s">
        <v>305</v>
      </c>
      <c r="AT41" s="48" t="s">
        <v>305</v>
      </c>
      <c r="AU41" s="48" t="s">
        <v>305</v>
      </c>
      <c r="AW41" s="37"/>
      <c r="AX41" s="29" t="s">
        <v>306</v>
      </c>
      <c r="AY41" s="50" t="s">
        <v>321</v>
      </c>
      <c r="AZ41" s="50" t="s">
        <v>321</v>
      </c>
      <c r="BA41" s="50" t="s">
        <v>321</v>
      </c>
      <c r="BB41" s="50" t="s">
        <v>321</v>
      </c>
      <c r="BC41" s="50" t="s">
        <v>321</v>
      </c>
      <c r="BD41" s="50" t="s">
        <v>321</v>
      </c>
      <c r="BE41" s="50" t="s">
        <v>321</v>
      </c>
      <c r="BF41" s="50" t="s">
        <v>321</v>
      </c>
      <c r="BG41" s="50" t="s">
        <v>321</v>
      </c>
      <c r="BH41" s="50" t="s">
        <v>321</v>
      </c>
      <c r="BI41" s="50" t="s">
        <v>321</v>
      </c>
      <c r="BJ41" s="50">
        <v>0</v>
      </c>
      <c r="BK41" s="50">
        <v>0</v>
      </c>
      <c r="BL41" s="50">
        <v>0</v>
      </c>
      <c r="BM41" s="50">
        <v>0</v>
      </c>
      <c r="BN41" s="50" t="s">
        <v>321</v>
      </c>
      <c r="BO41" s="50" t="s">
        <v>321</v>
      </c>
      <c r="BP41" s="50" t="s">
        <v>321</v>
      </c>
      <c r="BQ41" s="50" t="s">
        <v>321</v>
      </c>
      <c r="BR41" s="50" t="s">
        <v>321</v>
      </c>
      <c r="BS41" s="50" t="s">
        <v>321</v>
      </c>
      <c r="BT41" s="38"/>
      <c r="BU41" s="37"/>
      <c r="BV41" s="29" t="s">
        <v>306</v>
      </c>
      <c r="BW41" s="50" t="s">
        <v>321</v>
      </c>
      <c r="BX41" s="50" t="s">
        <v>321</v>
      </c>
      <c r="BY41" s="50" t="s">
        <v>321</v>
      </c>
      <c r="BZ41" s="50" t="s">
        <v>321</v>
      </c>
      <c r="CA41" s="50" t="s">
        <v>321</v>
      </c>
      <c r="CB41" s="50" t="s">
        <v>321</v>
      </c>
      <c r="CC41" s="50" t="s">
        <v>321</v>
      </c>
      <c r="CD41" s="50" t="s">
        <v>321</v>
      </c>
      <c r="CE41" s="50" t="s">
        <v>321</v>
      </c>
      <c r="CF41" s="50" t="s">
        <v>321</v>
      </c>
      <c r="CG41" s="50" t="s">
        <v>321</v>
      </c>
      <c r="CH41" s="50">
        <v>0</v>
      </c>
      <c r="CI41" s="50">
        <v>0</v>
      </c>
      <c r="CJ41" s="50">
        <v>0</v>
      </c>
      <c r="CK41" s="50">
        <v>0</v>
      </c>
      <c r="CL41" s="50" t="s">
        <v>321</v>
      </c>
      <c r="CM41" s="50" t="s">
        <v>321</v>
      </c>
      <c r="CN41" s="50" t="s">
        <v>321</v>
      </c>
      <c r="CO41" s="50" t="s">
        <v>321</v>
      </c>
      <c r="CP41" s="50" t="s">
        <v>321</v>
      </c>
      <c r="CQ41" s="50" t="s">
        <v>321</v>
      </c>
      <c r="CR41" s="38"/>
      <c r="CS41" s="37"/>
      <c r="CT41" s="29" t="s">
        <v>306</v>
      </c>
      <c r="CU41" s="50" t="s">
        <v>321</v>
      </c>
      <c r="CV41" s="50" t="s">
        <v>321</v>
      </c>
      <c r="CW41" s="50" t="s">
        <v>321</v>
      </c>
      <c r="CX41" s="50" t="s">
        <v>321</v>
      </c>
      <c r="CY41" s="50" t="s">
        <v>321</v>
      </c>
      <c r="CZ41" s="50" t="s">
        <v>321</v>
      </c>
      <c r="DA41" s="50" t="s">
        <v>321</v>
      </c>
      <c r="DB41" s="50">
        <v>0</v>
      </c>
      <c r="DC41" s="50">
        <v>0</v>
      </c>
      <c r="DD41" s="50">
        <v>0</v>
      </c>
      <c r="DE41" s="50">
        <v>0</v>
      </c>
      <c r="DF41" s="50">
        <v>0</v>
      </c>
      <c r="DG41" s="50">
        <v>0</v>
      </c>
      <c r="DH41" s="50">
        <v>0</v>
      </c>
      <c r="DI41" s="50">
        <v>0</v>
      </c>
      <c r="DJ41" s="50" t="s">
        <v>321</v>
      </c>
      <c r="DK41" s="50" t="s">
        <v>321</v>
      </c>
      <c r="DL41" s="50" t="s">
        <v>321</v>
      </c>
      <c r="DM41" s="50" t="s">
        <v>321</v>
      </c>
      <c r="DN41" s="50" t="s">
        <v>321</v>
      </c>
      <c r="DO41" s="50" t="s">
        <v>321</v>
      </c>
      <c r="DP41" s="38"/>
      <c r="DQ41" s="37"/>
      <c r="DR41" s="29" t="s">
        <v>306</v>
      </c>
      <c r="DS41" s="50" t="s">
        <v>321</v>
      </c>
      <c r="DT41" s="50" t="s">
        <v>321</v>
      </c>
      <c r="DU41" s="50" t="s">
        <v>321</v>
      </c>
      <c r="DV41" s="50" t="s">
        <v>321</v>
      </c>
      <c r="DW41" s="50" t="s">
        <v>321</v>
      </c>
      <c r="DX41" s="50" t="s">
        <v>321</v>
      </c>
      <c r="DY41" s="50" t="s">
        <v>321</v>
      </c>
      <c r="DZ41" s="50" t="s">
        <v>321</v>
      </c>
      <c r="EA41" s="50">
        <v>0</v>
      </c>
      <c r="EB41" s="50">
        <v>0</v>
      </c>
      <c r="EC41" s="50">
        <v>0</v>
      </c>
      <c r="ED41" s="50">
        <v>0</v>
      </c>
      <c r="EE41" s="50">
        <v>0</v>
      </c>
      <c r="EF41" s="50">
        <v>0</v>
      </c>
      <c r="EG41" s="50">
        <v>0</v>
      </c>
      <c r="EH41" s="50" t="s">
        <v>321</v>
      </c>
      <c r="EI41" s="50" t="s">
        <v>321</v>
      </c>
      <c r="EJ41" s="50" t="s">
        <v>321</v>
      </c>
      <c r="EK41" s="50" t="s">
        <v>321</v>
      </c>
      <c r="EL41" s="50" t="s">
        <v>321</v>
      </c>
      <c r="EM41" s="50" t="s">
        <v>321</v>
      </c>
      <c r="EN41" s="38"/>
      <c r="EO41" s="37"/>
      <c r="EP41" s="29" t="s">
        <v>306</v>
      </c>
      <c r="EQ41" s="50" t="s">
        <v>321</v>
      </c>
      <c r="ER41" s="50" t="s">
        <v>321</v>
      </c>
      <c r="ES41" s="50" t="s">
        <v>321</v>
      </c>
      <c r="ET41" s="50" t="s">
        <v>321</v>
      </c>
      <c r="EU41" s="50" t="s">
        <v>321</v>
      </c>
      <c r="EV41" s="50" t="s">
        <v>321</v>
      </c>
      <c r="EW41" s="50" t="s">
        <v>321</v>
      </c>
      <c r="EX41" s="50" t="s">
        <v>321</v>
      </c>
      <c r="EY41" s="50" t="s">
        <v>321</v>
      </c>
      <c r="EZ41" s="50" t="s">
        <v>321</v>
      </c>
      <c r="FA41" s="50" t="s">
        <v>321</v>
      </c>
      <c r="FB41" s="50">
        <v>0</v>
      </c>
      <c r="FC41" s="50">
        <v>0</v>
      </c>
      <c r="FD41" s="50">
        <v>0</v>
      </c>
      <c r="FE41" s="50">
        <v>0</v>
      </c>
      <c r="FF41" s="50" t="s">
        <v>321</v>
      </c>
      <c r="FG41" s="50" t="s">
        <v>321</v>
      </c>
      <c r="FH41" s="50" t="s">
        <v>321</v>
      </c>
      <c r="FI41" s="50" t="s">
        <v>321</v>
      </c>
      <c r="FJ41" s="50" t="s">
        <v>321</v>
      </c>
      <c r="FK41" s="50" t="s">
        <v>321</v>
      </c>
      <c r="FM41" s="16"/>
      <c r="FN41" s="10" t="s">
        <v>304</v>
      </c>
      <c r="FO41" s="48" t="s">
        <v>305</v>
      </c>
      <c r="FP41" s="48" t="s">
        <v>305</v>
      </c>
      <c r="FQ41" s="48" t="s">
        <v>305</v>
      </c>
      <c r="FR41" s="48" t="s">
        <v>305</v>
      </c>
      <c r="FS41" s="48" t="s">
        <v>305</v>
      </c>
      <c r="FT41" s="48" t="s">
        <v>305</v>
      </c>
      <c r="FU41" s="48" t="s">
        <v>305</v>
      </c>
      <c r="FV41" s="48" t="s">
        <v>305</v>
      </c>
      <c r="FW41" s="48" t="s">
        <v>305</v>
      </c>
      <c r="FX41" s="48" t="s">
        <v>305</v>
      </c>
      <c r="FY41" s="48" t="s">
        <v>305</v>
      </c>
      <c r="FZ41" s="48">
        <v>0</v>
      </c>
      <c r="GA41" s="48">
        <v>0</v>
      </c>
      <c r="GB41" s="48">
        <v>0</v>
      </c>
      <c r="GC41" s="48">
        <v>0</v>
      </c>
      <c r="GD41" s="48" t="s">
        <v>305</v>
      </c>
      <c r="GE41" s="48" t="s">
        <v>305</v>
      </c>
      <c r="GF41" s="48" t="s">
        <v>305</v>
      </c>
      <c r="GG41" s="48" t="s">
        <v>305</v>
      </c>
      <c r="GH41" s="48" t="s">
        <v>305</v>
      </c>
      <c r="GI41" s="48" t="s">
        <v>305</v>
      </c>
      <c r="GK41" s="16"/>
      <c r="GL41" s="10" t="s">
        <v>304</v>
      </c>
      <c r="GM41" s="48" t="s">
        <v>305</v>
      </c>
      <c r="GN41" s="48" t="s">
        <v>305</v>
      </c>
      <c r="GO41" s="48" t="s">
        <v>305</v>
      </c>
      <c r="GP41" s="48" t="s">
        <v>305</v>
      </c>
      <c r="GQ41" s="48" t="s">
        <v>305</v>
      </c>
      <c r="GR41" s="48" t="s">
        <v>305</v>
      </c>
      <c r="GS41" s="48" t="s">
        <v>305</v>
      </c>
      <c r="GT41" s="48" t="s">
        <v>305</v>
      </c>
      <c r="GU41" s="48" t="s">
        <v>305</v>
      </c>
      <c r="GV41" s="48" t="s">
        <v>305</v>
      </c>
      <c r="GW41" s="48">
        <v>0</v>
      </c>
      <c r="GX41" s="48">
        <v>0</v>
      </c>
      <c r="GY41" s="48">
        <v>0</v>
      </c>
      <c r="GZ41" s="48">
        <v>0</v>
      </c>
      <c r="HA41" s="48">
        <v>0</v>
      </c>
      <c r="HB41" s="48" t="s">
        <v>305</v>
      </c>
      <c r="HC41" s="48" t="s">
        <v>305</v>
      </c>
      <c r="HD41" s="48" t="s">
        <v>305</v>
      </c>
      <c r="HE41" s="48" t="s">
        <v>305</v>
      </c>
      <c r="HF41" s="48" t="s">
        <v>305</v>
      </c>
      <c r="HG41" s="48" t="s">
        <v>305</v>
      </c>
    </row>
    <row r="42" spans="1:215" ht="15">
      <c r="A42" s="16"/>
      <c r="B42" s="19" t="s">
        <v>308</v>
      </c>
      <c r="C42" s="16">
        <v>0</v>
      </c>
      <c r="D42" s="48" t="s">
        <v>305</v>
      </c>
      <c r="E42" s="48" t="s">
        <v>305</v>
      </c>
      <c r="F42" s="48" t="s">
        <v>305</v>
      </c>
      <c r="G42" s="48" t="s">
        <v>305</v>
      </c>
      <c r="H42" s="48" t="s">
        <v>305</v>
      </c>
      <c r="I42" s="48" t="s">
        <v>305</v>
      </c>
      <c r="J42" s="48" t="s">
        <v>305</v>
      </c>
      <c r="K42" s="48" t="s">
        <v>305</v>
      </c>
      <c r="L42" s="48" t="s">
        <v>305</v>
      </c>
      <c r="M42" s="48" t="s">
        <v>305</v>
      </c>
      <c r="N42" s="48" t="s">
        <v>305</v>
      </c>
      <c r="O42" s="48" t="s">
        <v>305</v>
      </c>
      <c r="P42" s="48" t="s">
        <v>305</v>
      </c>
      <c r="Q42" s="48" t="s">
        <v>305</v>
      </c>
      <c r="R42" s="48" t="s">
        <v>305</v>
      </c>
      <c r="S42" s="48" t="s">
        <v>305</v>
      </c>
      <c r="T42" s="48" t="s">
        <v>305</v>
      </c>
      <c r="U42" s="48" t="s">
        <v>305</v>
      </c>
      <c r="V42" s="48" t="s">
        <v>305</v>
      </c>
      <c r="W42" s="48" t="s">
        <v>305</v>
      </c>
      <c r="Y42" s="16"/>
      <c r="Z42" s="19" t="s">
        <v>308</v>
      </c>
      <c r="AA42" s="16">
        <v>0</v>
      </c>
      <c r="AB42" s="48" t="s">
        <v>305</v>
      </c>
      <c r="AC42" s="48" t="s">
        <v>305</v>
      </c>
      <c r="AD42" s="48" t="s">
        <v>305</v>
      </c>
      <c r="AE42" s="48" t="s">
        <v>305</v>
      </c>
      <c r="AF42" s="48" t="s">
        <v>305</v>
      </c>
      <c r="AG42" s="48" t="s">
        <v>305</v>
      </c>
      <c r="AH42" s="48" t="s">
        <v>305</v>
      </c>
      <c r="AI42" s="48" t="s">
        <v>305</v>
      </c>
      <c r="AJ42" s="48" t="s">
        <v>305</v>
      </c>
      <c r="AK42" s="48" t="s">
        <v>305</v>
      </c>
      <c r="AL42" s="48" t="s">
        <v>305</v>
      </c>
      <c r="AM42" s="48" t="s">
        <v>305</v>
      </c>
      <c r="AN42" s="48" t="s">
        <v>305</v>
      </c>
      <c r="AO42" s="48" t="s">
        <v>305</v>
      </c>
      <c r="AP42" s="48" t="s">
        <v>305</v>
      </c>
      <c r="AQ42" s="48" t="s">
        <v>305</v>
      </c>
      <c r="AR42" s="48" t="s">
        <v>305</v>
      </c>
      <c r="AS42" s="48" t="s">
        <v>305</v>
      </c>
      <c r="AT42" s="48" t="s">
        <v>305</v>
      </c>
      <c r="AU42" s="48" t="s">
        <v>305</v>
      </c>
      <c r="AW42" s="37"/>
      <c r="AX42" s="29" t="s">
        <v>309</v>
      </c>
      <c r="AY42" s="37">
        <v>0</v>
      </c>
      <c r="AZ42" s="50" t="s">
        <v>321</v>
      </c>
      <c r="BA42" s="50" t="s">
        <v>321</v>
      </c>
      <c r="BB42" s="50" t="s">
        <v>321</v>
      </c>
      <c r="BC42" s="50" t="s">
        <v>321</v>
      </c>
      <c r="BD42" s="50" t="s">
        <v>321</v>
      </c>
      <c r="BE42" s="50" t="s">
        <v>321</v>
      </c>
      <c r="BF42" s="50" t="s">
        <v>321</v>
      </c>
      <c r="BG42" s="50" t="s">
        <v>321</v>
      </c>
      <c r="BH42" s="50" t="s">
        <v>321</v>
      </c>
      <c r="BI42" s="50" t="s">
        <v>321</v>
      </c>
      <c r="BJ42" s="50" t="s">
        <v>321</v>
      </c>
      <c r="BK42" s="50" t="s">
        <v>321</v>
      </c>
      <c r="BL42" s="50" t="s">
        <v>321</v>
      </c>
      <c r="BM42" s="50" t="s">
        <v>321</v>
      </c>
      <c r="BN42" s="50" t="s">
        <v>321</v>
      </c>
      <c r="BO42" s="50" t="s">
        <v>321</v>
      </c>
      <c r="BP42" s="50" t="s">
        <v>321</v>
      </c>
      <c r="BQ42" s="50" t="s">
        <v>321</v>
      </c>
      <c r="BR42" s="50" t="s">
        <v>321</v>
      </c>
      <c r="BS42" s="50" t="s">
        <v>321</v>
      </c>
      <c r="BT42" s="38"/>
      <c r="BU42" s="37"/>
      <c r="BV42" s="29" t="s">
        <v>309</v>
      </c>
      <c r="BW42" s="37">
        <v>0</v>
      </c>
      <c r="BX42" s="50" t="s">
        <v>321</v>
      </c>
      <c r="BY42" s="50" t="s">
        <v>321</v>
      </c>
      <c r="BZ42" s="50" t="s">
        <v>321</v>
      </c>
      <c r="CA42" s="50" t="s">
        <v>321</v>
      </c>
      <c r="CB42" s="50" t="s">
        <v>321</v>
      </c>
      <c r="CC42" s="50" t="s">
        <v>321</v>
      </c>
      <c r="CD42" s="50" t="s">
        <v>321</v>
      </c>
      <c r="CE42" s="50" t="s">
        <v>321</v>
      </c>
      <c r="CF42" s="50" t="s">
        <v>321</v>
      </c>
      <c r="CG42" s="50" t="s">
        <v>321</v>
      </c>
      <c r="CH42" s="50" t="s">
        <v>321</v>
      </c>
      <c r="CI42" s="50" t="s">
        <v>321</v>
      </c>
      <c r="CJ42" s="50" t="s">
        <v>321</v>
      </c>
      <c r="CK42" s="50" t="s">
        <v>321</v>
      </c>
      <c r="CL42" s="50" t="s">
        <v>321</v>
      </c>
      <c r="CM42" s="50" t="s">
        <v>321</v>
      </c>
      <c r="CN42" s="50" t="s">
        <v>321</v>
      </c>
      <c r="CO42" s="50" t="s">
        <v>321</v>
      </c>
      <c r="CP42" s="50" t="s">
        <v>321</v>
      </c>
      <c r="CQ42" s="50" t="s">
        <v>321</v>
      </c>
      <c r="CR42" s="38"/>
      <c r="CS42" s="37"/>
      <c r="CT42" s="29" t="s">
        <v>309</v>
      </c>
      <c r="CU42" s="37">
        <v>0</v>
      </c>
      <c r="CV42" s="50" t="s">
        <v>321</v>
      </c>
      <c r="CW42" s="50" t="s">
        <v>321</v>
      </c>
      <c r="CX42" s="50" t="s">
        <v>321</v>
      </c>
      <c r="CY42" s="50" t="s">
        <v>321</v>
      </c>
      <c r="CZ42" s="50" t="s">
        <v>321</v>
      </c>
      <c r="DA42" s="50" t="s">
        <v>321</v>
      </c>
      <c r="DB42" s="50" t="s">
        <v>321</v>
      </c>
      <c r="DC42" s="50" t="s">
        <v>321</v>
      </c>
      <c r="DD42" s="50" t="s">
        <v>321</v>
      </c>
      <c r="DE42" s="50" t="s">
        <v>321</v>
      </c>
      <c r="DF42" s="50" t="s">
        <v>321</v>
      </c>
      <c r="DG42" s="50" t="s">
        <v>321</v>
      </c>
      <c r="DH42" s="50" t="s">
        <v>321</v>
      </c>
      <c r="DI42" s="50" t="s">
        <v>321</v>
      </c>
      <c r="DJ42" s="50" t="s">
        <v>321</v>
      </c>
      <c r="DK42" s="50" t="s">
        <v>321</v>
      </c>
      <c r="DL42" s="50" t="s">
        <v>321</v>
      </c>
      <c r="DM42" s="50" t="s">
        <v>321</v>
      </c>
      <c r="DN42" s="50" t="s">
        <v>321</v>
      </c>
      <c r="DO42" s="50" t="s">
        <v>321</v>
      </c>
      <c r="DP42" s="38"/>
      <c r="DQ42" s="37"/>
      <c r="DR42" s="29" t="s">
        <v>309</v>
      </c>
      <c r="DS42" s="37">
        <v>0</v>
      </c>
      <c r="DT42" s="50" t="s">
        <v>321</v>
      </c>
      <c r="DU42" s="50" t="s">
        <v>321</v>
      </c>
      <c r="DV42" s="50" t="s">
        <v>321</v>
      </c>
      <c r="DW42" s="50" t="s">
        <v>321</v>
      </c>
      <c r="DX42" s="50" t="s">
        <v>321</v>
      </c>
      <c r="DY42" s="50" t="s">
        <v>321</v>
      </c>
      <c r="DZ42" s="50" t="s">
        <v>321</v>
      </c>
      <c r="EA42" s="50" t="s">
        <v>321</v>
      </c>
      <c r="EB42" s="50" t="s">
        <v>321</v>
      </c>
      <c r="EC42" s="50" t="s">
        <v>321</v>
      </c>
      <c r="ED42" s="50" t="s">
        <v>321</v>
      </c>
      <c r="EE42" s="50" t="s">
        <v>321</v>
      </c>
      <c r="EF42" s="50" t="s">
        <v>321</v>
      </c>
      <c r="EG42" s="50" t="s">
        <v>321</v>
      </c>
      <c r="EH42" s="50" t="s">
        <v>321</v>
      </c>
      <c r="EI42" s="50" t="s">
        <v>321</v>
      </c>
      <c r="EJ42" s="50" t="s">
        <v>321</v>
      </c>
      <c r="EK42" s="50" t="s">
        <v>321</v>
      </c>
      <c r="EL42" s="50" t="s">
        <v>321</v>
      </c>
      <c r="EM42" s="50" t="s">
        <v>321</v>
      </c>
      <c r="EN42" s="38"/>
      <c r="EO42" s="37"/>
      <c r="EP42" s="29" t="s">
        <v>309</v>
      </c>
      <c r="EQ42" s="37">
        <v>0</v>
      </c>
      <c r="ER42" s="50" t="s">
        <v>321</v>
      </c>
      <c r="ES42" s="50" t="s">
        <v>321</v>
      </c>
      <c r="ET42" s="50" t="s">
        <v>321</v>
      </c>
      <c r="EU42" s="50" t="s">
        <v>321</v>
      </c>
      <c r="EV42" s="50" t="s">
        <v>321</v>
      </c>
      <c r="EW42" s="50" t="s">
        <v>321</v>
      </c>
      <c r="EX42" s="50" t="s">
        <v>321</v>
      </c>
      <c r="EY42" s="50" t="s">
        <v>321</v>
      </c>
      <c r="EZ42" s="50" t="s">
        <v>321</v>
      </c>
      <c r="FA42" s="50" t="s">
        <v>321</v>
      </c>
      <c r="FB42" s="50" t="s">
        <v>321</v>
      </c>
      <c r="FC42" s="50" t="s">
        <v>321</v>
      </c>
      <c r="FD42" s="50" t="s">
        <v>321</v>
      </c>
      <c r="FE42" s="50" t="s">
        <v>321</v>
      </c>
      <c r="FF42" s="50" t="s">
        <v>321</v>
      </c>
      <c r="FG42" s="50" t="s">
        <v>321</v>
      </c>
      <c r="FH42" s="50" t="s">
        <v>321</v>
      </c>
      <c r="FI42" s="50" t="s">
        <v>321</v>
      </c>
      <c r="FJ42" s="50" t="s">
        <v>321</v>
      </c>
      <c r="FK42" s="50" t="s">
        <v>321</v>
      </c>
      <c r="FM42" s="16"/>
      <c r="FN42" s="10" t="s">
        <v>308</v>
      </c>
      <c r="FO42" s="16">
        <v>0</v>
      </c>
      <c r="FP42" s="48" t="s">
        <v>305</v>
      </c>
      <c r="FQ42" s="48" t="s">
        <v>305</v>
      </c>
      <c r="FR42" s="48" t="s">
        <v>305</v>
      </c>
      <c r="FS42" s="48" t="s">
        <v>305</v>
      </c>
      <c r="FT42" s="48" t="s">
        <v>305</v>
      </c>
      <c r="FU42" s="48" t="s">
        <v>305</v>
      </c>
      <c r="FV42" s="48" t="s">
        <v>305</v>
      </c>
      <c r="FW42" s="48" t="s">
        <v>305</v>
      </c>
      <c r="FX42" s="48" t="s">
        <v>305</v>
      </c>
      <c r="FY42" s="48" t="s">
        <v>305</v>
      </c>
      <c r="FZ42" s="48" t="s">
        <v>305</v>
      </c>
      <c r="GA42" s="48" t="s">
        <v>305</v>
      </c>
      <c r="GB42" s="48" t="s">
        <v>305</v>
      </c>
      <c r="GC42" s="48" t="s">
        <v>305</v>
      </c>
      <c r="GD42" s="48" t="s">
        <v>305</v>
      </c>
      <c r="GE42" s="48" t="s">
        <v>305</v>
      </c>
      <c r="GF42" s="48" t="s">
        <v>305</v>
      </c>
      <c r="GG42" s="48" t="s">
        <v>305</v>
      </c>
      <c r="GH42" s="48" t="s">
        <v>305</v>
      </c>
      <c r="GI42" s="48" t="s">
        <v>305</v>
      </c>
      <c r="GK42" s="16"/>
      <c r="GL42" s="10" t="s">
        <v>308</v>
      </c>
      <c r="GM42" s="16">
        <v>0</v>
      </c>
      <c r="GN42" s="48" t="s">
        <v>305</v>
      </c>
      <c r="GO42" s="48" t="s">
        <v>305</v>
      </c>
      <c r="GP42" s="48" t="s">
        <v>305</v>
      </c>
      <c r="GQ42" s="48" t="s">
        <v>305</v>
      </c>
      <c r="GR42" s="48" t="s">
        <v>305</v>
      </c>
      <c r="GS42" s="48" t="s">
        <v>305</v>
      </c>
      <c r="GT42" s="48" t="s">
        <v>305</v>
      </c>
      <c r="GU42" s="48" t="s">
        <v>305</v>
      </c>
      <c r="GV42" s="48" t="s">
        <v>305</v>
      </c>
      <c r="GW42" s="48" t="s">
        <v>305</v>
      </c>
      <c r="GX42" s="48" t="s">
        <v>305</v>
      </c>
      <c r="GY42" s="48" t="s">
        <v>305</v>
      </c>
      <c r="GZ42" s="48" t="s">
        <v>305</v>
      </c>
      <c r="HA42" s="48" t="s">
        <v>305</v>
      </c>
      <c r="HB42" s="48" t="s">
        <v>305</v>
      </c>
      <c r="HC42" s="48" t="s">
        <v>305</v>
      </c>
      <c r="HD42" s="48" t="s">
        <v>305</v>
      </c>
      <c r="HE42" s="48" t="s">
        <v>305</v>
      </c>
      <c r="HF42" s="48" t="s">
        <v>305</v>
      </c>
      <c r="HG42" s="48" t="s">
        <v>305</v>
      </c>
    </row>
    <row r="43" spans="1:215" ht="15">
      <c r="A43" s="16"/>
      <c r="B43" s="19" t="s">
        <v>310</v>
      </c>
      <c r="C43" s="16">
        <v>0</v>
      </c>
      <c r="D43" s="16">
        <v>0</v>
      </c>
      <c r="E43" s="16">
        <v>0</v>
      </c>
      <c r="F43" s="16">
        <v>0</v>
      </c>
      <c r="G43" s="16">
        <v>0</v>
      </c>
      <c r="H43" s="16">
        <v>0</v>
      </c>
      <c r="I43" s="16">
        <v>0</v>
      </c>
      <c r="J43" s="16">
        <v>0</v>
      </c>
      <c r="K43" s="16">
        <v>0</v>
      </c>
      <c r="L43" s="16">
        <v>0</v>
      </c>
      <c r="M43" s="16">
        <v>0</v>
      </c>
      <c r="N43" s="16">
        <v>0</v>
      </c>
      <c r="O43" s="16">
        <v>0</v>
      </c>
      <c r="P43" s="16">
        <v>0</v>
      </c>
      <c r="Q43" s="16">
        <v>0</v>
      </c>
      <c r="R43" s="16">
        <v>0</v>
      </c>
      <c r="S43" s="16">
        <v>0</v>
      </c>
      <c r="T43" s="16">
        <v>0</v>
      </c>
      <c r="U43" s="16">
        <v>0</v>
      </c>
      <c r="V43" s="16">
        <v>0</v>
      </c>
      <c r="W43" s="16">
        <v>0</v>
      </c>
      <c r="Y43" s="16"/>
      <c r="Z43" s="19" t="s">
        <v>310</v>
      </c>
      <c r="AA43" s="16">
        <v>0</v>
      </c>
      <c r="AB43" s="16">
        <v>0</v>
      </c>
      <c r="AC43" s="16">
        <v>0</v>
      </c>
      <c r="AD43" s="16">
        <v>0</v>
      </c>
      <c r="AE43" s="16">
        <v>0</v>
      </c>
      <c r="AF43" s="16">
        <v>0</v>
      </c>
      <c r="AG43" s="16">
        <v>0</v>
      </c>
      <c r="AH43" s="16">
        <v>0</v>
      </c>
      <c r="AI43" s="16">
        <v>0</v>
      </c>
      <c r="AJ43" s="16">
        <v>0</v>
      </c>
      <c r="AK43" s="16">
        <v>0</v>
      </c>
      <c r="AL43" s="16">
        <v>0</v>
      </c>
      <c r="AM43" s="16">
        <v>0</v>
      </c>
      <c r="AN43" s="16">
        <v>0</v>
      </c>
      <c r="AO43" s="16">
        <v>0</v>
      </c>
      <c r="AP43" s="16">
        <v>0</v>
      </c>
      <c r="AQ43" s="16">
        <v>0</v>
      </c>
      <c r="AR43" s="16">
        <v>0</v>
      </c>
      <c r="AS43" s="16">
        <v>0</v>
      </c>
      <c r="AT43" s="16">
        <v>0</v>
      </c>
      <c r="AU43" s="16">
        <v>0</v>
      </c>
      <c r="AW43" s="37"/>
      <c r="AX43" s="29" t="s">
        <v>311</v>
      </c>
      <c r="AY43" s="37">
        <v>0</v>
      </c>
      <c r="AZ43" s="37">
        <v>0</v>
      </c>
      <c r="BA43" s="37">
        <v>0</v>
      </c>
      <c r="BB43" s="37">
        <v>0</v>
      </c>
      <c r="BC43" s="37">
        <v>0</v>
      </c>
      <c r="BD43" s="37">
        <v>0</v>
      </c>
      <c r="BE43" s="37">
        <v>0</v>
      </c>
      <c r="BF43" s="37">
        <v>0</v>
      </c>
      <c r="BG43" s="37">
        <v>0</v>
      </c>
      <c r="BH43" s="37">
        <v>0</v>
      </c>
      <c r="BI43" s="37">
        <v>0</v>
      </c>
      <c r="BJ43" s="37">
        <v>0</v>
      </c>
      <c r="BK43" s="37">
        <v>0</v>
      </c>
      <c r="BL43" s="37">
        <v>0</v>
      </c>
      <c r="BM43" s="37">
        <v>0</v>
      </c>
      <c r="BN43" s="37">
        <v>0</v>
      </c>
      <c r="BO43" s="37">
        <v>0</v>
      </c>
      <c r="BP43" s="37">
        <v>0</v>
      </c>
      <c r="BQ43" s="37">
        <v>0</v>
      </c>
      <c r="BR43" s="37">
        <v>0</v>
      </c>
      <c r="BS43" s="37">
        <v>0</v>
      </c>
      <c r="BT43" s="38"/>
      <c r="BU43" s="37"/>
      <c r="BV43" s="29" t="s">
        <v>311</v>
      </c>
      <c r="BW43" s="37">
        <v>0</v>
      </c>
      <c r="BX43" s="37">
        <v>0</v>
      </c>
      <c r="BY43" s="37">
        <v>0</v>
      </c>
      <c r="BZ43" s="37">
        <v>0</v>
      </c>
      <c r="CA43" s="37">
        <v>0</v>
      </c>
      <c r="CB43" s="37">
        <v>0</v>
      </c>
      <c r="CC43" s="37">
        <v>0</v>
      </c>
      <c r="CD43" s="37">
        <v>0</v>
      </c>
      <c r="CE43" s="37">
        <v>0</v>
      </c>
      <c r="CF43" s="37">
        <v>0</v>
      </c>
      <c r="CG43" s="37">
        <v>0</v>
      </c>
      <c r="CH43" s="37">
        <v>0</v>
      </c>
      <c r="CI43" s="37">
        <v>0</v>
      </c>
      <c r="CJ43" s="37">
        <v>0</v>
      </c>
      <c r="CK43" s="37">
        <v>0</v>
      </c>
      <c r="CL43" s="37">
        <v>0</v>
      </c>
      <c r="CM43" s="37">
        <v>0</v>
      </c>
      <c r="CN43" s="37">
        <v>0</v>
      </c>
      <c r="CO43" s="37">
        <v>0</v>
      </c>
      <c r="CP43" s="37">
        <v>0</v>
      </c>
      <c r="CQ43" s="37">
        <v>0</v>
      </c>
      <c r="CR43" s="38"/>
      <c r="CS43" s="37"/>
      <c r="CT43" s="29" t="s">
        <v>311</v>
      </c>
      <c r="CU43" s="37">
        <v>0</v>
      </c>
      <c r="CV43" s="37">
        <v>0</v>
      </c>
      <c r="CW43" s="37">
        <v>0</v>
      </c>
      <c r="CX43" s="37">
        <v>0</v>
      </c>
      <c r="CY43" s="37">
        <v>0</v>
      </c>
      <c r="CZ43" s="37">
        <v>0</v>
      </c>
      <c r="DA43" s="37">
        <v>0</v>
      </c>
      <c r="DB43" s="37">
        <v>0</v>
      </c>
      <c r="DC43" s="37">
        <v>0</v>
      </c>
      <c r="DD43" s="37">
        <v>0</v>
      </c>
      <c r="DE43" s="37">
        <v>0</v>
      </c>
      <c r="DF43" s="37">
        <v>0</v>
      </c>
      <c r="DG43" s="37">
        <v>0</v>
      </c>
      <c r="DH43" s="37">
        <v>0</v>
      </c>
      <c r="DI43" s="37">
        <v>0</v>
      </c>
      <c r="DJ43" s="37">
        <v>0</v>
      </c>
      <c r="DK43" s="37">
        <v>0</v>
      </c>
      <c r="DL43" s="37">
        <v>0</v>
      </c>
      <c r="DM43" s="37">
        <v>0</v>
      </c>
      <c r="DN43" s="37">
        <v>0</v>
      </c>
      <c r="DO43" s="37">
        <v>0</v>
      </c>
      <c r="DP43" s="38"/>
      <c r="DQ43" s="37"/>
      <c r="DR43" s="29" t="s">
        <v>311</v>
      </c>
      <c r="DS43" s="37">
        <v>0</v>
      </c>
      <c r="DT43" s="37">
        <v>0</v>
      </c>
      <c r="DU43" s="37">
        <v>0</v>
      </c>
      <c r="DV43" s="37">
        <v>0</v>
      </c>
      <c r="DW43" s="37">
        <v>0</v>
      </c>
      <c r="DX43" s="37">
        <v>0</v>
      </c>
      <c r="DY43" s="37">
        <v>0</v>
      </c>
      <c r="DZ43" s="37">
        <v>0</v>
      </c>
      <c r="EA43" s="37">
        <v>0</v>
      </c>
      <c r="EB43" s="37">
        <v>0</v>
      </c>
      <c r="EC43" s="37">
        <v>0</v>
      </c>
      <c r="ED43" s="37">
        <v>0</v>
      </c>
      <c r="EE43" s="37">
        <v>0</v>
      </c>
      <c r="EF43" s="37">
        <v>0</v>
      </c>
      <c r="EG43" s="37">
        <v>0</v>
      </c>
      <c r="EH43" s="37">
        <v>0</v>
      </c>
      <c r="EI43" s="37">
        <v>0</v>
      </c>
      <c r="EJ43" s="37">
        <v>0</v>
      </c>
      <c r="EK43" s="37">
        <v>0</v>
      </c>
      <c r="EL43" s="37">
        <v>0</v>
      </c>
      <c r="EM43" s="37">
        <v>0</v>
      </c>
      <c r="EN43" s="38"/>
      <c r="EO43" s="37"/>
      <c r="EP43" s="29" t="s">
        <v>311</v>
      </c>
      <c r="EQ43" s="37">
        <v>0</v>
      </c>
      <c r="ER43" s="37">
        <v>0</v>
      </c>
      <c r="ES43" s="37">
        <v>0</v>
      </c>
      <c r="ET43" s="37">
        <v>0</v>
      </c>
      <c r="EU43" s="37">
        <v>0</v>
      </c>
      <c r="EV43" s="37">
        <v>0</v>
      </c>
      <c r="EW43" s="37">
        <v>0</v>
      </c>
      <c r="EX43" s="37">
        <v>0</v>
      </c>
      <c r="EY43" s="37">
        <v>0</v>
      </c>
      <c r="EZ43" s="37">
        <v>0</v>
      </c>
      <c r="FA43" s="37">
        <v>0</v>
      </c>
      <c r="FB43" s="37">
        <v>0</v>
      </c>
      <c r="FC43" s="37">
        <v>0</v>
      </c>
      <c r="FD43" s="37">
        <v>0</v>
      </c>
      <c r="FE43" s="37">
        <v>0</v>
      </c>
      <c r="FF43" s="37">
        <v>0</v>
      </c>
      <c r="FG43" s="37">
        <v>0</v>
      </c>
      <c r="FH43" s="37">
        <v>0</v>
      </c>
      <c r="FI43" s="37">
        <v>0</v>
      </c>
      <c r="FJ43" s="37">
        <v>0</v>
      </c>
      <c r="FK43" s="37">
        <v>0</v>
      </c>
      <c r="FM43" s="16"/>
      <c r="FN43" s="10" t="s">
        <v>310</v>
      </c>
      <c r="FO43" s="16">
        <v>0</v>
      </c>
      <c r="FP43" s="16">
        <v>0</v>
      </c>
      <c r="FQ43" s="16">
        <v>0</v>
      </c>
      <c r="FR43" s="16">
        <v>0</v>
      </c>
      <c r="FS43" s="16">
        <v>0</v>
      </c>
      <c r="FT43" s="16">
        <v>0</v>
      </c>
      <c r="FU43" s="16">
        <v>0</v>
      </c>
      <c r="FV43" s="16">
        <v>0</v>
      </c>
      <c r="FW43" s="16">
        <v>0</v>
      </c>
      <c r="FX43" s="16">
        <v>0</v>
      </c>
      <c r="FY43" s="16">
        <v>0</v>
      </c>
      <c r="FZ43" s="16">
        <v>0</v>
      </c>
      <c r="GA43" s="16">
        <v>0</v>
      </c>
      <c r="GB43" s="16">
        <v>0</v>
      </c>
      <c r="GC43" s="16">
        <v>0</v>
      </c>
      <c r="GD43" s="16">
        <v>0</v>
      </c>
      <c r="GE43" s="16">
        <v>0</v>
      </c>
      <c r="GF43" s="16">
        <v>0</v>
      </c>
      <c r="GG43" s="16">
        <v>0</v>
      </c>
      <c r="GH43" s="16">
        <v>0</v>
      </c>
      <c r="GI43" s="16">
        <v>0</v>
      </c>
      <c r="GK43" s="16"/>
      <c r="GL43" s="10" t="s">
        <v>310</v>
      </c>
      <c r="GM43" s="16">
        <v>0</v>
      </c>
      <c r="GN43" s="16">
        <v>0</v>
      </c>
      <c r="GO43" s="16">
        <v>0</v>
      </c>
      <c r="GP43" s="16">
        <v>0</v>
      </c>
      <c r="GQ43" s="16">
        <v>0</v>
      </c>
      <c r="GR43" s="16">
        <v>0</v>
      </c>
      <c r="GS43" s="16">
        <v>0</v>
      </c>
      <c r="GT43" s="16">
        <v>0</v>
      </c>
      <c r="GU43" s="16">
        <v>0</v>
      </c>
      <c r="GV43" s="16">
        <v>0</v>
      </c>
      <c r="GW43" s="16">
        <v>0</v>
      </c>
      <c r="GX43" s="16">
        <v>0</v>
      </c>
      <c r="GY43" s="16">
        <v>0</v>
      </c>
      <c r="GZ43" s="16">
        <v>0</v>
      </c>
      <c r="HA43" s="16">
        <v>0</v>
      </c>
      <c r="HB43" s="16">
        <v>0</v>
      </c>
      <c r="HC43" s="16">
        <v>0</v>
      </c>
      <c r="HD43" s="16">
        <v>0</v>
      </c>
      <c r="HE43" s="16">
        <v>0</v>
      </c>
      <c r="HF43" s="16">
        <v>0</v>
      </c>
      <c r="HG43" s="16">
        <v>0</v>
      </c>
    </row>
    <row r="44" spans="1:215" ht="15">
      <c r="A44" s="314"/>
      <c r="B44" s="314"/>
      <c r="C44" s="16"/>
      <c r="D44" s="16"/>
      <c r="E44" s="16"/>
      <c r="F44" s="16"/>
      <c r="G44" s="16"/>
      <c r="H44" s="16"/>
      <c r="I44" s="16"/>
      <c r="J44" s="16"/>
      <c r="K44" s="16"/>
      <c r="L44" s="16"/>
      <c r="M44" s="16"/>
      <c r="N44" s="16"/>
      <c r="O44" s="16"/>
      <c r="P44" s="16"/>
      <c r="Q44" s="16"/>
      <c r="R44" s="16"/>
      <c r="S44" s="16"/>
      <c r="T44" s="16"/>
      <c r="U44" s="16"/>
      <c r="V44" s="16"/>
      <c r="W44" s="16"/>
      <c r="Y44" s="314"/>
      <c r="Z44" s="314"/>
      <c r="AA44" s="16"/>
      <c r="AB44" s="16"/>
      <c r="AC44" s="16"/>
      <c r="AD44" s="16"/>
      <c r="AE44" s="16"/>
      <c r="AF44" s="16"/>
      <c r="AG44" s="16"/>
      <c r="AH44" s="16"/>
      <c r="AI44" s="16"/>
      <c r="AJ44" s="16"/>
      <c r="AK44" s="16"/>
      <c r="AL44" s="16"/>
      <c r="AM44" s="16"/>
      <c r="AN44" s="16"/>
      <c r="AO44" s="16"/>
      <c r="AP44" s="16"/>
      <c r="AQ44" s="16"/>
      <c r="AR44" s="16"/>
      <c r="AS44" s="16"/>
      <c r="AT44" s="16"/>
      <c r="AU44" s="16"/>
      <c r="AW44" s="315"/>
      <c r="AX44" s="315"/>
      <c r="AY44" s="37"/>
      <c r="AZ44" s="37"/>
      <c r="BA44" s="37"/>
      <c r="BB44" s="37"/>
      <c r="BC44" s="37"/>
      <c r="BD44" s="37"/>
      <c r="BE44" s="37"/>
      <c r="BF44" s="37"/>
      <c r="BG44" s="37"/>
      <c r="BH44" s="37"/>
      <c r="BI44" s="37"/>
      <c r="BJ44" s="37"/>
      <c r="BK44" s="37"/>
      <c r="BL44" s="37"/>
      <c r="BM44" s="37"/>
      <c r="BN44" s="37"/>
      <c r="BO44" s="37"/>
      <c r="BP44" s="37"/>
      <c r="BQ44" s="37"/>
      <c r="BR44" s="37"/>
      <c r="BS44" s="37"/>
      <c r="BT44" s="38"/>
      <c r="BU44" s="315"/>
      <c r="BV44" s="315"/>
      <c r="BW44" s="37"/>
      <c r="BX44" s="37"/>
      <c r="BY44" s="37"/>
      <c r="BZ44" s="37"/>
      <c r="CA44" s="37"/>
      <c r="CB44" s="37"/>
      <c r="CC44" s="37"/>
      <c r="CD44" s="37"/>
      <c r="CE44" s="37"/>
      <c r="CF44" s="37"/>
      <c r="CG44" s="37"/>
      <c r="CH44" s="37"/>
      <c r="CI44" s="37"/>
      <c r="CJ44" s="37"/>
      <c r="CK44" s="37"/>
      <c r="CL44" s="37"/>
      <c r="CM44" s="37"/>
      <c r="CN44" s="37"/>
      <c r="CO44" s="37"/>
      <c r="CP44" s="37"/>
      <c r="CQ44" s="37"/>
      <c r="CR44" s="38"/>
      <c r="CS44" s="315"/>
      <c r="CT44" s="315"/>
      <c r="CU44" s="37"/>
      <c r="CV44" s="37"/>
      <c r="CW44" s="37"/>
      <c r="CX44" s="37"/>
      <c r="CY44" s="37"/>
      <c r="CZ44" s="37"/>
      <c r="DA44" s="37"/>
      <c r="DB44" s="37"/>
      <c r="DC44" s="37"/>
      <c r="DD44" s="37"/>
      <c r="DE44" s="37"/>
      <c r="DF44" s="37"/>
      <c r="DG44" s="37"/>
      <c r="DH44" s="37"/>
      <c r="DI44" s="37"/>
      <c r="DJ44" s="37"/>
      <c r="DK44" s="37"/>
      <c r="DL44" s="37"/>
      <c r="DM44" s="37"/>
      <c r="DN44" s="37"/>
      <c r="DO44" s="37"/>
      <c r="DP44" s="38"/>
      <c r="DQ44" s="315"/>
      <c r="DR44" s="315"/>
      <c r="DS44" s="37"/>
      <c r="DT44" s="37"/>
      <c r="DU44" s="37"/>
      <c r="DV44" s="37"/>
      <c r="DW44" s="37"/>
      <c r="DX44" s="37"/>
      <c r="DY44" s="37"/>
      <c r="DZ44" s="37"/>
      <c r="EA44" s="37"/>
      <c r="EB44" s="37"/>
      <c r="EC44" s="37"/>
      <c r="ED44" s="37"/>
      <c r="EE44" s="37"/>
      <c r="EF44" s="37"/>
      <c r="EG44" s="37"/>
      <c r="EH44" s="37"/>
      <c r="EI44" s="37"/>
      <c r="EJ44" s="37"/>
      <c r="EK44" s="37"/>
      <c r="EL44" s="37"/>
      <c r="EM44" s="37"/>
      <c r="EN44" s="38"/>
      <c r="EO44" s="315"/>
      <c r="EP44" s="315"/>
      <c r="EQ44" s="37"/>
      <c r="ER44" s="37"/>
      <c r="ES44" s="37"/>
      <c r="ET44" s="37"/>
      <c r="EU44" s="37"/>
      <c r="EV44" s="37"/>
      <c r="EW44" s="37"/>
      <c r="EX44" s="37"/>
      <c r="EY44" s="37"/>
      <c r="EZ44" s="37"/>
      <c r="FA44" s="37"/>
      <c r="FB44" s="37"/>
      <c r="FC44" s="37"/>
      <c r="FD44" s="37"/>
      <c r="FE44" s="37"/>
      <c r="FF44" s="37"/>
      <c r="FG44" s="37"/>
      <c r="FH44" s="37"/>
      <c r="FI44" s="37"/>
      <c r="FJ44" s="37"/>
      <c r="FK44" s="37"/>
      <c r="FM44" s="314"/>
      <c r="FN44" s="314"/>
      <c r="FO44" s="16"/>
      <c r="FP44" s="16"/>
      <c r="FQ44" s="16"/>
      <c r="FR44" s="16"/>
      <c r="FS44" s="16"/>
      <c r="FT44" s="16"/>
      <c r="FU44" s="16"/>
      <c r="FV44" s="16"/>
      <c r="FW44" s="16"/>
      <c r="FX44" s="16"/>
      <c r="FY44" s="16"/>
      <c r="FZ44" s="16"/>
      <c r="GA44" s="16"/>
      <c r="GB44" s="16"/>
      <c r="GC44" s="16"/>
      <c r="GD44" s="16"/>
      <c r="GE44" s="16"/>
      <c r="GF44" s="16"/>
      <c r="GG44" s="16"/>
      <c r="GH44" s="16"/>
      <c r="GI44" s="16"/>
      <c r="GK44" s="314"/>
      <c r="GL44" s="314"/>
      <c r="GM44" s="16"/>
      <c r="GN44" s="16"/>
      <c r="GO44" s="16"/>
      <c r="GP44" s="16"/>
      <c r="GQ44" s="16"/>
      <c r="GR44" s="16"/>
      <c r="GS44" s="16"/>
      <c r="GT44" s="16"/>
      <c r="GU44" s="16"/>
      <c r="GV44" s="16"/>
      <c r="GW44" s="16"/>
      <c r="GX44" s="16"/>
      <c r="GY44" s="16"/>
      <c r="GZ44" s="16"/>
      <c r="HA44" s="16"/>
      <c r="HB44" s="16"/>
      <c r="HC44" s="16"/>
      <c r="HD44" s="16"/>
      <c r="HE44" s="16"/>
      <c r="HF44" s="16"/>
      <c r="HG44" s="16"/>
    </row>
    <row r="45" spans="1:215" ht="15">
      <c r="A45" s="16"/>
      <c r="B45" s="18" t="s">
        <v>197</v>
      </c>
      <c r="C45" s="16"/>
      <c r="D45" s="16"/>
      <c r="E45" s="16"/>
      <c r="F45" s="16"/>
      <c r="G45" s="16"/>
      <c r="H45" s="16"/>
      <c r="I45" s="16"/>
      <c r="J45" s="16"/>
      <c r="K45" s="16"/>
      <c r="L45" s="16"/>
      <c r="M45" s="16"/>
      <c r="N45" s="16"/>
      <c r="O45" s="16"/>
      <c r="P45" s="16"/>
      <c r="Q45" s="16"/>
      <c r="R45" s="16"/>
      <c r="S45" s="16"/>
      <c r="T45" s="16"/>
      <c r="U45" s="16"/>
      <c r="V45" s="16"/>
      <c r="W45" s="16"/>
      <c r="Y45" s="16"/>
      <c r="Z45" s="18" t="s">
        <v>197</v>
      </c>
      <c r="AA45" s="16"/>
      <c r="AB45" s="16"/>
      <c r="AC45" s="16"/>
      <c r="AD45" s="16"/>
      <c r="AE45" s="16"/>
      <c r="AF45" s="16"/>
      <c r="AG45" s="16"/>
      <c r="AH45" s="16"/>
      <c r="AI45" s="16"/>
      <c r="AJ45" s="16"/>
      <c r="AK45" s="16"/>
      <c r="AL45" s="16"/>
      <c r="AM45" s="16"/>
      <c r="AN45" s="16"/>
      <c r="AO45" s="16"/>
      <c r="AP45" s="16"/>
      <c r="AQ45" s="16"/>
      <c r="AR45" s="16"/>
      <c r="AS45" s="16"/>
      <c r="AT45" s="16"/>
      <c r="AU45" s="16"/>
      <c r="AW45" s="37"/>
      <c r="AX45" s="28" t="s">
        <v>312</v>
      </c>
      <c r="AY45" s="37"/>
      <c r="AZ45" s="37"/>
      <c r="BA45" s="37"/>
      <c r="BB45" s="37"/>
      <c r="BC45" s="37"/>
      <c r="BD45" s="37"/>
      <c r="BE45" s="37"/>
      <c r="BF45" s="37"/>
      <c r="BG45" s="37"/>
      <c r="BH45" s="37"/>
      <c r="BI45" s="37"/>
      <c r="BJ45" s="37"/>
      <c r="BK45" s="37"/>
      <c r="BL45" s="37"/>
      <c r="BM45" s="37"/>
      <c r="BN45" s="37"/>
      <c r="BO45" s="37"/>
      <c r="BP45" s="37"/>
      <c r="BQ45" s="37"/>
      <c r="BR45" s="37"/>
      <c r="BS45" s="37"/>
      <c r="BT45" s="38"/>
      <c r="BU45" s="37"/>
      <c r="BV45" s="28" t="s">
        <v>312</v>
      </c>
      <c r="BW45" s="37"/>
      <c r="BX45" s="37"/>
      <c r="BY45" s="37"/>
      <c r="BZ45" s="37"/>
      <c r="CA45" s="37"/>
      <c r="CB45" s="37"/>
      <c r="CC45" s="37"/>
      <c r="CD45" s="37"/>
      <c r="CE45" s="37"/>
      <c r="CF45" s="37"/>
      <c r="CG45" s="37"/>
      <c r="CH45" s="37"/>
      <c r="CI45" s="37"/>
      <c r="CJ45" s="37"/>
      <c r="CK45" s="37"/>
      <c r="CL45" s="37"/>
      <c r="CM45" s="37"/>
      <c r="CN45" s="37"/>
      <c r="CO45" s="37"/>
      <c r="CP45" s="37"/>
      <c r="CQ45" s="37"/>
      <c r="CR45" s="38"/>
      <c r="CS45" s="37"/>
      <c r="CT45" s="28" t="s">
        <v>312</v>
      </c>
      <c r="CU45" s="37"/>
      <c r="CV45" s="37"/>
      <c r="CW45" s="37"/>
      <c r="CX45" s="37"/>
      <c r="CY45" s="37"/>
      <c r="CZ45" s="37"/>
      <c r="DA45" s="37"/>
      <c r="DB45" s="37"/>
      <c r="DC45" s="37"/>
      <c r="DD45" s="37"/>
      <c r="DE45" s="37"/>
      <c r="DF45" s="37"/>
      <c r="DG45" s="37"/>
      <c r="DH45" s="37"/>
      <c r="DI45" s="37"/>
      <c r="DJ45" s="37"/>
      <c r="DK45" s="37"/>
      <c r="DL45" s="37"/>
      <c r="DM45" s="37"/>
      <c r="DN45" s="37"/>
      <c r="DO45" s="37"/>
      <c r="DP45" s="38"/>
      <c r="DQ45" s="37"/>
      <c r="DR45" s="28" t="s">
        <v>312</v>
      </c>
      <c r="DS45" s="37"/>
      <c r="DT45" s="37"/>
      <c r="DU45" s="37"/>
      <c r="DV45" s="37"/>
      <c r="DW45" s="37"/>
      <c r="DX45" s="37"/>
      <c r="DY45" s="37"/>
      <c r="DZ45" s="37"/>
      <c r="EA45" s="37"/>
      <c r="EB45" s="37"/>
      <c r="EC45" s="37"/>
      <c r="ED45" s="37"/>
      <c r="EE45" s="37"/>
      <c r="EF45" s="37"/>
      <c r="EG45" s="37"/>
      <c r="EH45" s="37"/>
      <c r="EI45" s="37"/>
      <c r="EJ45" s="37"/>
      <c r="EK45" s="37"/>
      <c r="EL45" s="37"/>
      <c r="EM45" s="37"/>
      <c r="EN45" s="38"/>
      <c r="EO45" s="37"/>
      <c r="EP45" s="28" t="s">
        <v>312</v>
      </c>
      <c r="EQ45" s="37"/>
      <c r="ER45" s="37"/>
      <c r="ES45" s="37"/>
      <c r="ET45" s="37"/>
      <c r="EU45" s="37"/>
      <c r="EV45" s="37"/>
      <c r="EW45" s="37"/>
      <c r="EX45" s="37"/>
      <c r="EY45" s="37"/>
      <c r="EZ45" s="37"/>
      <c r="FA45" s="37"/>
      <c r="FB45" s="37"/>
      <c r="FC45" s="37"/>
      <c r="FD45" s="37"/>
      <c r="FE45" s="37"/>
      <c r="FF45" s="37"/>
      <c r="FG45" s="37"/>
      <c r="FH45" s="37"/>
      <c r="FI45" s="37"/>
      <c r="FJ45" s="37"/>
      <c r="FK45" s="37"/>
      <c r="FM45" s="16"/>
      <c r="FN45" s="18" t="s">
        <v>197</v>
      </c>
      <c r="FO45" s="16"/>
      <c r="FP45" s="16"/>
      <c r="FQ45" s="16"/>
      <c r="FR45" s="16"/>
      <c r="FS45" s="16"/>
      <c r="FT45" s="16"/>
      <c r="FU45" s="16"/>
      <c r="FV45" s="16"/>
      <c r="FW45" s="16"/>
      <c r="FX45" s="16"/>
      <c r="FY45" s="16"/>
      <c r="FZ45" s="16"/>
      <c r="GA45" s="16"/>
      <c r="GB45" s="16"/>
      <c r="GC45" s="16"/>
      <c r="GD45" s="16"/>
      <c r="GE45" s="16"/>
      <c r="GF45" s="16"/>
      <c r="GG45" s="16"/>
      <c r="GH45" s="16"/>
      <c r="GI45" s="16"/>
      <c r="GK45" s="16"/>
      <c r="GL45" s="18" t="s">
        <v>197</v>
      </c>
      <c r="GM45" s="16"/>
      <c r="GN45" s="16"/>
      <c r="GO45" s="16"/>
      <c r="GP45" s="16"/>
      <c r="GQ45" s="16"/>
      <c r="GR45" s="16"/>
      <c r="GS45" s="16"/>
      <c r="GT45" s="16"/>
      <c r="GU45" s="16"/>
      <c r="GV45" s="16"/>
      <c r="GW45" s="16"/>
      <c r="GX45" s="16"/>
      <c r="GY45" s="16"/>
      <c r="GZ45" s="16"/>
      <c r="HA45" s="16"/>
      <c r="HB45" s="16"/>
      <c r="HC45" s="16"/>
      <c r="HD45" s="16"/>
      <c r="HE45" s="16"/>
      <c r="HF45" s="16"/>
      <c r="HG45" s="16"/>
    </row>
    <row r="46" spans="1:215" ht="15">
      <c r="A46" s="16"/>
      <c r="B46" s="7" t="s">
        <v>298</v>
      </c>
      <c r="C46" s="16">
        <v>0</v>
      </c>
      <c r="D46" s="16">
        <v>0</v>
      </c>
      <c r="E46" s="16">
        <v>0</v>
      </c>
      <c r="F46" s="16">
        <v>0</v>
      </c>
      <c r="G46" s="16">
        <v>0</v>
      </c>
      <c r="H46" s="16">
        <v>0</v>
      </c>
      <c r="I46" s="16">
        <v>0</v>
      </c>
      <c r="J46" s="16">
        <v>0</v>
      </c>
      <c r="K46" s="16">
        <v>0</v>
      </c>
      <c r="L46" s="16">
        <v>0</v>
      </c>
      <c r="M46" s="16">
        <v>0</v>
      </c>
      <c r="N46" s="16">
        <v>0</v>
      </c>
      <c r="O46" s="16">
        <v>0</v>
      </c>
      <c r="P46" s="16">
        <v>0</v>
      </c>
      <c r="Q46" s="16">
        <v>0</v>
      </c>
      <c r="R46" s="16">
        <v>0</v>
      </c>
      <c r="S46" s="16">
        <v>0</v>
      </c>
      <c r="T46" s="16">
        <v>0</v>
      </c>
      <c r="U46" s="16">
        <v>0</v>
      </c>
      <c r="V46" s="16">
        <v>0</v>
      </c>
      <c r="W46" s="16">
        <v>0</v>
      </c>
      <c r="Y46" s="16"/>
      <c r="Z46" s="7" t="s">
        <v>298</v>
      </c>
      <c r="AA46" s="16">
        <v>0</v>
      </c>
      <c r="AB46" s="16">
        <v>0</v>
      </c>
      <c r="AC46" s="16">
        <v>0</v>
      </c>
      <c r="AD46" s="16">
        <v>0</v>
      </c>
      <c r="AE46" s="16">
        <v>0</v>
      </c>
      <c r="AF46" s="16">
        <v>0</v>
      </c>
      <c r="AG46" s="16">
        <v>0</v>
      </c>
      <c r="AH46" s="16">
        <v>0</v>
      </c>
      <c r="AI46" s="16">
        <v>0</v>
      </c>
      <c r="AJ46" s="16">
        <v>0</v>
      </c>
      <c r="AK46" s="16">
        <v>0</v>
      </c>
      <c r="AL46" s="16">
        <v>0</v>
      </c>
      <c r="AM46" s="16">
        <v>0</v>
      </c>
      <c r="AN46" s="16">
        <v>0</v>
      </c>
      <c r="AO46" s="16">
        <v>2.1</v>
      </c>
      <c r="AP46" s="16">
        <v>9.9</v>
      </c>
      <c r="AQ46" s="16">
        <v>15.5</v>
      </c>
      <c r="AR46" s="16">
        <v>35.9</v>
      </c>
      <c r="AS46" s="16">
        <v>28</v>
      </c>
      <c r="AT46" s="16">
        <v>23.9</v>
      </c>
      <c r="AU46" s="16">
        <v>35.799999999999997</v>
      </c>
      <c r="AW46" s="37"/>
      <c r="AX46" s="39" t="s">
        <v>299</v>
      </c>
      <c r="AY46" s="37">
        <v>0</v>
      </c>
      <c r="AZ46" s="37">
        <v>0</v>
      </c>
      <c r="BA46" s="37">
        <v>0</v>
      </c>
      <c r="BB46" s="37">
        <v>0</v>
      </c>
      <c r="BC46" s="37">
        <v>0</v>
      </c>
      <c r="BD46" s="37">
        <v>0</v>
      </c>
      <c r="BE46" s="37">
        <v>0</v>
      </c>
      <c r="BF46" s="37">
        <v>0</v>
      </c>
      <c r="BG46" s="37">
        <v>0</v>
      </c>
      <c r="BH46" s="37">
        <v>0</v>
      </c>
      <c r="BI46" s="37">
        <v>0</v>
      </c>
      <c r="BJ46" s="37">
        <v>0</v>
      </c>
      <c r="BK46" s="37">
        <v>0</v>
      </c>
      <c r="BL46" s="37">
        <v>0</v>
      </c>
      <c r="BM46" s="37">
        <v>0</v>
      </c>
      <c r="BN46" s="37">
        <v>0.1</v>
      </c>
      <c r="BO46" s="37">
        <v>0.1</v>
      </c>
      <c r="BP46" s="37">
        <v>0.1</v>
      </c>
      <c r="BQ46" s="37">
        <v>0.2</v>
      </c>
      <c r="BR46" s="37">
        <v>0.1</v>
      </c>
      <c r="BS46" s="37">
        <v>0.2</v>
      </c>
      <c r="BT46" s="38"/>
      <c r="BU46" s="37"/>
      <c r="BV46" s="39" t="s">
        <v>299</v>
      </c>
      <c r="BW46" s="37">
        <v>0.1</v>
      </c>
      <c r="BX46" s="37">
        <v>0.3</v>
      </c>
      <c r="BY46" s="37">
        <v>0.2</v>
      </c>
      <c r="BZ46" s="37">
        <v>0.1</v>
      </c>
      <c r="CA46" s="37">
        <v>0.1</v>
      </c>
      <c r="CB46" s="37">
        <v>0</v>
      </c>
      <c r="CC46" s="37">
        <v>0</v>
      </c>
      <c r="CD46" s="37">
        <v>0</v>
      </c>
      <c r="CE46" s="37">
        <v>0</v>
      </c>
      <c r="CF46" s="37">
        <v>0.2</v>
      </c>
      <c r="CG46" s="37">
        <v>0.1</v>
      </c>
      <c r="CH46" s="37">
        <v>0</v>
      </c>
      <c r="CI46" s="37">
        <v>0.1</v>
      </c>
      <c r="CJ46" s="37">
        <v>0.2</v>
      </c>
      <c r="CK46" s="37">
        <v>3</v>
      </c>
      <c r="CL46" s="37">
        <v>11.8</v>
      </c>
      <c r="CM46" s="37">
        <v>13.9</v>
      </c>
      <c r="CN46" s="37">
        <v>29</v>
      </c>
      <c r="CO46" s="37">
        <v>16.899999999999999</v>
      </c>
      <c r="CP46" s="37">
        <v>17.5</v>
      </c>
      <c r="CQ46" s="37">
        <v>25.1</v>
      </c>
      <c r="CR46" s="38"/>
      <c r="CS46" s="37"/>
      <c r="CT46" s="39" t="s">
        <v>299</v>
      </c>
      <c r="CU46" s="37">
        <v>2.2999999999999998</v>
      </c>
      <c r="CV46" s="37">
        <v>3.2</v>
      </c>
      <c r="CW46" s="37">
        <v>2.2000000000000002</v>
      </c>
      <c r="CX46" s="37">
        <v>0.7</v>
      </c>
      <c r="CY46" s="37">
        <v>0.6</v>
      </c>
      <c r="CZ46" s="37">
        <v>0</v>
      </c>
      <c r="DA46" s="37">
        <v>0</v>
      </c>
      <c r="DB46" s="37">
        <v>0</v>
      </c>
      <c r="DC46" s="37">
        <v>0</v>
      </c>
      <c r="DD46" s="37">
        <v>2.4</v>
      </c>
      <c r="DE46" s="37">
        <v>0.6</v>
      </c>
      <c r="DF46" s="37">
        <v>0</v>
      </c>
      <c r="DG46" s="37">
        <v>0.2</v>
      </c>
      <c r="DH46" s="37">
        <v>0.2</v>
      </c>
      <c r="DI46" s="37">
        <v>0.6</v>
      </c>
      <c r="DJ46" s="37">
        <v>2.4</v>
      </c>
      <c r="DK46" s="37">
        <v>3.1</v>
      </c>
      <c r="DL46" s="37">
        <v>8.4</v>
      </c>
      <c r="DM46" s="37">
        <v>6.8</v>
      </c>
      <c r="DN46" s="37">
        <v>6</v>
      </c>
      <c r="DO46" s="37">
        <v>10.7</v>
      </c>
      <c r="DP46" s="38"/>
      <c r="DQ46" s="37"/>
      <c r="DR46" s="39" t="s">
        <v>299</v>
      </c>
      <c r="DS46" s="37">
        <v>0.7</v>
      </c>
      <c r="DT46" s="37">
        <v>1.8</v>
      </c>
      <c r="DU46" s="37">
        <v>1.2</v>
      </c>
      <c r="DV46" s="37">
        <v>0.3</v>
      </c>
      <c r="DW46" s="37">
        <v>0.3</v>
      </c>
      <c r="DX46" s="37">
        <v>0</v>
      </c>
      <c r="DY46" s="37">
        <v>0</v>
      </c>
      <c r="DZ46" s="37">
        <v>0</v>
      </c>
      <c r="EA46" s="37">
        <v>0</v>
      </c>
      <c r="EB46" s="37">
        <v>1.1000000000000001</v>
      </c>
      <c r="EC46" s="37">
        <v>0.4</v>
      </c>
      <c r="ED46" s="37">
        <v>0</v>
      </c>
      <c r="EE46" s="37">
        <v>0</v>
      </c>
      <c r="EF46" s="37">
        <v>0</v>
      </c>
      <c r="EG46" s="37">
        <v>0</v>
      </c>
      <c r="EH46" s="37">
        <v>0</v>
      </c>
      <c r="EI46" s="37">
        <v>0</v>
      </c>
      <c r="EJ46" s="37">
        <v>0</v>
      </c>
      <c r="EK46" s="37">
        <v>0</v>
      </c>
      <c r="EL46" s="37">
        <v>0</v>
      </c>
      <c r="EM46" s="37">
        <v>0</v>
      </c>
      <c r="EN46" s="38"/>
      <c r="EO46" s="37"/>
      <c r="EP46" s="39" t="s">
        <v>299</v>
      </c>
      <c r="EQ46" s="37">
        <v>0.4</v>
      </c>
      <c r="ER46" s="37">
        <v>0.7</v>
      </c>
      <c r="ES46" s="37">
        <v>0.6</v>
      </c>
      <c r="ET46" s="37">
        <v>0.2</v>
      </c>
      <c r="EU46" s="37">
        <v>0.2</v>
      </c>
      <c r="EV46" s="37">
        <v>0</v>
      </c>
      <c r="EW46" s="37">
        <v>0</v>
      </c>
      <c r="EX46" s="37">
        <v>0</v>
      </c>
      <c r="EY46" s="37">
        <v>0</v>
      </c>
      <c r="EZ46" s="37">
        <v>0.4</v>
      </c>
      <c r="FA46" s="37">
        <v>0.2</v>
      </c>
      <c r="FB46" s="37">
        <v>0</v>
      </c>
      <c r="FC46" s="37">
        <v>0</v>
      </c>
      <c r="FD46" s="37">
        <v>0.1</v>
      </c>
      <c r="FE46" s="37">
        <v>0.1</v>
      </c>
      <c r="FF46" s="37">
        <v>0.5</v>
      </c>
      <c r="FG46" s="37">
        <v>0.8</v>
      </c>
      <c r="FH46" s="37">
        <v>2.2999999999999998</v>
      </c>
      <c r="FI46" s="37">
        <v>1.8</v>
      </c>
      <c r="FJ46" s="37">
        <v>1.6</v>
      </c>
      <c r="FK46" s="37">
        <v>2.6</v>
      </c>
      <c r="FM46" s="16"/>
      <c r="FN46" s="7" t="s">
        <v>298</v>
      </c>
      <c r="FO46" s="16">
        <v>0.4</v>
      </c>
      <c r="FP46" s="16">
        <v>0.4</v>
      </c>
      <c r="FQ46" s="16">
        <v>0.3</v>
      </c>
      <c r="FR46" s="16">
        <v>0.1</v>
      </c>
      <c r="FS46" s="16">
        <v>0.1</v>
      </c>
      <c r="FT46" s="16">
        <v>0</v>
      </c>
      <c r="FU46" s="16">
        <v>0</v>
      </c>
      <c r="FV46" s="16">
        <v>0</v>
      </c>
      <c r="FW46" s="16">
        <v>0</v>
      </c>
      <c r="FX46" s="16">
        <v>0.4</v>
      </c>
      <c r="FY46" s="16">
        <v>0.1</v>
      </c>
      <c r="FZ46" s="16">
        <v>0</v>
      </c>
      <c r="GA46" s="16">
        <v>0.2</v>
      </c>
      <c r="GB46" s="16">
        <v>0.3</v>
      </c>
      <c r="GC46" s="16">
        <v>2.2999999999999998</v>
      </c>
      <c r="GD46" s="16">
        <v>8.1999999999999993</v>
      </c>
      <c r="GE46" s="16">
        <v>12.2</v>
      </c>
      <c r="GF46" s="16">
        <v>30.3</v>
      </c>
      <c r="GG46" s="16">
        <v>21</v>
      </c>
      <c r="GH46" s="16">
        <v>18.7</v>
      </c>
      <c r="GI46" s="16">
        <v>29</v>
      </c>
      <c r="GK46" s="16"/>
      <c r="GL46" s="7" t="s">
        <v>298</v>
      </c>
      <c r="GM46" s="16">
        <v>1.7</v>
      </c>
      <c r="GN46" s="16">
        <v>0.9</v>
      </c>
      <c r="GO46" s="16">
        <v>0.4</v>
      </c>
      <c r="GP46" s="16">
        <v>0.1</v>
      </c>
      <c r="GQ46" s="16">
        <v>0.1</v>
      </c>
      <c r="GR46" s="16">
        <v>0</v>
      </c>
      <c r="GS46" s="16">
        <v>0</v>
      </c>
      <c r="GT46" s="16">
        <v>0</v>
      </c>
      <c r="GU46" s="16">
        <v>0</v>
      </c>
      <c r="GV46" s="16">
        <v>1.2</v>
      </c>
      <c r="GW46" s="16">
        <v>0.5</v>
      </c>
      <c r="GX46" s="16">
        <v>0</v>
      </c>
      <c r="GY46" s="16">
        <v>0.4</v>
      </c>
      <c r="GZ46" s="16">
        <v>0.4</v>
      </c>
      <c r="HA46" s="16">
        <v>0.9</v>
      </c>
      <c r="HB46" s="16">
        <v>4.5</v>
      </c>
      <c r="HC46" s="16">
        <v>5.7</v>
      </c>
      <c r="HD46" s="16">
        <v>15.3</v>
      </c>
      <c r="HE46" s="16">
        <v>10.4</v>
      </c>
      <c r="HF46" s="16">
        <v>10.3</v>
      </c>
      <c r="HG46" s="16">
        <v>17.600000000000001</v>
      </c>
    </row>
    <row r="47" spans="1:215" ht="15">
      <c r="A47" s="16"/>
      <c r="B47" s="19" t="s">
        <v>300</v>
      </c>
      <c r="C47" s="16">
        <v>8.6</v>
      </c>
      <c r="D47" s="16">
        <v>2.6</v>
      </c>
      <c r="E47" s="16">
        <v>1.5</v>
      </c>
      <c r="F47" s="16">
        <v>3.2</v>
      </c>
      <c r="G47" s="16">
        <v>5.9</v>
      </c>
      <c r="H47" s="16">
        <v>2</v>
      </c>
      <c r="I47" s="16">
        <v>4</v>
      </c>
      <c r="J47" s="16">
        <v>7.2</v>
      </c>
      <c r="K47" s="16">
        <v>3.4</v>
      </c>
      <c r="L47" s="16">
        <v>3.8</v>
      </c>
      <c r="M47" s="16">
        <v>4.5</v>
      </c>
      <c r="N47" s="16">
        <v>3.7</v>
      </c>
      <c r="O47" s="16">
        <v>5</v>
      </c>
      <c r="P47" s="16">
        <v>5.4</v>
      </c>
      <c r="Q47" s="16">
        <v>5.9</v>
      </c>
      <c r="R47" s="16">
        <v>5.8</v>
      </c>
      <c r="S47" s="16">
        <v>6</v>
      </c>
      <c r="T47" s="16">
        <v>12.1</v>
      </c>
      <c r="U47" s="16">
        <v>6.6</v>
      </c>
      <c r="V47" s="16">
        <v>8</v>
      </c>
      <c r="W47" s="16">
        <v>10.199999999999999</v>
      </c>
      <c r="Y47" s="16"/>
      <c r="Z47" s="19" t="s">
        <v>300</v>
      </c>
      <c r="AA47" s="16">
        <v>11.3</v>
      </c>
      <c r="AB47" s="16">
        <v>3.5</v>
      </c>
      <c r="AC47" s="16">
        <v>2</v>
      </c>
      <c r="AD47" s="16">
        <v>3.2</v>
      </c>
      <c r="AE47" s="16">
        <v>4.0999999999999996</v>
      </c>
      <c r="AF47" s="16">
        <v>1.9</v>
      </c>
      <c r="AG47" s="16">
        <v>3.7</v>
      </c>
      <c r="AH47" s="16">
        <v>5.3</v>
      </c>
      <c r="AI47" s="16">
        <v>2.4</v>
      </c>
      <c r="AJ47" s="16">
        <v>2.9</v>
      </c>
      <c r="AK47" s="16">
        <v>2.9</v>
      </c>
      <c r="AL47" s="16">
        <v>3.1</v>
      </c>
      <c r="AM47" s="16">
        <v>5.2</v>
      </c>
      <c r="AN47" s="16">
        <v>4.7</v>
      </c>
      <c r="AO47" s="16">
        <v>6.5</v>
      </c>
      <c r="AP47" s="16">
        <v>7.2</v>
      </c>
      <c r="AQ47" s="16">
        <v>8.1999999999999993</v>
      </c>
      <c r="AR47" s="16">
        <v>11.2</v>
      </c>
      <c r="AS47" s="16">
        <v>7.2</v>
      </c>
      <c r="AT47" s="16">
        <v>8.3000000000000007</v>
      </c>
      <c r="AU47" s="16">
        <v>8.6999999999999993</v>
      </c>
      <c r="AW47" s="37"/>
      <c r="AX47" s="29" t="s">
        <v>301</v>
      </c>
      <c r="AY47" s="37">
        <v>5.6</v>
      </c>
      <c r="AZ47" s="37">
        <v>1.9</v>
      </c>
      <c r="BA47" s="37">
        <v>1.2</v>
      </c>
      <c r="BB47" s="37">
        <v>2.1</v>
      </c>
      <c r="BC47" s="37">
        <v>3.4</v>
      </c>
      <c r="BD47" s="37">
        <v>1</v>
      </c>
      <c r="BE47" s="37">
        <v>1.9</v>
      </c>
      <c r="BF47" s="37">
        <v>3.7</v>
      </c>
      <c r="BG47" s="37">
        <v>1.8</v>
      </c>
      <c r="BH47" s="37">
        <v>2.1</v>
      </c>
      <c r="BI47" s="37">
        <v>1.7</v>
      </c>
      <c r="BJ47" s="37">
        <v>1.9</v>
      </c>
      <c r="BK47" s="37">
        <v>3.3</v>
      </c>
      <c r="BL47" s="37">
        <v>3.7</v>
      </c>
      <c r="BM47" s="37">
        <v>5</v>
      </c>
      <c r="BN47" s="37">
        <v>6.5</v>
      </c>
      <c r="BO47" s="37">
        <v>7.1</v>
      </c>
      <c r="BP47" s="37">
        <v>14</v>
      </c>
      <c r="BQ47" s="37">
        <v>8.1</v>
      </c>
      <c r="BR47" s="37">
        <v>9.6</v>
      </c>
      <c r="BS47" s="37">
        <v>11.8</v>
      </c>
      <c r="BT47" s="38"/>
      <c r="BU47" s="37"/>
      <c r="BV47" s="29" t="s">
        <v>301</v>
      </c>
      <c r="BW47" s="37">
        <v>15.8</v>
      </c>
      <c r="BX47" s="37">
        <v>5.9</v>
      </c>
      <c r="BY47" s="37">
        <v>4.2</v>
      </c>
      <c r="BZ47" s="37">
        <v>7</v>
      </c>
      <c r="CA47" s="37">
        <v>8.6</v>
      </c>
      <c r="CB47" s="37">
        <v>2.8</v>
      </c>
      <c r="CC47" s="37">
        <v>4.4000000000000004</v>
      </c>
      <c r="CD47" s="37">
        <v>6.9</v>
      </c>
      <c r="CE47" s="37">
        <v>2.5</v>
      </c>
      <c r="CF47" s="37">
        <v>4.0999999999999996</v>
      </c>
      <c r="CG47" s="37">
        <v>3.4</v>
      </c>
      <c r="CH47" s="37">
        <v>4</v>
      </c>
      <c r="CI47" s="37">
        <v>5.6</v>
      </c>
      <c r="CJ47" s="37">
        <v>5.5</v>
      </c>
      <c r="CK47" s="37">
        <v>8.9</v>
      </c>
      <c r="CL47" s="37">
        <v>8</v>
      </c>
      <c r="CM47" s="37">
        <v>7.8</v>
      </c>
      <c r="CN47" s="37">
        <v>11.8</v>
      </c>
      <c r="CO47" s="37">
        <v>8.1999999999999993</v>
      </c>
      <c r="CP47" s="37">
        <v>9.3000000000000007</v>
      </c>
      <c r="CQ47" s="37">
        <v>10.7</v>
      </c>
      <c r="CR47" s="38"/>
      <c r="CS47" s="37"/>
      <c r="CT47" s="29" t="s">
        <v>301</v>
      </c>
      <c r="CU47" s="37">
        <v>13.7</v>
      </c>
      <c r="CV47" s="37">
        <v>4.5</v>
      </c>
      <c r="CW47" s="37">
        <v>3</v>
      </c>
      <c r="CX47" s="37">
        <v>5.9</v>
      </c>
      <c r="CY47" s="37">
        <v>6.9</v>
      </c>
      <c r="CZ47" s="37">
        <v>2.2000000000000002</v>
      </c>
      <c r="DA47" s="37">
        <v>4.5</v>
      </c>
      <c r="DB47" s="37">
        <v>6.9</v>
      </c>
      <c r="DC47" s="37">
        <v>2.9</v>
      </c>
      <c r="DD47" s="37">
        <v>3.9</v>
      </c>
      <c r="DE47" s="37">
        <v>3.3</v>
      </c>
      <c r="DF47" s="37">
        <v>3.8</v>
      </c>
      <c r="DG47" s="37">
        <v>4.9000000000000004</v>
      </c>
      <c r="DH47" s="37">
        <v>5.6</v>
      </c>
      <c r="DI47" s="37">
        <v>8.4</v>
      </c>
      <c r="DJ47" s="37">
        <v>9</v>
      </c>
      <c r="DK47" s="37">
        <v>9.9</v>
      </c>
      <c r="DL47" s="37">
        <v>16.3</v>
      </c>
      <c r="DM47" s="37">
        <v>9.1999999999999993</v>
      </c>
      <c r="DN47" s="37">
        <v>10.5</v>
      </c>
      <c r="DO47" s="37">
        <v>12.6</v>
      </c>
      <c r="DP47" s="38"/>
      <c r="DQ47" s="37"/>
      <c r="DR47" s="29" t="s">
        <v>301</v>
      </c>
      <c r="DS47" s="37">
        <v>18.7</v>
      </c>
      <c r="DT47" s="37">
        <v>7.6</v>
      </c>
      <c r="DU47" s="37">
        <v>4.4000000000000004</v>
      </c>
      <c r="DV47" s="37">
        <v>7.3</v>
      </c>
      <c r="DW47" s="37">
        <v>9.8000000000000007</v>
      </c>
      <c r="DX47" s="37">
        <v>3.1</v>
      </c>
      <c r="DY47" s="37">
        <v>6.7</v>
      </c>
      <c r="DZ47" s="37">
        <v>8.6999999999999993</v>
      </c>
      <c r="EA47" s="37">
        <v>2.9</v>
      </c>
      <c r="EB47" s="37">
        <v>4.3</v>
      </c>
      <c r="EC47" s="37">
        <v>4.7</v>
      </c>
      <c r="ED47" s="37">
        <v>5.4</v>
      </c>
      <c r="EE47" s="37">
        <v>8.3000000000000007</v>
      </c>
      <c r="EF47" s="37">
        <v>10.9</v>
      </c>
      <c r="EG47" s="37">
        <v>15.7</v>
      </c>
      <c r="EH47" s="37">
        <v>18.2</v>
      </c>
      <c r="EI47" s="37">
        <v>17.5</v>
      </c>
      <c r="EJ47" s="37">
        <v>28.9</v>
      </c>
      <c r="EK47" s="37">
        <v>19.7</v>
      </c>
      <c r="EL47" s="37">
        <v>21.9</v>
      </c>
      <c r="EM47" s="37">
        <v>27</v>
      </c>
      <c r="EN47" s="38"/>
      <c r="EO47" s="37"/>
      <c r="EP47" s="29" t="s">
        <v>301</v>
      </c>
      <c r="EQ47" s="37">
        <v>12.4</v>
      </c>
      <c r="ER47" s="37">
        <v>4.5999999999999996</v>
      </c>
      <c r="ES47" s="37">
        <v>2.7</v>
      </c>
      <c r="ET47" s="37">
        <v>4.5999999999999996</v>
      </c>
      <c r="EU47" s="37">
        <v>5.9</v>
      </c>
      <c r="EV47" s="37">
        <v>1.8</v>
      </c>
      <c r="EW47" s="37">
        <v>3.6</v>
      </c>
      <c r="EX47" s="37">
        <v>5.8</v>
      </c>
      <c r="EY47" s="37">
        <v>2.5</v>
      </c>
      <c r="EZ47" s="37">
        <v>3.2</v>
      </c>
      <c r="FA47" s="37">
        <v>3.3</v>
      </c>
      <c r="FB47" s="37">
        <v>3.3</v>
      </c>
      <c r="FC47" s="37">
        <v>5.3</v>
      </c>
      <c r="FD47" s="37">
        <v>5.5</v>
      </c>
      <c r="FE47" s="37">
        <v>8.1</v>
      </c>
      <c r="FF47" s="37">
        <v>8.8000000000000007</v>
      </c>
      <c r="FG47" s="37">
        <v>10.199999999999999</v>
      </c>
      <c r="FH47" s="37">
        <v>17.7</v>
      </c>
      <c r="FI47" s="37">
        <v>10</v>
      </c>
      <c r="FJ47" s="37">
        <v>11.2</v>
      </c>
      <c r="FK47" s="37">
        <v>14.3</v>
      </c>
      <c r="FM47" s="16"/>
      <c r="FN47" s="10" t="s">
        <v>300</v>
      </c>
      <c r="FO47" s="16">
        <v>11</v>
      </c>
      <c r="FP47" s="16">
        <v>3</v>
      </c>
      <c r="FQ47" s="16">
        <v>1.8</v>
      </c>
      <c r="FR47" s="16">
        <v>4.3</v>
      </c>
      <c r="FS47" s="16">
        <v>6</v>
      </c>
      <c r="FT47" s="16">
        <v>1.9</v>
      </c>
      <c r="FU47" s="16">
        <v>3.7</v>
      </c>
      <c r="FV47" s="16">
        <v>5.3</v>
      </c>
      <c r="FW47" s="16">
        <v>2</v>
      </c>
      <c r="FX47" s="16">
        <v>2.6</v>
      </c>
      <c r="FY47" s="16">
        <v>2.1</v>
      </c>
      <c r="FZ47" s="16">
        <v>2.2999999999999998</v>
      </c>
      <c r="GA47" s="16">
        <v>3.5</v>
      </c>
      <c r="GB47" s="16">
        <v>3.9</v>
      </c>
      <c r="GC47" s="16">
        <v>5.5</v>
      </c>
      <c r="GD47" s="16">
        <v>5.6</v>
      </c>
      <c r="GE47" s="16">
        <v>6.4</v>
      </c>
      <c r="GF47" s="16">
        <v>9.6</v>
      </c>
      <c r="GG47" s="16">
        <v>6</v>
      </c>
      <c r="GH47" s="16">
        <v>6.9</v>
      </c>
      <c r="GI47" s="16">
        <v>7.1</v>
      </c>
      <c r="GK47" s="16"/>
      <c r="GL47" s="10" t="s">
        <v>300</v>
      </c>
      <c r="GM47" s="16">
        <v>8.8000000000000007</v>
      </c>
      <c r="GN47" s="16">
        <v>2.2000000000000002</v>
      </c>
      <c r="GO47" s="16">
        <v>1.4</v>
      </c>
      <c r="GP47" s="16">
        <v>3</v>
      </c>
      <c r="GQ47" s="16">
        <v>4.4000000000000004</v>
      </c>
      <c r="GR47" s="16">
        <v>1.4</v>
      </c>
      <c r="GS47" s="16">
        <v>2.7</v>
      </c>
      <c r="GT47" s="16">
        <v>3.8</v>
      </c>
      <c r="GU47" s="16">
        <v>1.4</v>
      </c>
      <c r="GV47" s="16">
        <v>2.7</v>
      </c>
      <c r="GW47" s="16">
        <v>2.2999999999999998</v>
      </c>
      <c r="GX47" s="16">
        <v>2.8</v>
      </c>
      <c r="GY47" s="16">
        <v>3.9</v>
      </c>
      <c r="GZ47" s="16">
        <v>3.9</v>
      </c>
      <c r="HA47" s="16">
        <v>6.1</v>
      </c>
      <c r="HB47" s="16">
        <v>6.4</v>
      </c>
      <c r="HC47" s="16">
        <v>6.8</v>
      </c>
      <c r="HD47" s="16">
        <v>11.1</v>
      </c>
      <c r="HE47" s="16">
        <v>6.7</v>
      </c>
      <c r="HF47" s="16">
        <v>6.8</v>
      </c>
      <c r="HG47" s="16">
        <v>8.3000000000000007</v>
      </c>
    </row>
    <row r="48" spans="1:215" ht="15">
      <c r="A48" s="16"/>
      <c r="B48" s="19" t="s">
        <v>302</v>
      </c>
      <c r="C48" s="16">
        <v>91.4</v>
      </c>
      <c r="D48" s="16">
        <v>97.4</v>
      </c>
      <c r="E48" s="16">
        <v>98.5</v>
      </c>
      <c r="F48" s="16">
        <v>96.8</v>
      </c>
      <c r="G48" s="16">
        <v>94.1</v>
      </c>
      <c r="H48" s="16">
        <v>98</v>
      </c>
      <c r="I48" s="16">
        <v>96</v>
      </c>
      <c r="J48" s="16">
        <v>92.8</v>
      </c>
      <c r="K48" s="16">
        <v>96.6</v>
      </c>
      <c r="L48" s="16">
        <v>96.2</v>
      </c>
      <c r="M48" s="16">
        <v>95.5</v>
      </c>
      <c r="N48" s="16">
        <v>96.2</v>
      </c>
      <c r="O48" s="16">
        <v>94.8</v>
      </c>
      <c r="P48" s="16">
        <v>94.5</v>
      </c>
      <c r="Q48" s="16">
        <v>93.2</v>
      </c>
      <c r="R48" s="16">
        <v>94.2</v>
      </c>
      <c r="S48" s="16">
        <v>94</v>
      </c>
      <c r="T48" s="16">
        <v>87.9</v>
      </c>
      <c r="U48" s="16">
        <v>93.4</v>
      </c>
      <c r="V48" s="16">
        <v>92</v>
      </c>
      <c r="W48" s="16">
        <v>89.8</v>
      </c>
      <c r="Y48" s="16"/>
      <c r="Z48" s="19" t="s">
        <v>302</v>
      </c>
      <c r="AA48" s="16">
        <v>88.7</v>
      </c>
      <c r="AB48" s="16">
        <v>96.5</v>
      </c>
      <c r="AC48" s="16">
        <v>98</v>
      </c>
      <c r="AD48" s="16">
        <v>96.8</v>
      </c>
      <c r="AE48" s="16">
        <v>95.9</v>
      </c>
      <c r="AF48" s="16">
        <v>98.1</v>
      </c>
      <c r="AG48" s="16">
        <v>96.3</v>
      </c>
      <c r="AH48" s="16">
        <v>94.7</v>
      </c>
      <c r="AI48" s="16">
        <v>97.6</v>
      </c>
      <c r="AJ48" s="16">
        <v>97.1</v>
      </c>
      <c r="AK48" s="16">
        <v>97.1</v>
      </c>
      <c r="AL48" s="16">
        <v>96.8</v>
      </c>
      <c r="AM48" s="16">
        <v>94.6</v>
      </c>
      <c r="AN48" s="16">
        <v>95.3</v>
      </c>
      <c r="AO48" s="16">
        <v>91.4</v>
      </c>
      <c r="AP48" s="16">
        <v>82.9</v>
      </c>
      <c r="AQ48" s="16">
        <v>76.3</v>
      </c>
      <c r="AR48" s="16">
        <v>52.9</v>
      </c>
      <c r="AS48" s="16">
        <v>64.8</v>
      </c>
      <c r="AT48" s="16">
        <v>67.8</v>
      </c>
      <c r="AU48" s="16">
        <v>55.5</v>
      </c>
      <c r="AW48" s="37"/>
      <c r="AX48" s="29" t="s">
        <v>303</v>
      </c>
      <c r="AY48" s="37">
        <v>94.4</v>
      </c>
      <c r="AZ48" s="37">
        <v>98.1</v>
      </c>
      <c r="BA48" s="37">
        <v>98.8</v>
      </c>
      <c r="BB48" s="37">
        <v>97.9</v>
      </c>
      <c r="BC48" s="37">
        <v>96.6</v>
      </c>
      <c r="BD48" s="37">
        <v>99</v>
      </c>
      <c r="BE48" s="37">
        <v>98.1</v>
      </c>
      <c r="BF48" s="37">
        <v>96.3</v>
      </c>
      <c r="BG48" s="37">
        <v>98.2</v>
      </c>
      <c r="BH48" s="37">
        <v>97.9</v>
      </c>
      <c r="BI48" s="37">
        <v>98.3</v>
      </c>
      <c r="BJ48" s="37">
        <v>98.1</v>
      </c>
      <c r="BK48" s="37">
        <v>96.6</v>
      </c>
      <c r="BL48" s="37">
        <v>96.2</v>
      </c>
      <c r="BM48" s="37">
        <v>94.9</v>
      </c>
      <c r="BN48" s="37">
        <v>93.4</v>
      </c>
      <c r="BO48" s="37">
        <v>92.8</v>
      </c>
      <c r="BP48" s="37">
        <v>85.9</v>
      </c>
      <c r="BQ48" s="37">
        <v>91.7</v>
      </c>
      <c r="BR48" s="37">
        <v>90.2</v>
      </c>
      <c r="BS48" s="37">
        <v>87.9</v>
      </c>
      <c r="BT48" s="38"/>
      <c r="BU48" s="37"/>
      <c r="BV48" s="29" t="s">
        <v>303</v>
      </c>
      <c r="BW48" s="37">
        <v>84.1</v>
      </c>
      <c r="BX48" s="37">
        <v>93.8</v>
      </c>
      <c r="BY48" s="37">
        <v>95.6</v>
      </c>
      <c r="BZ48" s="37">
        <v>93</v>
      </c>
      <c r="CA48" s="37">
        <v>91.3</v>
      </c>
      <c r="CB48" s="37">
        <v>97.2</v>
      </c>
      <c r="CC48" s="37">
        <v>95.6</v>
      </c>
      <c r="CD48" s="37">
        <v>93.1</v>
      </c>
      <c r="CE48" s="37">
        <v>97.5</v>
      </c>
      <c r="CF48" s="37">
        <v>95.7</v>
      </c>
      <c r="CG48" s="37">
        <v>96.6</v>
      </c>
      <c r="CH48" s="37">
        <v>95.9</v>
      </c>
      <c r="CI48" s="37">
        <v>94.2</v>
      </c>
      <c r="CJ48" s="37">
        <v>94.1</v>
      </c>
      <c r="CK48" s="37">
        <v>87.8</v>
      </c>
      <c r="CL48" s="37">
        <v>80.2</v>
      </c>
      <c r="CM48" s="37">
        <v>78.2</v>
      </c>
      <c r="CN48" s="37">
        <v>59.2</v>
      </c>
      <c r="CO48" s="37">
        <v>74.8</v>
      </c>
      <c r="CP48" s="37">
        <v>73.2</v>
      </c>
      <c r="CQ48" s="37">
        <v>64.3</v>
      </c>
      <c r="CR48" s="38"/>
      <c r="CS48" s="37"/>
      <c r="CT48" s="29" t="s">
        <v>303</v>
      </c>
      <c r="CU48" s="37">
        <v>84</v>
      </c>
      <c r="CV48" s="37">
        <v>92.3</v>
      </c>
      <c r="CW48" s="37">
        <v>94.8</v>
      </c>
      <c r="CX48" s="37">
        <v>93.4</v>
      </c>
      <c r="CY48" s="37">
        <v>92.5</v>
      </c>
      <c r="CZ48" s="37">
        <v>97.8</v>
      </c>
      <c r="DA48" s="37">
        <v>95.5</v>
      </c>
      <c r="DB48" s="37">
        <v>92.8</v>
      </c>
      <c r="DC48" s="37">
        <v>96.9</v>
      </c>
      <c r="DD48" s="37">
        <v>93.5</v>
      </c>
      <c r="DE48" s="37">
        <v>95.9</v>
      </c>
      <c r="DF48" s="37">
        <v>96</v>
      </c>
      <c r="DG48" s="37">
        <v>94.7</v>
      </c>
      <c r="DH48" s="37">
        <v>93.9</v>
      </c>
      <c r="DI48" s="37">
        <v>90.6</v>
      </c>
      <c r="DJ48" s="37">
        <v>88.6</v>
      </c>
      <c r="DK48" s="37">
        <v>86.9</v>
      </c>
      <c r="DL48" s="37">
        <v>75.3</v>
      </c>
      <c r="DM48" s="37">
        <v>84</v>
      </c>
      <c r="DN48" s="37">
        <v>83.5</v>
      </c>
      <c r="DO48" s="37">
        <v>76.7</v>
      </c>
      <c r="DP48" s="38"/>
      <c r="DQ48" s="37"/>
      <c r="DR48" s="29" t="s">
        <v>303</v>
      </c>
      <c r="DS48" s="37">
        <v>80.599999999999994</v>
      </c>
      <c r="DT48" s="37">
        <v>90.7</v>
      </c>
      <c r="DU48" s="37">
        <v>94.5</v>
      </c>
      <c r="DV48" s="37">
        <v>92.4</v>
      </c>
      <c r="DW48" s="37">
        <v>89.9</v>
      </c>
      <c r="DX48" s="37">
        <v>96.9</v>
      </c>
      <c r="DY48" s="37">
        <v>93.3</v>
      </c>
      <c r="DZ48" s="37">
        <v>91.3</v>
      </c>
      <c r="EA48" s="37">
        <v>96.8</v>
      </c>
      <c r="EB48" s="37">
        <v>94.3</v>
      </c>
      <c r="EC48" s="37">
        <v>94.6</v>
      </c>
      <c r="ED48" s="37">
        <v>94.2</v>
      </c>
      <c r="EE48" s="37">
        <v>91.2</v>
      </c>
      <c r="EF48" s="37">
        <v>88.4</v>
      </c>
      <c r="EG48" s="37">
        <v>83.3</v>
      </c>
      <c r="EH48" s="37">
        <v>81.8</v>
      </c>
      <c r="EI48" s="37">
        <v>82.5</v>
      </c>
      <c r="EJ48" s="37">
        <v>71.099999999999994</v>
      </c>
      <c r="EK48" s="37">
        <v>80.3</v>
      </c>
      <c r="EL48" s="37">
        <v>78.099999999999994</v>
      </c>
      <c r="EM48" s="37">
        <v>73</v>
      </c>
      <c r="EN48" s="38"/>
      <c r="EO48" s="37"/>
      <c r="EP48" s="29" t="s">
        <v>303</v>
      </c>
      <c r="EQ48" s="37">
        <v>87.2</v>
      </c>
      <c r="ER48" s="37">
        <v>94.7</v>
      </c>
      <c r="ES48" s="37">
        <v>96.8</v>
      </c>
      <c r="ET48" s="37">
        <v>95.2</v>
      </c>
      <c r="EU48" s="37">
        <v>94</v>
      </c>
      <c r="EV48" s="37">
        <v>98.2</v>
      </c>
      <c r="EW48" s="37">
        <v>96.4</v>
      </c>
      <c r="EX48" s="37">
        <v>94.2</v>
      </c>
      <c r="EY48" s="37">
        <v>97.5</v>
      </c>
      <c r="EZ48" s="37">
        <v>96.3</v>
      </c>
      <c r="FA48" s="37">
        <v>96.5</v>
      </c>
      <c r="FB48" s="37">
        <v>96.5</v>
      </c>
      <c r="FC48" s="37">
        <v>94.3</v>
      </c>
      <c r="FD48" s="37">
        <v>94.1</v>
      </c>
      <c r="FE48" s="37">
        <v>91.2</v>
      </c>
      <c r="FF48" s="37">
        <v>90.7</v>
      </c>
      <c r="FG48" s="37">
        <v>89</v>
      </c>
      <c r="FH48" s="37">
        <v>80</v>
      </c>
      <c r="FI48" s="37">
        <v>88.2</v>
      </c>
      <c r="FJ48" s="37">
        <v>87.1</v>
      </c>
      <c r="FK48" s="37">
        <v>83</v>
      </c>
      <c r="FM48" s="16"/>
      <c r="FN48" s="10" t="s">
        <v>302</v>
      </c>
      <c r="FO48" s="16">
        <v>88.6</v>
      </c>
      <c r="FP48" s="16">
        <v>96.6</v>
      </c>
      <c r="FQ48" s="16">
        <v>98</v>
      </c>
      <c r="FR48" s="16">
        <v>95.6</v>
      </c>
      <c r="FS48" s="16">
        <v>93.9</v>
      </c>
      <c r="FT48" s="16">
        <v>98.1</v>
      </c>
      <c r="FU48" s="16">
        <v>96.3</v>
      </c>
      <c r="FV48" s="16">
        <v>94.7</v>
      </c>
      <c r="FW48" s="16">
        <v>98</v>
      </c>
      <c r="FX48" s="16">
        <v>97</v>
      </c>
      <c r="FY48" s="16">
        <v>97.8</v>
      </c>
      <c r="FZ48" s="16">
        <v>97.6</v>
      </c>
      <c r="GA48" s="16">
        <v>96.1</v>
      </c>
      <c r="GB48" s="16">
        <v>95.7</v>
      </c>
      <c r="GC48" s="16">
        <v>92</v>
      </c>
      <c r="GD48" s="16">
        <v>86.2</v>
      </c>
      <c r="GE48" s="16">
        <v>81.400000000000006</v>
      </c>
      <c r="GF48" s="16">
        <v>60</v>
      </c>
      <c r="GG48" s="16">
        <v>73</v>
      </c>
      <c r="GH48" s="16">
        <v>74.5</v>
      </c>
      <c r="GI48" s="16">
        <v>63.9</v>
      </c>
      <c r="GK48" s="16"/>
      <c r="GL48" s="10" t="s">
        <v>302</v>
      </c>
      <c r="GM48" s="16">
        <v>89.6</v>
      </c>
      <c r="GN48" s="16">
        <v>96.8</v>
      </c>
      <c r="GO48" s="16">
        <v>98.2</v>
      </c>
      <c r="GP48" s="16">
        <v>96.9</v>
      </c>
      <c r="GQ48" s="16">
        <v>95.5</v>
      </c>
      <c r="GR48" s="16">
        <v>98.6</v>
      </c>
      <c r="GS48" s="16">
        <v>97.3</v>
      </c>
      <c r="GT48" s="16">
        <v>96.2</v>
      </c>
      <c r="GU48" s="16">
        <v>98.6</v>
      </c>
      <c r="GV48" s="16">
        <v>96.2</v>
      </c>
      <c r="GW48" s="16">
        <v>97.1</v>
      </c>
      <c r="GX48" s="16">
        <v>97</v>
      </c>
      <c r="GY48" s="16">
        <v>95.6</v>
      </c>
      <c r="GZ48" s="16">
        <v>95.5</v>
      </c>
      <c r="HA48" s="16">
        <v>92.7</v>
      </c>
      <c r="HB48" s="16">
        <v>89.1</v>
      </c>
      <c r="HC48" s="16">
        <v>87.5</v>
      </c>
      <c r="HD48" s="16">
        <v>73.599999999999994</v>
      </c>
      <c r="HE48" s="16">
        <v>83</v>
      </c>
      <c r="HF48" s="16">
        <v>82.9</v>
      </c>
      <c r="HG48" s="16">
        <v>74.099999999999994</v>
      </c>
    </row>
    <row r="49" spans="1:215" ht="15">
      <c r="A49" s="16"/>
      <c r="B49" s="19" t="s">
        <v>304</v>
      </c>
      <c r="C49" s="48" t="s">
        <v>305</v>
      </c>
      <c r="D49" s="48" t="s">
        <v>305</v>
      </c>
      <c r="E49" s="48" t="s">
        <v>305</v>
      </c>
      <c r="F49" s="48" t="s">
        <v>305</v>
      </c>
      <c r="G49" s="48" t="s">
        <v>305</v>
      </c>
      <c r="H49" s="48" t="s">
        <v>305</v>
      </c>
      <c r="I49" s="48" t="s">
        <v>305</v>
      </c>
      <c r="J49" s="48" t="s">
        <v>305</v>
      </c>
      <c r="K49" s="48" t="s">
        <v>305</v>
      </c>
      <c r="L49" s="48" t="s">
        <v>305</v>
      </c>
      <c r="M49" s="48" t="s">
        <v>305</v>
      </c>
      <c r="N49" s="48">
        <v>0.1</v>
      </c>
      <c r="O49" s="48">
        <v>0.2</v>
      </c>
      <c r="P49" s="48">
        <v>0</v>
      </c>
      <c r="Q49" s="48">
        <v>0.9</v>
      </c>
      <c r="R49" s="48" t="s">
        <v>305</v>
      </c>
      <c r="S49" s="48" t="s">
        <v>305</v>
      </c>
      <c r="T49" s="48" t="s">
        <v>305</v>
      </c>
      <c r="U49" s="48" t="s">
        <v>305</v>
      </c>
      <c r="V49" s="48" t="s">
        <v>305</v>
      </c>
      <c r="W49" s="48" t="s">
        <v>305</v>
      </c>
      <c r="Y49" s="16"/>
      <c r="Z49" s="19" t="s">
        <v>304</v>
      </c>
      <c r="AA49" s="48" t="s">
        <v>305</v>
      </c>
      <c r="AB49" s="48" t="s">
        <v>305</v>
      </c>
      <c r="AC49" s="48" t="s">
        <v>305</v>
      </c>
      <c r="AD49" s="48" t="s">
        <v>305</v>
      </c>
      <c r="AE49" s="48" t="s">
        <v>305</v>
      </c>
      <c r="AF49" s="48" t="s">
        <v>305</v>
      </c>
      <c r="AG49" s="48" t="s">
        <v>305</v>
      </c>
      <c r="AH49" s="48" t="s">
        <v>305</v>
      </c>
      <c r="AI49" s="48" t="s">
        <v>305</v>
      </c>
      <c r="AJ49" s="48" t="s">
        <v>305</v>
      </c>
      <c r="AK49" s="48" t="s">
        <v>305</v>
      </c>
      <c r="AL49" s="48">
        <v>0.1</v>
      </c>
      <c r="AM49" s="48">
        <v>0.2</v>
      </c>
      <c r="AN49" s="48">
        <v>0.1</v>
      </c>
      <c r="AO49" s="48">
        <v>0</v>
      </c>
      <c r="AP49" s="48" t="s">
        <v>305</v>
      </c>
      <c r="AQ49" s="48" t="s">
        <v>305</v>
      </c>
      <c r="AR49" s="48" t="s">
        <v>305</v>
      </c>
      <c r="AS49" s="48" t="s">
        <v>305</v>
      </c>
      <c r="AT49" s="48" t="s">
        <v>305</v>
      </c>
      <c r="AU49" s="48" t="s">
        <v>305</v>
      </c>
      <c r="AW49" s="37"/>
      <c r="AX49" s="29" t="s">
        <v>306</v>
      </c>
      <c r="AY49" s="50" t="s">
        <v>321</v>
      </c>
      <c r="AZ49" s="50" t="s">
        <v>321</v>
      </c>
      <c r="BA49" s="50" t="s">
        <v>321</v>
      </c>
      <c r="BB49" s="50" t="s">
        <v>321</v>
      </c>
      <c r="BC49" s="50" t="s">
        <v>321</v>
      </c>
      <c r="BD49" s="50" t="s">
        <v>321</v>
      </c>
      <c r="BE49" s="50" t="s">
        <v>321</v>
      </c>
      <c r="BF49" s="50" t="s">
        <v>321</v>
      </c>
      <c r="BG49" s="50" t="s">
        <v>321</v>
      </c>
      <c r="BH49" s="50" t="s">
        <v>321</v>
      </c>
      <c r="BI49" s="50" t="s">
        <v>321</v>
      </c>
      <c r="BJ49" s="50">
        <v>0.1</v>
      </c>
      <c r="BK49" s="50">
        <v>0.1</v>
      </c>
      <c r="BL49" s="50">
        <v>0.1</v>
      </c>
      <c r="BM49" s="50">
        <v>0</v>
      </c>
      <c r="BN49" s="50" t="s">
        <v>321</v>
      </c>
      <c r="BO49" s="50" t="s">
        <v>321</v>
      </c>
      <c r="BP49" s="50" t="s">
        <v>321</v>
      </c>
      <c r="BQ49" s="50" t="s">
        <v>321</v>
      </c>
      <c r="BR49" s="50" t="s">
        <v>321</v>
      </c>
      <c r="BS49" s="50" t="s">
        <v>321</v>
      </c>
      <c r="BT49" s="38"/>
      <c r="BU49" s="37"/>
      <c r="BV49" s="29" t="s">
        <v>306</v>
      </c>
      <c r="BW49" s="50" t="s">
        <v>321</v>
      </c>
      <c r="BX49" s="50" t="s">
        <v>321</v>
      </c>
      <c r="BY49" s="50" t="s">
        <v>321</v>
      </c>
      <c r="BZ49" s="50" t="s">
        <v>321</v>
      </c>
      <c r="CA49" s="50" t="s">
        <v>321</v>
      </c>
      <c r="CB49" s="50" t="s">
        <v>321</v>
      </c>
      <c r="CC49" s="50" t="s">
        <v>321</v>
      </c>
      <c r="CD49" s="50" t="s">
        <v>321</v>
      </c>
      <c r="CE49" s="50" t="s">
        <v>321</v>
      </c>
      <c r="CF49" s="50" t="s">
        <v>321</v>
      </c>
      <c r="CG49" s="50" t="s">
        <v>321</v>
      </c>
      <c r="CH49" s="50">
        <v>0.1</v>
      </c>
      <c r="CI49" s="50">
        <v>0.2</v>
      </c>
      <c r="CJ49" s="50">
        <v>0.2</v>
      </c>
      <c r="CK49" s="50">
        <v>0.3</v>
      </c>
      <c r="CL49" s="50" t="s">
        <v>321</v>
      </c>
      <c r="CM49" s="50" t="s">
        <v>321</v>
      </c>
      <c r="CN49" s="50" t="s">
        <v>321</v>
      </c>
      <c r="CO49" s="50" t="s">
        <v>321</v>
      </c>
      <c r="CP49" s="50" t="s">
        <v>321</v>
      </c>
      <c r="CQ49" s="50" t="s">
        <v>321</v>
      </c>
      <c r="CR49" s="38"/>
      <c r="CS49" s="37"/>
      <c r="CT49" s="29" t="s">
        <v>306</v>
      </c>
      <c r="CU49" s="50" t="s">
        <v>321</v>
      </c>
      <c r="CV49" s="50" t="s">
        <v>321</v>
      </c>
      <c r="CW49" s="50" t="s">
        <v>321</v>
      </c>
      <c r="CX49" s="50" t="s">
        <v>321</v>
      </c>
      <c r="CY49" s="50" t="s">
        <v>321</v>
      </c>
      <c r="CZ49" s="50" t="s">
        <v>321</v>
      </c>
      <c r="DA49" s="50" t="s">
        <v>321</v>
      </c>
      <c r="DB49" s="50">
        <v>0.3</v>
      </c>
      <c r="DC49" s="50">
        <v>0.1</v>
      </c>
      <c r="DD49" s="50">
        <v>0.2</v>
      </c>
      <c r="DE49" s="50">
        <v>0.2</v>
      </c>
      <c r="DF49" s="50">
        <v>0.2</v>
      </c>
      <c r="DG49" s="50">
        <v>0.3</v>
      </c>
      <c r="DH49" s="50">
        <v>0.3</v>
      </c>
      <c r="DI49" s="50">
        <v>0.5</v>
      </c>
      <c r="DJ49" s="50" t="s">
        <v>321</v>
      </c>
      <c r="DK49" s="50" t="s">
        <v>321</v>
      </c>
      <c r="DL49" s="50" t="s">
        <v>321</v>
      </c>
      <c r="DM49" s="50" t="s">
        <v>321</v>
      </c>
      <c r="DN49" s="50" t="s">
        <v>321</v>
      </c>
      <c r="DO49" s="50" t="s">
        <v>321</v>
      </c>
      <c r="DP49" s="38"/>
      <c r="DQ49" s="37"/>
      <c r="DR49" s="29" t="s">
        <v>306</v>
      </c>
      <c r="DS49" s="50" t="s">
        <v>321</v>
      </c>
      <c r="DT49" s="50" t="s">
        <v>321</v>
      </c>
      <c r="DU49" s="50" t="s">
        <v>321</v>
      </c>
      <c r="DV49" s="50" t="s">
        <v>321</v>
      </c>
      <c r="DW49" s="50" t="s">
        <v>321</v>
      </c>
      <c r="DX49" s="50" t="s">
        <v>321</v>
      </c>
      <c r="DY49" s="50" t="s">
        <v>321</v>
      </c>
      <c r="DZ49" s="50" t="s">
        <v>321</v>
      </c>
      <c r="EA49" s="50">
        <v>0.2</v>
      </c>
      <c r="EB49" s="50">
        <v>0.3</v>
      </c>
      <c r="EC49" s="50">
        <v>0.4</v>
      </c>
      <c r="ED49" s="50">
        <v>0.5</v>
      </c>
      <c r="EE49" s="50">
        <v>0.5</v>
      </c>
      <c r="EF49" s="50">
        <v>0.7</v>
      </c>
      <c r="EG49" s="50">
        <v>1</v>
      </c>
      <c r="EH49" s="50" t="s">
        <v>321</v>
      </c>
      <c r="EI49" s="50" t="s">
        <v>321</v>
      </c>
      <c r="EJ49" s="50" t="s">
        <v>321</v>
      </c>
      <c r="EK49" s="50" t="s">
        <v>321</v>
      </c>
      <c r="EL49" s="50" t="s">
        <v>321</v>
      </c>
      <c r="EM49" s="50" t="s">
        <v>321</v>
      </c>
      <c r="EN49" s="38"/>
      <c r="EO49" s="37"/>
      <c r="EP49" s="29" t="s">
        <v>306</v>
      </c>
      <c r="EQ49" s="50" t="s">
        <v>321</v>
      </c>
      <c r="ER49" s="50" t="s">
        <v>321</v>
      </c>
      <c r="ES49" s="50" t="s">
        <v>321</v>
      </c>
      <c r="ET49" s="50" t="s">
        <v>321</v>
      </c>
      <c r="EU49" s="50" t="s">
        <v>321</v>
      </c>
      <c r="EV49" s="50" t="s">
        <v>321</v>
      </c>
      <c r="EW49" s="50" t="s">
        <v>321</v>
      </c>
      <c r="EX49" s="50" t="s">
        <v>321</v>
      </c>
      <c r="EY49" s="50" t="s">
        <v>321</v>
      </c>
      <c r="EZ49" s="50" t="s">
        <v>321</v>
      </c>
      <c r="FA49" s="50" t="s">
        <v>321</v>
      </c>
      <c r="FB49" s="50">
        <v>0.2</v>
      </c>
      <c r="FC49" s="50">
        <v>0.4</v>
      </c>
      <c r="FD49" s="50">
        <v>0.4</v>
      </c>
      <c r="FE49" s="50">
        <v>0.6</v>
      </c>
      <c r="FF49" s="50" t="s">
        <v>321</v>
      </c>
      <c r="FG49" s="50" t="s">
        <v>321</v>
      </c>
      <c r="FH49" s="50" t="s">
        <v>321</v>
      </c>
      <c r="FI49" s="50" t="s">
        <v>321</v>
      </c>
      <c r="FJ49" s="50" t="s">
        <v>321</v>
      </c>
      <c r="FK49" s="50" t="s">
        <v>321</v>
      </c>
      <c r="FM49" s="16"/>
      <c r="FN49" s="10" t="s">
        <v>304</v>
      </c>
      <c r="FO49" s="48" t="s">
        <v>305</v>
      </c>
      <c r="FP49" s="48" t="s">
        <v>305</v>
      </c>
      <c r="FQ49" s="48" t="s">
        <v>305</v>
      </c>
      <c r="FR49" s="48" t="s">
        <v>305</v>
      </c>
      <c r="FS49" s="48" t="s">
        <v>305</v>
      </c>
      <c r="FT49" s="48" t="s">
        <v>305</v>
      </c>
      <c r="FU49" s="48" t="s">
        <v>305</v>
      </c>
      <c r="FV49" s="48" t="s">
        <v>305</v>
      </c>
      <c r="FW49" s="48" t="s">
        <v>305</v>
      </c>
      <c r="FX49" s="48" t="s">
        <v>305</v>
      </c>
      <c r="FY49" s="48" t="s">
        <v>305</v>
      </c>
      <c r="FZ49" s="48">
        <v>0.1</v>
      </c>
      <c r="GA49" s="48">
        <v>0.2</v>
      </c>
      <c r="GB49" s="48">
        <v>0.1</v>
      </c>
      <c r="GC49" s="48">
        <v>0.2</v>
      </c>
      <c r="GD49" s="48" t="s">
        <v>305</v>
      </c>
      <c r="GE49" s="48" t="s">
        <v>305</v>
      </c>
      <c r="GF49" s="48" t="s">
        <v>305</v>
      </c>
      <c r="GG49" s="48" t="s">
        <v>305</v>
      </c>
      <c r="GH49" s="48" t="s">
        <v>305</v>
      </c>
      <c r="GI49" s="48" t="s">
        <v>305</v>
      </c>
      <c r="GK49" s="16"/>
      <c r="GL49" s="10" t="s">
        <v>304</v>
      </c>
      <c r="GM49" s="48" t="s">
        <v>305</v>
      </c>
      <c r="GN49" s="48" t="s">
        <v>305</v>
      </c>
      <c r="GO49" s="48" t="s">
        <v>305</v>
      </c>
      <c r="GP49" s="48" t="s">
        <v>305</v>
      </c>
      <c r="GQ49" s="48" t="s">
        <v>305</v>
      </c>
      <c r="GR49" s="48" t="s">
        <v>305</v>
      </c>
      <c r="GS49" s="48" t="s">
        <v>305</v>
      </c>
      <c r="GT49" s="48" t="s">
        <v>305</v>
      </c>
      <c r="GU49" s="48" t="s">
        <v>305</v>
      </c>
      <c r="GV49" s="48" t="s">
        <v>305</v>
      </c>
      <c r="GW49" s="48">
        <v>0.1</v>
      </c>
      <c r="GX49" s="48">
        <v>0.1</v>
      </c>
      <c r="GY49" s="48">
        <v>0.2</v>
      </c>
      <c r="GZ49" s="48">
        <v>0.1</v>
      </c>
      <c r="HA49" s="48">
        <v>0.2</v>
      </c>
      <c r="HB49" s="48" t="s">
        <v>305</v>
      </c>
      <c r="HC49" s="48" t="s">
        <v>305</v>
      </c>
      <c r="HD49" s="48" t="s">
        <v>305</v>
      </c>
      <c r="HE49" s="48" t="s">
        <v>305</v>
      </c>
      <c r="HF49" s="48" t="s">
        <v>305</v>
      </c>
      <c r="HG49" s="48" t="s">
        <v>305</v>
      </c>
    </row>
    <row r="50" spans="1:215" ht="15">
      <c r="A50" s="16"/>
      <c r="B50" s="19" t="s">
        <v>308</v>
      </c>
      <c r="C50" s="16">
        <v>0</v>
      </c>
      <c r="D50" s="48" t="s">
        <v>305</v>
      </c>
      <c r="E50" s="48" t="s">
        <v>305</v>
      </c>
      <c r="F50" s="48" t="s">
        <v>305</v>
      </c>
      <c r="G50" s="48" t="s">
        <v>305</v>
      </c>
      <c r="H50" s="48" t="s">
        <v>305</v>
      </c>
      <c r="I50" s="48" t="s">
        <v>305</v>
      </c>
      <c r="J50" s="48" t="s">
        <v>305</v>
      </c>
      <c r="K50" s="48" t="s">
        <v>305</v>
      </c>
      <c r="L50" s="48" t="s">
        <v>305</v>
      </c>
      <c r="M50" s="48" t="s">
        <v>305</v>
      </c>
      <c r="N50" s="48" t="s">
        <v>305</v>
      </c>
      <c r="O50" s="48" t="s">
        <v>305</v>
      </c>
      <c r="P50" s="48" t="s">
        <v>305</v>
      </c>
      <c r="Q50" s="48" t="s">
        <v>305</v>
      </c>
      <c r="R50" s="48" t="s">
        <v>305</v>
      </c>
      <c r="S50" s="48" t="s">
        <v>305</v>
      </c>
      <c r="T50" s="48" t="s">
        <v>305</v>
      </c>
      <c r="U50" s="48" t="s">
        <v>305</v>
      </c>
      <c r="V50" s="48" t="s">
        <v>305</v>
      </c>
      <c r="W50" s="48" t="s">
        <v>305</v>
      </c>
      <c r="Y50" s="16"/>
      <c r="Z50" s="19" t="s">
        <v>308</v>
      </c>
      <c r="AA50" s="16">
        <v>0</v>
      </c>
      <c r="AB50" s="48" t="s">
        <v>305</v>
      </c>
      <c r="AC50" s="48" t="s">
        <v>305</v>
      </c>
      <c r="AD50" s="48" t="s">
        <v>305</v>
      </c>
      <c r="AE50" s="48" t="s">
        <v>305</v>
      </c>
      <c r="AF50" s="48" t="s">
        <v>305</v>
      </c>
      <c r="AG50" s="48" t="s">
        <v>305</v>
      </c>
      <c r="AH50" s="48" t="s">
        <v>305</v>
      </c>
      <c r="AI50" s="48" t="s">
        <v>305</v>
      </c>
      <c r="AJ50" s="48" t="s">
        <v>305</v>
      </c>
      <c r="AK50" s="48" t="s">
        <v>305</v>
      </c>
      <c r="AL50" s="48" t="s">
        <v>305</v>
      </c>
      <c r="AM50" s="48" t="s">
        <v>305</v>
      </c>
      <c r="AN50" s="48" t="s">
        <v>305</v>
      </c>
      <c r="AO50" s="48" t="s">
        <v>305</v>
      </c>
      <c r="AP50" s="48" t="s">
        <v>305</v>
      </c>
      <c r="AQ50" s="48" t="s">
        <v>305</v>
      </c>
      <c r="AR50" s="48" t="s">
        <v>305</v>
      </c>
      <c r="AS50" s="48" t="s">
        <v>305</v>
      </c>
      <c r="AT50" s="48" t="s">
        <v>305</v>
      </c>
      <c r="AU50" s="48" t="s">
        <v>305</v>
      </c>
      <c r="AW50" s="37"/>
      <c r="AX50" s="29" t="s">
        <v>309</v>
      </c>
      <c r="AY50" s="37">
        <v>0</v>
      </c>
      <c r="AZ50" s="50" t="s">
        <v>321</v>
      </c>
      <c r="BA50" s="50" t="s">
        <v>321</v>
      </c>
      <c r="BB50" s="50" t="s">
        <v>321</v>
      </c>
      <c r="BC50" s="50" t="s">
        <v>321</v>
      </c>
      <c r="BD50" s="50" t="s">
        <v>321</v>
      </c>
      <c r="BE50" s="50" t="s">
        <v>321</v>
      </c>
      <c r="BF50" s="50" t="s">
        <v>321</v>
      </c>
      <c r="BG50" s="50" t="s">
        <v>321</v>
      </c>
      <c r="BH50" s="50" t="s">
        <v>321</v>
      </c>
      <c r="BI50" s="50" t="s">
        <v>321</v>
      </c>
      <c r="BJ50" s="50" t="s">
        <v>321</v>
      </c>
      <c r="BK50" s="50" t="s">
        <v>321</v>
      </c>
      <c r="BL50" s="50" t="s">
        <v>321</v>
      </c>
      <c r="BM50" s="50" t="s">
        <v>321</v>
      </c>
      <c r="BN50" s="50" t="s">
        <v>321</v>
      </c>
      <c r="BO50" s="50" t="s">
        <v>321</v>
      </c>
      <c r="BP50" s="50" t="s">
        <v>321</v>
      </c>
      <c r="BQ50" s="50" t="s">
        <v>321</v>
      </c>
      <c r="BR50" s="50" t="s">
        <v>321</v>
      </c>
      <c r="BS50" s="50" t="s">
        <v>321</v>
      </c>
      <c r="BT50" s="38"/>
      <c r="BU50" s="37"/>
      <c r="BV50" s="29" t="s">
        <v>309</v>
      </c>
      <c r="BW50" s="37">
        <v>0</v>
      </c>
      <c r="BX50" s="50" t="s">
        <v>321</v>
      </c>
      <c r="BY50" s="50" t="s">
        <v>321</v>
      </c>
      <c r="BZ50" s="50" t="s">
        <v>321</v>
      </c>
      <c r="CA50" s="50" t="s">
        <v>321</v>
      </c>
      <c r="CB50" s="50" t="s">
        <v>321</v>
      </c>
      <c r="CC50" s="50" t="s">
        <v>321</v>
      </c>
      <c r="CD50" s="50" t="s">
        <v>321</v>
      </c>
      <c r="CE50" s="50" t="s">
        <v>321</v>
      </c>
      <c r="CF50" s="50" t="s">
        <v>321</v>
      </c>
      <c r="CG50" s="50" t="s">
        <v>321</v>
      </c>
      <c r="CH50" s="50" t="s">
        <v>321</v>
      </c>
      <c r="CI50" s="50" t="s">
        <v>321</v>
      </c>
      <c r="CJ50" s="50" t="s">
        <v>321</v>
      </c>
      <c r="CK50" s="50" t="s">
        <v>321</v>
      </c>
      <c r="CL50" s="50" t="s">
        <v>321</v>
      </c>
      <c r="CM50" s="50" t="s">
        <v>321</v>
      </c>
      <c r="CN50" s="50" t="s">
        <v>321</v>
      </c>
      <c r="CO50" s="50" t="s">
        <v>321</v>
      </c>
      <c r="CP50" s="50" t="s">
        <v>321</v>
      </c>
      <c r="CQ50" s="50" t="s">
        <v>321</v>
      </c>
      <c r="CR50" s="38"/>
      <c r="CS50" s="37"/>
      <c r="CT50" s="29" t="s">
        <v>309</v>
      </c>
      <c r="CU50" s="37">
        <v>0</v>
      </c>
      <c r="CV50" s="50" t="s">
        <v>321</v>
      </c>
      <c r="CW50" s="50" t="s">
        <v>321</v>
      </c>
      <c r="CX50" s="50" t="s">
        <v>321</v>
      </c>
      <c r="CY50" s="50" t="s">
        <v>321</v>
      </c>
      <c r="CZ50" s="50" t="s">
        <v>321</v>
      </c>
      <c r="DA50" s="50" t="s">
        <v>321</v>
      </c>
      <c r="DB50" s="50" t="s">
        <v>321</v>
      </c>
      <c r="DC50" s="50" t="s">
        <v>321</v>
      </c>
      <c r="DD50" s="50" t="s">
        <v>321</v>
      </c>
      <c r="DE50" s="50" t="s">
        <v>321</v>
      </c>
      <c r="DF50" s="50" t="s">
        <v>321</v>
      </c>
      <c r="DG50" s="50" t="s">
        <v>321</v>
      </c>
      <c r="DH50" s="50" t="s">
        <v>321</v>
      </c>
      <c r="DI50" s="50" t="s">
        <v>321</v>
      </c>
      <c r="DJ50" s="50" t="s">
        <v>321</v>
      </c>
      <c r="DK50" s="50" t="s">
        <v>321</v>
      </c>
      <c r="DL50" s="50" t="s">
        <v>321</v>
      </c>
      <c r="DM50" s="50" t="s">
        <v>321</v>
      </c>
      <c r="DN50" s="50" t="s">
        <v>321</v>
      </c>
      <c r="DO50" s="50" t="s">
        <v>321</v>
      </c>
      <c r="DP50" s="38"/>
      <c r="DQ50" s="37"/>
      <c r="DR50" s="29" t="s">
        <v>309</v>
      </c>
      <c r="DS50" s="37">
        <v>0</v>
      </c>
      <c r="DT50" s="50" t="s">
        <v>321</v>
      </c>
      <c r="DU50" s="50" t="s">
        <v>321</v>
      </c>
      <c r="DV50" s="50" t="s">
        <v>321</v>
      </c>
      <c r="DW50" s="50" t="s">
        <v>321</v>
      </c>
      <c r="DX50" s="50" t="s">
        <v>321</v>
      </c>
      <c r="DY50" s="50" t="s">
        <v>321</v>
      </c>
      <c r="DZ50" s="50" t="s">
        <v>321</v>
      </c>
      <c r="EA50" s="50" t="s">
        <v>321</v>
      </c>
      <c r="EB50" s="50" t="s">
        <v>321</v>
      </c>
      <c r="EC50" s="50" t="s">
        <v>321</v>
      </c>
      <c r="ED50" s="50" t="s">
        <v>321</v>
      </c>
      <c r="EE50" s="50" t="s">
        <v>321</v>
      </c>
      <c r="EF50" s="50" t="s">
        <v>321</v>
      </c>
      <c r="EG50" s="50" t="s">
        <v>321</v>
      </c>
      <c r="EH50" s="50" t="s">
        <v>321</v>
      </c>
      <c r="EI50" s="50" t="s">
        <v>321</v>
      </c>
      <c r="EJ50" s="50" t="s">
        <v>321</v>
      </c>
      <c r="EK50" s="50" t="s">
        <v>321</v>
      </c>
      <c r="EL50" s="50" t="s">
        <v>321</v>
      </c>
      <c r="EM50" s="50" t="s">
        <v>321</v>
      </c>
      <c r="EN50" s="38"/>
      <c r="EO50" s="37"/>
      <c r="EP50" s="29" t="s">
        <v>309</v>
      </c>
      <c r="EQ50" s="37">
        <v>0</v>
      </c>
      <c r="ER50" s="50" t="s">
        <v>321</v>
      </c>
      <c r="ES50" s="50" t="s">
        <v>321</v>
      </c>
      <c r="ET50" s="50" t="s">
        <v>321</v>
      </c>
      <c r="EU50" s="50" t="s">
        <v>321</v>
      </c>
      <c r="EV50" s="50" t="s">
        <v>321</v>
      </c>
      <c r="EW50" s="50" t="s">
        <v>321</v>
      </c>
      <c r="EX50" s="50" t="s">
        <v>321</v>
      </c>
      <c r="EY50" s="50" t="s">
        <v>321</v>
      </c>
      <c r="EZ50" s="50" t="s">
        <v>321</v>
      </c>
      <c r="FA50" s="50" t="s">
        <v>321</v>
      </c>
      <c r="FB50" s="50" t="s">
        <v>321</v>
      </c>
      <c r="FC50" s="50" t="s">
        <v>321</v>
      </c>
      <c r="FD50" s="50" t="s">
        <v>321</v>
      </c>
      <c r="FE50" s="50" t="s">
        <v>321</v>
      </c>
      <c r="FF50" s="50" t="s">
        <v>321</v>
      </c>
      <c r="FG50" s="50" t="s">
        <v>321</v>
      </c>
      <c r="FH50" s="50" t="s">
        <v>321</v>
      </c>
      <c r="FI50" s="50" t="s">
        <v>321</v>
      </c>
      <c r="FJ50" s="50" t="s">
        <v>321</v>
      </c>
      <c r="FK50" s="50" t="s">
        <v>321</v>
      </c>
      <c r="FM50" s="16"/>
      <c r="FN50" s="10" t="s">
        <v>308</v>
      </c>
      <c r="FO50" s="16">
        <v>0</v>
      </c>
      <c r="FP50" s="48" t="s">
        <v>305</v>
      </c>
      <c r="FQ50" s="48" t="s">
        <v>305</v>
      </c>
      <c r="FR50" s="48" t="s">
        <v>305</v>
      </c>
      <c r="FS50" s="48" t="s">
        <v>305</v>
      </c>
      <c r="FT50" s="48" t="s">
        <v>305</v>
      </c>
      <c r="FU50" s="48" t="s">
        <v>305</v>
      </c>
      <c r="FV50" s="48" t="s">
        <v>305</v>
      </c>
      <c r="FW50" s="48" t="s">
        <v>305</v>
      </c>
      <c r="FX50" s="48" t="s">
        <v>305</v>
      </c>
      <c r="FY50" s="48" t="s">
        <v>305</v>
      </c>
      <c r="FZ50" s="48" t="s">
        <v>305</v>
      </c>
      <c r="GA50" s="48" t="s">
        <v>305</v>
      </c>
      <c r="GB50" s="48" t="s">
        <v>305</v>
      </c>
      <c r="GC50" s="48" t="s">
        <v>305</v>
      </c>
      <c r="GD50" s="48" t="s">
        <v>305</v>
      </c>
      <c r="GE50" s="48" t="s">
        <v>305</v>
      </c>
      <c r="GF50" s="48" t="s">
        <v>305</v>
      </c>
      <c r="GG50" s="48" t="s">
        <v>305</v>
      </c>
      <c r="GH50" s="48" t="s">
        <v>305</v>
      </c>
      <c r="GI50" s="48" t="s">
        <v>305</v>
      </c>
      <c r="GK50" s="16"/>
      <c r="GL50" s="10" t="s">
        <v>308</v>
      </c>
      <c r="GM50" s="16">
        <v>0</v>
      </c>
      <c r="GN50" s="48" t="s">
        <v>305</v>
      </c>
      <c r="GO50" s="48" t="s">
        <v>305</v>
      </c>
      <c r="GP50" s="48" t="s">
        <v>305</v>
      </c>
      <c r="GQ50" s="48" t="s">
        <v>305</v>
      </c>
      <c r="GR50" s="48" t="s">
        <v>305</v>
      </c>
      <c r="GS50" s="48" t="s">
        <v>305</v>
      </c>
      <c r="GT50" s="48" t="s">
        <v>305</v>
      </c>
      <c r="GU50" s="48" t="s">
        <v>305</v>
      </c>
      <c r="GV50" s="48" t="s">
        <v>305</v>
      </c>
      <c r="GW50" s="48" t="s">
        <v>305</v>
      </c>
      <c r="GX50" s="48" t="s">
        <v>305</v>
      </c>
      <c r="GY50" s="48" t="s">
        <v>305</v>
      </c>
      <c r="GZ50" s="48" t="s">
        <v>305</v>
      </c>
      <c r="HA50" s="48" t="s">
        <v>305</v>
      </c>
      <c r="HB50" s="48" t="s">
        <v>305</v>
      </c>
      <c r="HC50" s="48" t="s">
        <v>305</v>
      </c>
      <c r="HD50" s="48" t="s">
        <v>305</v>
      </c>
      <c r="HE50" s="48" t="s">
        <v>305</v>
      </c>
      <c r="HF50" s="48" t="s">
        <v>305</v>
      </c>
      <c r="HG50" s="48" t="s">
        <v>305</v>
      </c>
    </row>
    <row r="51" spans="1:215" ht="15">
      <c r="A51" s="16"/>
      <c r="B51" s="19" t="s">
        <v>310</v>
      </c>
      <c r="C51" s="16">
        <v>0</v>
      </c>
      <c r="D51" s="16">
        <v>0</v>
      </c>
      <c r="E51" s="16">
        <v>0</v>
      </c>
      <c r="F51" s="16">
        <v>0</v>
      </c>
      <c r="G51" s="16">
        <v>0</v>
      </c>
      <c r="H51" s="16">
        <v>0</v>
      </c>
      <c r="I51" s="16">
        <v>0</v>
      </c>
      <c r="J51" s="16">
        <v>0</v>
      </c>
      <c r="K51" s="16">
        <v>0</v>
      </c>
      <c r="L51" s="16">
        <v>0</v>
      </c>
      <c r="M51" s="16">
        <v>0</v>
      </c>
      <c r="N51" s="16">
        <v>0</v>
      </c>
      <c r="O51" s="16">
        <v>0</v>
      </c>
      <c r="P51" s="16">
        <v>0</v>
      </c>
      <c r="Q51" s="16">
        <v>0</v>
      </c>
      <c r="R51" s="16">
        <v>0</v>
      </c>
      <c r="S51" s="16">
        <v>0</v>
      </c>
      <c r="T51" s="16">
        <v>0</v>
      </c>
      <c r="U51" s="16">
        <v>0</v>
      </c>
      <c r="V51" s="16">
        <v>0</v>
      </c>
      <c r="W51" s="16">
        <v>0</v>
      </c>
      <c r="Y51" s="16"/>
      <c r="Z51" s="19" t="s">
        <v>310</v>
      </c>
      <c r="AA51" s="16">
        <v>0</v>
      </c>
      <c r="AB51" s="16">
        <v>0</v>
      </c>
      <c r="AC51" s="16">
        <v>0</v>
      </c>
      <c r="AD51" s="16">
        <v>0</v>
      </c>
      <c r="AE51" s="16">
        <v>0</v>
      </c>
      <c r="AF51" s="16">
        <v>0</v>
      </c>
      <c r="AG51" s="16">
        <v>0</v>
      </c>
      <c r="AH51" s="16">
        <v>0</v>
      </c>
      <c r="AI51" s="16">
        <v>0</v>
      </c>
      <c r="AJ51" s="16">
        <v>0</v>
      </c>
      <c r="AK51" s="16">
        <v>0</v>
      </c>
      <c r="AL51" s="16">
        <v>0</v>
      </c>
      <c r="AM51" s="16">
        <v>0</v>
      </c>
      <c r="AN51" s="16">
        <v>0</v>
      </c>
      <c r="AO51" s="16">
        <v>0</v>
      </c>
      <c r="AP51" s="16">
        <v>0</v>
      </c>
      <c r="AQ51" s="16">
        <v>0</v>
      </c>
      <c r="AR51" s="16">
        <v>0</v>
      </c>
      <c r="AS51" s="16">
        <v>0</v>
      </c>
      <c r="AT51" s="16">
        <v>0</v>
      </c>
      <c r="AU51" s="16">
        <v>0</v>
      </c>
      <c r="AW51" s="37"/>
      <c r="AX51" s="29" t="s">
        <v>311</v>
      </c>
      <c r="AY51" s="37">
        <v>0</v>
      </c>
      <c r="AZ51" s="37">
        <v>0</v>
      </c>
      <c r="BA51" s="37">
        <v>0</v>
      </c>
      <c r="BB51" s="37">
        <v>0</v>
      </c>
      <c r="BC51" s="37">
        <v>0</v>
      </c>
      <c r="BD51" s="37">
        <v>0</v>
      </c>
      <c r="BE51" s="37">
        <v>0</v>
      </c>
      <c r="BF51" s="37">
        <v>0</v>
      </c>
      <c r="BG51" s="37">
        <v>0</v>
      </c>
      <c r="BH51" s="37">
        <v>0</v>
      </c>
      <c r="BI51" s="37">
        <v>0</v>
      </c>
      <c r="BJ51" s="37">
        <v>0</v>
      </c>
      <c r="BK51" s="37">
        <v>0</v>
      </c>
      <c r="BL51" s="37">
        <v>0</v>
      </c>
      <c r="BM51" s="37">
        <v>0</v>
      </c>
      <c r="BN51" s="37">
        <v>0</v>
      </c>
      <c r="BO51" s="37">
        <v>0</v>
      </c>
      <c r="BP51" s="37">
        <v>0</v>
      </c>
      <c r="BQ51" s="37">
        <v>0</v>
      </c>
      <c r="BR51" s="37">
        <v>0</v>
      </c>
      <c r="BS51" s="37">
        <v>0</v>
      </c>
      <c r="BT51" s="38"/>
      <c r="BU51" s="37"/>
      <c r="BV51" s="29" t="s">
        <v>311</v>
      </c>
      <c r="BW51" s="37">
        <v>0</v>
      </c>
      <c r="BX51" s="37">
        <v>0</v>
      </c>
      <c r="BY51" s="37">
        <v>0</v>
      </c>
      <c r="BZ51" s="37">
        <v>0</v>
      </c>
      <c r="CA51" s="37">
        <v>0</v>
      </c>
      <c r="CB51" s="37">
        <v>0</v>
      </c>
      <c r="CC51" s="37">
        <v>0</v>
      </c>
      <c r="CD51" s="37">
        <v>0</v>
      </c>
      <c r="CE51" s="37">
        <v>0</v>
      </c>
      <c r="CF51" s="37">
        <v>0</v>
      </c>
      <c r="CG51" s="37">
        <v>0</v>
      </c>
      <c r="CH51" s="37">
        <v>0</v>
      </c>
      <c r="CI51" s="37">
        <v>0</v>
      </c>
      <c r="CJ51" s="37">
        <v>0</v>
      </c>
      <c r="CK51" s="37">
        <v>0</v>
      </c>
      <c r="CL51" s="37">
        <v>0</v>
      </c>
      <c r="CM51" s="37">
        <v>0</v>
      </c>
      <c r="CN51" s="37">
        <v>0</v>
      </c>
      <c r="CO51" s="37">
        <v>0</v>
      </c>
      <c r="CP51" s="37">
        <v>0</v>
      </c>
      <c r="CQ51" s="37">
        <v>0</v>
      </c>
      <c r="CR51" s="38"/>
      <c r="CS51" s="37"/>
      <c r="CT51" s="29" t="s">
        <v>311</v>
      </c>
      <c r="CU51" s="37">
        <v>0</v>
      </c>
      <c r="CV51" s="37">
        <v>0</v>
      </c>
      <c r="CW51" s="37">
        <v>0</v>
      </c>
      <c r="CX51" s="37">
        <v>0</v>
      </c>
      <c r="CY51" s="37">
        <v>0</v>
      </c>
      <c r="CZ51" s="37">
        <v>0</v>
      </c>
      <c r="DA51" s="37">
        <v>0</v>
      </c>
      <c r="DB51" s="37">
        <v>0</v>
      </c>
      <c r="DC51" s="37">
        <v>0</v>
      </c>
      <c r="DD51" s="37">
        <v>0</v>
      </c>
      <c r="DE51" s="37">
        <v>0</v>
      </c>
      <c r="DF51" s="37">
        <v>0</v>
      </c>
      <c r="DG51" s="37">
        <v>0</v>
      </c>
      <c r="DH51" s="37">
        <v>0</v>
      </c>
      <c r="DI51" s="37">
        <v>0</v>
      </c>
      <c r="DJ51" s="37">
        <v>0</v>
      </c>
      <c r="DK51" s="37">
        <v>0</v>
      </c>
      <c r="DL51" s="37">
        <v>0</v>
      </c>
      <c r="DM51" s="37">
        <v>0</v>
      </c>
      <c r="DN51" s="37">
        <v>0</v>
      </c>
      <c r="DO51" s="37">
        <v>0</v>
      </c>
      <c r="DP51" s="38"/>
      <c r="DQ51" s="37"/>
      <c r="DR51" s="29" t="s">
        <v>311</v>
      </c>
      <c r="DS51" s="37">
        <v>0</v>
      </c>
      <c r="DT51" s="37">
        <v>0</v>
      </c>
      <c r="DU51" s="37">
        <v>0</v>
      </c>
      <c r="DV51" s="37">
        <v>0</v>
      </c>
      <c r="DW51" s="37">
        <v>0</v>
      </c>
      <c r="DX51" s="37">
        <v>0</v>
      </c>
      <c r="DY51" s="37">
        <v>0</v>
      </c>
      <c r="DZ51" s="37">
        <v>0</v>
      </c>
      <c r="EA51" s="37">
        <v>0</v>
      </c>
      <c r="EB51" s="37">
        <v>0</v>
      </c>
      <c r="EC51" s="37">
        <v>0</v>
      </c>
      <c r="ED51" s="37">
        <v>0</v>
      </c>
      <c r="EE51" s="37">
        <v>0</v>
      </c>
      <c r="EF51" s="37">
        <v>0</v>
      </c>
      <c r="EG51" s="37">
        <v>0</v>
      </c>
      <c r="EH51" s="37">
        <v>0</v>
      </c>
      <c r="EI51" s="37">
        <v>0</v>
      </c>
      <c r="EJ51" s="37">
        <v>0</v>
      </c>
      <c r="EK51" s="37">
        <v>0</v>
      </c>
      <c r="EL51" s="37">
        <v>0</v>
      </c>
      <c r="EM51" s="37">
        <v>0</v>
      </c>
      <c r="EN51" s="38"/>
      <c r="EO51" s="37"/>
      <c r="EP51" s="29" t="s">
        <v>311</v>
      </c>
      <c r="EQ51" s="37">
        <v>0</v>
      </c>
      <c r="ER51" s="37">
        <v>0</v>
      </c>
      <c r="ES51" s="37">
        <v>0</v>
      </c>
      <c r="ET51" s="37">
        <v>0</v>
      </c>
      <c r="EU51" s="37">
        <v>0</v>
      </c>
      <c r="EV51" s="37">
        <v>0</v>
      </c>
      <c r="EW51" s="37">
        <v>0</v>
      </c>
      <c r="EX51" s="37">
        <v>0</v>
      </c>
      <c r="EY51" s="37">
        <v>0</v>
      </c>
      <c r="EZ51" s="37">
        <v>0</v>
      </c>
      <c r="FA51" s="37">
        <v>0</v>
      </c>
      <c r="FB51" s="37">
        <v>0</v>
      </c>
      <c r="FC51" s="37">
        <v>0</v>
      </c>
      <c r="FD51" s="37">
        <v>0</v>
      </c>
      <c r="FE51" s="37">
        <v>0</v>
      </c>
      <c r="FF51" s="37">
        <v>0</v>
      </c>
      <c r="FG51" s="37">
        <v>0</v>
      </c>
      <c r="FH51" s="37">
        <v>0</v>
      </c>
      <c r="FI51" s="37">
        <v>0</v>
      </c>
      <c r="FJ51" s="37">
        <v>0</v>
      </c>
      <c r="FK51" s="37">
        <v>0</v>
      </c>
      <c r="FM51" s="16"/>
      <c r="FN51" s="10" t="s">
        <v>310</v>
      </c>
      <c r="FO51" s="16">
        <v>0</v>
      </c>
      <c r="FP51" s="16">
        <v>0</v>
      </c>
      <c r="FQ51" s="16">
        <v>0</v>
      </c>
      <c r="FR51" s="16">
        <v>0</v>
      </c>
      <c r="FS51" s="16">
        <v>0</v>
      </c>
      <c r="FT51" s="16">
        <v>0</v>
      </c>
      <c r="FU51" s="16">
        <v>0</v>
      </c>
      <c r="FV51" s="16">
        <v>0</v>
      </c>
      <c r="FW51" s="16">
        <v>0</v>
      </c>
      <c r="FX51" s="16">
        <v>0</v>
      </c>
      <c r="FY51" s="16">
        <v>0</v>
      </c>
      <c r="FZ51" s="16">
        <v>0</v>
      </c>
      <c r="GA51" s="16">
        <v>0</v>
      </c>
      <c r="GB51" s="16">
        <v>0</v>
      </c>
      <c r="GC51" s="16">
        <v>0</v>
      </c>
      <c r="GD51" s="16">
        <v>0</v>
      </c>
      <c r="GE51" s="16">
        <v>0</v>
      </c>
      <c r="GF51" s="16">
        <v>0</v>
      </c>
      <c r="GG51" s="16">
        <v>0</v>
      </c>
      <c r="GH51" s="16">
        <v>0</v>
      </c>
      <c r="GI51" s="16">
        <v>0</v>
      </c>
      <c r="GK51" s="16"/>
      <c r="GL51" s="10" t="s">
        <v>310</v>
      </c>
      <c r="GM51" s="16">
        <v>0</v>
      </c>
      <c r="GN51" s="16">
        <v>0</v>
      </c>
      <c r="GO51" s="16">
        <v>0</v>
      </c>
      <c r="GP51" s="16">
        <v>0</v>
      </c>
      <c r="GQ51" s="16">
        <v>0</v>
      </c>
      <c r="GR51" s="16">
        <v>0</v>
      </c>
      <c r="GS51" s="16">
        <v>0</v>
      </c>
      <c r="GT51" s="16">
        <v>0</v>
      </c>
      <c r="GU51" s="16">
        <v>0</v>
      </c>
      <c r="GV51" s="16">
        <v>0</v>
      </c>
      <c r="GW51" s="16">
        <v>0</v>
      </c>
      <c r="GX51" s="16">
        <v>0</v>
      </c>
      <c r="GY51" s="16">
        <v>0</v>
      </c>
      <c r="GZ51" s="16">
        <v>0</v>
      </c>
      <c r="HA51" s="16">
        <v>0</v>
      </c>
      <c r="HB51" s="16">
        <v>0</v>
      </c>
      <c r="HC51" s="16">
        <v>0</v>
      </c>
      <c r="HD51" s="16">
        <v>0</v>
      </c>
      <c r="HE51" s="16">
        <v>0</v>
      </c>
      <c r="HF51" s="16">
        <v>0</v>
      </c>
      <c r="HG51" s="16">
        <v>0</v>
      </c>
    </row>
    <row r="52" spans="1:215" ht="15">
      <c r="A52" s="314"/>
      <c r="B52" s="314"/>
      <c r="C52" s="16"/>
      <c r="D52" s="16"/>
      <c r="E52" s="16"/>
      <c r="F52" s="16"/>
      <c r="G52" s="16"/>
      <c r="H52" s="16"/>
      <c r="I52" s="16"/>
      <c r="J52" s="16"/>
      <c r="K52" s="16"/>
      <c r="L52" s="16"/>
      <c r="M52" s="16"/>
      <c r="N52" s="16"/>
      <c r="O52" s="16"/>
      <c r="P52" s="16"/>
      <c r="Q52" s="16"/>
      <c r="R52" s="16"/>
      <c r="S52" s="16"/>
      <c r="T52" s="16"/>
      <c r="U52" s="16"/>
      <c r="V52" s="16"/>
      <c r="W52" s="16"/>
      <c r="Y52" s="314"/>
      <c r="Z52" s="314"/>
      <c r="AA52" s="16"/>
      <c r="AB52" s="16"/>
      <c r="AC52" s="16"/>
      <c r="AD52" s="16"/>
      <c r="AE52" s="16"/>
      <c r="AF52" s="16"/>
      <c r="AG52" s="16"/>
      <c r="AH52" s="16"/>
      <c r="AI52" s="16"/>
      <c r="AJ52" s="16"/>
      <c r="AK52" s="16"/>
      <c r="AL52" s="16"/>
      <c r="AM52" s="16"/>
      <c r="AN52" s="16"/>
      <c r="AO52" s="16"/>
      <c r="AP52" s="16"/>
      <c r="AQ52" s="16"/>
      <c r="AR52" s="16"/>
      <c r="AS52" s="16"/>
      <c r="AT52" s="16"/>
      <c r="AU52" s="16"/>
      <c r="AW52" s="315"/>
      <c r="AX52" s="315"/>
      <c r="AY52" s="37"/>
      <c r="AZ52" s="37"/>
      <c r="BA52" s="37"/>
      <c r="BB52" s="37"/>
      <c r="BC52" s="37"/>
      <c r="BD52" s="37"/>
      <c r="BE52" s="37"/>
      <c r="BF52" s="37"/>
      <c r="BG52" s="37"/>
      <c r="BH52" s="37"/>
      <c r="BI52" s="37"/>
      <c r="BJ52" s="37"/>
      <c r="BK52" s="37"/>
      <c r="BL52" s="37"/>
      <c r="BM52" s="37"/>
      <c r="BN52" s="37"/>
      <c r="BO52" s="37"/>
      <c r="BP52" s="37"/>
      <c r="BQ52" s="37"/>
      <c r="BR52" s="37"/>
      <c r="BS52" s="37"/>
      <c r="BT52" s="38"/>
      <c r="BU52" s="315"/>
      <c r="BV52" s="315"/>
      <c r="BW52" s="37"/>
      <c r="BX52" s="37"/>
      <c r="BY52" s="37"/>
      <c r="BZ52" s="37"/>
      <c r="CA52" s="37"/>
      <c r="CB52" s="37"/>
      <c r="CC52" s="37"/>
      <c r="CD52" s="37"/>
      <c r="CE52" s="37"/>
      <c r="CF52" s="37"/>
      <c r="CG52" s="37"/>
      <c r="CH52" s="37"/>
      <c r="CI52" s="37"/>
      <c r="CJ52" s="37"/>
      <c r="CK52" s="37"/>
      <c r="CL52" s="37"/>
      <c r="CM52" s="37"/>
      <c r="CN52" s="37"/>
      <c r="CO52" s="37"/>
      <c r="CP52" s="37"/>
      <c r="CQ52" s="37"/>
      <c r="CR52" s="38"/>
      <c r="CS52" s="315"/>
      <c r="CT52" s="315"/>
      <c r="CU52" s="37"/>
      <c r="CV52" s="37"/>
      <c r="CW52" s="37"/>
      <c r="CX52" s="37"/>
      <c r="CY52" s="37"/>
      <c r="CZ52" s="37"/>
      <c r="DA52" s="37"/>
      <c r="DB52" s="37"/>
      <c r="DC52" s="37"/>
      <c r="DD52" s="37"/>
      <c r="DE52" s="37"/>
      <c r="DF52" s="37"/>
      <c r="DG52" s="37"/>
      <c r="DH52" s="37"/>
      <c r="DI52" s="37"/>
      <c r="DJ52" s="37"/>
      <c r="DK52" s="37"/>
      <c r="DL52" s="37"/>
      <c r="DM52" s="37"/>
      <c r="DN52" s="37"/>
      <c r="DO52" s="37"/>
      <c r="DP52" s="38"/>
      <c r="DQ52" s="315"/>
      <c r="DR52" s="315"/>
      <c r="DS52" s="37"/>
      <c r="DT52" s="37"/>
      <c r="DU52" s="37"/>
      <c r="DV52" s="37"/>
      <c r="DW52" s="37"/>
      <c r="DX52" s="37"/>
      <c r="DY52" s="37"/>
      <c r="DZ52" s="37"/>
      <c r="EA52" s="37"/>
      <c r="EB52" s="37"/>
      <c r="EC52" s="37"/>
      <c r="ED52" s="37"/>
      <c r="EE52" s="37"/>
      <c r="EF52" s="37"/>
      <c r="EG52" s="37"/>
      <c r="EH52" s="37"/>
      <c r="EI52" s="37"/>
      <c r="EJ52" s="37"/>
      <c r="EK52" s="37"/>
      <c r="EL52" s="37"/>
      <c r="EM52" s="37"/>
      <c r="EN52" s="38"/>
      <c r="EO52" s="315"/>
      <c r="EP52" s="315"/>
      <c r="EQ52" s="37"/>
      <c r="ER52" s="37"/>
      <c r="ES52" s="37"/>
      <c r="ET52" s="37"/>
      <c r="EU52" s="37"/>
      <c r="EV52" s="37"/>
      <c r="EW52" s="37"/>
      <c r="EX52" s="37"/>
      <c r="EY52" s="37"/>
      <c r="EZ52" s="37"/>
      <c r="FA52" s="37"/>
      <c r="FB52" s="37"/>
      <c r="FC52" s="37"/>
      <c r="FD52" s="37"/>
      <c r="FE52" s="37"/>
      <c r="FF52" s="37"/>
      <c r="FG52" s="37"/>
      <c r="FH52" s="37"/>
      <c r="FI52" s="37"/>
      <c r="FJ52" s="37"/>
      <c r="FK52" s="37"/>
      <c r="FM52" s="314"/>
      <c r="FN52" s="314"/>
      <c r="FO52" s="16"/>
      <c r="FP52" s="16"/>
      <c r="FQ52" s="16"/>
      <c r="FR52" s="16"/>
      <c r="FS52" s="16"/>
      <c r="FT52" s="16"/>
      <c r="FU52" s="16"/>
      <c r="FV52" s="16"/>
      <c r="FW52" s="16"/>
      <c r="FX52" s="16"/>
      <c r="FY52" s="16"/>
      <c r="FZ52" s="16"/>
      <c r="GA52" s="16"/>
      <c r="GB52" s="16"/>
      <c r="GC52" s="16"/>
      <c r="GD52" s="16"/>
      <c r="GE52" s="16"/>
      <c r="GF52" s="16"/>
      <c r="GG52" s="16"/>
      <c r="GH52" s="16"/>
      <c r="GI52" s="16"/>
      <c r="GK52" s="314"/>
      <c r="GL52" s="314"/>
      <c r="GM52" s="16"/>
      <c r="GN52" s="16"/>
      <c r="GO52" s="16"/>
      <c r="GP52" s="16"/>
      <c r="GQ52" s="16"/>
      <c r="GR52" s="16"/>
      <c r="GS52" s="16"/>
      <c r="GT52" s="16"/>
      <c r="GU52" s="16"/>
      <c r="GV52" s="16"/>
      <c r="GW52" s="16"/>
      <c r="GX52" s="16"/>
      <c r="GY52" s="16"/>
      <c r="GZ52" s="16"/>
      <c r="HA52" s="16"/>
      <c r="HB52" s="16"/>
      <c r="HC52" s="16"/>
      <c r="HD52" s="16"/>
      <c r="HE52" s="16"/>
      <c r="HF52" s="16"/>
      <c r="HG52" s="16"/>
    </row>
    <row r="53" spans="1:215" ht="15">
      <c r="A53" s="11"/>
      <c r="B53" s="21" t="s">
        <v>322</v>
      </c>
      <c r="C53" s="11">
        <v>70.599999999999994</v>
      </c>
      <c r="D53" s="11">
        <v>70.900000000000006</v>
      </c>
      <c r="E53" s="11">
        <v>71</v>
      </c>
      <c r="F53" s="11">
        <v>71</v>
      </c>
      <c r="G53" s="11">
        <v>70.900000000000006</v>
      </c>
      <c r="H53" s="11">
        <v>71</v>
      </c>
      <c r="I53" s="11">
        <v>71</v>
      </c>
      <c r="J53" s="11">
        <v>70.900000000000006</v>
      </c>
      <c r="K53" s="11">
        <v>71</v>
      </c>
      <c r="L53" s="11">
        <v>71</v>
      </c>
      <c r="M53" s="11">
        <v>71</v>
      </c>
      <c r="N53" s="11">
        <v>71.099999999999994</v>
      </c>
      <c r="O53" s="11">
        <v>71</v>
      </c>
      <c r="P53" s="11">
        <v>71</v>
      </c>
      <c r="Q53" s="11">
        <v>71</v>
      </c>
      <c r="R53" s="11">
        <v>71</v>
      </c>
      <c r="S53" s="11">
        <v>71</v>
      </c>
      <c r="T53" s="11">
        <v>70.8</v>
      </c>
      <c r="U53" s="11">
        <v>71</v>
      </c>
      <c r="V53" s="11">
        <v>70.900000000000006</v>
      </c>
      <c r="W53" s="11">
        <v>70.8</v>
      </c>
      <c r="Y53" s="11"/>
      <c r="Z53" s="21" t="s">
        <v>322</v>
      </c>
      <c r="AA53" s="11">
        <v>70.5</v>
      </c>
      <c r="AB53" s="11">
        <v>70.900000000000006</v>
      </c>
      <c r="AC53" s="11">
        <v>71</v>
      </c>
      <c r="AD53" s="11">
        <v>70.900000000000006</v>
      </c>
      <c r="AE53" s="11">
        <v>70.900000000000006</v>
      </c>
      <c r="AF53" s="11">
        <v>71</v>
      </c>
      <c r="AG53" s="11">
        <v>71</v>
      </c>
      <c r="AH53" s="11">
        <v>71</v>
      </c>
      <c r="AI53" s="11">
        <v>71.099999999999994</v>
      </c>
      <c r="AJ53" s="11">
        <v>71.099999999999994</v>
      </c>
      <c r="AK53" s="11">
        <v>71.099999999999994</v>
      </c>
      <c r="AL53" s="11">
        <v>71.099999999999994</v>
      </c>
      <c r="AM53" s="11">
        <v>71</v>
      </c>
      <c r="AN53" s="11">
        <v>71</v>
      </c>
      <c r="AO53" s="11">
        <v>70.3</v>
      </c>
      <c r="AP53" s="11">
        <v>67.8</v>
      </c>
      <c r="AQ53" s="11">
        <v>66.2</v>
      </c>
      <c r="AR53" s="11">
        <v>60.8</v>
      </c>
      <c r="AS53" s="11">
        <v>62.7</v>
      </c>
      <c r="AT53" s="11">
        <v>63.7</v>
      </c>
      <c r="AU53" s="11">
        <v>60.7</v>
      </c>
      <c r="AW53" s="27"/>
      <c r="AX53" s="36" t="s">
        <v>323</v>
      </c>
      <c r="AY53" s="27">
        <v>70.7</v>
      </c>
      <c r="AZ53" s="27">
        <v>70.900000000000006</v>
      </c>
      <c r="BA53" s="27">
        <v>71</v>
      </c>
      <c r="BB53" s="27">
        <v>71</v>
      </c>
      <c r="BC53" s="27">
        <v>71</v>
      </c>
      <c r="BD53" s="27">
        <v>71.099999999999994</v>
      </c>
      <c r="BE53" s="27">
        <v>71.099999999999994</v>
      </c>
      <c r="BF53" s="27">
        <v>71</v>
      </c>
      <c r="BG53" s="27">
        <v>71.099999999999994</v>
      </c>
      <c r="BH53" s="27">
        <v>71.099999999999994</v>
      </c>
      <c r="BI53" s="27">
        <v>71.099999999999994</v>
      </c>
      <c r="BJ53" s="27">
        <v>71.099999999999994</v>
      </c>
      <c r="BK53" s="27">
        <v>71.099999999999994</v>
      </c>
      <c r="BL53" s="27">
        <v>71.099999999999994</v>
      </c>
      <c r="BM53" s="27">
        <v>71</v>
      </c>
      <c r="BN53" s="27">
        <v>70.900000000000006</v>
      </c>
      <c r="BO53" s="27">
        <v>70.900000000000006</v>
      </c>
      <c r="BP53" s="27">
        <v>70.7</v>
      </c>
      <c r="BQ53" s="27">
        <v>70.900000000000006</v>
      </c>
      <c r="BR53" s="27">
        <v>70.8</v>
      </c>
      <c r="BS53" s="27">
        <v>70.7</v>
      </c>
      <c r="BT53" s="38"/>
      <c r="BU53" s="27"/>
      <c r="BV53" s="36" t="s">
        <v>323</v>
      </c>
      <c r="BW53" s="27">
        <v>70.3</v>
      </c>
      <c r="BX53" s="27">
        <v>70.7</v>
      </c>
      <c r="BY53" s="27">
        <v>70.8</v>
      </c>
      <c r="BZ53" s="27">
        <v>70.8</v>
      </c>
      <c r="CA53" s="27">
        <v>70.7</v>
      </c>
      <c r="CB53" s="27">
        <v>71</v>
      </c>
      <c r="CC53" s="27">
        <v>71</v>
      </c>
      <c r="CD53" s="27">
        <v>70.900000000000006</v>
      </c>
      <c r="CE53" s="27">
        <v>71.099999999999994</v>
      </c>
      <c r="CF53" s="27">
        <v>71</v>
      </c>
      <c r="CG53" s="27">
        <v>71</v>
      </c>
      <c r="CH53" s="27">
        <v>71</v>
      </c>
      <c r="CI53" s="27">
        <v>71</v>
      </c>
      <c r="CJ53" s="27">
        <v>70.900000000000006</v>
      </c>
      <c r="CK53" s="27">
        <v>69.900000000000006</v>
      </c>
      <c r="CL53" s="27">
        <v>67.2</v>
      </c>
      <c r="CM53" s="27">
        <v>66.599999999999994</v>
      </c>
      <c r="CN53" s="27">
        <v>62.4</v>
      </c>
      <c r="CO53" s="27">
        <v>65.7</v>
      </c>
      <c r="CP53" s="27">
        <v>65.5</v>
      </c>
      <c r="CQ53" s="27">
        <v>63.4</v>
      </c>
      <c r="CR53" s="38"/>
      <c r="CS53" s="27"/>
      <c r="CT53" s="36" t="s">
        <v>323</v>
      </c>
      <c r="CU53" s="27">
        <v>69.7</v>
      </c>
      <c r="CV53" s="27">
        <v>69.900000000000006</v>
      </c>
      <c r="CW53" s="27">
        <v>70.3</v>
      </c>
      <c r="CX53" s="27">
        <v>70.599999999999994</v>
      </c>
      <c r="CY53" s="27">
        <v>70.599999999999994</v>
      </c>
      <c r="CZ53" s="27">
        <v>71</v>
      </c>
      <c r="DA53" s="27">
        <v>71</v>
      </c>
      <c r="DB53" s="27">
        <v>70.900000000000006</v>
      </c>
      <c r="DC53" s="27">
        <v>71.099999999999994</v>
      </c>
      <c r="DD53" s="27">
        <v>70.3</v>
      </c>
      <c r="DE53" s="27">
        <v>70.900000000000006</v>
      </c>
      <c r="DF53" s="27">
        <v>71</v>
      </c>
      <c r="DG53" s="27">
        <v>71</v>
      </c>
      <c r="DH53" s="27">
        <v>70.900000000000006</v>
      </c>
      <c r="DI53" s="27">
        <v>70.7</v>
      </c>
      <c r="DJ53" s="27">
        <v>70.099999999999994</v>
      </c>
      <c r="DK53" s="27">
        <v>69.8</v>
      </c>
      <c r="DL53" s="27">
        <v>68</v>
      </c>
      <c r="DM53" s="27">
        <v>68.7</v>
      </c>
      <c r="DN53" s="27">
        <v>68.900000000000006</v>
      </c>
      <c r="DO53" s="27">
        <v>67.400000000000006</v>
      </c>
      <c r="DP53" s="38"/>
      <c r="DQ53" s="27"/>
      <c r="DR53" s="36" t="s">
        <v>323</v>
      </c>
      <c r="DS53" s="27">
        <v>70</v>
      </c>
      <c r="DT53" s="27">
        <v>70.2</v>
      </c>
      <c r="DU53" s="27">
        <v>70.5</v>
      </c>
      <c r="DV53" s="27">
        <v>70.7</v>
      </c>
      <c r="DW53" s="27">
        <v>70.599999999999994</v>
      </c>
      <c r="DX53" s="27">
        <v>71</v>
      </c>
      <c r="DY53" s="27">
        <v>70.900000000000006</v>
      </c>
      <c r="DZ53" s="27">
        <v>70.8</v>
      </c>
      <c r="EA53" s="27">
        <v>71</v>
      </c>
      <c r="EB53" s="27">
        <v>70.7</v>
      </c>
      <c r="EC53" s="27">
        <v>70.900000000000006</v>
      </c>
      <c r="ED53" s="27">
        <v>71</v>
      </c>
      <c r="EE53" s="27">
        <v>70.900000000000006</v>
      </c>
      <c r="EF53" s="27">
        <v>70.8</v>
      </c>
      <c r="EG53" s="27">
        <v>70.599999999999994</v>
      </c>
      <c r="EH53" s="27">
        <v>70.5</v>
      </c>
      <c r="EI53" s="27">
        <v>70.599999999999994</v>
      </c>
      <c r="EJ53" s="27">
        <v>70.099999999999994</v>
      </c>
      <c r="EK53" s="27">
        <v>70.5</v>
      </c>
      <c r="EL53" s="27">
        <v>70.400000000000006</v>
      </c>
      <c r="EM53" s="27">
        <v>70.2</v>
      </c>
      <c r="EN53" s="38"/>
      <c r="EO53" s="27"/>
      <c r="EP53" s="36" t="s">
        <v>323</v>
      </c>
      <c r="EQ53" s="27">
        <v>70.3</v>
      </c>
      <c r="ER53" s="27">
        <v>70.599999999999994</v>
      </c>
      <c r="ES53" s="27">
        <v>70.8</v>
      </c>
      <c r="ET53" s="27">
        <v>70.8</v>
      </c>
      <c r="EU53" s="27">
        <v>70.8</v>
      </c>
      <c r="EV53" s="27">
        <v>71</v>
      </c>
      <c r="EW53" s="27">
        <v>71</v>
      </c>
      <c r="EX53" s="27">
        <v>70.900000000000006</v>
      </c>
      <c r="EY53" s="27">
        <v>71.099999999999994</v>
      </c>
      <c r="EZ53" s="27">
        <v>70.900000000000006</v>
      </c>
      <c r="FA53" s="27">
        <v>71</v>
      </c>
      <c r="FB53" s="27">
        <v>71.099999999999994</v>
      </c>
      <c r="FC53" s="27">
        <v>71</v>
      </c>
      <c r="FD53" s="27">
        <v>71</v>
      </c>
      <c r="FE53" s="27">
        <v>70.8</v>
      </c>
      <c r="FF53" s="27">
        <v>70.7</v>
      </c>
      <c r="FG53" s="27">
        <v>70.599999999999994</v>
      </c>
      <c r="FH53" s="27">
        <v>69.8</v>
      </c>
      <c r="FI53" s="27">
        <v>70.2</v>
      </c>
      <c r="FJ53" s="27">
        <v>70.3</v>
      </c>
      <c r="FK53" s="27">
        <v>69.8</v>
      </c>
      <c r="FM53" s="11"/>
      <c r="FN53" s="21" t="s">
        <v>322</v>
      </c>
      <c r="FO53" s="11">
        <v>70.400000000000006</v>
      </c>
      <c r="FP53" s="11">
        <v>70.8</v>
      </c>
      <c r="FQ53" s="11">
        <v>70.900000000000006</v>
      </c>
      <c r="FR53" s="11">
        <v>70.900000000000006</v>
      </c>
      <c r="FS53" s="11">
        <v>70.8</v>
      </c>
      <c r="FT53" s="11">
        <v>71</v>
      </c>
      <c r="FU53" s="11">
        <v>71</v>
      </c>
      <c r="FV53" s="11">
        <v>71</v>
      </c>
      <c r="FW53" s="11">
        <v>71.099999999999994</v>
      </c>
      <c r="FX53" s="11">
        <v>71</v>
      </c>
      <c r="FY53" s="11">
        <v>71.099999999999994</v>
      </c>
      <c r="FZ53" s="11">
        <v>71.099999999999994</v>
      </c>
      <c r="GA53" s="11">
        <v>71</v>
      </c>
      <c r="GB53" s="11">
        <v>71</v>
      </c>
      <c r="GC53" s="11">
        <v>70.3</v>
      </c>
      <c r="GD53" s="11">
        <v>68.400000000000006</v>
      </c>
      <c r="GE53" s="11">
        <v>67.2</v>
      </c>
      <c r="GF53" s="11">
        <v>62.2</v>
      </c>
      <c r="GG53" s="11">
        <v>64.599999999999994</v>
      </c>
      <c r="GH53" s="11">
        <v>65.2</v>
      </c>
      <c r="GI53" s="11">
        <v>62.4</v>
      </c>
      <c r="GK53" s="11"/>
      <c r="GL53" s="21" t="s">
        <v>322</v>
      </c>
      <c r="GM53" s="11">
        <v>70.099999999999994</v>
      </c>
      <c r="GN53" s="11">
        <v>70.599999999999994</v>
      </c>
      <c r="GO53" s="11">
        <v>70.900000000000006</v>
      </c>
      <c r="GP53" s="11">
        <v>70.900000000000006</v>
      </c>
      <c r="GQ53" s="11">
        <v>70.900000000000006</v>
      </c>
      <c r="GR53" s="11">
        <v>71.099999999999994</v>
      </c>
      <c r="GS53" s="11">
        <v>71</v>
      </c>
      <c r="GT53" s="11">
        <v>71</v>
      </c>
      <c r="GU53" s="11">
        <v>71.099999999999994</v>
      </c>
      <c r="GV53" s="11">
        <v>70.7</v>
      </c>
      <c r="GW53" s="11">
        <v>70.900000000000006</v>
      </c>
      <c r="GX53" s="11">
        <v>71.099999999999994</v>
      </c>
      <c r="GY53" s="11">
        <v>70.900000000000006</v>
      </c>
      <c r="GZ53" s="11">
        <v>70.900000000000006</v>
      </c>
      <c r="HA53" s="11">
        <v>70.7</v>
      </c>
      <c r="HB53" s="11">
        <v>69.5</v>
      </c>
      <c r="HC53" s="11">
        <v>69.099999999999994</v>
      </c>
      <c r="HD53" s="11">
        <v>66.099999999999994</v>
      </c>
      <c r="HE53" s="11">
        <v>67.7</v>
      </c>
      <c r="HF53" s="11">
        <v>67.7</v>
      </c>
      <c r="HG53" s="11">
        <v>65.5</v>
      </c>
    </row>
    <row r="54" spans="1:215" ht="15">
      <c r="A54" s="300"/>
      <c r="B54" s="300"/>
      <c r="C54" s="1"/>
      <c r="D54" s="1"/>
      <c r="E54" s="1"/>
      <c r="F54" s="1"/>
      <c r="G54" s="1"/>
      <c r="H54" s="1"/>
      <c r="I54" s="1"/>
      <c r="J54" s="1"/>
      <c r="K54" s="1"/>
      <c r="L54" s="1"/>
      <c r="M54" s="1"/>
      <c r="N54" s="1"/>
      <c r="O54" s="1"/>
      <c r="P54" s="1"/>
      <c r="Q54" s="1"/>
      <c r="R54" s="1"/>
      <c r="S54" s="1"/>
      <c r="T54" s="1"/>
      <c r="U54" s="1"/>
      <c r="V54" s="1"/>
      <c r="W54" s="1"/>
      <c r="Y54" s="300"/>
      <c r="Z54" s="300"/>
      <c r="AA54" s="1"/>
      <c r="AB54" s="1"/>
      <c r="AC54" s="1"/>
      <c r="AD54" s="1"/>
      <c r="AE54" s="1"/>
      <c r="AF54" s="1"/>
      <c r="AG54" s="1"/>
      <c r="AH54" s="1"/>
      <c r="AI54" s="1"/>
      <c r="AJ54" s="1"/>
      <c r="AK54" s="1"/>
      <c r="AL54" s="1"/>
      <c r="AM54" s="1"/>
      <c r="AN54" s="1"/>
      <c r="AO54" s="1"/>
      <c r="AP54" s="1"/>
      <c r="AQ54" s="1"/>
      <c r="AR54" s="1"/>
      <c r="AS54" s="1"/>
      <c r="AT54" s="1"/>
      <c r="AU54" s="1"/>
      <c r="AW54" s="310"/>
      <c r="AX54" s="310"/>
      <c r="AY54" s="22"/>
      <c r="AZ54" s="22"/>
      <c r="BA54" s="22"/>
      <c r="BB54" s="22"/>
      <c r="BC54" s="22"/>
      <c r="BD54" s="22"/>
      <c r="BE54" s="22"/>
      <c r="BF54" s="22"/>
      <c r="BG54" s="22"/>
      <c r="BH54" s="22"/>
      <c r="BI54" s="22"/>
      <c r="BJ54" s="22"/>
      <c r="BK54" s="22"/>
      <c r="BL54" s="22"/>
      <c r="BM54" s="22"/>
      <c r="BN54" s="22"/>
      <c r="BO54" s="22"/>
      <c r="BP54" s="22"/>
      <c r="BQ54" s="22"/>
      <c r="BR54" s="22"/>
      <c r="BS54" s="22"/>
      <c r="BT54" s="38"/>
      <c r="BU54" s="310"/>
      <c r="BV54" s="310"/>
      <c r="BW54" s="22"/>
      <c r="BX54" s="22"/>
      <c r="BY54" s="22"/>
      <c r="BZ54" s="22"/>
      <c r="CA54" s="22"/>
      <c r="CB54" s="22"/>
      <c r="CC54" s="22"/>
      <c r="CD54" s="22"/>
      <c r="CE54" s="22"/>
      <c r="CF54" s="22"/>
      <c r="CG54" s="22"/>
      <c r="CH54" s="22"/>
      <c r="CI54" s="22"/>
      <c r="CJ54" s="22"/>
      <c r="CK54" s="22"/>
      <c r="CL54" s="22"/>
      <c r="CM54" s="22"/>
      <c r="CN54" s="22"/>
      <c r="CO54" s="22"/>
      <c r="CP54" s="22"/>
      <c r="CQ54" s="22"/>
      <c r="CR54" s="38"/>
      <c r="CS54" s="310"/>
      <c r="CT54" s="310"/>
      <c r="CU54" s="22"/>
      <c r="CV54" s="22"/>
      <c r="CW54" s="22"/>
      <c r="CX54" s="22"/>
      <c r="CY54" s="22"/>
      <c r="CZ54" s="22"/>
      <c r="DA54" s="22"/>
      <c r="DB54" s="22"/>
      <c r="DC54" s="22"/>
      <c r="DD54" s="22"/>
      <c r="DE54" s="22"/>
      <c r="DF54" s="22"/>
      <c r="DG54" s="22"/>
      <c r="DH54" s="22"/>
      <c r="DI54" s="22"/>
      <c r="DJ54" s="22"/>
      <c r="DK54" s="22"/>
      <c r="DL54" s="22"/>
      <c r="DM54" s="22"/>
      <c r="DN54" s="22"/>
      <c r="DO54" s="22"/>
      <c r="DP54" s="38"/>
      <c r="DQ54" s="310"/>
      <c r="DR54" s="310"/>
      <c r="DS54" s="22"/>
      <c r="DT54" s="22"/>
      <c r="DU54" s="22"/>
      <c r="DV54" s="22"/>
      <c r="DW54" s="22"/>
      <c r="DX54" s="22"/>
      <c r="DY54" s="22"/>
      <c r="DZ54" s="22"/>
      <c r="EA54" s="22"/>
      <c r="EB54" s="22"/>
      <c r="EC54" s="22"/>
      <c r="ED54" s="22"/>
      <c r="EE54" s="22"/>
      <c r="EF54" s="22"/>
      <c r="EG54" s="22"/>
      <c r="EH54" s="22"/>
      <c r="EI54" s="22"/>
      <c r="EJ54" s="22"/>
      <c r="EK54" s="22"/>
      <c r="EL54" s="22"/>
      <c r="EM54" s="22"/>
      <c r="EN54" s="38"/>
      <c r="EO54" s="310"/>
      <c r="EP54" s="310"/>
      <c r="EQ54" s="22"/>
      <c r="ER54" s="22"/>
      <c r="ES54" s="22"/>
      <c r="ET54" s="22"/>
      <c r="EU54" s="22"/>
      <c r="EV54" s="22"/>
      <c r="EW54" s="22"/>
      <c r="EX54" s="22"/>
      <c r="EY54" s="22"/>
      <c r="EZ54" s="22"/>
      <c r="FA54" s="22"/>
      <c r="FB54" s="22"/>
      <c r="FC54" s="22"/>
      <c r="FD54" s="22"/>
      <c r="FE54" s="22"/>
      <c r="FF54" s="22"/>
      <c r="FG54" s="22"/>
      <c r="FH54" s="22"/>
      <c r="FI54" s="22"/>
      <c r="FJ54" s="22"/>
      <c r="FK54" s="22"/>
      <c r="FM54" s="300"/>
      <c r="FN54" s="300"/>
      <c r="FO54" s="1"/>
      <c r="FP54" s="1"/>
      <c r="FQ54" s="1"/>
      <c r="FR54" s="1"/>
      <c r="FS54" s="1"/>
      <c r="FT54" s="1"/>
      <c r="FU54" s="1"/>
      <c r="FV54" s="1"/>
      <c r="FW54" s="1"/>
      <c r="FX54" s="1"/>
      <c r="FY54" s="1"/>
      <c r="FZ54" s="1"/>
      <c r="GA54" s="1"/>
      <c r="GB54" s="1"/>
      <c r="GC54" s="1"/>
      <c r="GD54" s="1"/>
      <c r="GE54" s="1"/>
      <c r="GF54" s="1"/>
      <c r="GG54" s="1"/>
      <c r="GH54" s="1"/>
      <c r="GI54" s="1"/>
      <c r="GK54" s="300"/>
      <c r="GL54" s="300"/>
      <c r="GM54" s="1"/>
      <c r="GN54" s="1"/>
      <c r="GO54" s="1"/>
      <c r="GP54" s="1"/>
      <c r="GQ54" s="1"/>
      <c r="GR54" s="1"/>
      <c r="GS54" s="1"/>
      <c r="GT54" s="1"/>
      <c r="GU54" s="1"/>
      <c r="GV54" s="1"/>
      <c r="GW54" s="1"/>
      <c r="GX54" s="1"/>
      <c r="GY54" s="1"/>
      <c r="GZ54" s="1"/>
      <c r="HA54" s="1"/>
      <c r="HB54" s="1"/>
      <c r="HC54" s="1"/>
      <c r="HD54" s="1"/>
      <c r="HE54" s="1"/>
      <c r="HF54" s="1"/>
      <c r="HG54" s="1"/>
    </row>
    <row r="55" spans="1:215" ht="15">
      <c r="A55" s="300"/>
      <c r="B55" s="300"/>
      <c r="C55" s="1"/>
      <c r="D55" s="1"/>
      <c r="E55" s="1"/>
      <c r="F55" s="1"/>
      <c r="G55" s="1"/>
      <c r="H55" s="1"/>
      <c r="I55" s="1"/>
      <c r="J55" s="1"/>
      <c r="K55" s="1"/>
      <c r="L55" s="1"/>
      <c r="M55" s="1"/>
      <c r="N55" s="1"/>
      <c r="O55" s="1"/>
      <c r="P55" s="1"/>
      <c r="Q55" s="1"/>
      <c r="R55" s="1"/>
      <c r="S55" s="1"/>
      <c r="T55" s="1"/>
      <c r="U55" s="1"/>
      <c r="V55" s="1"/>
      <c r="W55" s="1"/>
      <c r="Y55" s="300"/>
      <c r="Z55" s="300"/>
      <c r="AA55" s="1"/>
      <c r="AB55" s="1"/>
      <c r="AC55" s="1"/>
      <c r="AD55" s="1"/>
      <c r="AE55" s="1"/>
      <c r="AF55" s="1"/>
      <c r="AG55" s="1"/>
      <c r="AH55" s="1"/>
      <c r="AI55" s="1"/>
      <c r="AJ55" s="1"/>
      <c r="AK55" s="1"/>
      <c r="AL55" s="1"/>
      <c r="AM55" s="1"/>
      <c r="AN55" s="1"/>
      <c r="AO55" s="1"/>
      <c r="AP55" s="1"/>
      <c r="AQ55" s="1"/>
      <c r="AR55" s="1"/>
      <c r="AS55" s="1"/>
      <c r="AT55" s="1"/>
      <c r="AU55" s="1"/>
      <c r="AW55" s="310"/>
      <c r="AX55" s="310"/>
      <c r="AY55" s="22"/>
      <c r="AZ55" s="22"/>
      <c r="BA55" s="22"/>
      <c r="BB55" s="22"/>
      <c r="BC55" s="22"/>
      <c r="BD55" s="22"/>
      <c r="BE55" s="22"/>
      <c r="BF55" s="22"/>
      <c r="BG55" s="22"/>
      <c r="BH55" s="22"/>
      <c r="BI55" s="22"/>
      <c r="BJ55" s="22"/>
      <c r="BK55" s="22"/>
      <c r="BL55" s="22"/>
      <c r="BM55" s="22"/>
      <c r="BN55" s="22"/>
      <c r="BO55" s="22"/>
      <c r="BP55" s="22"/>
      <c r="BQ55" s="22"/>
      <c r="BR55" s="22"/>
      <c r="BS55" s="22"/>
      <c r="BT55" s="38"/>
      <c r="BU55" s="310"/>
      <c r="BV55" s="310"/>
      <c r="BW55" s="22"/>
      <c r="BX55" s="22"/>
      <c r="BY55" s="22"/>
      <c r="BZ55" s="22"/>
      <c r="CA55" s="22"/>
      <c r="CB55" s="22"/>
      <c r="CC55" s="22"/>
      <c r="CD55" s="22"/>
      <c r="CE55" s="22"/>
      <c r="CF55" s="22"/>
      <c r="CG55" s="22"/>
      <c r="CH55" s="22"/>
      <c r="CI55" s="22"/>
      <c r="CJ55" s="22"/>
      <c r="CK55" s="22"/>
      <c r="CL55" s="22"/>
      <c r="CM55" s="22"/>
      <c r="CN55" s="22"/>
      <c r="CO55" s="22"/>
      <c r="CP55" s="22"/>
      <c r="CQ55" s="22"/>
      <c r="CR55" s="38"/>
      <c r="CS55" s="310"/>
      <c r="CT55" s="310"/>
      <c r="CU55" s="22"/>
      <c r="CV55" s="22"/>
      <c r="CW55" s="22"/>
      <c r="CX55" s="22"/>
      <c r="CY55" s="22"/>
      <c r="CZ55" s="22"/>
      <c r="DA55" s="22"/>
      <c r="DB55" s="22"/>
      <c r="DC55" s="22"/>
      <c r="DD55" s="22"/>
      <c r="DE55" s="22"/>
      <c r="DF55" s="22"/>
      <c r="DG55" s="22"/>
      <c r="DH55" s="22"/>
      <c r="DI55" s="22"/>
      <c r="DJ55" s="22"/>
      <c r="DK55" s="22"/>
      <c r="DL55" s="22"/>
      <c r="DM55" s="22"/>
      <c r="DN55" s="22"/>
      <c r="DO55" s="22"/>
      <c r="DP55" s="38"/>
      <c r="DQ55" s="310"/>
      <c r="DR55" s="310"/>
      <c r="DS55" s="22"/>
      <c r="DT55" s="22"/>
      <c r="DU55" s="22"/>
      <c r="DV55" s="22"/>
      <c r="DW55" s="22"/>
      <c r="DX55" s="22"/>
      <c r="DY55" s="22"/>
      <c r="DZ55" s="22"/>
      <c r="EA55" s="22"/>
      <c r="EB55" s="22"/>
      <c r="EC55" s="22"/>
      <c r="ED55" s="22"/>
      <c r="EE55" s="22"/>
      <c r="EF55" s="22"/>
      <c r="EG55" s="22"/>
      <c r="EH55" s="22"/>
      <c r="EI55" s="22"/>
      <c r="EJ55" s="22"/>
      <c r="EK55" s="22"/>
      <c r="EL55" s="22"/>
      <c r="EM55" s="22"/>
      <c r="EN55" s="38"/>
      <c r="EO55" s="310"/>
      <c r="EP55" s="310"/>
      <c r="EQ55" s="22"/>
      <c r="ER55" s="22"/>
      <c r="ES55" s="22"/>
      <c r="ET55" s="22"/>
      <c r="EU55" s="22"/>
      <c r="EV55" s="22"/>
      <c r="EW55" s="22"/>
      <c r="EX55" s="22"/>
      <c r="EY55" s="22"/>
      <c r="EZ55" s="22"/>
      <c r="FA55" s="22"/>
      <c r="FB55" s="22"/>
      <c r="FC55" s="22"/>
      <c r="FD55" s="22"/>
      <c r="FE55" s="22"/>
      <c r="FF55" s="22"/>
      <c r="FG55" s="22"/>
      <c r="FH55" s="22"/>
      <c r="FI55" s="22"/>
      <c r="FJ55" s="22"/>
      <c r="FK55" s="22"/>
      <c r="FM55" s="300"/>
      <c r="FN55" s="300"/>
      <c r="FO55" s="1"/>
      <c r="FP55" s="1"/>
      <c r="FQ55" s="1"/>
      <c r="FR55" s="1"/>
      <c r="FS55" s="1"/>
      <c r="FT55" s="1"/>
      <c r="FU55" s="1"/>
      <c r="FV55" s="1"/>
      <c r="FW55" s="1"/>
      <c r="FX55" s="1"/>
      <c r="FY55" s="1"/>
      <c r="FZ55" s="1"/>
      <c r="GA55" s="1"/>
      <c r="GB55" s="1"/>
      <c r="GC55" s="1"/>
      <c r="GD55" s="1"/>
      <c r="GE55" s="1"/>
      <c r="GF55" s="1"/>
      <c r="GG55" s="1"/>
      <c r="GH55" s="1"/>
      <c r="GI55" s="1"/>
      <c r="GK55" s="300"/>
      <c r="GL55" s="300"/>
      <c r="GM55" s="1"/>
      <c r="GN55" s="1"/>
      <c r="GO55" s="1"/>
      <c r="GP55" s="1"/>
      <c r="GQ55" s="1"/>
      <c r="GR55" s="1"/>
      <c r="GS55" s="1"/>
      <c r="GT55" s="1"/>
      <c r="GU55" s="1"/>
      <c r="GV55" s="1"/>
      <c r="GW55" s="1"/>
      <c r="GX55" s="1"/>
      <c r="GY55" s="1"/>
      <c r="GZ55" s="1"/>
      <c r="HA55" s="1"/>
      <c r="HB55" s="1"/>
      <c r="HC55" s="1"/>
      <c r="HD55" s="1"/>
      <c r="HE55" s="1"/>
      <c r="HF55" s="1"/>
      <c r="HG55" s="1"/>
    </row>
    <row r="56" spans="1:215" ht="15">
      <c r="A56" s="303"/>
      <c r="B56" s="303"/>
      <c r="C56" s="1"/>
      <c r="D56" s="1"/>
      <c r="E56" s="1"/>
      <c r="F56" s="1"/>
      <c r="G56" s="1"/>
      <c r="H56" s="1"/>
      <c r="I56" s="1"/>
      <c r="J56" s="1"/>
      <c r="K56" s="1"/>
      <c r="L56" s="1"/>
      <c r="M56" s="1"/>
      <c r="N56" s="1"/>
      <c r="O56" s="1"/>
      <c r="P56" s="1"/>
      <c r="Q56" s="1"/>
      <c r="R56" s="1"/>
      <c r="S56" s="1"/>
      <c r="T56" s="1"/>
      <c r="U56" s="1"/>
      <c r="V56" s="1"/>
      <c r="W56" s="1"/>
      <c r="Y56" s="303"/>
      <c r="Z56" s="303"/>
      <c r="AA56" s="1"/>
      <c r="AB56" s="1"/>
      <c r="AC56" s="1"/>
      <c r="AD56" s="1"/>
      <c r="AE56" s="1"/>
      <c r="AF56" s="1"/>
      <c r="AG56" s="1"/>
      <c r="AH56" s="1"/>
      <c r="AI56" s="1"/>
      <c r="AJ56" s="1"/>
      <c r="AK56" s="1"/>
      <c r="AL56" s="1"/>
      <c r="AM56" s="1"/>
      <c r="AN56" s="1"/>
      <c r="AO56" s="1"/>
      <c r="AP56" s="1"/>
      <c r="AQ56" s="1"/>
      <c r="AR56" s="1"/>
      <c r="AS56" s="1"/>
      <c r="AT56" s="1"/>
      <c r="AU56" s="1"/>
      <c r="AW56" s="313"/>
      <c r="AX56" s="313"/>
      <c r="AY56" s="22"/>
      <c r="AZ56" s="22"/>
      <c r="BA56" s="22"/>
      <c r="BB56" s="22"/>
      <c r="BC56" s="22"/>
      <c r="BD56" s="22"/>
      <c r="BE56" s="22"/>
      <c r="BF56" s="22"/>
      <c r="BG56" s="22"/>
      <c r="BH56" s="22"/>
      <c r="BI56" s="22"/>
      <c r="BJ56" s="22"/>
      <c r="BK56" s="22"/>
      <c r="BL56" s="22"/>
      <c r="BM56" s="22"/>
      <c r="BN56" s="22"/>
      <c r="BO56" s="22"/>
      <c r="BP56" s="22"/>
      <c r="BQ56" s="22"/>
      <c r="BR56" s="22"/>
      <c r="BS56" s="22"/>
      <c r="BT56" s="38"/>
      <c r="BU56" s="313"/>
      <c r="BV56" s="313"/>
      <c r="BW56" s="22"/>
      <c r="BX56" s="22"/>
      <c r="BY56" s="22"/>
      <c r="BZ56" s="22"/>
      <c r="CA56" s="22"/>
      <c r="CB56" s="22"/>
      <c r="CC56" s="22"/>
      <c r="CD56" s="22"/>
      <c r="CE56" s="22"/>
      <c r="CF56" s="22"/>
      <c r="CG56" s="22"/>
      <c r="CH56" s="22"/>
      <c r="CI56" s="22"/>
      <c r="CJ56" s="22"/>
      <c r="CK56" s="22"/>
      <c r="CL56" s="22"/>
      <c r="CM56" s="22"/>
      <c r="CN56" s="22"/>
      <c r="CO56" s="22"/>
      <c r="CP56" s="22"/>
      <c r="CQ56" s="22"/>
      <c r="CR56" s="38"/>
      <c r="CS56" s="313"/>
      <c r="CT56" s="313"/>
      <c r="CU56" s="22"/>
      <c r="CV56" s="22"/>
      <c r="CW56" s="22"/>
      <c r="CX56" s="22"/>
      <c r="CY56" s="22"/>
      <c r="CZ56" s="22"/>
      <c r="DA56" s="22"/>
      <c r="DB56" s="22"/>
      <c r="DC56" s="22"/>
      <c r="DD56" s="22"/>
      <c r="DE56" s="22"/>
      <c r="DF56" s="22"/>
      <c r="DG56" s="22"/>
      <c r="DH56" s="22"/>
      <c r="DI56" s="22"/>
      <c r="DJ56" s="22"/>
      <c r="DK56" s="22"/>
      <c r="DL56" s="22"/>
      <c r="DM56" s="22"/>
      <c r="DN56" s="22"/>
      <c r="DO56" s="22"/>
      <c r="DP56" s="38"/>
      <c r="DQ56" s="313"/>
      <c r="DR56" s="313"/>
      <c r="DS56" s="22"/>
      <c r="DT56" s="22"/>
      <c r="DU56" s="22"/>
      <c r="DV56" s="22"/>
      <c r="DW56" s="22"/>
      <c r="DX56" s="22"/>
      <c r="DY56" s="22"/>
      <c r="DZ56" s="22"/>
      <c r="EA56" s="22"/>
      <c r="EB56" s="22"/>
      <c r="EC56" s="22"/>
      <c r="ED56" s="22"/>
      <c r="EE56" s="22"/>
      <c r="EF56" s="22"/>
      <c r="EG56" s="22"/>
      <c r="EH56" s="22"/>
      <c r="EI56" s="22"/>
      <c r="EJ56" s="22"/>
      <c r="EK56" s="22"/>
      <c r="EL56" s="22"/>
      <c r="EM56" s="22"/>
      <c r="EN56" s="38"/>
      <c r="EO56" s="313"/>
      <c r="EP56" s="313"/>
      <c r="EQ56" s="22"/>
      <c r="ER56" s="22"/>
      <c r="ES56" s="22"/>
      <c r="ET56" s="22"/>
      <c r="EU56" s="22"/>
      <c r="EV56" s="22"/>
      <c r="EW56" s="22"/>
      <c r="EX56" s="22"/>
      <c r="EY56" s="22"/>
      <c r="EZ56" s="22"/>
      <c r="FA56" s="22"/>
      <c r="FB56" s="22"/>
      <c r="FC56" s="22"/>
      <c r="FD56" s="22"/>
      <c r="FE56" s="22"/>
      <c r="FF56" s="22"/>
      <c r="FG56" s="22"/>
      <c r="FH56" s="22"/>
      <c r="FI56" s="22"/>
      <c r="FJ56" s="22"/>
      <c r="FK56" s="22"/>
      <c r="FM56" s="303"/>
      <c r="FN56" s="303"/>
      <c r="FO56" s="1"/>
      <c r="FP56" s="1"/>
      <c r="FQ56" s="1"/>
      <c r="FR56" s="1"/>
      <c r="FS56" s="1"/>
      <c r="FT56" s="1"/>
      <c r="FU56" s="1"/>
      <c r="FV56" s="1"/>
      <c r="FW56" s="1"/>
      <c r="FX56" s="1"/>
      <c r="FY56" s="1"/>
      <c r="FZ56" s="1"/>
      <c r="GA56" s="1"/>
      <c r="GB56" s="1"/>
      <c r="GC56" s="1"/>
      <c r="GD56" s="1"/>
      <c r="GE56" s="1"/>
      <c r="GF56" s="1"/>
      <c r="GG56" s="1"/>
      <c r="GH56" s="1"/>
      <c r="GI56" s="1"/>
      <c r="GK56" s="303"/>
      <c r="GL56" s="303"/>
      <c r="GM56" s="1"/>
      <c r="GN56" s="1"/>
      <c r="GO56" s="1"/>
      <c r="GP56" s="1"/>
      <c r="GQ56" s="1"/>
      <c r="GR56" s="1"/>
      <c r="GS56" s="1"/>
      <c r="GT56" s="1"/>
      <c r="GU56" s="1"/>
      <c r="GV56" s="1"/>
      <c r="GW56" s="1"/>
      <c r="GX56" s="1"/>
      <c r="GY56" s="1"/>
      <c r="GZ56" s="1"/>
      <c r="HA56" s="1"/>
      <c r="HB56" s="1"/>
      <c r="HC56" s="1"/>
      <c r="HD56" s="1"/>
      <c r="HE56" s="1"/>
      <c r="HF56" s="1"/>
      <c r="HG56" s="1"/>
    </row>
    <row r="57" spans="1:215" ht="15">
      <c r="A57" s="300"/>
      <c r="B57" s="300"/>
      <c r="C57" s="1"/>
      <c r="D57" s="1"/>
      <c r="E57" s="1"/>
      <c r="F57" s="1"/>
      <c r="G57" s="1"/>
      <c r="H57" s="1"/>
      <c r="I57" s="1"/>
      <c r="J57" s="1"/>
      <c r="K57" s="1"/>
      <c r="L57" s="1"/>
      <c r="M57" s="1"/>
      <c r="N57" s="1"/>
      <c r="O57" s="1"/>
      <c r="P57" s="1"/>
      <c r="Q57" s="1"/>
      <c r="R57" s="1"/>
      <c r="S57" s="1"/>
      <c r="T57" s="1"/>
      <c r="U57" s="1"/>
      <c r="V57" s="1"/>
      <c r="W57" s="1"/>
      <c r="Y57" s="300"/>
      <c r="Z57" s="300"/>
      <c r="AA57" s="1"/>
      <c r="AB57" s="1"/>
      <c r="AC57" s="1"/>
      <c r="AD57" s="1"/>
      <c r="AE57" s="1"/>
      <c r="AF57" s="1"/>
      <c r="AG57" s="1"/>
      <c r="AH57" s="1"/>
      <c r="AI57" s="1"/>
      <c r="AJ57" s="1"/>
      <c r="AK57" s="1"/>
      <c r="AL57" s="1"/>
      <c r="AM57" s="1"/>
      <c r="AN57" s="1"/>
      <c r="AO57" s="1"/>
      <c r="AP57" s="1"/>
      <c r="AQ57" s="1"/>
      <c r="AR57" s="1"/>
      <c r="AS57" s="1"/>
      <c r="AT57" s="1"/>
      <c r="AU57" s="1"/>
      <c r="AW57" s="310"/>
      <c r="AX57" s="310"/>
      <c r="AY57" s="22"/>
      <c r="AZ57" s="22"/>
      <c r="BA57" s="22"/>
      <c r="BB57" s="22"/>
      <c r="BC57" s="22"/>
      <c r="BD57" s="22"/>
      <c r="BE57" s="22"/>
      <c r="BF57" s="22"/>
      <c r="BG57" s="22"/>
      <c r="BH57" s="22"/>
      <c r="BI57" s="22"/>
      <c r="BJ57" s="22"/>
      <c r="BK57" s="22"/>
      <c r="BL57" s="22"/>
      <c r="BM57" s="22"/>
      <c r="BN57" s="22"/>
      <c r="BO57" s="22"/>
      <c r="BP57" s="22"/>
      <c r="BQ57" s="22"/>
      <c r="BR57" s="22"/>
      <c r="BS57" s="22"/>
      <c r="BT57" s="38"/>
      <c r="BU57" s="310"/>
      <c r="BV57" s="310"/>
      <c r="BW57" s="22"/>
      <c r="BX57" s="22"/>
      <c r="BY57" s="22"/>
      <c r="BZ57" s="22"/>
      <c r="CA57" s="22"/>
      <c r="CB57" s="22"/>
      <c r="CC57" s="22"/>
      <c r="CD57" s="22"/>
      <c r="CE57" s="22"/>
      <c r="CF57" s="22"/>
      <c r="CG57" s="22"/>
      <c r="CH57" s="22"/>
      <c r="CI57" s="22"/>
      <c r="CJ57" s="22"/>
      <c r="CK57" s="22"/>
      <c r="CL57" s="22"/>
      <c r="CM57" s="22"/>
      <c r="CN57" s="22"/>
      <c r="CO57" s="22"/>
      <c r="CP57" s="22"/>
      <c r="CQ57" s="22"/>
      <c r="CR57" s="38"/>
      <c r="CS57" s="310"/>
      <c r="CT57" s="310"/>
      <c r="CU57" s="22"/>
      <c r="CV57" s="22"/>
      <c r="CW57" s="22"/>
      <c r="CX57" s="22"/>
      <c r="CY57" s="22"/>
      <c r="CZ57" s="22"/>
      <c r="DA57" s="22"/>
      <c r="DB57" s="22"/>
      <c r="DC57" s="22"/>
      <c r="DD57" s="22"/>
      <c r="DE57" s="22"/>
      <c r="DF57" s="22"/>
      <c r="DG57" s="22"/>
      <c r="DH57" s="22"/>
      <c r="DI57" s="22"/>
      <c r="DJ57" s="22"/>
      <c r="DK57" s="22"/>
      <c r="DL57" s="22"/>
      <c r="DM57" s="22"/>
      <c r="DN57" s="22"/>
      <c r="DO57" s="22"/>
      <c r="DP57" s="38"/>
      <c r="DQ57" s="310"/>
      <c r="DR57" s="310"/>
      <c r="DS57" s="22"/>
      <c r="DT57" s="22"/>
      <c r="DU57" s="22"/>
      <c r="DV57" s="22"/>
      <c r="DW57" s="22"/>
      <c r="DX57" s="22"/>
      <c r="DY57" s="22"/>
      <c r="DZ57" s="22"/>
      <c r="EA57" s="22"/>
      <c r="EB57" s="22"/>
      <c r="EC57" s="22"/>
      <c r="ED57" s="22"/>
      <c r="EE57" s="22"/>
      <c r="EF57" s="22"/>
      <c r="EG57" s="22"/>
      <c r="EH57" s="22"/>
      <c r="EI57" s="22"/>
      <c r="EJ57" s="22"/>
      <c r="EK57" s="22"/>
      <c r="EL57" s="22"/>
      <c r="EM57" s="22"/>
      <c r="EN57" s="38"/>
      <c r="EO57" s="310"/>
      <c r="EP57" s="310"/>
      <c r="EQ57" s="22"/>
      <c r="ER57" s="22"/>
      <c r="ES57" s="22"/>
      <c r="ET57" s="22"/>
      <c r="EU57" s="22"/>
      <c r="EV57" s="22"/>
      <c r="EW57" s="22"/>
      <c r="EX57" s="22"/>
      <c r="EY57" s="22"/>
      <c r="EZ57" s="22"/>
      <c r="FA57" s="22"/>
      <c r="FB57" s="22"/>
      <c r="FC57" s="22"/>
      <c r="FD57" s="22"/>
      <c r="FE57" s="22"/>
      <c r="FF57" s="22"/>
      <c r="FG57" s="22"/>
      <c r="FH57" s="22"/>
      <c r="FI57" s="22"/>
      <c r="FJ57" s="22"/>
      <c r="FK57" s="22"/>
      <c r="FM57" s="300"/>
      <c r="FN57" s="300"/>
      <c r="FO57" s="1"/>
      <c r="FP57" s="1"/>
      <c r="FQ57" s="1"/>
      <c r="FR57" s="1"/>
      <c r="FS57" s="1"/>
      <c r="FT57" s="1"/>
      <c r="FU57" s="1"/>
      <c r="FV57" s="1"/>
      <c r="FW57" s="1"/>
      <c r="FX57" s="1"/>
      <c r="FY57" s="1"/>
      <c r="FZ57" s="1"/>
      <c r="GA57" s="1"/>
      <c r="GB57" s="1"/>
      <c r="GC57" s="1"/>
      <c r="GD57" s="1"/>
      <c r="GE57" s="1"/>
      <c r="GF57" s="1"/>
      <c r="GG57" s="1"/>
      <c r="GH57" s="1"/>
      <c r="GI57" s="1"/>
      <c r="GK57" s="300"/>
      <c r="GL57" s="300"/>
      <c r="GM57" s="1"/>
      <c r="GN57" s="1"/>
      <c r="GO57" s="1"/>
      <c r="GP57" s="1"/>
      <c r="GQ57" s="1"/>
      <c r="GR57" s="1"/>
      <c r="GS57" s="1"/>
      <c r="GT57" s="1"/>
      <c r="GU57" s="1"/>
      <c r="GV57" s="1"/>
      <c r="GW57" s="1"/>
      <c r="GX57" s="1"/>
      <c r="GY57" s="1"/>
      <c r="GZ57" s="1"/>
      <c r="HA57" s="1"/>
      <c r="HB57" s="1"/>
      <c r="HC57" s="1"/>
      <c r="HD57" s="1"/>
      <c r="HE57" s="1"/>
      <c r="HF57" s="1"/>
      <c r="HG57" s="1"/>
    </row>
    <row r="58" spans="1:215" ht="15">
      <c r="A58" s="300"/>
      <c r="B58" s="300"/>
      <c r="C58" s="1"/>
      <c r="D58" s="1"/>
      <c r="E58" s="1"/>
      <c r="F58" s="1"/>
      <c r="G58" s="1"/>
      <c r="H58" s="1"/>
      <c r="I58" s="1"/>
      <c r="J58" s="1"/>
      <c r="K58" s="1"/>
      <c r="L58" s="1"/>
      <c r="M58" s="1"/>
      <c r="N58" s="1"/>
      <c r="O58" s="1"/>
      <c r="P58" s="1"/>
      <c r="Q58" s="1"/>
      <c r="R58" s="1"/>
      <c r="S58" s="1"/>
      <c r="T58" s="1"/>
      <c r="U58" s="1"/>
      <c r="V58" s="1"/>
      <c r="W58" s="1"/>
      <c r="Y58" s="300"/>
      <c r="Z58" s="300"/>
      <c r="AA58" s="1"/>
      <c r="AB58" s="1"/>
      <c r="AC58" s="1"/>
      <c r="AD58" s="1"/>
      <c r="AE58" s="1"/>
      <c r="AF58" s="1"/>
      <c r="AG58" s="1"/>
      <c r="AH58" s="1"/>
      <c r="AI58" s="1"/>
      <c r="AJ58" s="1"/>
      <c r="AK58" s="1"/>
      <c r="AL58" s="1"/>
      <c r="AM58" s="1"/>
      <c r="AN58" s="1"/>
      <c r="AO58" s="1"/>
      <c r="AP58" s="1"/>
      <c r="AQ58" s="1"/>
      <c r="AR58" s="1"/>
      <c r="AS58" s="1"/>
      <c r="AT58" s="1"/>
      <c r="AU58" s="1"/>
      <c r="AW58" s="310"/>
      <c r="AX58" s="310"/>
      <c r="AY58" s="22"/>
      <c r="AZ58" s="22"/>
      <c r="BA58" s="22"/>
      <c r="BB58" s="22"/>
      <c r="BC58" s="22"/>
      <c r="BD58" s="22"/>
      <c r="BE58" s="22"/>
      <c r="BF58" s="22"/>
      <c r="BG58" s="22"/>
      <c r="BH58" s="22"/>
      <c r="BI58" s="22"/>
      <c r="BJ58" s="22"/>
      <c r="BK58" s="22"/>
      <c r="BL58" s="22"/>
      <c r="BM58" s="22"/>
      <c r="BN58" s="22"/>
      <c r="BO58" s="22"/>
      <c r="BP58" s="22"/>
      <c r="BQ58" s="22"/>
      <c r="BR58" s="22"/>
      <c r="BS58" s="22"/>
      <c r="BT58" s="38"/>
      <c r="BU58" s="310"/>
      <c r="BV58" s="310"/>
      <c r="BW58" s="22"/>
      <c r="BX58" s="22"/>
      <c r="BY58" s="22"/>
      <c r="BZ58" s="22"/>
      <c r="CA58" s="22"/>
      <c r="CB58" s="22"/>
      <c r="CC58" s="22"/>
      <c r="CD58" s="22"/>
      <c r="CE58" s="22"/>
      <c r="CF58" s="22"/>
      <c r="CG58" s="22"/>
      <c r="CH58" s="22"/>
      <c r="CI58" s="22"/>
      <c r="CJ58" s="22"/>
      <c r="CK58" s="22"/>
      <c r="CL58" s="22"/>
      <c r="CM58" s="22"/>
      <c r="CN58" s="22"/>
      <c r="CO58" s="22"/>
      <c r="CP58" s="22"/>
      <c r="CQ58" s="22"/>
      <c r="CR58" s="38"/>
      <c r="CS58" s="310"/>
      <c r="CT58" s="310"/>
      <c r="CU58" s="22"/>
      <c r="CV58" s="22"/>
      <c r="CW58" s="22"/>
      <c r="CX58" s="22"/>
      <c r="CY58" s="22"/>
      <c r="CZ58" s="22"/>
      <c r="DA58" s="22"/>
      <c r="DB58" s="22"/>
      <c r="DC58" s="22"/>
      <c r="DD58" s="22"/>
      <c r="DE58" s="22"/>
      <c r="DF58" s="22"/>
      <c r="DG58" s="22"/>
      <c r="DH58" s="22"/>
      <c r="DI58" s="22"/>
      <c r="DJ58" s="22"/>
      <c r="DK58" s="22"/>
      <c r="DL58" s="22"/>
      <c r="DM58" s="22"/>
      <c r="DN58" s="22"/>
      <c r="DO58" s="22"/>
      <c r="DP58" s="38"/>
      <c r="DQ58" s="310"/>
      <c r="DR58" s="310"/>
      <c r="DS58" s="22"/>
      <c r="DT58" s="22"/>
      <c r="DU58" s="22"/>
      <c r="DV58" s="22"/>
      <c r="DW58" s="22"/>
      <c r="DX58" s="22"/>
      <c r="DY58" s="22"/>
      <c r="DZ58" s="22"/>
      <c r="EA58" s="22"/>
      <c r="EB58" s="22"/>
      <c r="EC58" s="22"/>
      <c r="ED58" s="22"/>
      <c r="EE58" s="22"/>
      <c r="EF58" s="22"/>
      <c r="EG58" s="22"/>
      <c r="EH58" s="22"/>
      <c r="EI58" s="22"/>
      <c r="EJ58" s="22"/>
      <c r="EK58" s="22"/>
      <c r="EL58" s="22"/>
      <c r="EM58" s="22"/>
      <c r="EN58" s="38"/>
      <c r="EO58" s="310"/>
      <c r="EP58" s="310"/>
      <c r="EQ58" s="22"/>
      <c r="ER58" s="22"/>
      <c r="ES58" s="22"/>
      <c r="ET58" s="22"/>
      <c r="EU58" s="22"/>
      <c r="EV58" s="22"/>
      <c r="EW58" s="22"/>
      <c r="EX58" s="22"/>
      <c r="EY58" s="22"/>
      <c r="EZ58" s="22"/>
      <c r="FA58" s="22"/>
      <c r="FB58" s="22"/>
      <c r="FC58" s="22"/>
      <c r="FD58" s="22"/>
      <c r="FE58" s="22"/>
      <c r="FF58" s="22"/>
      <c r="FG58" s="22"/>
      <c r="FH58" s="22"/>
      <c r="FI58" s="22"/>
      <c r="FJ58" s="22"/>
      <c r="FK58" s="22"/>
      <c r="FM58" s="300"/>
      <c r="FN58" s="300"/>
      <c r="FO58" s="1"/>
      <c r="FP58" s="1"/>
      <c r="FQ58" s="1"/>
      <c r="FR58" s="1"/>
      <c r="FS58" s="1"/>
      <c r="FT58" s="1"/>
      <c r="FU58" s="1"/>
      <c r="FV58" s="1"/>
      <c r="FW58" s="1"/>
      <c r="FX58" s="1"/>
      <c r="FY58" s="1"/>
      <c r="FZ58" s="1"/>
      <c r="GA58" s="1"/>
      <c r="GB58" s="1"/>
      <c r="GC58" s="1"/>
      <c r="GD58" s="1"/>
      <c r="GE58" s="1"/>
      <c r="GF58" s="1"/>
      <c r="GG58" s="1"/>
      <c r="GH58" s="1"/>
      <c r="GI58" s="1"/>
      <c r="GK58" s="300"/>
      <c r="GL58" s="300"/>
      <c r="GM58" s="1"/>
      <c r="GN58" s="1"/>
      <c r="GO58" s="1"/>
      <c r="GP58" s="1"/>
      <c r="GQ58" s="1"/>
      <c r="GR58" s="1"/>
      <c r="GS58" s="1"/>
      <c r="GT58" s="1"/>
      <c r="GU58" s="1"/>
      <c r="GV58" s="1"/>
      <c r="GW58" s="1"/>
      <c r="GX58" s="1"/>
      <c r="GY58" s="1"/>
      <c r="GZ58" s="1"/>
      <c r="HA58" s="1"/>
      <c r="HB58" s="1"/>
      <c r="HC58" s="1"/>
      <c r="HD58" s="1"/>
      <c r="HE58" s="1"/>
      <c r="HF58" s="1"/>
      <c r="HG58" s="1"/>
    </row>
    <row r="59" spans="1:215" ht="15">
      <c r="A59" s="300"/>
      <c r="B59" s="300"/>
      <c r="C59" s="1"/>
      <c r="D59" s="1"/>
      <c r="E59" s="1"/>
      <c r="F59" s="1"/>
      <c r="G59" s="1"/>
      <c r="H59" s="1"/>
      <c r="I59" s="1"/>
      <c r="J59" s="1"/>
      <c r="K59" s="1"/>
      <c r="L59" s="1"/>
      <c r="M59" s="1"/>
      <c r="N59" s="1"/>
      <c r="O59" s="1"/>
      <c r="P59" s="1"/>
      <c r="Q59" s="1"/>
      <c r="R59" s="1"/>
      <c r="S59" s="1"/>
      <c r="T59" s="1"/>
      <c r="U59" s="1"/>
      <c r="V59" s="1"/>
      <c r="W59" s="1"/>
      <c r="Y59" s="300"/>
      <c r="Z59" s="300"/>
      <c r="AA59" s="1"/>
      <c r="AB59" s="1"/>
      <c r="AC59" s="1"/>
      <c r="AD59" s="1"/>
      <c r="AE59" s="1"/>
      <c r="AF59" s="1"/>
      <c r="AG59" s="1"/>
      <c r="AH59" s="1"/>
      <c r="AI59" s="1"/>
      <c r="AJ59" s="1"/>
      <c r="AK59" s="1"/>
      <c r="AL59" s="1"/>
      <c r="AM59" s="1"/>
      <c r="AN59" s="1"/>
      <c r="AO59" s="1"/>
      <c r="AP59" s="1"/>
      <c r="AQ59" s="1"/>
      <c r="AR59" s="1"/>
      <c r="AS59" s="1"/>
      <c r="AT59" s="1"/>
      <c r="AU59" s="1"/>
      <c r="AW59" s="310"/>
      <c r="AX59" s="310"/>
      <c r="AY59" s="22"/>
      <c r="AZ59" s="22"/>
      <c r="BA59" s="22"/>
      <c r="BB59" s="22"/>
      <c r="BC59" s="22"/>
      <c r="BD59" s="22"/>
      <c r="BE59" s="22"/>
      <c r="BF59" s="22"/>
      <c r="BG59" s="22"/>
      <c r="BH59" s="22"/>
      <c r="BI59" s="22"/>
      <c r="BJ59" s="22"/>
      <c r="BK59" s="22"/>
      <c r="BL59" s="22"/>
      <c r="BM59" s="22"/>
      <c r="BN59" s="22"/>
      <c r="BO59" s="22"/>
      <c r="BP59" s="22"/>
      <c r="BQ59" s="22"/>
      <c r="BR59" s="22"/>
      <c r="BS59" s="22"/>
      <c r="BT59" s="38"/>
      <c r="BU59" s="310"/>
      <c r="BV59" s="310"/>
      <c r="BW59" s="22"/>
      <c r="BX59" s="22"/>
      <c r="BY59" s="22"/>
      <c r="BZ59" s="22"/>
      <c r="CA59" s="22"/>
      <c r="CB59" s="22"/>
      <c r="CC59" s="22"/>
      <c r="CD59" s="22"/>
      <c r="CE59" s="22"/>
      <c r="CF59" s="22"/>
      <c r="CG59" s="22"/>
      <c r="CH59" s="22"/>
      <c r="CI59" s="22"/>
      <c r="CJ59" s="22"/>
      <c r="CK59" s="22"/>
      <c r="CL59" s="22"/>
      <c r="CM59" s="22"/>
      <c r="CN59" s="22"/>
      <c r="CO59" s="22"/>
      <c r="CP59" s="22"/>
      <c r="CQ59" s="22"/>
      <c r="CR59" s="38"/>
      <c r="CS59" s="310"/>
      <c r="CT59" s="310"/>
      <c r="CU59" s="22"/>
      <c r="CV59" s="22"/>
      <c r="CW59" s="22"/>
      <c r="CX59" s="22"/>
      <c r="CY59" s="22"/>
      <c r="CZ59" s="22"/>
      <c r="DA59" s="22"/>
      <c r="DB59" s="22"/>
      <c r="DC59" s="22"/>
      <c r="DD59" s="22"/>
      <c r="DE59" s="22"/>
      <c r="DF59" s="22"/>
      <c r="DG59" s="22"/>
      <c r="DH59" s="22"/>
      <c r="DI59" s="22"/>
      <c r="DJ59" s="22"/>
      <c r="DK59" s="22"/>
      <c r="DL59" s="22"/>
      <c r="DM59" s="22"/>
      <c r="DN59" s="22"/>
      <c r="DO59" s="22"/>
      <c r="DP59" s="38"/>
      <c r="DQ59" s="310"/>
      <c r="DR59" s="310"/>
      <c r="DS59" s="22"/>
      <c r="DT59" s="22"/>
      <c r="DU59" s="22"/>
      <c r="DV59" s="22"/>
      <c r="DW59" s="22"/>
      <c r="DX59" s="22"/>
      <c r="DY59" s="22"/>
      <c r="DZ59" s="22"/>
      <c r="EA59" s="22"/>
      <c r="EB59" s="22"/>
      <c r="EC59" s="22"/>
      <c r="ED59" s="22"/>
      <c r="EE59" s="22"/>
      <c r="EF59" s="22"/>
      <c r="EG59" s="22"/>
      <c r="EH59" s="22"/>
      <c r="EI59" s="22"/>
      <c r="EJ59" s="22"/>
      <c r="EK59" s="22"/>
      <c r="EL59" s="22"/>
      <c r="EM59" s="22"/>
      <c r="EN59" s="38"/>
      <c r="EO59" s="310"/>
      <c r="EP59" s="310"/>
      <c r="EQ59" s="22"/>
      <c r="ER59" s="22"/>
      <c r="ES59" s="22"/>
      <c r="ET59" s="22"/>
      <c r="EU59" s="22"/>
      <c r="EV59" s="22"/>
      <c r="EW59" s="22"/>
      <c r="EX59" s="22"/>
      <c r="EY59" s="22"/>
      <c r="EZ59" s="22"/>
      <c r="FA59" s="22"/>
      <c r="FB59" s="22"/>
      <c r="FC59" s="22"/>
      <c r="FD59" s="22"/>
      <c r="FE59" s="22"/>
      <c r="FF59" s="22"/>
      <c r="FG59" s="22"/>
      <c r="FH59" s="22"/>
      <c r="FI59" s="22"/>
      <c r="FJ59" s="22"/>
      <c r="FK59" s="22"/>
      <c r="FM59" s="300"/>
      <c r="FN59" s="300"/>
      <c r="FO59" s="1"/>
      <c r="FP59" s="1"/>
      <c r="FQ59" s="1"/>
      <c r="FR59" s="1"/>
      <c r="FS59" s="1"/>
      <c r="FT59" s="1"/>
      <c r="FU59" s="1"/>
      <c r="FV59" s="1"/>
      <c r="FW59" s="1"/>
      <c r="FX59" s="1"/>
      <c r="FY59" s="1"/>
      <c r="FZ59" s="1"/>
      <c r="GA59" s="1"/>
      <c r="GB59" s="1"/>
      <c r="GC59" s="1"/>
      <c r="GD59" s="1"/>
      <c r="GE59" s="1"/>
      <c r="GF59" s="1"/>
      <c r="GG59" s="1"/>
      <c r="GH59" s="1"/>
      <c r="GI59" s="1"/>
      <c r="GK59" s="300"/>
      <c r="GL59" s="300"/>
      <c r="GM59" s="1"/>
      <c r="GN59" s="1"/>
      <c r="GO59" s="1"/>
      <c r="GP59" s="1"/>
      <c r="GQ59" s="1"/>
      <c r="GR59" s="1"/>
      <c r="GS59" s="1"/>
      <c r="GT59" s="1"/>
      <c r="GU59" s="1"/>
      <c r="GV59" s="1"/>
      <c r="GW59" s="1"/>
      <c r="GX59" s="1"/>
      <c r="GY59" s="1"/>
      <c r="GZ59" s="1"/>
      <c r="HA59" s="1"/>
      <c r="HB59" s="1"/>
      <c r="HC59" s="1"/>
      <c r="HD59" s="1"/>
      <c r="HE59" s="1"/>
      <c r="HF59" s="1"/>
      <c r="HG59" s="1"/>
    </row>
    <row r="60" spans="1:215" ht="15">
      <c r="A60" s="300"/>
      <c r="B60" s="300"/>
      <c r="C60" s="1"/>
      <c r="D60" s="1"/>
      <c r="E60" s="1"/>
      <c r="F60" s="1"/>
      <c r="G60" s="1"/>
      <c r="H60" s="1"/>
      <c r="I60" s="1"/>
      <c r="J60" s="1"/>
      <c r="K60" s="1"/>
      <c r="L60" s="1"/>
      <c r="M60" s="1"/>
      <c r="N60" s="1"/>
      <c r="O60" s="1"/>
      <c r="P60" s="1"/>
      <c r="Q60" s="1"/>
      <c r="R60" s="1"/>
      <c r="S60" s="1"/>
      <c r="T60" s="1"/>
      <c r="U60" s="1"/>
      <c r="V60" s="1"/>
      <c r="W60" s="1"/>
      <c r="Y60" s="300"/>
      <c r="Z60" s="300"/>
      <c r="AA60" s="1"/>
      <c r="AB60" s="1"/>
      <c r="AC60" s="1"/>
      <c r="AD60" s="1"/>
      <c r="AE60" s="1"/>
      <c r="AF60" s="1"/>
      <c r="AG60" s="1"/>
      <c r="AH60" s="1"/>
      <c r="AI60" s="1"/>
      <c r="AJ60" s="1"/>
      <c r="AK60" s="1"/>
      <c r="AL60" s="1"/>
      <c r="AM60" s="1"/>
      <c r="AN60" s="1"/>
      <c r="AO60" s="1"/>
      <c r="AP60" s="1"/>
      <c r="AQ60" s="1"/>
      <c r="AR60" s="1"/>
      <c r="AS60" s="1"/>
      <c r="AT60" s="1"/>
      <c r="AU60" s="1"/>
      <c r="AW60" s="310"/>
      <c r="AX60" s="310"/>
      <c r="AY60" s="22"/>
      <c r="AZ60" s="22"/>
      <c r="BA60" s="22"/>
      <c r="BB60" s="22"/>
      <c r="BC60" s="22"/>
      <c r="BD60" s="22"/>
      <c r="BE60" s="22"/>
      <c r="BF60" s="22"/>
      <c r="BG60" s="22"/>
      <c r="BH60" s="22"/>
      <c r="BI60" s="22"/>
      <c r="BJ60" s="22"/>
      <c r="BK60" s="22"/>
      <c r="BL60" s="22"/>
      <c r="BM60" s="22"/>
      <c r="BN60" s="22"/>
      <c r="BO60" s="22"/>
      <c r="BP60" s="22"/>
      <c r="BQ60" s="22"/>
      <c r="BR60" s="22"/>
      <c r="BS60" s="22"/>
      <c r="BT60" s="38"/>
      <c r="BU60" s="310"/>
      <c r="BV60" s="310"/>
      <c r="BW60" s="22"/>
      <c r="BX60" s="22"/>
      <c r="BY60" s="22"/>
      <c r="BZ60" s="22"/>
      <c r="CA60" s="22"/>
      <c r="CB60" s="22"/>
      <c r="CC60" s="22"/>
      <c r="CD60" s="22"/>
      <c r="CE60" s="22"/>
      <c r="CF60" s="22"/>
      <c r="CG60" s="22"/>
      <c r="CH60" s="22"/>
      <c r="CI60" s="22"/>
      <c r="CJ60" s="22"/>
      <c r="CK60" s="22"/>
      <c r="CL60" s="22"/>
      <c r="CM60" s="22"/>
      <c r="CN60" s="22"/>
      <c r="CO60" s="22"/>
      <c r="CP60" s="22"/>
      <c r="CQ60" s="22"/>
      <c r="CR60" s="38"/>
      <c r="CS60" s="310"/>
      <c r="CT60" s="310"/>
      <c r="CU60" s="22"/>
      <c r="CV60" s="22"/>
      <c r="CW60" s="22"/>
      <c r="CX60" s="22"/>
      <c r="CY60" s="22"/>
      <c r="CZ60" s="22"/>
      <c r="DA60" s="22"/>
      <c r="DB60" s="22"/>
      <c r="DC60" s="22"/>
      <c r="DD60" s="22"/>
      <c r="DE60" s="22"/>
      <c r="DF60" s="22"/>
      <c r="DG60" s="22"/>
      <c r="DH60" s="22"/>
      <c r="DI60" s="22"/>
      <c r="DJ60" s="22"/>
      <c r="DK60" s="22"/>
      <c r="DL60" s="22"/>
      <c r="DM60" s="22"/>
      <c r="DN60" s="22"/>
      <c r="DO60" s="22"/>
      <c r="DP60" s="38"/>
      <c r="DQ60" s="310"/>
      <c r="DR60" s="310"/>
      <c r="DS60" s="22"/>
      <c r="DT60" s="22"/>
      <c r="DU60" s="22"/>
      <c r="DV60" s="22"/>
      <c r="DW60" s="22"/>
      <c r="DX60" s="22"/>
      <c r="DY60" s="22"/>
      <c r="DZ60" s="22"/>
      <c r="EA60" s="22"/>
      <c r="EB60" s="22"/>
      <c r="EC60" s="22"/>
      <c r="ED60" s="22"/>
      <c r="EE60" s="22"/>
      <c r="EF60" s="22"/>
      <c r="EG60" s="22"/>
      <c r="EH60" s="22"/>
      <c r="EI60" s="22"/>
      <c r="EJ60" s="22"/>
      <c r="EK60" s="22"/>
      <c r="EL60" s="22"/>
      <c r="EM60" s="22"/>
      <c r="EN60" s="38"/>
      <c r="EO60" s="310"/>
      <c r="EP60" s="310"/>
      <c r="EQ60" s="22"/>
      <c r="ER60" s="22"/>
      <c r="ES60" s="22"/>
      <c r="ET60" s="22"/>
      <c r="EU60" s="22"/>
      <c r="EV60" s="22"/>
      <c r="EW60" s="22"/>
      <c r="EX60" s="22"/>
      <c r="EY60" s="22"/>
      <c r="EZ60" s="22"/>
      <c r="FA60" s="22"/>
      <c r="FB60" s="22"/>
      <c r="FC60" s="22"/>
      <c r="FD60" s="22"/>
      <c r="FE60" s="22"/>
      <c r="FF60" s="22"/>
      <c r="FG60" s="22"/>
      <c r="FH60" s="22"/>
      <c r="FI60" s="22"/>
      <c r="FJ60" s="22"/>
      <c r="FK60" s="22"/>
      <c r="FM60" s="300"/>
      <c r="FN60" s="300"/>
      <c r="FO60" s="1"/>
      <c r="FP60" s="1"/>
      <c r="FQ60" s="1"/>
      <c r="FR60" s="1"/>
      <c r="FS60" s="1"/>
      <c r="FT60" s="1"/>
      <c r="FU60" s="1"/>
      <c r="FV60" s="1"/>
      <c r="FW60" s="1"/>
      <c r="FX60" s="1"/>
      <c r="FY60" s="1"/>
      <c r="FZ60" s="1"/>
      <c r="GA60" s="1"/>
      <c r="GB60" s="1"/>
      <c r="GC60" s="1"/>
      <c r="GD60" s="1"/>
      <c r="GE60" s="1"/>
      <c r="GF60" s="1"/>
      <c r="GG60" s="1"/>
      <c r="GH60" s="1"/>
      <c r="GI60" s="1"/>
      <c r="GK60" s="300"/>
      <c r="GL60" s="300"/>
      <c r="GM60" s="1"/>
      <c r="GN60" s="1"/>
      <c r="GO60" s="1"/>
      <c r="GP60" s="1"/>
      <c r="GQ60" s="1"/>
      <c r="GR60" s="1"/>
      <c r="GS60" s="1"/>
      <c r="GT60" s="1"/>
      <c r="GU60" s="1"/>
      <c r="GV60" s="1"/>
      <c r="GW60" s="1"/>
      <c r="GX60" s="1"/>
      <c r="GY60" s="1"/>
      <c r="GZ60" s="1"/>
      <c r="HA60" s="1"/>
      <c r="HB60" s="1"/>
      <c r="HC60" s="1"/>
      <c r="HD60" s="1"/>
      <c r="HE60" s="1"/>
      <c r="HF60" s="1"/>
      <c r="HG60" s="1"/>
    </row>
    <row r="61" spans="1:215" ht="15">
      <c r="A61" s="300"/>
      <c r="B61" s="300"/>
      <c r="C61" s="1"/>
      <c r="D61" s="1"/>
      <c r="E61" s="1"/>
      <c r="F61" s="1"/>
      <c r="G61" s="1"/>
      <c r="H61" s="1"/>
      <c r="I61" s="1"/>
      <c r="J61" s="1"/>
      <c r="K61" s="1"/>
      <c r="L61" s="1"/>
      <c r="M61" s="1"/>
      <c r="N61" s="1"/>
      <c r="O61" s="1"/>
      <c r="P61" s="1"/>
      <c r="Q61" s="1"/>
      <c r="R61" s="1"/>
      <c r="S61" s="1"/>
      <c r="T61" s="1"/>
      <c r="U61" s="1"/>
      <c r="V61" s="1"/>
      <c r="W61" s="1"/>
      <c r="Y61" s="300"/>
      <c r="Z61" s="300"/>
      <c r="AA61" s="1"/>
      <c r="AB61" s="1"/>
      <c r="AC61" s="1"/>
      <c r="AD61" s="1"/>
      <c r="AE61" s="1"/>
      <c r="AF61" s="1"/>
      <c r="AG61" s="1"/>
      <c r="AH61" s="1"/>
      <c r="AI61" s="1"/>
      <c r="AJ61" s="1"/>
      <c r="AK61" s="1"/>
      <c r="AL61" s="1"/>
      <c r="AM61" s="1"/>
      <c r="AN61" s="1"/>
      <c r="AO61" s="1"/>
      <c r="AP61" s="1"/>
      <c r="AQ61" s="1"/>
      <c r="AR61" s="1"/>
      <c r="AS61" s="1"/>
      <c r="AT61" s="1"/>
      <c r="AU61" s="1"/>
      <c r="AW61" s="310"/>
      <c r="AX61" s="310"/>
      <c r="AY61" s="22"/>
      <c r="AZ61" s="22"/>
      <c r="BA61" s="22"/>
      <c r="BB61" s="22"/>
      <c r="BC61" s="22"/>
      <c r="BD61" s="22"/>
      <c r="BE61" s="22"/>
      <c r="BF61" s="22"/>
      <c r="BG61" s="22"/>
      <c r="BH61" s="22"/>
      <c r="BI61" s="22"/>
      <c r="BJ61" s="22"/>
      <c r="BK61" s="22"/>
      <c r="BL61" s="22"/>
      <c r="BM61" s="22"/>
      <c r="BN61" s="22"/>
      <c r="BO61" s="22"/>
      <c r="BP61" s="22"/>
      <c r="BQ61" s="22"/>
      <c r="BR61" s="22"/>
      <c r="BS61" s="22"/>
      <c r="BT61" s="38"/>
      <c r="BU61" s="310"/>
      <c r="BV61" s="310"/>
      <c r="BW61" s="22"/>
      <c r="BX61" s="22"/>
      <c r="BY61" s="22"/>
      <c r="BZ61" s="22"/>
      <c r="CA61" s="22"/>
      <c r="CB61" s="22"/>
      <c r="CC61" s="22"/>
      <c r="CD61" s="22"/>
      <c r="CE61" s="22"/>
      <c r="CF61" s="22"/>
      <c r="CG61" s="22"/>
      <c r="CH61" s="22"/>
      <c r="CI61" s="22"/>
      <c r="CJ61" s="22"/>
      <c r="CK61" s="22"/>
      <c r="CL61" s="22"/>
      <c r="CM61" s="22"/>
      <c r="CN61" s="22"/>
      <c r="CO61" s="22"/>
      <c r="CP61" s="22"/>
      <c r="CQ61" s="22"/>
      <c r="CR61" s="38"/>
      <c r="CS61" s="310"/>
      <c r="CT61" s="310"/>
      <c r="CU61" s="22"/>
      <c r="CV61" s="22"/>
      <c r="CW61" s="22"/>
      <c r="CX61" s="22"/>
      <c r="CY61" s="22"/>
      <c r="CZ61" s="22"/>
      <c r="DA61" s="22"/>
      <c r="DB61" s="22"/>
      <c r="DC61" s="22"/>
      <c r="DD61" s="22"/>
      <c r="DE61" s="22"/>
      <c r="DF61" s="22"/>
      <c r="DG61" s="22"/>
      <c r="DH61" s="22"/>
      <c r="DI61" s="22"/>
      <c r="DJ61" s="22"/>
      <c r="DK61" s="22"/>
      <c r="DL61" s="22"/>
      <c r="DM61" s="22"/>
      <c r="DN61" s="22"/>
      <c r="DO61" s="22"/>
      <c r="DP61" s="38"/>
      <c r="DQ61" s="310"/>
      <c r="DR61" s="310"/>
      <c r="DS61" s="22"/>
      <c r="DT61" s="22"/>
      <c r="DU61" s="22"/>
      <c r="DV61" s="22"/>
      <c r="DW61" s="22"/>
      <c r="DX61" s="22"/>
      <c r="DY61" s="22"/>
      <c r="DZ61" s="22"/>
      <c r="EA61" s="22"/>
      <c r="EB61" s="22"/>
      <c r="EC61" s="22"/>
      <c r="ED61" s="22"/>
      <c r="EE61" s="22"/>
      <c r="EF61" s="22"/>
      <c r="EG61" s="22"/>
      <c r="EH61" s="22"/>
      <c r="EI61" s="22"/>
      <c r="EJ61" s="22"/>
      <c r="EK61" s="22"/>
      <c r="EL61" s="22"/>
      <c r="EM61" s="22"/>
      <c r="EN61" s="38"/>
      <c r="EO61" s="310"/>
      <c r="EP61" s="310"/>
      <c r="EQ61" s="22"/>
      <c r="ER61" s="22"/>
      <c r="ES61" s="22"/>
      <c r="ET61" s="22"/>
      <c r="EU61" s="22"/>
      <c r="EV61" s="22"/>
      <c r="EW61" s="22"/>
      <c r="EX61" s="22"/>
      <c r="EY61" s="22"/>
      <c r="EZ61" s="22"/>
      <c r="FA61" s="22"/>
      <c r="FB61" s="22"/>
      <c r="FC61" s="22"/>
      <c r="FD61" s="22"/>
      <c r="FE61" s="22"/>
      <c r="FF61" s="22"/>
      <c r="FG61" s="22"/>
      <c r="FH61" s="22"/>
      <c r="FI61" s="22"/>
      <c r="FJ61" s="22"/>
      <c r="FK61" s="22"/>
      <c r="FM61" s="300"/>
      <c r="FN61" s="300"/>
      <c r="FO61" s="1"/>
      <c r="FP61" s="1"/>
      <c r="FQ61" s="1"/>
      <c r="FR61" s="1"/>
      <c r="FS61" s="1"/>
      <c r="FT61" s="1"/>
      <c r="FU61" s="1"/>
      <c r="FV61" s="1"/>
      <c r="FW61" s="1"/>
      <c r="FX61" s="1"/>
      <c r="FY61" s="1"/>
      <c r="FZ61" s="1"/>
      <c r="GA61" s="1"/>
      <c r="GB61" s="1"/>
      <c r="GC61" s="1"/>
      <c r="GD61" s="1"/>
      <c r="GE61" s="1"/>
      <c r="GF61" s="1"/>
      <c r="GG61" s="1"/>
      <c r="GH61" s="1"/>
      <c r="GI61" s="1"/>
      <c r="GK61" s="300"/>
      <c r="GL61" s="300"/>
      <c r="GM61" s="1"/>
      <c r="GN61" s="1"/>
      <c r="GO61" s="1"/>
      <c r="GP61" s="1"/>
      <c r="GQ61" s="1"/>
      <c r="GR61" s="1"/>
      <c r="GS61" s="1"/>
      <c r="GT61" s="1"/>
      <c r="GU61" s="1"/>
      <c r="GV61" s="1"/>
      <c r="GW61" s="1"/>
      <c r="GX61" s="1"/>
      <c r="GY61" s="1"/>
      <c r="GZ61" s="1"/>
      <c r="HA61" s="1"/>
      <c r="HB61" s="1"/>
      <c r="HC61" s="1"/>
      <c r="HD61" s="1"/>
      <c r="HE61" s="1"/>
      <c r="HF61" s="1"/>
      <c r="HG61" s="1"/>
    </row>
    <row r="62" spans="1:215" ht="15">
      <c r="A62" s="300"/>
      <c r="B62" s="300"/>
      <c r="C62" s="1"/>
      <c r="D62" s="1"/>
      <c r="E62" s="1"/>
      <c r="F62" s="1"/>
      <c r="G62" s="1"/>
      <c r="H62" s="1"/>
      <c r="I62" s="1"/>
      <c r="J62" s="1"/>
      <c r="K62" s="1"/>
      <c r="L62" s="1"/>
      <c r="M62" s="1"/>
      <c r="N62" s="1"/>
      <c r="O62" s="1"/>
      <c r="P62" s="1"/>
      <c r="Q62" s="1"/>
      <c r="R62" s="1"/>
      <c r="S62" s="1"/>
      <c r="T62" s="1"/>
      <c r="U62" s="1"/>
      <c r="V62" s="1"/>
      <c r="W62" s="1"/>
      <c r="Y62" s="300"/>
      <c r="Z62" s="300"/>
      <c r="AA62" s="1"/>
      <c r="AB62" s="1"/>
      <c r="AC62" s="1"/>
      <c r="AD62" s="1"/>
      <c r="AE62" s="1"/>
      <c r="AF62" s="1"/>
      <c r="AG62" s="1"/>
      <c r="AH62" s="1"/>
      <c r="AI62" s="1"/>
      <c r="AJ62" s="1"/>
      <c r="AK62" s="1"/>
      <c r="AL62" s="1"/>
      <c r="AM62" s="1"/>
      <c r="AN62" s="1"/>
      <c r="AO62" s="1"/>
      <c r="AP62" s="1"/>
      <c r="AQ62" s="1"/>
      <c r="AR62" s="1"/>
      <c r="AS62" s="1"/>
      <c r="AT62" s="1"/>
      <c r="AU62" s="1"/>
      <c r="AW62" s="310"/>
      <c r="AX62" s="310"/>
      <c r="AY62" s="22"/>
      <c r="AZ62" s="22"/>
      <c r="BA62" s="22"/>
      <c r="BB62" s="22"/>
      <c r="BC62" s="22"/>
      <c r="BD62" s="22"/>
      <c r="BE62" s="22"/>
      <c r="BF62" s="22"/>
      <c r="BG62" s="22"/>
      <c r="BH62" s="22"/>
      <c r="BI62" s="22"/>
      <c r="BJ62" s="22"/>
      <c r="BK62" s="22"/>
      <c r="BL62" s="22"/>
      <c r="BM62" s="22"/>
      <c r="BN62" s="22"/>
      <c r="BO62" s="22"/>
      <c r="BP62" s="22"/>
      <c r="BQ62" s="22"/>
      <c r="BR62" s="22"/>
      <c r="BS62" s="22"/>
      <c r="BT62" s="38"/>
      <c r="BU62" s="310"/>
      <c r="BV62" s="310"/>
      <c r="BW62" s="22"/>
      <c r="BX62" s="22"/>
      <c r="BY62" s="22"/>
      <c r="BZ62" s="22"/>
      <c r="CA62" s="22"/>
      <c r="CB62" s="22"/>
      <c r="CC62" s="22"/>
      <c r="CD62" s="22"/>
      <c r="CE62" s="22"/>
      <c r="CF62" s="22"/>
      <c r="CG62" s="22"/>
      <c r="CH62" s="22"/>
      <c r="CI62" s="22"/>
      <c r="CJ62" s="22"/>
      <c r="CK62" s="22"/>
      <c r="CL62" s="22"/>
      <c r="CM62" s="22"/>
      <c r="CN62" s="22"/>
      <c r="CO62" s="22"/>
      <c r="CP62" s="22"/>
      <c r="CQ62" s="22"/>
      <c r="CR62" s="38"/>
      <c r="CS62" s="310"/>
      <c r="CT62" s="310"/>
      <c r="CU62" s="22"/>
      <c r="CV62" s="22"/>
      <c r="CW62" s="22"/>
      <c r="CX62" s="22"/>
      <c r="CY62" s="22"/>
      <c r="CZ62" s="22"/>
      <c r="DA62" s="22"/>
      <c r="DB62" s="22"/>
      <c r="DC62" s="22"/>
      <c r="DD62" s="22"/>
      <c r="DE62" s="22"/>
      <c r="DF62" s="22"/>
      <c r="DG62" s="22"/>
      <c r="DH62" s="22"/>
      <c r="DI62" s="22"/>
      <c r="DJ62" s="22"/>
      <c r="DK62" s="22"/>
      <c r="DL62" s="22"/>
      <c r="DM62" s="22"/>
      <c r="DN62" s="22"/>
      <c r="DO62" s="22"/>
      <c r="DP62" s="38"/>
      <c r="DQ62" s="310"/>
      <c r="DR62" s="310"/>
      <c r="DS62" s="22"/>
      <c r="DT62" s="22"/>
      <c r="DU62" s="22"/>
      <c r="DV62" s="22"/>
      <c r="DW62" s="22"/>
      <c r="DX62" s="22"/>
      <c r="DY62" s="22"/>
      <c r="DZ62" s="22"/>
      <c r="EA62" s="22"/>
      <c r="EB62" s="22"/>
      <c r="EC62" s="22"/>
      <c r="ED62" s="22"/>
      <c r="EE62" s="22"/>
      <c r="EF62" s="22"/>
      <c r="EG62" s="22"/>
      <c r="EH62" s="22"/>
      <c r="EI62" s="22"/>
      <c r="EJ62" s="22"/>
      <c r="EK62" s="22"/>
      <c r="EL62" s="22"/>
      <c r="EM62" s="22"/>
      <c r="EN62" s="38"/>
      <c r="EO62" s="310"/>
      <c r="EP62" s="310"/>
      <c r="EQ62" s="22"/>
      <c r="ER62" s="22"/>
      <c r="ES62" s="22"/>
      <c r="ET62" s="22"/>
      <c r="EU62" s="22"/>
      <c r="EV62" s="22"/>
      <c r="EW62" s="22"/>
      <c r="EX62" s="22"/>
      <c r="EY62" s="22"/>
      <c r="EZ62" s="22"/>
      <c r="FA62" s="22"/>
      <c r="FB62" s="22"/>
      <c r="FC62" s="22"/>
      <c r="FD62" s="22"/>
      <c r="FE62" s="22"/>
      <c r="FF62" s="22"/>
      <c r="FG62" s="22"/>
      <c r="FH62" s="22"/>
      <c r="FI62" s="22"/>
      <c r="FJ62" s="22"/>
      <c r="FK62" s="22"/>
      <c r="FM62" s="300"/>
      <c r="FN62" s="300"/>
      <c r="FO62" s="1"/>
      <c r="FP62" s="1"/>
      <c r="FQ62" s="1"/>
      <c r="FR62" s="1"/>
      <c r="FS62" s="1"/>
      <c r="FT62" s="1"/>
      <c r="FU62" s="1"/>
      <c r="FV62" s="1"/>
      <c r="FW62" s="1"/>
      <c r="FX62" s="1"/>
      <c r="FY62" s="1"/>
      <c r="FZ62" s="1"/>
      <c r="GA62" s="1"/>
      <c r="GB62" s="1"/>
      <c r="GC62" s="1"/>
      <c r="GD62" s="1"/>
      <c r="GE62" s="1"/>
      <c r="GF62" s="1"/>
      <c r="GG62" s="1"/>
      <c r="GH62" s="1"/>
      <c r="GI62" s="1"/>
      <c r="GK62" s="300"/>
      <c r="GL62" s="300"/>
      <c r="GM62" s="1"/>
      <c r="GN62" s="1"/>
      <c r="GO62" s="1"/>
      <c r="GP62" s="1"/>
      <c r="GQ62" s="1"/>
      <c r="GR62" s="1"/>
      <c r="GS62" s="1"/>
      <c r="GT62" s="1"/>
      <c r="GU62" s="1"/>
      <c r="GV62" s="1"/>
      <c r="GW62" s="1"/>
      <c r="GX62" s="1"/>
      <c r="GY62" s="1"/>
      <c r="GZ62" s="1"/>
      <c r="HA62" s="1"/>
      <c r="HB62" s="1"/>
      <c r="HC62" s="1"/>
      <c r="HD62" s="1"/>
      <c r="HE62" s="1"/>
      <c r="HF62" s="1"/>
      <c r="HG62" s="1"/>
    </row>
    <row r="63" spans="1:215" ht="15">
      <c r="A63" s="300"/>
      <c r="B63" s="300"/>
      <c r="C63" s="1"/>
      <c r="D63" s="1"/>
      <c r="E63" s="1"/>
      <c r="F63" s="1"/>
      <c r="G63" s="1"/>
      <c r="H63" s="1"/>
      <c r="I63" s="1"/>
      <c r="J63" s="1"/>
      <c r="K63" s="1"/>
      <c r="L63" s="1"/>
      <c r="M63" s="1"/>
      <c r="N63" s="1"/>
      <c r="O63" s="1"/>
      <c r="P63" s="1"/>
      <c r="Q63" s="1"/>
      <c r="R63" s="1"/>
      <c r="S63" s="1"/>
      <c r="T63" s="1"/>
      <c r="U63" s="1"/>
      <c r="V63" s="1"/>
      <c r="W63" s="1"/>
      <c r="Y63" s="300"/>
      <c r="Z63" s="300"/>
      <c r="AA63" s="1"/>
      <c r="AB63" s="1"/>
      <c r="AC63" s="1"/>
      <c r="AD63" s="1"/>
      <c r="AE63" s="1"/>
      <c r="AF63" s="1"/>
      <c r="AG63" s="1"/>
      <c r="AH63" s="1"/>
      <c r="AI63" s="1"/>
      <c r="AJ63" s="1"/>
      <c r="AK63" s="1"/>
      <c r="AL63" s="1"/>
      <c r="AM63" s="1"/>
      <c r="AN63" s="1"/>
      <c r="AO63" s="1"/>
      <c r="AP63" s="1"/>
      <c r="AQ63" s="1"/>
      <c r="AR63" s="1"/>
      <c r="AS63" s="1"/>
      <c r="AT63" s="1"/>
      <c r="AU63" s="1"/>
      <c r="AW63" s="310"/>
      <c r="AX63" s="310"/>
      <c r="AY63" s="22"/>
      <c r="AZ63" s="22"/>
      <c r="BA63" s="22"/>
      <c r="BB63" s="22"/>
      <c r="BC63" s="22"/>
      <c r="BD63" s="22"/>
      <c r="BE63" s="22"/>
      <c r="BF63" s="22"/>
      <c r="BG63" s="22"/>
      <c r="BH63" s="22"/>
      <c r="BI63" s="22"/>
      <c r="BJ63" s="22"/>
      <c r="BK63" s="22"/>
      <c r="BL63" s="22"/>
      <c r="BM63" s="22"/>
      <c r="BN63" s="22"/>
      <c r="BO63" s="22"/>
      <c r="BP63" s="22"/>
      <c r="BQ63" s="22"/>
      <c r="BR63" s="22"/>
      <c r="BS63" s="22"/>
      <c r="BT63" s="38"/>
      <c r="BU63" s="310"/>
      <c r="BV63" s="310"/>
      <c r="BW63" s="22"/>
      <c r="BX63" s="22"/>
      <c r="BY63" s="22"/>
      <c r="BZ63" s="22"/>
      <c r="CA63" s="22"/>
      <c r="CB63" s="22"/>
      <c r="CC63" s="22"/>
      <c r="CD63" s="22"/>
      <c r="CE63" s="22"/>
      <c r="CF63" s="22"/>
      <c r="CG63" s="22"/>
      <c r="CH63" s="22"/>
      <c r="CI63" s="22"/>
      <c r="CJ63" s="22"/>
      <c r="CK63" s="22"/>
      <c r="CL63" s="22"/>
      <c r="CM63" s="22"/>
      <c r="CN63" s="22"/>
      <c r="CO63" s="22"/>
      <c r="CP63" s="22"/>
      <c r="CQ63" s="22"/>
      <c r="CR63" s="38"/>
      <c r="CS63" s="310"/>
      <c r="CT63" s="310"/>
      <c r="CU63" s="22"/>
      <c r="CV63" s="22"/>
      <c r="CW63" s="22"/>
      <c r="CX63" s="22"/>
      <c r="CY63" s="22"/>
      <c r="CZ63" s="22"/>
      <c r="DA63" s="22"/>
      <c r="DB63" s="22"/>
      <c r="DC63" s="22"/>
      <c r="DD63" s="22"/>
      <c r="DE63" s="22"/>
      <c r="DF63" s="22"/>
      <c r="DG63" s="22"/>
      <c r="DH63" s="22"/>
      <c r="DI63" s="22"/>
      <c r="DJ63" s="22"/>
      <c r="DK63" s="22"/>
      <c r="DL63" s="22"/>
      <c r="DM63" s="22"/>
      <c r="DN63" s="22"/>
      <c r="DO63" s="22"/>
      <c r="DP63" s="38"/>
      <c r="DQ63" s="310"/>
      <c r="DR63" s="310"/>
      <c r="DS63" s="22"/>
      <c r="DT63" s="22"/>
      <c r="DU63" s="22"/>
      <c r="DV63" s="22"/>
      <c r="DW63" s="22"/>
      <c r="DX63" s="22"/>
      <c r="DY63" s="22"/>
      <c r="DZ63" s="22"/>
      <c r="EA63" s="22"/>
      <c r="EB63" s="22"/>
      <c r="EC63" s="22"/>
      <c r="ED63" s="22"/>
      <c r="EE63" s="22"/>
      <c r="EF63" s="22"/>
      <c r="EG63" s="22"/>
      <c r="EH63" s="22"/>
      <c r="EI63" s="22"/>
      <c r="EJ63" s="22"/>
      <c r="EK63" s="22"/>
      <c r="EL63" s="22"/>
      <c r="EM63" s="22"/>
      <c r="EN63" s="38"/>
      <c r="EO63" s="310"/>
      <c r="EP63" s="310"/>
      <c r="EQ63" s="22"/>
      <c r="ER63" s="22"/>
      <c r="ES63" s="22"/>
      <c r="ET63" s="22"/>
      <c r="EU63" s="22"/>
      <c r="EV63" s="22"/>
      <c r="EW63" s="22"/>
      <c r="EX63" s="22"/>
      <c r="EY63" s="22"/>
      <c r="EZ63" s="22"/>
      <c r="FA63" s="22"/>
      <c r="FB63" s="22"/>
      <c r="FC63" s="22"/>
      <c r="FD63" s="22"/>
      <c r="FE63" s="22"/>
      <c r="FF63" s="22"/>
      <c r="FG63" s="22"/>
      <c r="FH63" s="22"/>
      <c r="FI63" s="22"/>
      <c r="FJ63" s="22"/>
      <c r="FK63" s="22"/>
      <c r="FM63" s="300"/>
      <c r="FN63" s="300"/>
      <c r="FO63" s="1"/>
      <c r="FP63" s="1"/>
      <c r="FQ63" s="1"/>
      <c r="FR63" s="1"/>
      <c r="FS63" s="1"/>
      <c r="FT63" s="1"/>
      <c r="FU63" s="1"/>
      <c r="FV63" s="1"/>
      <c r="FW63" s="1"/>
      <c r="FX63" s="1"/>
      <c r="FY63" s="1"/>
      <c r="FZ63" s="1"/>
      <c r="GA63" s="1"/>
      <c r="GB63" s="1"/>
      <c r="GC63" s="1"/>
      <c r="GD63" s="1"/>
      <c r="GE63" s="1"/>
      <c r="GF63" s="1"/>
      <c r="GG63" s="1"/>
      <c r="GH63" s="1"/>
      <c r="GI63" s="1"/>
      <c r="GK63" s="300"/>
      <c r="GL63" s="300"/>
      <c r="GM63" s="1"/>
      <c r="GN63" s="1"/>
      <c r="GO63" s="1"/>
      <c r="GP63" s="1"/>
      <c r="GQ63" s="1"/>
      <c r="GR63" s="1"/>
      <c r="GS63" s="1"/>
      <c r="GT63" s="1"/>
      <c r="GU63" s="1"/>
      <c r="GV63" s="1"/>
      <c r="GW63" s="1"/>
      <c r="GX63" s="1"/>
      <c r="GY63" s="1"/>
      <c r="GZ63" s="1"/>
      <c r="HA63" s="1"/>
      <c r="HB63" s="1"/>
      <c r="HC63" s="1"/>
      <c r="HD63" s="1"/>
      <c r="HE63" s="1"/>
      <c r="HF63" s="1"/>
      <c r="HG63" s="1"/>
    </row>
    <row r="64" spans="1:215" ht="15">
      <c r="A64" s="300"/>
      <c r="B64" s="300"/>
      <c r="C64" s="1"/>
      <c r="D64" s="1"/>
      <c r="E64" s="1"/>
      <c r="F64" s="1"/>
      <c r="G64" s="1"/>
      <c r="H64" s="1"/>
      <c r="I64" s="1"/>
      <c r="J64" s="1"/>
      <c r="K64" s="1"/>
      <c r="L64" s="1"/>
      <c r="M64" s="1"/>
      <c r="N64" s="1"/>
      <c r="O64" s="1"/>
      <c r="P64" s="1"/>
      <c r="Q64" s="1"/>
      <c r="R64" s="1"/>
      <c r="S64" s="1"/>
      <c r="T64" s="1"/>
      <c r="U64" s="1"/>
      <c r="V64" s="1"/>
      <c r="W64" s="1"/>
      <c r="Y64" s="300"/>
      <c r="Z64" s="300"/>
      <c r="AA64" s="1"/>
      <c r="AB64" s="1"/>
      <c r="AC64" s="1"/>
      <c r="AD64" s="1"/>
      <c r="AE64" s="1"/>
      <c r="AF64" s="1"/>
      <c r="AG64" s="1"/>
      <c r="AH64" s="1"/>
      <c r="AI64" s="1"/>
      <c r="AJ64" s="1"/>
      <c r="AK64" s="1"/>
      <c r="AL64" s="1"/>
      <c r="AM64" s="1"/>
      <c r="AN64" s="1"/>
      <c r="AO64" s="1"/>
      <c r="AP64" s="1"/>
      <c r="AQ64" s="1"/>
      <c r="AR64" s="1"/>
      <c r="AS64" s="1"/>
      <c r="AT64" s="1"/>
      <c r="AU64" s="1"/>
      <c r="AW64" s="310"/>
      <c r="AX64" s="310"/>
      <c r="AY64" s="22"/>
      <c r="AZ64" s="22"/>
      <c r="BA64" s="22"/>
      <c r="BB64" s="22"/>
      <c r="BC64" s="22"/>
      <c r="BD64" s="22"/>
      <c r="BE64" s="22"/>
      <c r="BF64" s="22"/>
      <c r="BG64" s="22"/>
      <c r="BH64" s="22"/>
      <c r="BI64" s="22"/>
      <c r="BJ64" s="22"/>
      <c r="BK64" s="22"/>
      <c r="BL64" s="22"/>
      <c r="BM64" s="22"/>
      <c r="BN64" s="22"/>
      <c r="BO64" s="22"/>
      <c r="BP64" s="22"/>
      <c r="BQ64" s="22"/>
      <c r="BR64" s="22"/>
      <c r="BS64" s="22"/>
      <c r="BT64" s="38"/>
      <c r="BU64" s="310"/>
      <c r="BV64" s="310"/>
      <c r="BW64" s="22"/>
      <c r="BX64" s="22"/>
      <c r="BY64" s="22"/>
      <c r="BZ64" s="22"/>
      <c r="CA64" s="22"/>
      <c r="CB64" s="22"/>
      <c r="CC64" s="22"/>
      <c r="CD64" s="22"/>
      <c r="CE64" s="22"/>
      <c r="CF64" s="22"/>
      <c r="CG64" s="22"/>
      <c r="CH64" s="22"/>
      <c r="CI64" s="22"/>
      <c r="CJ64" s="22"/>
      <c r="CK64" s="22"/>
      <c r="CL64" s="22"/>
      <c r="CM64" s="22"/>
      <c r="CN64" s="22"/>
      <c r="CO64" s="22"/>
      <c r="CP64" s="22"/>
      <c r="CQ64" s="22"/>
      <c r="CR64" s="38"/>
      <c r="CS64" s="310"/>
      <c r="CT64" s="310"/>
      <c r="CU64" s="22"/>
      <c r="CV64" s="22"/>
      <c r="CW64" s="22"/>
      <c r="CX64" s="22"/>
      <c r="CY64" s="22"/>
      <c r="CZ64" s="22"/>
      <c r="DA64" s="22"/>
      <c r="DB64" s="22"/>
      <c r="DC64" s="22"/>
      <c r="DD64" s="22"/>
      <c r="DE64" s="22"/>
      <c r="DF64" s="22"/>
      <c r="DG64" s="22"/>
      <c r="DH64" s="22"/>
      <c r="DI64" s="22"/>
      <c r="DJ64" s="22"/>
      <c r="DK64" s="22"/>
      <c r="DL64" s="22"/>
      <c r="DM64" s="22"/>
      <c r="DN64" s="22"/>
      <c r="DO64" s="22"/>
      <c r="DP64" s="38"/>
      <c r="DQ64" s="310"/>
      <c r="DR64" s="310"/>
      <c r="DS64" s="22"/>
      <c r="DT64" s="22"/>
      <c r="DU64" s="22"/>
      <c r="DV64" s="22"/>
      <c r="DW64" s="22"/>
      <c r="DX64" s="22"/>
      <c r="DY64" s="22"/>
      <c r="DZ64" s="22"/>
      <c r="EA64" s="22"/>
      <c r="EB64" s="22"/>
      <c r="EC64" s="22"/>
      <c r="ED64" s="22"/>
      <c r="EE64" s="22"/>
      <c r="EF64" s="22"/>
      <c r="EG64" s="22"/>
      <c r="EH64" s="22"/>
      <c r="EI64" s="22"/>
      <c r="EJ64" s="22"/>
      <c r="EK64" s="22"/>
      <c r="EL64" s="22"/>
      <c r="EM64" s="22"/>
      <c r="EN64" s="38"/>
      <c r="EO64" s="310"/>
      <c r="EP64" s="310"/>
      <c r="EQ64" s="22"/>
      <c r="ER64" s="22"/>
      <c r="ES64" s="22"/>
      <c r="ET64" s="22"/>
      <c r="EU64" s="22"/>
      <c r="EV64" s="22"/>
      <c r="EW64" s="22"/>
      <c r="EX64" s="22"/>
      <c r="EY64" s="22"/>
      <c r="EZ64" s="22"/>
      <c r="FA64" s="22"/>
      <c r="FB64" s="22"/>
      <c r="FC64" s="22"/>
      <c r="FD64" s="22"/>
      <c r="FE64" s="22"/>
      <c r="FF64" s="22"/>
      <c r="FG64" s="22"/>
      <c r="FH64" s="22"/>
      <c r="FI64" s="22"/>
      <c r="FJ64" s="22"/>
      <c r="FK64" s="22"/>
      <c r="FM64" s="300"/>
      <c r="FN64" s="300"/>
      <c r="FO64" s="1"/>
      <c r="FP64" s="1"/>
      <c r="FQ64" s="1"/>
      <c r="FR64" s="1"/>
      <c r="FS64" s="1"/>
      <c r="FT64" s="1"/>
      <c r="FU64" s="1"/>
      <c r="FV64" s="1"/>
      <c r="FW64" s="1"/>
      <c r="FX64" s="1"/>
      <c r="FY64" s="1"/>
      <c r="FZ64" s="1"/>
      <c r="GA64" s="1"/>
      <c r="GB64" s="1"/>
      <c r="GC64" s="1"/>
      <c r="GD64" s="1"/>
      <c r="GE64" s="1"/>
      <c r="GF64" s="1"/>
      <c r="GG64" s="1"/>
      <c r="GH64" s="1"/>
      <c r="GI64" s="1"/>
      <c r="GK64" s="300"/>
      <c r="GL64" s="300"/>
      <c r="GM64" s="1"/>
      <c r="GN64" s="1"/>
      <c r="GO64" s="1"/>
      <c r="GP64" s="1"/>
      <c r="GQ64" s="1"/>
      <c r="GR64" s="1"/>
      <c r="GS64" s="1"/>
      <c r="GT64" s="1"/>
      <c r="GU64" s="1"/>
      <c r="GV64" s="1"/>
      <c r="GW64" s="1"/>
      <c r="GX64" s="1"/>
      <c r="GY64" s="1"/>
      <c r="GZ64" s="1"/>
      <c r="HA64" s="1"/>
      <c r="HB64" s="1"/>
      <c r="HC64" s="1"/>
      <c r="HD64" s="1"/>
      <c r="HE64" s="1"/>
      <c r="HF64" s="1"/>
      <c r="HG64" s="1"/>
    </row>
  </sheetData>
  <mergeCells count="270">
    <mergeCell ref="A64:B64"/>
    <mergeCell ref="Y64:Z64"/>
    <mergeCell ref="AW64:AX64"/>
    <mergeCell ref="BU64:BV64"/>
    <mergeCell ref="CS64:CT64"/>
    <mergeCell ref="DQ64:DR64"/>
    <mergeCell ref="EO64:EP64"/>
    <mergeCell ref="FM64:FN64"/>
    <mergeCell ref="GK64:GL64"/>
    <mergeCell ref="A63:B63"/>
    <mergeCell ref="Y63:Z63"/>
    <mergeCell ref="AW63:AX63"/>
    <mergeCell ref="BU63:BV63"/>
    <mergeCell ref="CS63:CT63"/>
    <mergeCell ref="DQ63:DR63"/>
    <mergeCell ref="EO63:EP63"/>
    <mergeCell ref="FM63:FN63"/>
    <mergeCell ref="GK63:GL63"/>
    <mergeCell ref="A62:B62"/>
    <mergeCell ref="Y62:Z62"/>
    <mergeCell ref="AW62:AX62"/>
    <mergeCell ref="BU62:BV62"/>
    <mergeCell ref="CS62:CT62"/>
    <mergeCell ref="DQ62:DR62"/>
    <mergeCell ref="EO62:EP62"/>
    <mergeCell ref="FM62:FN62"/>
    <mergeCell ref="GK62:GL62"/>
    <mergeCell ref="A61:B61"/>
    <mergeCell ref="Y61:Z61"/>
    <mergeCell ref="AW61:AX61"/>
    <mergeCell ref="BU61:BV61"/>
    <mergeCell ref="CS61:CT61"/>
    <mergeCell ref="DQ61:DR61"/>
    <mergeCell ref="EO61:EP61"/>
    <mergeCell ref="FM61:FN61"/>
    <mergeCell ref="GK61:GL61"/>
    <mergeCell ref="A60:B60"/>
    <mergeCell ref="Y60:Z60"/>
    <mergeCell ref="AW60:AX60"/>
    <mergeCell ref="BU60:BV60"/>
    <mergeCell ref="CS60:CT60"/>
    <mergeCell ref="DQ60:DR60"/>
    <mergeCell ref="EO60:EP60"/>
    <mergeCell ref="FM60:FN60"/>
    <mergeCell ref="GK60:GL60"/>
    <mergeCell ref="A59:B59"/>
    <mergeCell ref="Y59:Z59"/>
    <mergeCell ref="AW59:AX59"/>
    <mergeCell ref="BU59:BV59"/>
    <mergeCell ref="CS59:CT59"/>
    <mergeCell ref="DQ59:DR59"/>
    <mergeCell ref="EO59:EP59"/>
    <mergeCell ref="FM59:FN59"/>
    <mergeCell ref="GK59:GL59"/>
    <mergeCell ref="A58:B58"/>
    <mergeCell ref="Y58:Z58"/>
    <mergeCell ref="AW58:AX58"/>
    <mergeCell ref="BU58:BV58"/>
    <mergeCell ref="CS58:CT58"/>
    <mergeCell ref="DQ58:DR58"/>
    <mergeCell ref="EO58:EP58"/>
    <mergeCell ref="FM58:FN58"/>
    <mergeCell ref="GK58:GL58"/>
    <mergeCell ref="A57:B57"/>
    <mergeCell ref="Y57:Z57"/>
    <mergeCell ref="AW57:AX57"/>
    <mergeCell ref="BU57:BV57"/>
    <mergeCell ref="CS57:CT57"/>
    <mergeCell ref="DQ57:DR57"/>
    <mergeCell ref="EO57:EP57"/>
    <mergeCell ref="FM57:FN57"/>
    <mergeCell ref="GK57:GL57"/>
    <mergeCell ref="A56:B56"/>
    <mergeCell ref="Y56:Z56"/>
    <mergeCell ref="AW56:AX56"/>
    <mergeCell ref="BU56:BV56"/>
    <mergeCell ref="CS56:CT56"/>
    <mergeCell ref="DQ56:DR56"/>
    <mergeCell ref="EO56:EP56"/>
    <mergeCell ref="FM56:FN56"/>
    <mergeCell ref="GK56:GL56"/>
    <mergeCell ref="A55:B55"/>
    <mergeCell ref="Y55:Z55"/>
    <mergeCell ref="AW55:AX55"/>
    <mergeCell ref="BU55:BV55"/>
    <mergeCell ref="CS55:CT55"/>
    <mergeCell ref="DQ55:DR55"/>
    <mergeCell ref="EO55:EP55"/>
    <mergeCell ref="FM55:FN55"/>
    <mergeCell ref="GK55:GL55"/>
    <mergeCell ref="A54:B54"/>
    <mergeCell ref="Y54:Z54"/>
    <mergeCell ref="AW54:AX54"/>
    <mergeCell ref="BU54:BV54"/>
    <mergeCell ref="CS54:CT54"/>
    <mergeCell ref="DQ54:DR54"/>
    <mergeCell ref="EO54:EP54"/>
    <mergeCell ref="FM54:FN54"/>
    <mergeCell ref="GK54:GL54"/>
    <mergeCell ref="A52:B52"/>
    <mergeCell ref="Y52:Z52"/>
    <mergeCell ref="AW52:AX52"/>
    <mergeCell ref="BU52:BV52"/>
    <mergeCell ref="CS52:CT52"/>
    <mergeCell ref="DQ52:DR52"/>
    <mergeCell ref="EO52:EP52"/>
    <mergeCell ref="FM52:FN52"/>
    <mergeCell ref="GK52:GL52"/>
    <mergeCell ref="A44:B44"/>
    <mergeCell ref="Y44:Z44"/>
    <mergeCell ref="AW44:AX44"/>
    <mergeCell ref="BU44:BV44"/>
    <mergeCell ref="CS44:CT44"/>
    <mergeCell ref="DQ44:DR44"/>
    <mergeCell ref="EO44:EP44"/>
    <mergeCell ref="FM44:FN44"/>
    <mergeCell ref="GK44:GL44"/>
    <mergeCell ref="A35:B35"/>
    <mergeCell ref="Y35:Z35"/>
    <mergeCell ref="AW35:AX35"/>
    <mergeCell ref="BU35:BV35"/>
    <mergeCell ref="CS35:CT35"/>
    <mergeCell ref="DQ35:DR35"/>
    <mergeCell ref="EO35:EP35"/>
    <mergeCell ref="FM35:FN35"/>
    <mergeCell ref="GK35:GL35"/>
    <mergeCell ref="A34:B34"/>
    <mergeCell ref="Y34:Z34"/>
    <mergeCell ref="AW34:AX34"/>
    <mergeCell ref="BU34:BV34"/>
    <mergeCell ref="CS34:CT34"/>
    <mergeCell ref="DQ34:DR34"/>
    <mergeCell ref="EO34:EP34"/>
    <mergeCell ref="FM34:FN34"/>
    <mergeCell ref="GK34:GL34"/>
    <mergeCell ref="A32:B32"/>
    <mergeCell ref="Y32:Z32"/>
    <mergeCell ref="AW32:AX32"/>
    <mergeCell ref="BU32:BV32"/>
    <mergeCell ref="CS32:CT32"/>
    <mergeCell ref="DQ32:DR32"/>
    <mergeCell ref="EO32:EP32"/>
    <mergeCell ref="FM32:FN32"/>
    <mergeCell ref="GK32:GL32"/>
    <mergeCell ref="A29:B29"/>
    <mergeCell ref="Y29:Z29"/>
    <mergeCell ref="AW29:AX29"/>
    <mergeCell ref="BU29:BV29"/>
    <mergeCell ref="CS29:CT29"/>
    <mergeCell ref="DQ29:DR29"/>
    <mergeCell ref="EO29:EP29"/>
    <mergeCell ref="FM29:FN29"/>
    <mergeCell ref="GK29:GL29"/>
    <mergeCell ref="A21:B21"/>
    <mergeCell ref="Y21:Z21"/>
    <mergeCell ref="AW21:AX21"/>
    <mergeCell ref="BU21:BV21"/>
    <mergeCell ref="CS21:CT21"/>
    <mergeCell ref="DQ21:DR21"/>
    <mergeCell ref="EO21:EP21"/>
    <mergeCell ref="FM21:FN21"/>
    <mergeCell ref="GK21:GL21"/>
    <mergeCell ref="A12:B12"/>
    <mergeCell ref="Y12:Z12"/>
    <mergeCell ref="AW12:AX12"/>
    <mergeCell ref="BU12:BV12"/>
    <mergeCell ref="CS12:CT12"/>
    <mergeCell ref="DQ12:DR12"/>
    <mergeCell ref="EO12:EP12"/>
    <mergeCell ref="FM12:FN12"/>
    <mergeCell ref="GK12:GL12"/>
    <mergeCell ref="A11:B11"/>
    <mergeCell ref="Y11:Z11"/>
    <mergeCell ref="AW11:AX11"/>
    <mergeCell ref="BU11:BV11"/>
    <mergeCell ref="CS11:CT11"/>
    <mergeCell ref="DQ11:DR11"/>
    <mergeCell ref="EO11:EP11"/>
    <mergeCell ref="FM11:FN11"/>
    <mergeCell ref="GK11:GL11"/>
    <mergeCell ref="A10:B10"/>
    <mergeCell ref="Y10:Z10"/>
    <mergeCell ref="AW10:AX10"/>
    <mergeCell ref="BU10:BV10"/>
    <mergeCell ref="CS10:CT10"/>
    <mergeCell ref="DQ10:DR10"/>
    <mergeCell ref="EO10:EP10"/>
    <mergeCell ref="FM10:FN10"/>
    <mergeCell ref="GK10:GL10"/>
    <mergeCell ref="A9:B9"/>
    <mergeCell ref="Y9:Z9"/>
    <mergeCell ref="AW9:AX9"/>
    <mergeCell ref="BU9:BV9"/>
    <mergeCell ref="CS9:CT9"/>
    <mergeCell ref="DQ9:DR9"/>
    <mergeCell ref="EO9:EP9"/>
    <mergeCell ref="FM9:FN9"/>
    <mergeCell ref="GK9:GL9"/>
    <mergeCell ref="A8:B8"/>
    <mergeCell ref="Y8:Z8"/>
    <mergeCell ref="AW8:AX8"/>
    <mergeCell ref="BU8:BV8"/>
    <mergeCell ref="CS8:CT8"/>
    <mergeCell ref="DQ8:DR8"/>
    <mergeCell ref="EO8:EP8"/>
    <mergeCell ref="FM8:FN8"/>
    <mergeCell ref="GK8:GL8"/>
    <mergeCell ref="A7:B7"/>
    <mergeCell ref="Y7:Z7"/>
    <mergeCell ref="AW7:AX7"/>
    <mergeCell ref="BU7:BV7"/>
    <mergeCell ref="CS7:CT7"/>
    <mergeCell ref="DQ7:DR7"/>
    <mergeCell ref="EO7:EP7"/>
    <mergeCell ref="FM7:FN7"/>
    <mergeCell ref="GK7:GL7"/>
    <mergeCell ref="A6:B6"/>
    <mergeCell ref="Y6:Z6"/>
    <mergeCell ref="AW6:AX6"/>
    <mergeCell ref="BU6:BV6"/>
    <mergeCell ref="CS6:CT6"/>
    <mergeCell ref="DQ6:DR6"/>
    <mergeCell ref="EO6:EP6"/>
    <mergeCell ref="FM6:FN6"/>
    <mergeCell ref="GK6:GL6"/>
    <mergeCell ref="A5:B5"/>
    <mergeCell ref="Y5:Z5"/>
    <mergeCell ref="AW5:AX5"/>
    <mergeCell ref="BU5:BV5"/>
    <mergeCell ref="CS5:CT5"/>
    <mergeCell ref="DQ5:DR5"/>
    <mergeCell ref="EO5:EP5"/>
    <mergeCell ref="FM5:FN5"/>
    <mergeCell ref="GK5:GL5"/>
    <mergeCell ref="A4:B4"/>
    <mergeCell ref="Y4:Z4"/>
    <mergeCell ref="AW4:AX4"/>
    <mergeCell ref="BU4:BV4"/>
    <mergeCell ref="CS4:CT4"/>
    <mergeCell ref="DQ4:DR4"/>
    <mergeCell ref="EO4:EP4"/>
    <mergeCell ref="FM4:FN4"/>
    <mergeCell ref="GK4:GL4"/>
    <mergeCell ref="A3:B3"/>
    <mergeCell ref="Y3:Z3"/>
    <mergeCell ref="AW3:AX3"/>
    <mergeCell ref="BU3:BV3"/>
    <mergeCell ref="CS3:CT3"/>
    <mergeCell ref="DQ3:DR3"/>
    <mergeCell ref="EO3:EP3"/>
    <mergeCell ref="FM3:FN3"/>
    <mergeCell ref="GK3:GL3"/>
    <mergeCell ref="A2:B2"/>
    <mergeCell ref="Y2:Z2"/>
    <mergeCell ref="AW2:AX2"/>
    <mergeCell ref="BU2:BV2"/>
    <mergeCell ref="CS2:CT2"/>
    <mergeCell ref="DQ2:DR2"/>
    <mergeCell ref="EO2:EP2"/>
    <mergeCell ref="FM2:FN2"/>
    <mergeCell ref="GK2:GL2"/>
    <mergeCell ref="A1:B1"/>
    <mergeCell ref="Y1:Z1"/>
    <mergeCell ref="AW1:AX1"/>
    <mergeCell ref="BU1:BV1"/>
    <mergeCell ref="CS1:CT1"/>
    <mergeCell ref="DQ1:DR1"/>
    <mergeCell ref="EO1:EP1"/>
    <mergeCell ref="FM1:FN1"/>
    <mergeCell ref="GK1:GL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3:N39"/>
  <sheetViews>
    <sheetView topLeftCell="A2" workbookViewId="0">
      <selection activeCell="J20" sqref="J20"/>
    </sheetView>
  </sheetViews>
  <sheetFormatPr defaultColWidth="9" defaultRowHeight="12.75"/>
  <cols>
    <col min="2" max="2" width="16.85546875" customWidth="1"/>
    <col min="4" max="4" width="14.7109375" customWidth="1"/>
  </cols>
  <sheetData>
    <row r="3" spans="2:11" ht="15">
      <c r="B3" s="60"/>
      <c r="C3" s="60"/>
      <c r="D3" s="59" t="s">
        <v>324</v>
      </c>
      <c r="E3" s="60"/>
      <c r="F3" s="60"/>
      <c r="G3" s="60"/>
      <c r="H3" s="60"/>
      <c r="I3" s="60"/>
      <c r="J3" s="60"/>
      <c r="K3" s="60"/>
    </row>
    <row r="4" spans="2:11" ht="15">
      <c r="B4" s="61" t="s">
        <v>8</v>
      </c>
      <c r="C4" s="61" t="s">
        <v>69</v>
      </c>
      <c r="D4" s="61" t="s">
        <v>70</v>
      </c>
      <c r="E4" s="145" t="s">
        <v>9</v>
      </c>
      <c r="F4" s="145" t="s">
        <v>10</v>
      </c>
      <c r="G4" s="145" t="s">
        <v>11</v>
      </c>
      <c r="H4" s="145" t="s">
        <v>12</v>
      </c>
      <c r="I4" s="145" t="s">
        <v>13</v>
      </c>
      <c r="J4" s="145" t="s">
        <v>14</v>
      </c>
      <c r="K4" s="145" t="s">
        <v>15</v>
      </c>
    </row>
    <row r="5" spans="2:11" ht="15">
      <c r="B5" s="180" t="s">
        <v>122</v>
      </c>
      <c r="C5" s="62" t="s">
        <v>73</v>
      </c>
      <c r="D5" s="67" t="s">
        <v>74</v>
      </c>
      <c r="E5" s="118">
        <v>30</v>
      </c>
      <c r="F5" s="118">
        <v>30</v>
      </c>
      <c r="G5" s="118">
        <v>30</v>
      </c>
      <c r="H5" s="118">
        <v>30</v>
      </c>
      <c r="I5" s="118">
        <v>30</v>
      </c>
      <c r="J5" s="118">
        <v>30</v>
      </c>
      <c r="K5" s="118">
        <v>30</v>
      </c>
    </row>
    <row r="6" spans="2:11" ht="15">
      <c r="B6" s="180" t="s">
        <v>124</v>
      </c>
      <c r="C6" s="62" t="s">
        <v>141</v>
      </c>
      <c r="D6" s="67" t="s">
        <v>74</v>
      </c>
      <c r="E6" s="118">
        <v>30</v>
      </c>
      <c r="F6" s="118">
        <v>30</v>
      </c>
      <c r="G6" s="118">
        <v>30</v>
      </c>
      <c r="H6" s="118">
        <v>30</v>
      </c>
      <c r="I6" s="118">
        <v>30</v>
      </c>
      <c r="J6" s="118">
        <v>30</v>
      </c>
      <c r="K6" s="118">
        <v>30</v>
      </c>
    </row>
    <row r="7" spans="2:11" ht="15">
      <c r="B7" s="180" t="s">
        <v>125</v>
      </c>
      <c r="C7" s="62" t="s">
        <v>73</v>
      </c>
      <c r="D7" s="67" t="s">
        <v>74</v>
      </c>
      <c r="E7" s="118">
        <v>30</v>
      </c>
      <c r="F7" s="118">
        <v>30</v>
      </c>
      <c r="G7" s="118">
        <v>30</v>
      </c>
      <c r="H7" s="118">
        <v>30</v>
      </c>
      <c r="I7" s="118">
        <v>30</v>
      </c>
      <c r="J7" s="118">
        <v>30</v>
      </c>
      <c r="K7" s="118">
        <v>30</v>
      </c>
    </row>
    <row r="8" spans="2:11" ht="15">
      <c r="B8" s="180" t="s">
        <v>127</v>
      </c>
      <c r="C8" s="62" t="s">
        <v>73</v>
      </c>
      <c r="D8" s="67" t="s">
        <v>74</v>
      </c>
      <c r="E8" s="118">
        <v>30</v>
      </c>
      <c r="F8" s="118">
        <v>30</v>
      </c>
      <c r="G8" s="118">
        <v>30</v>
      </c>
      <c r="H8" s="118">
        <v>30</v>
      </c>
      <c r="I8" s="118">
        <v>30</v>
      </c>
      <c r="J8" s="118">
        <v>30</v>
      </c>
      <c r="K8" s="118">
        <v>30</v>
      </c>
    </row>
    <row r="9" spans="2:11" ht="15">
      <c r="B9" s="180" t="s">
        <v>128</v>
      </c>
      <c r="C9" s="62" t="s">
        <v>141</v>
      </c>
      <c r="D9" s="67" t="s">
        <v>74</v>
      </c>
      <c r="E9" s="118">
        <v>30</v>
      </c>
      <c r="F9" s="118">
        <v>30</v>
      </c>
      <c r="G9" s="118">
        <v>30</v>
      </c>
      <c r="H9" s="118">
        <v>30</v>
      </c>
      <c r="I9" s="118">
        <v>30</v>
      </c>
      <c r="J9" s="118">
        <v>30</v>
      </c>
      <c r="K9" s="118">
        <v>30</v>
      </c>
    </row>
    <row r="10" spans="2:11" ht="15">
      <c r="B10" s="180" t="s">
        <v>129</v>
      </c>
      <c r="C10" s="62" t="s">
        <v>73</v>
      </c>
      <c r="D10" s="16" t="s">
        <v>142</v>
      </c>
      <c r="E10" s="118">
        <v>30</v>
      </c>
      <c r="F10" s="118">
        <v>30</v>
      </c>
      <c r="G10" s="118">
        <v>30</v>
      </c>
      <c r="H10" s="118">
        <v>30</v>
      </c>
      <c r="I10" s="118">
        <v>30</v>
      </c>
      <c r="J10" s="118">
        <v>30</v>
      </c>
      <c r="K10" s="118">
        <v>30</v>
      </c>
    </row>
    <row r="11" spans="2:11" ht="15">
      <c r="B11" s="180" t="s">
        <v>117</v>
      </c>
      <c r="C11" s="62" t="s">
        <v>141</v>
      </c>
      <c r="D11" t="s">
        <v>143</v>
      </c>
      <c r="E11" s="118">
        <v>30</v>
      </c>
      <c r="F11" s="118">
        <v>30</v>
      </c>
      <c r="G11" s="118">
        <v>30</v>
      </c>
      <c r="H11" s="118">
        <v>30</v>
      </c>
      <c r="I11" s="118">
        <v>30</v>
      </c>
      <c r="J11" s="118">
        <v>30</v>
      </c>
      <c r="K11" s="118">
        <v>30</v>
      </c>
    </row>
    <row r="12" spans="2:11" ht="15">
      <c r="B12" s="180" t="s">
        <v>116</v>
      </c>
      <c r="C12" s="62" t="s">
        <v>73</v>
      </c>
      <c r="D12" t="s">
        <v>143</v>
      </c>
      <c r="E12" s="118">
        <v>30</v>
      </c>
      <c r="F12" s="118">
        <v>30</v>
      </c>
      <c r="G12" s="118">
        <v>30</v>
      </c>
      <c r="H12" s="118">
        <v>30</v>
      </c>
      <c r="I12" s="118">
        <v>30</v>
      </c>
      <c r="J12" s="118">
        <v>30</v>
      </c>
      <c r="K12" s="118">
        <v>30</v>
      </c>
    </row>
    <row r="13" spans="2:11" ht="15">
      <c r="B13" s="180" t="s">
        <v>119</v>
      </c>
      <c r="C13" s="62" t="s">
        <v>141</v>
      </c>
      <c r="D13" t="s">
        <v>143</v>
      </c>
      <c r="E13" s="118">
        <v>30</v>
      </c>
      <c r="F13" s="118">
        <v>30</v>
      </c>
      <c r="G13" s="118">
        <v>30</v>
      </c>
      <c r="H13" s="118">
        <v>30</v>
      </c>
      <c r="I13" s="118">
        <v>30</v>
      </c>
      <c r="J13" s="118">
        <v>30</v>
      </c>
      <c r="K13" s="118">
        <v>30</v>
      </c>
    </row>
    <row r="14" spans="2:11" ht="15">
      <c r="B14" s="180" t="s">
        <v>118</v>
      </c>
      <c r="C14" s="62" t="s">
        <v>73</v>
      </c>
      <c r="D14" t="s">
        <v>143</v>
      </c>
      <c r="E14" s="118">
        <v>30</v>
      </c>
      <c r="F14" s="118">
        <v>30</v>
      </c>
      <c r="G14" s="118">
        <v>30</v>
      </c>
      <c r="H14" s="118">
        <v>30</v>
      </c>
      <c r="I14" s="118">
        <v>30</v>
      </c>
      <c r="J14" s="118">
        <v>30</v>
      </c>
      <c r="K14" s="118">
        <v>30</v>
      </c>
    </row>
    <row r="15" spans="2:11" ht="15">
      <c r="B15" s="180" t="s">
        <v>121</v>
      </c>
      <c r="C15" s="62" t="s">
        <v>141</v>
      </c>
      <c r="D15" t="s">
        <v>143</v>
      </c>
      <c r="E15" s="118">
        <v>30</v>
      </c>
      <c r="F15" s="118">
        <v>30</v>
      </c>
      <c r="G15" s="118">
        <v>30</v>
      </c>
      <c r="H15" s="118">
        <v>30</v>
      </c>
      <c r="I15" s="118">
        <v>30</v>
      </c>
      <c r="J15" s="118">
        <v>30</v>
      </c>
      <c r="K15" s="118">
        <v>30</v>
      </c>
    </row>
    <row r="16" spans="2:11" ht="15">
      <c r="B16" s="180" t="s">
        <v>120</v>
      </c>
      <c r="C16" s="62" t="s">
        <v>73</v>
      </c>
      <c r="D16" t="s">
        <v>143</v>
      </c>
      <c r="E16" s="118">
        <v>30</v>
      </c>
      <c r="F16" s="118">
        <v>30</v>
      </c>
      <c r="G16" s="118">
        <v>30</v>
      </c>
      <c r="H16" s="118">
        <v>30</v>
      </c>
      <c r="I16" s="118">
        <v>30</v>
      </c>
      <c r="J16" s="118">
        <v>30</v>
      </c>
      <c r="K16" s="118">
        <v>30</v>
      </c>
    </row>
    <row r="17" spans="2:14" ht="15">
      <c r="B17" s="180" t="s">
        <v>130</v>
      </c>
      <c r="C17" s="62" t="s">
        <v>73</v>
      </c>
      <c r="D17" s="60" t="s">
        <v>71</v>
      </c>
      <c r="E17" s="118">
        <v>30</v>
      </c>
      <c r="F17" s="118">
        <v>30</v>
      </c>
      <c r="G17" s="118">
        <v>30</v>
      </c>
      <c r="H17" s="118">
        <v>30</v>
      </c>
      <c r="I17" s="118">
        <v>30</v>
      </c>
      <c r="J17" s="118">
        <v>30</v>
      </c>
      <c r="K17" s="118">
        <v>30</v>
      </c>
    </row>
    <row r="18" spans="2:14" ht="15">
      <c r="B18" s="180" t="s">
        <v>131</v>
      </c>
      <c r="C18" s="62" t="s">
        <v>141</v>
      </c>
      <c r="D18" s="60" t="s">
        <v>71</v>
      </c>
      <c r="E18" s="118">
        <v>30</v>
      </c>
      <c r="F18" s="118">
        <v>30</v>
      </c>
      <c r="G18" s="118">
        <v>30</v>
      </c>
      <c r="H18" s="118">
        <v>30</v>
      </c>
      <c r="I18" s="118">
        <v>30</v>
      </c>
      <c r="J18" s="118">
        <v>30</v>
      </c>
      <c r="K18" s="118">
        <v>30</v>
      </c>
    </row>
    <row r="24" spans="2:14" ht="15">
      <c r="B24" s="60"/>
      <c r="C24" s="60"/>
      <c r="D24" s="59" t="s">
        <v>325</v>
      </c>
      <c r="E24" s="60"/>
      <c r="F24" s="60"/>
      <c r="G24" s="60"/>
      <c r="H24" s="60"/>
      <c r="I24" s="60"/>
      <c r="J24" s="60"/>
      <c r="K24" s="60"/>
    </row>
    <row r="25" spans="2:14" ht="15">
      <c r="B25" s="61" t="s">
        <v>8</v>
      </c>
      <c r="C25" s="61" t="s">
        <v>69</v>
      </c>
      <c r="D25" s="61" t="s">
        <v>70</v>
      </c>
      <c r="E25" s="145" t="s">
        <v>9</v>
      </c>
      <c r="F25" s="145" t="s">
        <v>10</v>
      </c>
      <c r="G25" s="145" t="s">
        <v>11</v>
      </c>
      <c r="H25" s="145" t="s">
        <v>12</v>
      </c>
      <c r="I25" s="145" t="s">
        <v>13</v>
      </c>
      <c r="J25" s="145" t="s">
        <v>14</v>
      </c>
      <c r="K25" s="145" t="s">
        <v>15</v>
      </c>
      <c r="N25" s="182" t="s">
        <v>326</v>
      </c>
    </row>
    <row r="26" spans="2:14" ht="15">
      <c r="B26" s="180" t="s">
        <v>122</v>
      </c>
      <c r="C26" s="62" t="s">
        <v>73</v>
      </c>
      <c r="D26" s="67" t="s">
        <v>74</v>
      </c>
      <c r="E26" s="118">
        <f>2000000/1000000</f>
        <v>2</v>
      </c>
      <c r="F26" s="118">
        <f t="shared" ref="F26:K39" si="0">2000000/1000000</f>
        <v>2</v>
      </c>
      <c r="G26" s="118">
        <f t="shared" si="0"/>
        <v>2</v>
      </c>
      <c r="H26" s="118">
        <f t="shared" si="0"/>
        <v>2</v>
      </c>
      <c r="I26" s="118">
        <f t="shared" si="0"/>
        <v>2</v>
      </c>
      <c r="J26" s="118">
        <f t="shared" si="0"/>
        <v>2</v>
      </c>
      <c r="K26" s="118">
        <f t="shared" si="0"/>
        <v>2</v>
      </c>
    </row>
    <row r="27" spans="2:14" ht="15">
      <c r="B27" s="180" t="s">
        <v>124</v>
      </c>
      <c r="C27" s="62" t="s">
        <v>141</v>
      </c>
      <c r="D27" s="67" t="s">
        <v>74</v>
      </c>
      <c r="E27" s="118">
        <f t="shared" ref="E27:E39" si="1">2000000/1000000</f>
        <v>2</v>
      </c>
      <c r="F27" s="118">
        <f t="shared" si="0"/>
        <v>2</v>
      </c>
      <c r="G27" s="118">
        <f t="shared" si="0"/>
        <v>2</v>
      </c>
      <c r="H27" s="118">
        <f t="shared" si="0"/>
        <v>2</v>
      </c>
      <c r="I27" s="118">
        <f t="shared" si="0"/>
        <v>2</v>
      </c>
      <c r="J27" s="118">
        <f t="shared" si="0"/>
        <v>2</v>
      </c>
      <c r="K27" s="118">
        <f t="shared" si="0"/>
        <v>2</v>
      </c>
      <c r="N27" s="118" t="s">
        <v>327</v>
      </c>
    </row>
    <row r="28" spans="2:14" ht="15">
      <c r="B28" s="180" t="s">
        <v>125</v>
      </c>
      <c r="C28" s="62" t="s">
        <v>73</v>
      </c>
      <c r="D28" s="67" t="s">
        <v>74</v>
      </c>
      <c r="E28" s="118">
        <f t="shared" si="1"/>
        <v>2</v>
      </c>
      <c r="F28" s="118">
        <f t="shared" si="0"/>
        <v>2</v>
      </c>
      <c r="G28" s="118">
        <f t="shared" si="0"/>
        <v>2</v>
      </c>
      <c r="H28" s="118">
        <f t="shared" si="0"/>
        <v>2</v>
      </c>
      <c r="I28" s="118">
        <f t="shared" si="0"/>
        <v>2</v>
      </c>
      <c r="J28" s="118">
        <f t="shared" si="0"/>
        <v>2</v>
      </c>
      <c r="K28" s="118">
        <f t="shared" si="0"/>
        <v>2</v>
      </c>
      <c r="N28" s="118" t="s">
        <v>328</v>
      </c>
    </row>
    <row r="29" spans="2:14" ht="15">
      <c r="B29" s="180" t="s">
        <v>127</v>
      </c>
      <c r="C29" s="62" t="s">
        <v>73</v>
      </c>
      <c r="D29" s="67" t="s">
        <v>74</v>
      </c>
      <c r="E29" s="118">
        <f t="shared" si="1"/>
        <v>2</v>
      </c>
      <c r="F29" s="118">
        <f t="shared" si="0"/>
        <v>2</v>
      </c>
      <c r="G29" s="118">
        <f t="shared" si="0"/>
        <v>2</v>
      </c>
      <c r="H29" s="118">
        <f t="shared" si="0"/>
        <v>2</v>
      </c>
      <c r="I29" s="118">
        <f t="shared" si="0"/>
        <v>2</v>
      </c>
      <c r="J29" s="118">
        <f t="shared" si="0"/>
        <v>2</v>
      </c>
      <c r="K29" s="118">
        <f t="shared" si="0"/>
        <v>2</v>
      </c>
    </row>
    <row r="30" spans="2:14" ht="15">
      <c r="B30" s="180" t="s">
        <v>128</v>
      </c>
      <c r="C30" s="62" t="s">
        <v>141</v>
      </c>
      <c r="D30" s="67" t="s">
        <v>74</v>
      </c>
      <c r="E30" s="118">
        <f t="shared" si="1"/>
        <v>2</v>
      </c>
      <c r="F30" s="118">
        <f t="shared" si="0"/>
        <v>2</v>
      </c>
      <c r="G30" s="118">
        <f t="shared" si="0"/>
        <v>2</v>
      </c>
      <c r="H30" s="118">
        <f t="shared" si="0"/>
        <v>2</v>
      </c>
      <c r="I30" s="118">
        <f t="shared" si="0"/>
        <v>2</v>
      </c>
      <c r="J30" s="118">
        <f t="shared" si="0"/>
        <v>2</v>
      </c>
      <c r="K30" s="118">
        <f t="shared" si="0"/>
        <v>2</v>
      </c>
    </row>
    <row r="31" spans="2:14" ht="15">
      <c r="B31" s="180" t="s">
        <v>129</v>
      </c>
      <c r="C31" s="62" t="s">
        <v>73</v>
      </c>
      <c r="D31" s="16" t="s">
        <v>142</v>
      </c>
      <c r="E31" s="118">
        <f t="shared" si="1"/>
        <v>2</v>
      </c>
      <c r="F31" s="118">
        <f t="shared" si="0"/>
        <v>2</v>
      </c>
      <c r="G31" s="118">
        <f t="shared" si="0"/>
        <v>2</v>
      </c>
      <c r="H31" s="118">
        <f t="shared" si="0"/>
        <v>2</v>
      </c>
      <c r="I31" s="118">
        <f t="shared" si="0"/>
        <v>2</v>
      </c>
      <c r="J31" s="118">
        <f t="shared" si="0"/>
        <v>2</v>
      </c>
      <c r="K31" s="118">
        <f t="shared" si="0"/>
        <v>2</v>
      </c>
    </row>
    <row r="32" spans="2:14" ht="15">
      <c r="B32" s="180" t="s">
        <v>117</v>
      </c>
      <c r="C32" s="62" t="s">
        <v>141</v>
      </c>
      <c r="D32" t="s">
        <v>143</v>
      </c>
      <c r="E32" s="118">
        <f t="shared" si="1"/>
        <v>2</v>
      </c>
      <c r="F32" s="118">
        <f t="shared" si="0"/>
        <v>2</v>
      </c>
      <c r="G32" s="118">
        <f t="shared" si="0"/>
        <v>2</v>
      </c>
      <c r="H32" s="118">
        <f t="shared" si="0"/>
        <v>2</v>
      </c>
      <c r="I32" s="118">
        <f t="shared" si="0"/>
        <v>2</v>
      </c>
      <c r="J32" s="118">
        <f t="shared" si="0"/>
        <v>2</v>
      </c>
      <c r="K32" s="118">
        <f t="shared" si="0"/>
        <v>2</v>
      </c>
    </row>
    <row r="33" spans="2:11" ht="15">
      <c r="B33" s="180" t="s">
        <v>116</v>
      </c>
      <c r="C33" s="62" t="s">
        <v>73</v>
      </c>
      <c r="D33" t="s">
        <v>143</v>
      </c>
      <c r="E33" s="118">
        <f t="shared" si="1"/>
        <v>2</v>
      </c>
      <c r="F33" s="118">
        <f t="shared" si="0"/>
        <v>2</v>
      </c>
      <c r="G33" s="118">
        <f t="shared" si="0"/>
        <v>2</v>
      </c>
      <c r="H33" s="118">
        <f t="shared" si="0"/>
        <v>2</v>
      </c>
      <c r="I33" s="118">
        <f t="shared" si="0"/>
        <v>2</v>
      </c>
      <c r="J33" s="118">
        <f t="shared" si="0"/>
        <v>2</v>
      </c>
      <c r="K33" s="118">
        <f t="shared" si="0"/>
        <v>2</v>
      </c>
    </row>
    <row r="34" spans="2:11" ht="15">
      <c r="B34" s="180" t="s">
        <v>119</v>
      </c>
      <c r="C34" s="62" t="s">
        <v>141</v>
      </c>
      <c r="D34" t="s">
        <v>143</v>
      </c>
      <c r="E34" s="118">
        <f t="shared" si="1"/>
        <v>2</v>
      </c>
      <c r="F34" s="118">
        <f t="shared" si="0"/>
        <v>2</v>
      </c>
      <c r="G34" s="118">
        <f t="shared" si="0"/>
        <v>2</v>
      </c>
      <c r="H34" s="118">
        <f t="shared" si="0"/>
        <v>2</v>
      </c>
      <c r="I34" s="118">
        <f t="shared" si="0"/>
        <v>2</v>
      </c>
      <c r="J34" s="118">
        <f t="shared" si="0"/>
        <v>2</v>
      </c>
      <c r="K34" s="118">
        <f t="shared" si="0"/>
        <v>2</v>
      </c>
    </row>
    <row r="35" spans="2:11" ht="15">
      <c r="B35" s="180" t="s">
        <v>118</v>
      </c>
      <c r="C35" s="62" t="s">
        <v>73</v>
      </c>
      <c r="D35" t="s">
        <v>143</v>
      </c>
      <c r="E35" s="118">
        <f t="shared" si="1"/>
        <v>2</v>
      </c>
      <c r="F35" s="118">
        <f t="shared" si="0"/>
        <v>2</v>
      </c>
      <c r="G35" s="118">
        <f t="shared" si="0"/>
        <v>2</v>
      </c>
      <c r="H35" s="118">
        <f t="shared" si="0"/>
        <v>2</v>
      </c>
      <c r="I35" s="118">
        <f t="shared" si="0"/>
        <v>2</v>
      </c>
      <c r="J35" s="118">
        <f t="shared" si="0"/>
        <v>2</v>
      </c>
      <c r="K35" s="118">
        <f t="shared" si="0"/>
        <v>2</v>
      </c>
    </row>
    <row r="36" spans="2:11" ht="15">
      <c r="B36" s="180" t="s">
        <v>121</v>
      </c>
      <c r="C36" s="62" t="s">
        <v>141</v>
      </c>
      <c r="D36" t="s">
        <v>143</v>
      </c>
      <c r="E36" s="118">
        <f t="shared" si="1"/>
        <v>2</v>
      </c>
      <c r="F36" s="118">
        <f t="shared" si="0"/>
        <v>2</v>
      </c>
      <c r="G36" s="118">
        <f t="shared" si="0"/>
        <v>2</v>
      </c>
      <c r="H36" s="118">
        <f t="shared" si="0"/>
        <v>2</v>
      </c>
      <c r="I36" s="118">
        <f t="shared" si="0"/>
        <v>2</v>
      </c>
      <c r="J36" s="118">
        <f t="shared" si="0"/>
        <v>2</v>
      </c>
      <c r="K36" s="118">
        <f t="shared" si="0"/>
        <v>2</v>
      </c>
    </row>
    <row r="37" spans="2:11" ht="15">
      <c r="B37" s="180" t="s">
        <v>120</v>
      </c>
      <c r="C37" s="62" t="s">
        <v>73</v>
      </c>
      <c r="D37" t="s">
        <v>143</v>
      </c>
      <c r="E37" s="118">
        <f t="shared" si="1"/>
        <v>2</v>
      </c>
      <c r="F37" s="118">
        <f t="shared" si="0"/>
        <v>2</v>
      </c>
      <c r="G37" s="118">
        <f t="shared" si="0"/>
        <v>2</v>
      </c>
      <c r="H37" s="118">
        <f t="shared" si="0"/>
        <v>2</v>
      </c>
      <c r="I37" s="118">
        <f t="shared" si="0"/>
        <v>2</v>
      </c>
      <c r="J37" s="118">
        <f t="shared" si="0"/>
        <v>2</v>
      </c>
      <c r="K37" s="118">
        <f t="shared" si="0"/>
        <v>2</v>
      </c>
    </row>
    <row r="38" spans="2:11" ht="15">
      <c r="B38" s="180" t="s">
        <v>130</v>
      </c>
      <c r="C38" s="62" t="s">
        <v>73</v>
      </c>
      <c r="D38" s="60" t="s">
        <v>71</v>
      </c>
      <c r="E38" s="118">
        <f t="shared" si="1"/>
        <v>2</v>
      </c>
      <c r="F38" s="118">
        <f t="shared" si="0"/>
        <v>2</v>
      </c>
      <c r="G38" s="118">
        <f t="shared" si="0"/>
        <v>2</v>
      </c>
      <c r="H38" s="118">
        <f t="shared" si="0"/>
        <v>2</v>
      </c>
      <c r="I38" s="118">
        <f t="shared" si="0"/>
        <v>2</v>
      </c>
      <c r="J38" s="118">
        <f t="shared" si="0"/>
        <v>2</v>
      </c>
      <c r="K38" s="118">
        <f t="shared" si="0"/>
        <v>2</v>
      </c>
    </row>
    <row r="39" spans="2:11" ht="15">
      <c r="B39" s="180" t="s">
        <v>131</v>
      </c>
      <c r="C39" s="62" t="s">
        <v>141</v>
      </c>
      <c r="D39" s="60" t="s">
        <v>71</v>
      </c>
      <c r="E39" s="118">
        <f t="shared" si="1"/>
        <v>2</v>
      </c>
      <c r="F39" s="118">
        <f t="shared" si="0"/>
        <v>2</v>
      </c>
      <c r="G39" s="118">
        <f t="shared" si="0"/>
        <v>2</v>
      </c>
      <c r="H39" s="118">
        <f t="shared" si="0"/>
        <v>2</v>
      </c>
      <c r="I39" s="118">
        <f t="shared" si="0"/>
        <v>2</v>
      </c>
      <c r="J39" s="118">
        <f t="shared" si="0"/>
        <v>2</v>
      </c>
      <c r="K39" s="118">
        <f t="shared" si="0"/>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AP21"/>
  <sheetViews>
    <sheetView topLeftCell="E1" zoomScale="70" zoomScaleNormal="70" workbookViewId="0">
      <selection activeCell="L39" sqref="L39"/>
    </sheetView>
  </sheetViews>
  <sheetFormatPr defaultColWidth="9" defaultRowHeight="12.75"/>
  <cols>
    <col min="4" max="4" width="79.140625" customWidth="1"/>
  </cols>
  <sheetData>
    <row r="2" spans="2:42" s="167" customFormat="1" ht="15">
      <c r="D2" s="168" t="s">
        <v>329</v>
      </c>
      <c r="E2" s="169"/>
      <c r="F2" s="170"/>
      <c r="G2" s="168" t="s">
        <v>330</v>
      </c>
      <c r="H2" s="170"/>
      <c r="I2" s="170"/>
      <c r="J2" s="170"/>
      <c r="K2" s="170"/>
      <c r="L2" s="170"/>
      <c r="M2" s="170"/>
      <c r="N2" s="170"/>
      <c r="O2" s="170"/>
      <c r="P2" s="170"/>
      <c r="Q2" s="170"/>
      <c r="R2" s="170"/>
      <c r="S2" s="170"/>
      <c r="T2" s="170"/>
      <c r="U2" s="170"/>
      <c r="V2" s="170"/>
      <c r="W2" s="170"/>
      <c r="X2" s="170"/>
      <c r="Y2" s="170"/>
      <c r="Z2" s="170"/>
      <c r="AA2" s="170"/>
      <c r="AB2" s="170"/>
      <c r="AC2" s="170"/>
      <c r="AD2" s="170"/>
      <c r="AE2" s="170"/>
      <c r="AF2" s="170"/>
      <c r="AG2" s="170"/>
      <c r="AH2" s="170"/>
      <c r="AI2" s="170"/>
      <c r="AJ2" s="170"/>
      <c r="AK2" s="170"/>
      <c r="AL2" s="170"/>
      <c r="AM2" s="170"/>
      <c r="AN2" s="170"/>
      <c r="AO2" s="170"/>
      <c r="AP2" s="170"/>
    </row>
    <row r="5" spans="2:42" ht="20.25">
      <c r="AP5" s="179" t="s">
        <v>331</v>
      </c>
    </row>
    <row r="6" spans="2:42" ht="15">
      <c r="B6" s="316"/>
      <c r="C6" s="317"/>
      <c r="D6" s="171" t="s">
        <v>332</v>
      </c>
      <c r="E6" s="319" t="s">
        <v>9</v>
      </c>
      <c r="F6" s="319" t="s">
        <v>216</v>
      </c>
      <c r="G6" s="319" t="s">
        <v>217</v>
      </c>
      <c r="H6" s="319" t="s">
        <v>218</v>
      </c>
      <c r="I6" s="319" t="s">
        <v>219</v>
      </c>
      <c r="J6" s="319" t="s">
        <v>220</v>
      </c>
      <c r="K6" s="319" t="s">
        <v>221</v>
      </c>
      <c r="L6" s="319" t="s">
        <v>222</v>
      </c>
      <c r="M6" s="319" t="s">
        <v>223</v>
      </c>
      <c r="N6" s="319" t="s">
        <v>224</v>
      </c>
      <c r="O6" s="319" t="s">
        <v>225</v>
      </c>
      <c r="P6" s="319" t="s">
        <v>226</v>
      </c>
      <c r="Q6" s="319" t="s">
        <v>227</v>
      </c>
      <c r="R6" s="319" t="s">
        <v>228</v>
      </c>
      <c r="S6" s="319" t="s">
        <v>229</v>
      </c>
      <c r="T6" s="319" t="s">
        <v>230</v>
      </c>
      <c r="U6" s="319" t="s">
        <v>231</v>
      </c>
      <c r="V6" s="319" t="s">
        <v>232</v>
      </c>
      <c r="W6" s="319" t="s">
        <v>233</v>
      </c>
      <c r="X6" s="319" t="s">
        <v>234</v>
      </c>
      <c r="Y6" s="319" t="s">
        <v>235</v>
      </c>
      <c r="Z6" s="319" t="s">
        <v>236</v>
      </c>
      <c r="AA6" s="319" t="s">
        <v>237</v>
      </c>
      <c r="AB6" s="319" t="s">
        <v>83</v>
      </c>
      <c r="AC6" s="319" t="s">
        <v>238</v>
      </c>
      <c r="AD6" s="319" t="s">
        <v>239</v>
      </c>
      <c r="AE6" s="319" t="s">
        <v>240</v>
      </c>
      <c r="AF6" s="319" t="s">
        <v>241</v>
      </c>
      <c r="AG6" s="319" t="s">
        <v>242</v>
      </c>
      <c r="AH6" s="319" t="s">
        <v>243</v>
      </c>
      <c r="AI6" s="319" t="s">
        <v>244</v>
      </c>
      <c r="AJ6" s="319" t="s">
        <v>245</v>
      </c>
      <c r="AK6" s="319" t="s">
        <v>14</v>
      </c>
      <c r="AL6" s="319" t="s">
        <v>246</v>
      </c>
      <c r="AM6" s="319" t="s">
        <v>247</v>
      </c>
      <c r="AN6" s="319" t="s">
        <v>248</v>
      </c>
      <c r="AO6" s="319" t="s">
        <v>249</v>
      </c>
      <c r="AP6" s="180"/>
    </row>
    <row r="7" spans="2:42" ht="15">
      <c r="B7" s="171" t="s">
        <v>333</v>
      </c>
      <c r="C7" s="171" t="s">
        <v>334</v>
      </c>
      <c r="D7" s="171"/>
      <c r="E7" s="321"/>
      <c r="F7" s="321"/>
      <c r="G7" s="321"/>
      <c r="H7" s="321"/>
      <c r="I7" s="321"/>
      <c r="J7" s="321"/>
      <c r="K7" s="321"/>
      <c r="L7" s="321"/>
      <c r="M7" s="321"/>
      <c r="N7" s="321"/>
      <c r="O7" s="321"/>
      <c r="P7" s="321"/>
      <c r="Q7" s="321"/>
      <c r="R7" s="321"/>
      <c r="S7" s="321"/>
      <c r="T7" s="321"/>
      <c r="U7" s="321"/>
      <c r="V7" s="321"/>
      <c r="W7" s="321"/>
      <c r="X7" s="321"/>
      <c r="Y7" s="321"/>
      <c r="Z7" s="321"/>
      <c r="AA7" s="321"/>
      <c r="AB7" s="321"/>
      <c r="AC7" s="321"/>
      <c r="AD7" s="321"/>
      <c r="AE7" s="321"/>
      <c r="AF7" s="321"/>
      <c r="AG7" s="321"/>
      <c r="AH7" s="321"/>
      <c r="AI7" s="321"/>
      <c r="AJ7" s="321"/>
      <c r="AK7" s="321"/>
      <c r="AL7" s="321"/>
      <c r="AM7" s="321"/>
      <c r="AN7" s="321"/>
      <c r="AO7" s="321"/>
      <c r="AP7" s="180"/>
    </row>
    <row r="8" spans="2:42" ht="15">
      <c r="B8" s="319" t="s">
        <v>89</v>
      </c>
      <c r="C8" s="316" t="s">
        <v>335</v>
      </c>
      <c r="D8" s="317"/>
      <c r="E8" s="172"/>
      <c r="F8" s="172"/>
      <c r="G8" s="172"/>
      <c r="H8" s="172">
        <v>22.708028793335</v>
      </c>
      <c r="I8" s="172"/>
      <c r="J8" s="172"/>
      <c r="K8" s="172">
        <v>20.808900833129901</v>
      </c>
      <c r="L8" s="172"/>
      <c r="M8" s="172"/>
      <c r="N8" s="172"/>
      <c r="O8" s="172"/>
      <c r="P8" s="172"/>
      <c r="Q8" s="172"/>
      <c r="R8" s="172">
        <v>8.8645162582397496</v>
      </c>
      <c r="S8" s="172"/>
      <c r="T8" s="172"/>
      <c r="U8" s="172"/>
      <c r="V8" s="172">
        <v>18</v>
      </c>
      <c r="W8" s="172"/>
      <c r="X8" s="172"/>
      <c r="Y8" s="172"/>
      <c r="Z8" s="172"/>
      <c r="AA8" s="172"/>
      <c r="AB8" s="172">
        <v>32.8548393249512</v>
      </c>
      <c r="AC8" s="172"/>
      <c r="AD8" s="172"/>
      <c r="AE8" s="172"/>
      <c r="AF8" s="172"/>
      <c r="AG8" s="172">
        <v>9.5039014816284197</v>
      </c>
      <c r="AH8" s="172"/>
      <c r="AI8" s="172"/>
      <c r="AJ8" s="172"/>
      <c r="AK8" s="175"/>
      <c r="AL8" s="175">
        <v>8.8645162582397496</v>
      </c>
      <c r="AM8" s="175"/>
      <c r="AN8" s="175">
        <v>8.8645162582397496</v>
      </c>
      <c r="AO8" s="175">
        <v>8.8645162582397496</v>
      </c>
      <c r="AP8" s="181">
        <v>19.7826651414235</v>
      </c>
    </row>
    <row r="9" spans="2:42" ht="15">
      <c r="B9" s="320"/>
      <c r="C9" s="316" t="s">
        <v>336</v>
      </c>
      <c r="D9" s="317"/>
      <c r="E9" s="172">
        <v>18.844230651855501</v>
      </c>
      <c r="F9" s="172">
        <v>32.8548393249512</v>
      </c>
      <c r="G9" s="172">
        <v>19.464134216308601</v>
      </c>
      <c r="H9" s="172">
        <v>22.708028793335</v>
      </c>
      <c r="I9" s="172">
        <v>9.6167755126953107</v>
      </c>
      <c r="J9" s="172">
        <v>24.425664901733398</v>
      </c>
      <c r="K9" s="172">
        <v>20.808900833129901</v>
      </c>
      <c r="L9" s="172">
        <v>12</v>
      </c>
      <c r="M9" s="172">
        <v>11.5324859619141</v>
      </c>
      <c r="N9" s="172">
        <v>24.2999992370606</v>
      </c>
      <c r="O9" s="172">
        <v>13</v>
      </c>
      <c r="P9" s="172">
        <v>17.698154449462901</v>
      </c>
      <c r="Q9" s="172">
        <v>27.25</v>
      </c>
      <c r="R9" s="172">
        <v>8.8645162582397496</v>
      </c>
      <c r="S9" s="172">
        <v>30</v>
      </c>
      <c r="T9" s="172">
        <v>27.25</v>
      </c>
      <c r="U9" s="172">
        <v>9.6172838211059499</v>
      </c>
      <c r="V9" s="172">
        <v>18</v>
      </c>
      <c r="W9" s="172">
        <v>31.7471389770507</v>
      </c>
      <c r="X9" s="172">
        <v>32.8548393249512</v>
      </c>
      <c r="Y9" s="172">
        <v>12</v>
      </c>
      <c r="Z9" s="172">
        <v>35.676471710205099</v>
      </c>
      <c r="AA9" s="172">
        <v>32.8548393249512</v>
      </c>
      <c r="AB9" s="172">
        <v>32.8548393249512</v>
      </c>
      <c r="AC9" s="172">
        <v>12.9441175460815</v>
      </c>
      <c r="AD9" s="172">
        <v>9.9356021881103498</v>
      </c>
      <c r="AE9" s="172">
        <v>27.800828933715799</v>
      </c>
      <c r="AF9" s="172">
        <v>19.464134216308601</v>
      </c>
      <c r="AG9" s="172">
        <v>9.5039014816284197</v>
      </c>
      <c r="AH9" s="172">
        <v>21.951725006103501</v>
      </c>
      <c r="AI9" s="172">
        <v>17.130739212036101</v>
      </c>
      <c r="AJ9" s="172">
        <v>17</v>
      </c>
      <c r="AK9" s="175">
        <v>27.25</v>
      </c>
      <c r="AL9" s="175">
        <v>8.8645162582397496</v>
      </c>
      <c r="AM9" s="175">
        <v>27.25</v>
      </c>
      <c r="AN9" s="175">
        <v>8.8645162582397496</v>
      </c>
      <c r="AO9" s="175">
        <v>8.8645162582397496</v>
      </c>
      <c r="AP9" s="180"/>
    </row>
    <row r="10" spans="2:42" ht="15">
      <c r="B10" s="320"/>
      <c r="C10" s="316" t="s">
        <v>213</v>
      </c>
      <c r="D10" s="317"/>
      <c r="E10" s="172"/>
      <c r="F10" s="172"/>
      <c r="G10" s="172"/>
      <c r="H10" s="172"/>
      <c r="I10" s="172"/>
      <c r="J10" s="172">
        <v>24.425664901733398</v>
      </c>
      <c r="K10" s="172"/>
      <c r="L10" s="172">
        <v>12</v>
      </c>
      <c r="M10" s="172"/>
      <c r="N10" s="172"/>
      <c r="O10" s="172"/>
      <c r="P10" s="172"/>
      <c r="Q10" s="172"/>
      <c r="R10" s="172"/>
      <c r="S10" s="172"/>
      <c r="T10" s="172"/>
      <c r="U10" s="172">
        <v>9.6172838211059606</v>
      </c>
      <c r="V10" s="172"/>
      <c r="W10" s="172"/>
      <c r="X10" s="172"/>
      <c r="Y10" s="172"/>
      <c r="Z10" s="172">
        <v>35.676471710205099</v>
      </c>
      <c r="AA10" s="172"/>
      <c r="AB10" s="172">
        <v>32.8548393249512</v>
      </c>
      <c r="AC10" s="172"/>
      <c r="AD10" s="172">
        <v>9.9356021881103498</v>
      </c>
      <c r="AE10" s="172">
        <v>27.800828933715799</v>
      </c>
      <c r="AF10" s="172"/>
      <c r="AG10" s="172"/>
      <c r="AH10" s="172"/>
      <c r="AI10" s="172"/>
      <c r="AJ10" s="172">
        <v>17</v>
      </c>
      <c r="AK10" s="175"/>
      <c r="AL10" s="175"/>
      <c r="AM10" s="175"/>
      <c r="AN10" s="175"/>
      <c r="AO10" s="175"/>
      <c r="AP10" s="180"/>
    </row>
    <row r="11" spans="2:42" ht="15">
      <c r="B11" s="321"/>
      <c r="C11" s="316" t="s">
        <v>337</v>
      </c>
      <c r="D11" s="317"/>
      <c r="E11" s="172"/>
      <c r="F11" s="172"/>
      <c r="G11" s="172"/>
      <c r="H11" s="172"/>
      <c r="I11" s="172"/>
      <c r="J11" s="172"/>
      <c r="K11" s="172"/>
      <c r="L11" s="172"/>
      <c r="M11" s="172"/>
      <c r="N11" s="172"/>
      <c r="O11" s="172"/>
      <c r="P11" s="172"/>
      <c r="Q11" s="172"/>
      <c r="R11" s="172"/>
      <c r="S11" s="172"/>
      <c r="T11" s="172"/>
      <c r="U11" s="172"/>
      <c r="V11" s="172"/>
      <c r="W11" s="172"/>
      <c r="X11" s="172"/>
      <c r="Y11" s="172">
        <v>12</v>
      </c>
      <c r="Z11" s="172">
        <v>35.676471710205099</v>
      </c>
      <c r="AA11" s="172"/>
      <c r="AB11" s="172">
        <v>32.8548393249512</v>
      </c>
      <c r="AC11" s="172"/>
      <c r="AD11" s="172">
        <v>9.9356021881103498</v>
      </c>
      <c r="AE11" s="172">
        <v>27.800828933715799</v>
      </c>
      <c r="AF11" s="172"/>
      <c r="AG11" s="172"/>
      <c r="AH11" s="172"/>
      <c r="AI11" s="172"/>
      <c r="AJ11" s="172">
        <v>17</v>
      </c>
      <c r="AK11" s="175"/>
      <c r="AL11" s="175"/>
      <c r="AM11" s="175"/>
      <c r="AN11" s="175"/>
      <c r="AO11" s="175"/>
      <c r="AP11" s="180"/>
    </row>
    <row r="12" spans="2:42" ht="15">
      <c r="B12" s="171" t="s">
        <v>338</v>
      </c>
      <c r="C12" s="316" t="s">
        <v>213</v>
      </c>
      <c r="D12" s="317"/>
      <c r="E12" s="172">
        <v>1.1005542278289799</v>
      </c>
      <c r="F12" s="172">
        <v>1.0559999942779501</v>
      </c>
      <c r="G12" s="172">
        <v>1.1000000238418599</v>
      </c>
      <c r="H12" s="172">
        <v>1.07429051399231</v>
      </c>
      <c r="I12" s="172">
        <v>1.1000000238418599</v>
      </c>
      <c r="J12" s="172">
        <v>1.1000000238418599</v>
      </c>
      <c r="K12" s="172">
        <v>1.1000000238418599</v>
      </c>
      <c r="L12" s="172">
        <v>1.1000000238418599</v>
      </c>
      <c r="M12" s="172"/>
      <c r="N12" s="172">
        <v>1.33683204650879</v>
      </c>
      <c r="O12" s="172">
        <v>1</v>
      </c>
      <c r="P12" s="172">
        <v>1.1000000238418599</v>
      </c>
      <c r="Q12" s="172">
        <v>1.1000000238418599</v>
      </c>
      <c r="R12" s="172">
        <v>1.1000000238418599</v>
      </c>
      <c r="S12" s="172">
        <v>1.1000000238418599</v>
      </c>
      <c r="T12" s="172">
        <v>1.1000000238418599</v>
      </c>
      <c r="U12" s="172"/>
      <c r="V12" s="172">
        <v>1.1000000238418599</v>
      </c>
      <c r="W12" s="172">
        <v>1.19993352890015</v>
      </c>
      <c r="X12" s="172">
        <v>1.1000000238418599</v>
      </c>
      <c r="Y12" s="172">
        <v>1.1000000238418599</v>
      </c>
      <c r="Z12" s="172"/>
      <c r="AA12" s="172">
        <v>1.1000000238418599</v>
      </c>
      <c r="AB12" s="172">
        <v>1.1000000238418599</v>
      </c>
      <c r="AC12" s="172">
        <v>1.0825396776199301</v>
      </c>
      <c r="AD12" s="172">
        <v>1.1000000238418599</v>
      </c>
      <c r="AE12" s="172">
        <v>1.1000000238418599</v>
      </c>
      <c r="AF12" s="172">
        <v>1.1000000238418599</v>
      </c>
      <c r="AG12" s="172">
        <v>1.1005988121032699</v>
      </c>
      <c r="AH12" s="172">
        <v>1.1000000238418599</v>
      </c>
      <c r="AI12" s="172">
        <v>1.1000000238418599</v>
      </c>
      <c r="AJ12" s="172">
        <v>1.10456550121307</v>
      </c>
      <c r="AK12" s="175">
        <v>1.1000000238418599</v>
      </c>
      <c r="AL12" s="175">
        <v>1.1000000238418599</v>
      </c>
      <c r="AM12" s="175">
        <v>1.1000000238418599</v>
      </c>
      <c r="AN12" s="175">
        <v>1.1000000238418599</v>
      </c>
      <c r="AO12" s="175">
        <v>1.1000000238418599</v>
      </c>
      <c r="AP12" s="180"/>
    </row>
    <row r="13" spans="2:42" ht="30">
      <c r="B13" s="171" t="s">
        <v>111</v>
      </c>
      <c r="C13" s="316" t="s">
        <v>213</v>
      </c>
      <c r="D13" s="317"/>
      <c r="E13" s="172">
        <v>1.1005542278289799</v>
      </c>
      <c r="F13" s="172">
        <v>1.0559999942779501</v>
      </c>
      <c r="G13" s="172">
        <v>1.1000000238418599</v>
      </c>
      <c r="H13" s="172">
        <v>1.07429051399231</v>
      </c>
      <c r="I13" s="172">
        <v>1.1000000238418599</v>
      </c>
      <c r="J13" s="172">
        <v>1.1000000238418599</v>
      </c>
      <c r="K13" s="172">
        <v>1.1000000238418599</v>
      </c>
      <c r="L13" s="172">
        <v>1.1000000238418599</v>
      </c>
      <c r="M13" s="172">
        <v>1.1000000238418599</v>
      </c>
      <c r="N13" s="172">
        <v>1.33683204650879</v>
      </c>
      <c r="O13" s="172">
        <v>1</v>
      </c>
      <c r="P13" s="172">
        <v>1.1000000238418599</v>
      </c>
      <c r="Q13" s="172">
        <v>1.1000000238418599</v>
      </c>
      <c r="R13" s="172">
        <v>1.1000000238418599</v>
      </c>
      <c r="S13" s="172">
        <v>1.1000000238418599</v>
      </c>
      <c r="T13" s="172">
        <v>1.1000000238418599</v>
      </c>
      <c r="U13" s="172">
        <v>1.1000000238418599</v>
      </c>
      <c r="V13" s="172">
        <v>1.1000000238418599</v>
      </c>
      <c r="W13" s="172">
        <v>1.19993352890015</v>
      </c>
      <c r="X13" s="172">
        <v>1.1000000238418599</v>
      </c>
      <c r="Y13" s="172">
        <v>1.1000000238418599</v>
      </c>
      <c r="Z13" s="172">
        <v>1.1000000238418599</v>
      </c>
      <c r="AA13" s="172">
        <v>1.1000000238418599</v>
      </c>
      <c r="AB13" s="172">
        <v>1.1000000238418599</v>
      </c>
      <c r="AC13" s="172">
        <v>1.0825396776199301</v>
      </c>
      <c r="AD13" s="172">
        <v>1.1000000238418599</v>
      </c>
      <c r="AE13" s="172">
        <v>1.1000000238418599</v>
      </c>
      <c r="AF13" s="172">
        <v>1.1000000238418599</v>
      </c>
      <c r="AG13" s="172">
        <v>1.1005988121032699</v>
      </c>
      <c r="AH13" s="172">
        <v>1.1000000238418599</v>
      </c>
      <c r="AI13" s="172">
        <v>1.1000000238418599</v>
      </c>
      <c r="AJ13" s="172">
        <v>1.10456550121307</v>
      </c>
      <c r="AK13" s="175">
        <v>1.1000000238418599</v>
      </c>
      <c r="AL13" s="175">
        <v>1.1000000238418599</v>
      </c>
      <c r="AM13" s="175">
        <v>1.1000000238418599</v>
      </c>
      <c r="AN13" s="175">
        <v>1.1000000238418599</v>
      </c>
      <c r="AO13" s="175">
        <v>1.1000000238418599</v>
      </c>
      <c r="AP13" s="181">
        <v>1.1041977018923399</v>
      </c>
    </row>
    <row r="14" spans="2:42" ht="15">
      <c r="B14" s="319" t="s">
        <v>113</v>
      </c>
      <c r="C14" s="316" t="s">
        <v>114</v>
      </c>
      <c r="D14" s="317"/>
      <c r="E14" s="172"/>
      <c r="F14" s="172"/>
      <c r="G14" s="172"/>
      <c r="H14" s="172">
        <v>1.60651648044586</v>
      </c>
      <c r="I14" s="172"/>
      <c r="J14" s="172"/>
      <c r="K14" s="172">
        <v>1.4904687404632599</v>
      </c>
      <c r="L14" s="172"/>
      <c r="M14" s="172"/>
      <c r="N14" s="172"/>
      <c r="O14" s="172"/>
      <c r="P14" s="172"/>
      <c r="Q14" s="172"/>
      <c r="R14" s="172"/>
      <c r="S14" s="172"/>
      <c r="T14" s="172"/>
      <c r="U14" s="172"/>
      <c r="V14" s="172">
        <v>1.71000003814697</v>
      </c>
      <c r="W14" s="172"/>
      <c r="X14" s="172"/>
      <c r="Y14" s="172"/>
      <c r="Z14" s="172"/>
      <c r="AA14" s="172"/>
      <c r="AB14" s="172">
        <v>1.33000004291535</v>
      </c>
      <c r="AC14" s="172"/>
      <c r="AD14" s="172"/>
      <c r="AE14" s="172"/>
      <c r="AF14" s="172"/>
      <c r="AG14" s="172">
        <v>1.45347416400909</v>
      </c>
      <c r="AH14" s="172"/>
      <c r="AI14" s="172"/>
      <c r="AJ14" s="172">
        <v>1.5599999427795399</v>
      </c>
      <c r="AK14" s="175"/>
      <c r="AL14" s="175"/>
      <c r="AM14" s="175"/>
      <c r="AN14" s="175"/>
      <c r="AO14" s="175"/>
      <c r="AP14" s="181">
        <v>1.5762254938615099</v>
      </c>
    </row>
    <row r="15" spans="2:42" ht="15">
      <c r="B15" s="320"/>
      <c r="C15" s="316" t="s">
        <v>336</v>
      </c>
      <c r="D15" s="317"/>
      <c r="E15" s="172">
        <v>1.1799999475479099</v>
      </c>
      <c r="F15" s="172">
        <v>1.51028192043304</v>
      </c>
      <c r="G15" s="172">
        <v>1.5599999427795399</v>
      </c>
      <c r="H15" s="172">
        <v>1.60651648044586</v>
      </c>
      <c r="I15" s="172">
        <v>1.4644458293914799</v>
      </c>
      <c r="J15" s="172">
        <v>1.37999999523163</v>
      </c>
      <c r="K15" s="172">
        <v>1.4904687404632599</v>
      </c>
      <c r="L15" s="172">
        <v>1.5599999427795399</v>
      </c>
      <c r="M15" s="172">
        <v>1.45000004768372</v>
      </c>
      <c r="N15" s="172">
        <v>1.7400000095367401</v>
      </c>
      <c r="O15" s="172">
        <v>1.4000432491302499</v>
      </c>
      <c r="P15" s="172">
        <v>1.82858443260193</v>
      </c>
      <c r="Q15" s="172">
        <v>1.4975107908248899</v>
      </c>
      <c r="R15" s="172">
        <v>1.38246369361877</v>
      </c>
      <c r="S15" s="172">
        <v>1.8400000333786</v>
      </c>
      <c r="T15" s="172">
        <v>1.4975107908248899</v>
      </c>
      <c r="U15" s="172">
        <v>2.0627906322479301</v>
      </c>
      <c r="V15" s="172">
        <v>1.71000003814697</v>
      </c>
      <c r="W15" s="172">
        <v>1.9999866485595701</v>
      </c>
      <c r="X15" s="172">
        <v>1.51028192043304</v>
      </c>
      <c r="Y15" s="172">
        <v>1.43300044536591</v>
      </c>
      <c r="Z15" s="172">
        <v>1.5599999427795399</v>
      </c>
      <c r="AA15" s="172">
        <v>1.51028192043304</v>
      </c>
      <c r="AB15" s="172">
        <v>1.33000004291534</v>
      </c>
      <c r="AC15" s="172">
        <v>1.70000004768371</v>
      </c>
      <c r="AD15" s="172">
        <v>1.9665447473526001</v>
      </c>
      <c r="AE15" s="172">
        <v>1.4975107908248899</v>
      </c>
      <c r="AF15" s="172">
        <v>1.9828243255615201</v>
      </c>
      <c r="AG15" s="172">
        <v>1.4534741640091</v>
      </c>
      <c r="AH15" s="172">
        <v>1.63986444473267</v>
      </c>
      <c r="AI15" s="172">
        <v>1.95000004768371</v>
      </c>
      <c r="AJ15" s="172">
        <v>1.5599999427795399</v>
      </c>
      <c r="AK15" s="175">
        <v>1.4975107908248899</v>
      </c>
      <c r="AL15" s="175">
        <v>1.38246369361877</v>
      </c>
      <c r="AM15" s="175">
        <v>1.4975107908248899</v>
      </c>
      <c r="AN15" s="175">
        <v>1.38246369361877</v>
      </c>
      <c r="AO15" s="175">
        <v>1.38246369361877</v>
      </c>
      <c r="AP15" s="180"/>
    </row>
    <row r="16" spans="2:42" ht="15">
      <c r="B16" s="320"/>
      <c r="C16" s="316" t="s">
        <v>339</v>
      </c>
      <c r="D16" s="317"/>
      <c r="E16" s="172"/>
      <c r="F16" s="172"/>
      <c r="G16" s="172"/>
      <c r="H16" s="172">
        <v>1.60651648044586</v>
      </c>
      <c r="I16" s="172"/>
      <c r="J16" s="172"/>
      <c r="K16" s="172"/>
      <c r="L16" s="172"/>
      <c r="M16" s="172"/>
      <c r="N16" s="172"/>
      <c r="O16" s="172"/>
      <c r="P16" s="172"/>
      <c r="Q16" s="172"/>
      <c r="R16" s="172"/>
      <c r="S16" s="172"/>
      <c r="T16" s="172"/>
      <c r="U16" s="172"/>
      <c r="V16" s="172"/>
      <c r="W16" s="172"/>
      <c r="X16" s="172"/>
      <c r="Y16" s="172"/>
      <c r="Z16" s="172"/>
      <c r="AA16" s="172"/>
      <c r="AB16" s="172"/>
      <c r="AC16" s="172"/>
      <c r="AD16" s="172"/>
      <c r="AE16" s="172"/>
      <c r="AF16" s="172"/>
      <c r="AG16" s="172">
        <v>1.45347416400909</v>
      </c>
      <c r="AH16" s="172"/>
      <c r="AI16" s="172"/>
      <c r="AJ16" s="172"/>
      <c r="AK16" s="175"/>
      <c r="AL16" s="175"/>
      <c r="AM16" s="175"/>
      <c r="AN16" s="175"/>
      <c r="AO16" s="175"/>
      <c r="AP16" s="180"/>
    </row>
    <row r="17" spans="2:42" ht="15">
      <c r="B17" s="320"/>
      <c r="C17" s="316" t="s">
        <v>213</v>
      </c>
      <c r="D17" s="317"/>
      <c r="E17" s="172">
        <v>1.1799999475479099</v>
      </c>
      <c r="F17" s="172">
        <v>1.51028192043304</v>
      </c>
      <c r="G17" s="172">
        <v>1.5599999427795399</v>
      </c>
      <c r="H17" s="172">
        <v>1.60651648044586</v>
      </c>
      <c r="I17" s="172">
        <v>1.4644458293914799</v>
      </c>
      <c r="J17" s="172">
        <v>1.37999999523163</v>
      </c>
      <c r="K17" s="172">
        <v>1.4904687404632599</v>
      </c>
      <c r="L17" s="172">
        <v>1.5599999427795399</v>
      </c>
      <c r="M17" s="172">
        <v>1.45000004768372</v>
      </c>
      <c r="N17" s="172">
        <v>1.7400000095367401</v>
      </c>
      <c r="O17" s="172">
        <v>1.4000432491302499</v>
      </c>
      <c r="P17" s="172">
        <v>1.82858443260193</v>
      </c>
      <c r="Q17" s="172">
        <v>1.4975107908248899</v>
      </c>
      <c r="R17" s="172">
        <v>1.38246369361877</v>
      </c>
      <c r="S17" s="172">
        <v>1.8400000333786</v>
      </c>
      <c r="T17" s="172">
        <v>1.4975107908248899</v>
      </c>
      <c r="U17" s="172">
        <v>2.0627906322479301</v>
      </c>
      <c r="V17" s="172">
        <v>1.71000003814697</v>
      </c>
      <c r="W17" s="172">
        <v>1.9999866485595701</v>
      </c>
      <c r="X17" s="172">
        <v>1.51028192043305</v>
      </c>
      <c r="Y17" s="172">
        <v>1.4330004453659</v>
      </c>
      <c r="Z17" s="172">
        <v>1.5599999427795399</v>
      </c>
      <c r="AA17" s="172">
        <v>1.51028192043304</v>
      </c>
      <c r="AB17" s="172">
        <v>1.33000004291534</v>
      </c>
      <c r="AC17" s="172">
        <v>1.70000004768372</v>
      </c>
      <c r="AD17" s="172">
        <v>1.9665447473526001</v>
      </c>
      <c r="AE17" s="172">
        <v>1.4975107908248899</v>
      </c>
      <c r="AF17" s="172">
        <v>1.9828243255615201</v>
      </c>
      <c r="AG17" s="172">
        <v>1.45347416400909</v>
      </c>
      <c r="AH17" s="172">
        <v>1.63986444473267</v>
      </c>
      <c r="AI17" s="172">
        <v>1.95000004768372</v>
      </c>
      <c r="AJ17" s="172">
        <v>1.5599999427795399</v>
      </c>
      <c r="AK17" s="175">
        <v>1.4975107908248899</v>
      </c>
      <c r="AL17" s="175">
        <v>1.38246369361877</v>
      </c>
      <c r="AM17" s="175">
        <v>1.4975107908248899</v>
      </c>
      <c r="AN17" s="175">
        <v>1.38246369361877</v>
      </c>
      <c r="AO17" s="175">
        <v>1.38246369361877</v>
      </c>
      <c r="AP17" s="180"/>
    </row>
    <row r="18" spans="2:42" ht="15">
      <c r="B18" s="320"/>
      <c r="C18" s="316" t="s">
        <v>337</v>
      </c>
      <c r="D18" s="317"/>
      <c r="E18" s="172"/>
      <c r="F18" s="172">
        <v>1.51028192043305</v>
      </c>
      <c r="G18" s="172">
        <v>1.5599999427795399</v>
      </c>
      <c r="H18" s="172"/>
      <c r="I18" s="172"/>
      <c r="J18" s="172"/>
      <c r="K18" s="172">
        <v>1.4904687404632599</v>
      </c>
      <c r="L18" s="172">
        <v>1.5599999427795399</v>
      </c>
      <c r="M18" s="172"/>
      <c r="N18" s="172"/>
      <c r="O18" s="172"/>
      <c r="P18" s="172">
        <v>1.82858443260193</v>
      </c>
      <c r="Q18" s="172">
        <v>1.4975107908248899</v>
      </c>
      <c r="R18" s="172">
        <v>1.38246369361877</v>
      </c>
      <c r="S18" s="172">
        <v>1.8400000333786</v>
      </c>
      <c r="T18" s="172">
        <v>1.4975107908248899</v>
      </c>
      <c r="U18" s="172"/>
      <c r="V18" s="172">
        <v>1.71000003814697</v>
      </c>
      <c r="W18" s="172"/>
      <c r="X18" s="172"/>
      <c r="Y18" s="172">
        <v>1.43300044536591</v>
      </c>
      <c r="Z18" s="172">
        <v>1.5599999427795399</v>
      </c>
      <c r="AA18" s="172"/>
      <c r="AB18" s="172">
        <v>1.33000004291534</v>
      </c>
      <c r="AC18" s="172"/>
      <c r="AD18" s="172">
        <v>1.9665447473526001</v>
      </c>
      <c r="AE18" s="172">
        <v>1.4975107908248899</v>
      </c>
      <c r="AF18" s="172">
        <v>1.9828243255615201</v>
      </c>
      <c r="AG18" s="172"/>
      <c r="AH18" s="172"/>
      <c r="AI18" s="172">
        <v>1.95000004768372</v>
      </c>
      <c r="AJ18" s="172">
        <v>1.5599999427795399</v>
      </c>
      <c r="AK18" s="175">
        <v>1.4975107908248899</v>
      </c>
      <c r="AL18" s="175">
        <v>1.38246369361877</v>
      </c>
      <c r="AM18" s="175">
        <v>1.4975107908248899</v>
      </c>
      <c r="AN18" s="175">
        <v>1.38246369361877</v>
      </c>
      <c r="AO18" s="175">
        <v>1.38246369361877</v>
      </c>
      <c r="AP18" s="180"/>
    </row>
    <row r="19" spans="2:42" ht="15">
      <c r="B19" s="320"/>
      <c r="C19" s="316" t="s">
        <v>340</v>
      </c>
      <c r="D19" s="317"/>
      <c r="E19" s="173"/>
      <c r="F19" s="173"/>
      <c r="G19" s="173"/>
      <c r="H19" s="173"/>
      <c r="I19" s="173"/>
      <c r="J19" s="173">
        <v>1.37999999523163</v>
      </c>
      <c r="K19" s="173"/>
      <c r="L19" s="173">
        <v>1.5599999427795399</v>
      </c>
      <c r="M19" s="173"/>
      <c r="N19" s="173"/>
      <c r="O19" s="173"/>
      <c r="P19" s="173"/>
      <c r="Q19" s="173"/>
      <c r="R19" s="173"/>
      <c r="S19" s="173"/>
      <c r="T19" s="173"/>
      <c r="U19" s="173">
        <v>2.0627906322479301</v>
      </c>
      <c r="V19" s="173"/>
      <c r="W19" s="173"/>
      <c r="X19" s="173"/>
      <c r="Y19" s="173"/>
      <c r="Z19" s="173"/>
      <c r="AA19" s="173"/>
      <c r="AB19" s="173">
        <v>1.33000004291534</v>
      </c>
      <c r="AC19" s="173"/>
      <c r="AD19" s="173">
        <v>1.9665447473526001</v>
      </c>
      <c r="AE19" s="173">
        <v>1.4975107908248899</v>
      </c>
      <c r="AF19" s="173"/>
      <c r="AG19" s="173">
        <v>1.45347416400909</v>
      </c>
      <c r="AH19" s="173"/>
      <c r="AI19" s="173"/>
      <c r="AJ19" s="173">
        <v>1.5599999427795399</v>
      </c>
      <c r="AK19" s="176"/>
      <c r="AL19" s="176"/>
      <c r="AM19" s="176"/>
      <c r="AN19" s="176"/>
      <c r="AO19" s="176"/>
      <c r="AP19" s="180"/>
    </row>
    <row r="20" spans="2:42" ht="15">
      <c r="B20" s="322" t="s">
        <v>341</v>
      </c>
      <c r="C20" s="318" t="s">
        <v>336</v>
      </c>
      <c r="D20" s="318"/>
      <c r="E20" s="174">
        <v>12.6966866442624</v>
      </c>
      <c r="F20" s="174">
        <v>3.6177163587025101</v>
      </c>
      <c r="G20" s="174">
        <v>14.9022221025332</v>
      </c>
      <c r="H20" s="174">
        <v>5.0234683731318199</v>
      </c>
      <c r="I20" s="174">
        <v>4.0249713514679204</v>
      </c>
      <c r="J20" s="174">
        <v>9.7457023667068992</v>
      </c>
      <c r="K20" s="174">
        <v>6.2939784162499803</v>
      </c>
      <c r="L20" s="174">
        <v>5.7247237084120997</v>
      </c>
      <c r="M20" s="174">
        <v>10.89725621128</v>
      </c>
      <c r="N20" s="174">
        <v>6.2476243227720296</v>
      </c>
      <c r="O20" s="174">
        <v>10.957165291452601</v>
      </c>
      <c r="P20" s="174">
        <v>8.2550465475250707</v>
      </c>
      <c r="Q20" s="174">
        <v>6.4732029836269103</v>
      </c>
      <c r="R20" s="174">
        <v>10.1545306337892</v>
      </c>
      <c r="S20" s="174">
        <v>9.9489386039569503</v>
      </c>
      <c r="T20" s="174">
        <v>11.993945793934399</v>
      </c>
      <c r="U20" s="174">
        <v>7.0785647772785403</v>
      </c>
      <c r="V20" s="174">
        <v>7.5022433654630802</v>
      </c>
      <c r="W20" s="174">
        <v>13.305331947125</v>
      </c>
      <c r="X20" s="174">
        <v>5.2429919003327798</v>
      </c>
      <c r="Y20" s="174">
        <v>10.4740889501004</v>
      </c>
      <c r="Z20" s="174">
        <v>12.0025614776756</v>
      </c>
      <c r="AA20" s="174">
        <v>1.2047109936611</v>
      </c>
      <c r="AB20" s="174">
        <v>11.1014949066107</v>
      </c>
      <c r="AC20" s="174">
        <v>12.591806582523301</v>
      </c>
      <c r="AD20" s="174">
        <v>11.666596909052201</v>
      </c>
      <c r="AE20" s="174">
        <v>13.5666403308729</v>
      </c>
      <c r="AF20" s="174">
        <v>5.68297807152776</v>
      </c>
      <c r="AG20" s="174">
        <v>12.879972178480299</v>
      </c>
      <c r="AH20" s="174">
        <v>11.184902755915999</v>
      </c>
      <c r="AI20" s="174">
        <v>8.0361798881400901</v>
      </c>
      <c r="AJ20" s="174">
        <v>6.2908244883060602</v>
      </c>
      <c r="AK20" s="175">
        <v>6.4732029836269103</v>
      </c>
      <c r="AL20" s="177">
        <v>10.1545306337892</v>
      </c>
      <c r="AM20" s="175">
        <v>6.4732029836269103</v>
      </c>
      <c r="AN20" s="177">
        <v>10.1545306337892</v>
      </c>
      <c r="AO20" s="177">
        <v>10.1545306337892</v>
      </c>
      <c r="AP20" s="181">
        <v>5.78365624093317</v>
      </c>
    </row>
    <row r="21" spans="2:42" ht="15">
      <c r="B21" s="322"/>
      <c r="C21" s="318" t="s">
        <v>213</v>
      </c>
      <c r="D21" s="318"/>
      <c r="E21" s="174"/>
      <c r="F21" s="174"/>
      <c r="G21" s="174">
        <v>2.4181893920898401</v>
      </c>
      <c r="H21" s="174"/>
      <c r="I21" s="174">
        <v>0.97858094215393099</v>
      </c>
      <c r="J21" s="174">
        <v>1.6805942726135299</v>
      </c>
      <c r="K21" s="174"/>
      <c r="L21" s="174">
        <v>0.71403723716735801</v>
      </c>
      <c r="M21" s="174">
        <v>2.0055233383178699</v>
      </c>
      <c r="N21" s="174">
        <v>0.89578972816467295</v>
      </c>
      <c r="O21" s="174">
        <v>1.6817709350585901</v>
      </c>
      <c r="P21" s="174">
        <v>1.0801119709014899</v>
      </c>
      <c r="Q21" s="174">
        <v>1.52727527618408</v>
      </c>
      <c r="R21" s="174">
        <v>2.7867569732666002</v>
      </c>
      <c r="S21" s="174">
        <v>1.7156412696838399</v>
      </c>
      <c r="T21" s="174">
        <v>4.5393498229980498</v>
      </c>
      <c r="U21" s="174">
        <v>1.3488346099853501</v>
      </c>
      <c r="V21" s="174">
        <v>1.3574516296386701</v>
      </c>
      <c r="W21" s="174">
        <v>3.3123500442504898</v>
      </c>
      <c r="X21" s="174">
        <v>0.85835562705993695</v>
      </c>
      <c r="Y21" s="174">
        <v>1.9958584976196301</v>
      </c>
      <c r="Z21" s="174">
        <v>1.9476603317260699</v>
      </c>
      <c r="AA21" s="174"/>
      <c r="AB21" s="174">
        <v>1.8240133094787601</v>
      </c>
      <c r="AC21" s="174">
        <v>2.8752834320068401</v>
      </c>
      <c r="AD21" s="174">
        <v>2.28312622070312</v>
      </c>
      <c r="AE21" s="174"/>
      <c r="AF21" s="174">
        <v>1.27366680145264</v>
      </c>
      <c r="AG21" s="174">
        <v>1.97689477920532</v>
      </c>
      <c r="AH21" s="174">
        <v>1.92983709335327</v>
      </c>
      <c r="AI21" s="174"/>
      <c r="AJ21" s="174">
        <v>0.90412603378295897</v>
      </c>
      <c r="AK21" s="175">
        <v>1.52727527618408</v>
      </c>
      <c r="AL21" s="178">
        <v>2.7867569732666002</v>
      </c>
      <c r="AM21" s="175">
        <v>1.52727527618408</v>
      </c>
      <c r="AN21" s="178">
        <v>2.7867569732666002</v>
      </c>
      <c r="AO21" s="178">
        <v>2.7867569732666002</v>
      </c>
      <c r="AP21" s="180"/>
    </row>
  </sheetData>
  <mergeCells count="55">
    <mergeCell ref="AL6:AL7"/>
    <mergeCell ref="AM6:AM7"/>
    <mergeCell ref="AN6:AN7"/>
    <mergeCell ref="AO6:AO7"/>
    <mergeCell ref="AG6:AG7"/>
    <mergeCell ref="AH6:AH7"/>
    <mergeCell ref="AI6:AI7"/>
    <mergeCell ref="AJ6:AJ7"/>
    <mergeCell ref="AK6:AK7"/>
    <mergeCell ref="AB6:AB7"/>
    <mergeCell ref="AC6:AC7"/>
    <mergeCell ref="AD6:AD7"/>
    <mergeCell ref="AE6:AE7"/>
    <mergeCell ref="AF6:AF7"/>
    <mergeCell ref="W6:W7"/>
    <mergeCell ref="X6:X7"/>
    <mergeCell ref="Y6:Y7"/>
    <mergeCell ref="Z6:Z7"/>
    <mergeCell ref="AA6:AA7"/>
    <mergeCell ref="R6:R7"/>
    <mergeCell ref="S6:S7"/>
    <mergeCell ref="T6:T7"/>
    <mergeCell ref="U6:U7"/>
    <mergeCell ref="V6:V7"/>
    <mergeCell ref="M6:M7"/>
    <mergeCell ref="N6:N7"/>
    <mergeCell ref="O6:O7"/>
    <mergeCell ref="P6:P7"/>
    <mergeCell ref="Q6:Q7"/>
    <mergeCell ref="H6:H7"/>
    <mergeCell ref="I6:I7"/>
    <mergeCell ref="J6:J7"/>
    <mergeCell ref="K6:K7"/>
    <mergeCell ref="L6:L7"/>
    <mergeCell ref="B14:B19"/>
    <mergeCell ref="B20:B21"/>
    <mergeCell ref="E6:E7"/>
    <mergeCell ref="F6:F7"/>
    <mergeCell ref="G6:G7"/>
    <mergeCell ref="C17:D17"/>
    <mergeCell ref="C18:D18"/>
    <mergeCell ref="C19:D19"/>
    <mergeCell ref="C20:D20"/>
    <mergeCell ref="C21:D21"/>
    <mergeCell ref="C12:D12"/>
    <mergeCell ref="C13:D13"/>
    <mergeCell ref="C14:D14"/>
    <mergeCell ref="C15:D15"/>
    <mergeCell ref="C16:D16"/>
    <mergeCell ref="B6:C6"/>
    <mergeCell ref="C8:D8"/>
    <mergeCell ref="C9:D9"/>
    <mergeCell ref="C10:D10"/>
    <mergeCell ref="C11:D11"/>
    <mergeCell ref="B8:B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BB146"/>
  <sheetViews>
    <sheetView topLeftCell="A117" workbookViewId="0">
      <selection activeCell="B119" sqref="B119:F146"/>
    </sheetView>
  </sheetViews>
  <sheetFormatPr defaultColWidth="9" defaultRowHeight="12.75"/>
  <cols>
    <col min="1" max="1" width="8.7109375"/>
    <col min="2" max="2" width="26.85546875" customWidth="1"/>
    <col min="3" max="3" width="32.42578125" customWidth="1"/>
    <col min="4" max="4" width="29.5703125" customWidth="1"/>
    <col min="5" max="5" width="23.5703125" customWidth="1"/>
    <col min="6" max="7" width="15.28515625" customWidth="1"/>
    <col min="8" max="8" width="14.140625" customWidth="1"/>
    <col min="13" max="13" width="24.140625" customWidth="1"/>
    <col min="14" max="14" width="60.5703125" customWidth="1"/>
    <col min="15" max="15" width="18.28515625" customWidth="1"/>
    <col min="17" max="17" width="60.5703125" customWidth="1"/>
    <col min="20" max="20" width="19.85546875" customWidth="1"/>
    <col min="21" max="21" width="31.5703125" customWidth="1"/>
    <col min="29" max="29" width="18.28515625" customWidth="1"/>
  </cols>
  <sheetData>
    <row r="1" spans="2:54" ht="15">
      <c r="B1" s="122" t="s">
        <v>342</v>
      </c>
      <c r="C1" s="60"/>
      <c r="D1" s="60"/>
      <c r="E1" s="60"/>
      <c r="F1" s="60"/>
      <c r="G1" s="60"/>
      <c r="H1" s="60"/>
      <c r="I1" s="60"/>
      <c r="J1" s="60"/>
      <c r="K1" s="161" t="s">
        <v>343</v>
      </c>
      <c r="L1" s="60"/>
      <c r="M1" s="60"/>
      <c r="N1" s="60"/>
      <c r="O1" s="60"/>
      <c r="P1" s="60"/>
      <c r="Q1" s="60"/>
      <c r="R1" s="60"/>
      <c r="S1" s="60"/>
      <c r="T1" s="60"/>
      <c r="U1" s="60"/>
      <c r="V1" s="60"/>
      <c r="W1" s="60"/>
      <c r="X1" s="60"/>
      <c r="Y1" s="60"/>
    </row>
    <row r="2" spans="2:54" ht="15">
      <c r="B2" s="144">
        <v>1</v>
      </c>
      <c r="C2" s="144" t="s">
        <v>344</v>
      </c>
      <c r="D2" s="60"/>
      <c r="E2" s="60" t="s">
        <v>345</v>
      </c>
      <c r="F2" s="145" t="s">
        <v>9</v>
      </c>
      <c r="G2" s="145" t="s">
        <v>10</v>
      </c>
      <c r="H2" s="145" t="s">
        <v>11</v>
      </c>
      <c r="I2" s="145" t="s">
        <v>12</v>
      </c>
      <c r="J2" s="145" t="s">
        <v>13</v>
      </c>
      <c r="K2" s="145" t="s">
        <v>14</v>
      </c>
      <c r="L2" s="145" t="s">
        <v>212</v>
      </c>
      <c r="M2" s="60"/>
      <c r="N2" s="60"/>
      <c r="O2" s="60"/>
    </row>
    <row r="3" spans="2:54" ht="15">
      <c r="B3" s="60" t="s">
        <v>346</v>
      </c>
      <c r="C3" s="60" t="s">
        <v>347</v>
      </c>
      <c r="D3" s="60"/>
      <c r="E3" s="60"/>
      <c r="F3" s="146"/>
      <c r="G3" s="60"/>
      <c r="H3" s="60"/>
      <c r="I3" s="60"/>
      <c r="J3" s="60"/>
      <c r="K3" s="60"/>
      <c r="L3" s="60"/>
      <c r="M3" s="60"/>
      <c r="N3" s="60"/>
      <c r="O3" s="60"/>
    </row>
    <row r="4" spans="2:54" ht="15">
      <c r="B4" s="65" t="s">
        <v>348</v>
      </c>
      <c r="C4" s="65" t="s">
        <v>349</v>
      </c>
      <c r="D4" s="60"/>
      <c r="E4" s="60"/>
      <c r="F4" s="147">
        <f>F5+F6</f>
        <v>0.4</v>
      </c>
      <c r="G4" s="147">
        <f t="shared" ref="G4:L4" si="0">G5+G6</f>
        <v>1.9</v>
      </c>
      <c r="H4" s="147">
        <f t="shared" si="0"/>
        <v>2.9</v>
      </c>
      <c r="I4" s="147">
        <f t="shared" si="0"/>
        <v>0.4</v>
      </c>
      <c r="J4" s="147">
        <f t="shared" si="0"/>
        <v>0.1</v>
      </c>
      <c r="K4" s="147">
        <f t="shared" si="0"/>
        <v>1</v>
      </c>
      <c r="L4" s="147">
        <f t="shared" si="0"/>
        <v>2.7</v>
      </c>
      <c r="M4" s="146"/>
      <c r="N4" s="162"/>
      <c r="O4" s="146"/>
    </row>
    <row r="5" spans="2:54" ht="15">
      <c r="B5" s="148" t="s">
        <v>348</v>
      </c>
      <c r="C5" s="149" t="s">
        <v>350</v>
      </c>
      <c r="D5" s="60"/>
      <c r="E5" s="60" t="s">
        <v>349</v>
      </c>
      <c r="F5" s="146">
        <f>attached_avi_freight_energy!W15</f>
        <v>0</v>
      </c>
      <c r="G5" s="146">
        <f>attached_avi_freight_energy!AU15</f>
        <v>0</v>
      </c>
      <c r="H5" s="146">
        <f>attached_avi_freight_energy!BS15</f>
        <v>0</v>
      </c>
      <c r="I5" s="146">
        <f>attached_avi_freight_energy!CQ15</f>
        <v>0</v>
      </c>
      <c r="J5" s="146">
        <f>attached_avi_freight_energy!DO15</f>
        <v>0</v>
      </c>
      <c r="K5" s="146">
        <f>attached_avi_freight_energy!EM15</f>
        <v>0</v>
      </c>
      <c r="L5" s="146">
        <f>attached_avi_freight_energy!FK15</f>
        <v>0</v>
      </c>
      <c r="M5" s="146"/>
      <c r="N5" s="146"/>
      <c r="O5" s="146"/>
    </row>
    <row r="6" spans="2:54" ht="15">
      <c r="B6" s="148" t="s">
        <v>348</v>
      </c>
      <c r="C6" s="149" t="s">
        <v>351</v>
      </c>
      <c r="D6" s="60"/>
      <c r="E6" s="60" t="s">
        <v>349</v>
      </c>
      <c r="F6" s="146">
        <f>attached_avi_freight_energy!W16</f>
        <v>0.4</v>
      </c>
      <c r="G6" s="146">
        <f>attached_avi_freight_energy!AU16</f>
        <v>1.9</v>
      </c>
      <c r="H6" s="146">
        <f>attached_avi_freight_energy!BS16</f>
        <v>2.9</v>
      </c>
      <c r="I6" s="146">
        <f>attached_avi_freight_energy!CQ16</f>
        <v>0.4</v>
      </c>
      <c r="J6" s="146">
        <f>attached_avi_freight_energy!DO16</f>
        <v>0.1</v>
      </c>
      <c r="K6" s="146">
        <f>attached_avi_freight_energy!EM16</f>
        <v>1</v>
      </c>
      <c r="L6" s="146">
        <f>attached_avi_freight_energy!FK16</f>
        <v>2.7</v>
      </c>
      <c r="M6" s="146"/>
      <c r="N6" s="146"/>
      <c r="O6" s="146"/>
    </row>
    <row r="7" spans="2:54" ht="15">
      <c r="B7" s="65" t="s">
        <v>348</v>
      </c>
      <c r="C7" s="65" t="s">
        <v>352</v>
      </c>
      <c r="D7" s="60"/>
      <c r="E7" s="60"/>
      <c r="F7" s="147">
        <f>F8+F9</f>
        <v>13</v>
      </c>
      <c r="G7" s="147">
        <f t="shared" ref="G7:L7" si="1">G8+G9</f>
        <v>30.6</v>
      </c>
      <c r="H7" s="147">
        <f t="shared" si="1"/>
        <v>44</v>
      </c>
      <c r="I7" s="147">
        <f t="shared" si="1"/>
        <v>6.7</v>
      </c>
      <c r="J7" s="147">
        <f t="shared" si="1"/>
        <v>1.8</v>
      </c>
      <c r="K7" s="147">
        <f t="shared" si="1"/>
        <v>19.5</v>
      </c>
      <c r="L7" s="147">
        <f t="shared" si="1"/>
        <v>41.2</v>
      </c>
      <c r="M7" s="146"/>
      <c r="N7" s="146"/>
      <c r="O7" s="146"/>
    </row>
    <row r="8" spans="2:54" ht="15">
      <c r="B8" s="148" t="s">
        <v>352</v>
      </c>
      <c r="C8" s="149" t="s">
        <v>350</v>
      </c>
      <c r="D8" s="60"/>
      <c r="E8" s="60"/>
      <c r="F8" s="146">
        <f>attached_avi_passenger_eneuse!W15</f>
        <v>0</v>
      </c>
      <c r="G8" s="146">
        <f>attached_avi_passenger_eneuse!AU15</f>
        <v>0.4</v>
      </c>
      <c r="H8" s="146">
        <f>attached_avi_passenger_eneuse!BS15</f>
        <v>0.2</v>
      </c>
      <c r="I8" s="146">
        <f>attached_avi_passenger_eneuse!CQ15</f>
        <v>0.4</v>
      </c>
      <c r="J8" s="146">
        <f>attached_avi_passenger_eneuse!DO15</f>
        <v>0.1</v>
      </c>
      <c r="K8" s="146">
        <f>attached_avi_passenger_eneuse!EM15</f>
        <v>0.4</v>
      </c>
      <c r="L8" s="146">
        <f>attached_avi_passenger_eneuse!FK15</f>
        <v>0.2</v>
      </c>
      <c r="M8" s="146"/>
      <c r="N8" s="146"/>
      <c r="O8" s="146"/>
    </row>
    <row r="9" spans="2:54" ht="15">
      <c r="B9" s="148" t="s">
        <v>352</v>
      </c>
      <c r="C9" s="149" t="s">
        <v>351</v>
      </c>
      <c r="D9" s="60"/>
      <c r="E9" s="60"/>
      <c r="F9" s="146">
        <f>attached_avi_passenger_eneuse!W16</f>
        <v>13</v>
      </c>
      <c r="G9" s="146">
        <f>attached_avi_passenger_eneuse!AU16</f>
        <v>30.2</v>
      </c>
      <c r="H9" s="146">
        <f>attached_avi_passenger_eneuse!BS16</f>
        <v>43.8</v>
      </c>
      <c r="I9" s="146">
        <f>attached_avi_passenger_eneuse!CQ16</f>
        <v>6.3</v>
      </c>
      <c r="J9" s="146">
        <f>attached_avi_passenger_eneuse!DO16</f>
        <v>1.7</v>
      </c>
      <c r="K9" s="146">
        <f>attached_avi_passenger_eneuse!EM16</f>
        <v>19.100000000000001</v>
      </c>
      <c r="L9" s="146">
        <f>attached_avi_passenger_eneuse!FK16</f>
        <v>41</v>
      </c>
      <c r="M9" s="146"/>
      <c r="N9" s="146"/>
      <c r="O9" s="146"/>
    </row>
    <row r="10" spans="2:54" ht="15">
      <c r="B10" s="65" t="s">
        <v>353</v>
      </c>
      <c r="C10" s="65" t="s">
        <v>354</v>
      </c>
      <c r="D10" s="60"/>
      <c r="E10" s="60"/>
      <c r="F10" s="150">
        <f t="shared" ref="F10:L10" si="2">F4*169.2</f>
        <v>67.680000000000007</v>
      </c>
      <c r="G10" s="150">
        <f t="shared" si="2"/>
        <v>321.48</v>
      </c>
      <c r="H10" s="150">
        <f t="shared" si="2"/>
        <v>490.68</v>
      </c>
      <c r="I10" s="150">
        <f t="shared" si="2"/>
        <v>67.680000000000007</v>
      </c>
      <c r="J10" s="150">
        <f t="shared" si="2"/>
        <v>16.920000000000002</v>
      </c>
      <c r="K10" s="150">
        <f t="shared" si="2"/>
        <v>169.2</v>
      </c>
      <c r="L10" s="150">
        <f t="shared" si="2"/>
        <v>456.84</v>
      </c>
      <c r="M10" s="146"/>
      <c r="O10" s="146"/>
    </row>
    <row r="11" spans="2:54" s="143" customFormat="1" ht="15">
      <c r="B11" s="151" t="s">
        <v>353</v>
      </c>
      <c r="C11" s="152" t="s">
        <v>350</v>
      </c>
      <c r="D11" s="153"/>
      <c r="E11" s="153" t="s">
        <v>354</v>
      </c>
      <c r="F11" s="154">
        <f t="shared" ref="F11:L11" si="3">F5*169.2</f>
        <v>0</v>
      </c>
      <c r="G11" s="154">
        <f t="shared" si="3"/>
        <v>0</v>
      </c>
      <c r="H11" s="154">
        <f t="shared" si="3"/>
        <v>0</v>
      </c>
      <c r="I11" s="154">
        <f t="shared" si="3"/>
        <v>0</v>
      </c>
      <c r="J11" s="154">
        <f t="shared" si="3"/>
        <v>0</v>
      </c>
      <c r="K11" s="154">
        <f t="shared" si="3"/>
        <v>0</v>
      </c>
      <c r="L11" s="154">
        <f t="shared" si="3"/>
        <v>0</v>
      </c>
      <c r="M11" s="163"/>
      <c r="N11" s="163"/>
      <c r="O11" s="163"/>
    </row>
    <row r="12" spans="2:54" s="143" customFormat="1" ht="15">
      <c r="B12" s="151" t="s">
        <v>353</v>
      </c>
      <c r="C12" s="152" t="s">
        <v>351</v>
      </c>
      <c r="D12" s="153"/>
      <c r="E12" s="153" t="s">
        <v>354</v>
      </c>
      <c r="F12" s="154">
        <f t="shared" ref="F12:L12" si="4">F6*169.2</f>
        <v>67.680000000000007</v>
      </c>
      <c r="G12" s="154">
        <f t="shared" si="4"/>
        <v>321.48</v>
      </c>
      <c r="H12" s="154">
        <f t="shared" si="4"/>
        <v>490.68</v>
      </c>
      <c r="I12" s="154">
        <f t="shared" si="4"/>
        <v>67.680000000000007</v>
      </c>
      <c r="J12" s="154">
        <f t="shared" si="4"/>
        <v>16.920000000000002</v>
      </c>
      <c r="K12" s="154">
        <f t="shared" si="4"/>
        <v>169.2</v>
      </c>
      <c r="L12" s="154">
        <f t="shared" si="4"/>
        <v>456.84</v>
      </c>
      <c r="M12" s="163"/>
      <c r="N12" s="163"/>
      <c r="O12" s="163"/>
    </row>
    <row r="13" spans="2:54" ht="15">
      <c r="B13" s="65" t="s">
        <v>353</v>
      </c>
      <c r="C13" s="65" t="s">
        <v>355</v>
      </c>
      <c r="D13" s="60"/>
      <c r="E13" s="60"/>
      <c r="F13" s="150">
        <f t="shared" ref="F13:L13" si="5">F7*625.1</f>
        <v>8126.3</v>
      </c>
      <c r="G13" s="150">
        <f t="shared" si="5"/>
        <v>19128.060000000001</v>
      </c>
      <c r="H13" s="150">
        <f t="shared" si="5"/>
        <v>27504.400000000001</v>
      </c>
      <c r="I13" s="150">
        <f t="shared" si="5"/>
        <v>4188.17</v>
      </c>
      <c r="J13" s="150">
        <f t="shared" si="5"/>
        <v>1125.18</v>
      </c>
      <c r="K13" s="150">
        <f t="shared" si="5"/>
        <v>12189.45</v>
      </c>
      <c r="L13" s="150">
        <f t="shared" si="5"/>
        <v>25754.12</v>
      </c>
      <c r="M13" s="146"/>
      <c r="N13" s="146"/>
      <c r="O13" s="146"/>
    </row>
    <row r="14" spans="2:54" s="143" customFormat="1" ht="15">
      <c r="B14" s="151" t="s">
        <v>355</v>
      </c>
      <c r="C14" s="152" t="s">
        <v>350</v>
      </c>
      <c r="D14" s="153"/>
      <c r="E14" s="153"/>
      <c r="F14" s="154">
        <f t="shared" ref="F14:L14" si="6">F8*625.1</f>
        <v>0</v>
      </c>
      <c r="G14" s="154">
        <f t="shared" si="6"/>
        <v>250.04</v>
      </c>
      <c r="H14" s="154">
        <f t="shared" si="6"/>
        <v>125.02</v>
      </c>
      <c r="I14" s="154">
        <f t="shared" si="6"/>
        <v>250.04</v>
      </c>
      <c r="J14" s="154">
        <f t="shared" si="6"/>
        <v>62.51</v>
      </c>
      <c r="K14" s="154">
        <f t="shared" si="6"/>
        <v>250.04</v>
      </c>
      <c r="L14" s="154">
        <f t="shared" si="6"/>
        <v>125.02</v>
      </c>
      <c r="M14" s="163"/>
      <c r="N14" s="163"/>
      <c r="O14" s="163"/>
      <c r="P14" s="153"/>
      <c r="Q14" s="153"/>
      <c r="R14" s="153"/>
      <c r="S14" s="153"/>
      <c r="T14" s="153"/>
      <c r="U14" s="153"/>
      <c r="V14" s="153"/>
    </row>
    <row r="15" spans="2:54" s="143" customFormat="1" ht="15">
      <c r="B15" s="151" t="s">
        <v>355</v>
      </c>
      <c r="C15" s="152" t="s">
        <v>351</v>
      </c>
      <c r="D15" s="153"/>
      <c r="E15" s="153"/>
      <c r="F15" s="154">
        <f t="shared" ref="F15:L15" si="7">F9*625.1</f>
        <v>8126.3</v>
      </c>
      <c r="G15" s="154">
        <f t="shared" si="7"/>
        <v>18878.02</v>
      </c>
      <c r="H15" s="154">
        <f t="shared" si="7"/>
        <v>27379.38</v>
      </c>
      <c r="I15" s="154">
        <f t="shared" si="7"/>
        <v>3938.13</v>
      </c>
      <c r="J15" s="154">
        <f t="shared" si="7"/>
        <v>1062.67</v>
      </c>
      <c r="K15" s="154">
        <f t="shared" si="7"/>
        <v>11939.41</v>
      </c>
      <c r="L15" s="154">
        <f t="shared" si="7"/>
        <v>25629.1</v>
      </c>
      <c r="M15" s="163"/>
      <c r="N15" s="163"/>
      <c r="O15" s="163"/>
      <c r="P15" s="153"/>
      <c r="Q15" s="153"/>
      <c r="R15" s="153"/>
      <c r="S15" s="153"/>
      <c r="T15" s="153"/>
      <c r="U15" s="153"/>
      <c r="V15" s="153"/>
    </row>
    <row r="16" spans="2:54" ht="15">
      <c r="B16" s="72"/>
      <c r="C16" s="72"/>
      <c r="D16" s="60"/>
      <c r="E16" s="60"/>
      <c r="F16" s="146"/>
      <c r="G16" s="146"/>
      <c r="H16" s="146"/>
      <c r="I16" s="146"/>
      <c r="J16" s="146"/>
      <c r="K16" s="146"/>
      <c r="L16" s="146"/>
      <c r="M16" s="146"/>
      <c r="N16" s="146"/>
      <c r="O16" s="146"/>
      <c r="P16" s="146"/>
      <c r="Q16" s="146"/>
      <c r="R16" s="146"/>
      <c r="S16" s="60"/>
      <c r="T16" s="60"/>
      <c r="U16" s="60"/>
      <c r="V16" s="60"/>
      <c r="W16" s="60"/>
      <c r="X16" s="60"/>
      <c r="Y16" s="60"/>
      <c r="Z16" s="60"/>
      <c r="AA16" s="60"/>
      <c r="AB16" s="60"/>
      <c r="AC16" s="60"/>
      <c r="AD16" s="60"/>
      <c r="AE16" s="60"/>
      <c r="AF16" s="60"/>
      <c r="AG16" s="60"/>
      <c r="AH16" s="60"/>
      <c r="AI16" s="60"/>
      <c r="AJ16" s="60"/>
      <c r="AK16" s="60"/>
      <c r="AL16" s="60"/>
      <c r="AM16" s="60"/>
      <c r="AN16" s="60"/>
      <c r="AO16" s="60"/>
      <c r="AP16" s="60"/>
      <c r="AQ16" s="60"/>
      <c r="AR16" s="60"/>
      <c r="AS16" s="60"/>
      <c r="AT16" s="60"/>
      <c r="AU16" s="60"/>
      <c r="AV16" s="60"/>
      <c r="AW16" s="60"/>
      <c r="AX16" s="60"/>
      <c r="AY16" s="60"/>
      <c r="AZ16" s="60"/>
      <c r="BA16" s="60"/>
      <c r="BB16" s="60"/>
    </row>
    <row r="17" spans="2:54" ht="15">
      <c r="B17" s="59" t="s">
        <v>16</v>
      </c>
      <c r="C17" s="86"/>
      <c r="D17" s="87"/>
      <c r="E17" s="87"/>
      <c r="F17" s="87"/>
      <c r="G17" s="87"/>
      <c r="H17" s="87"/>
      <c r="I17" s="146"/>
      <c r="J17" s="146"/>
      <c r="S17" s="60"/>
      <c r="T17" s="60"/>
      <c r="U17" s="60"/>
      <c r="V17" s="60"/>
      <c r="W17" s="60"/>
      <c r="X17" s="60"/>
      <c r="Y17" s="60"/>
      <c r="Z17" s="60"/>
      <c r="AA17" s="60"/>
      <c r="AB17" s="60"/>
      <c r="AC17" s="60"/>
      <c r="AD17" s="60"/>
      <c r="AE17" s="60"/>
      <c r="AF17" s="60"/>
      <c r="AG17" s="60"/>
      <c r="AH17" s="60"/>
      <c r="AI17" s="60"/>
      <c r="AJ17" s="60"/>
      <c r="AK17" s="60"/>
      <c r="AL17" s="60"/>
      <c r="AM17" s="60"/>
      <c r="AN17" s="60"/>
      <c r="AO17" s="60"/>
      <c r="AP17" s="60"/>
      <c r="AQ17" s="60"/>
      <c r="AR17" s="60"/>
      <c r="AS17" s="60"/>
      <c r="AT17" s="60"/>
      <c r="AU17" s="60"/>
      <c r="AV17" s="60"/>
      <c r="AW17" s="60"/>
      <c r="AX17" s="60"/>
      <c r="AY17" s="60"/>
      <c r="AZ17" s="60"/>
      <c r="BA17" s="60"/>
      <c r="BB17" s="60"/>
    </row>
    <row r="18" spans="2:54" ht="15">
      <c r="B18" s="61" t="s">
        <v>19</v>
      </c>
      <c r="C18" s="61" t="s">
        <v>8</v>
      </c>
      <c r="D18" s="61" t="s">
        <v>20</v>
      </c>
      <c r="E18" s="61" t="s">
        <v>21</v>
      </c>
      <c r="F18" s="61" t="s">
        <v>22</v>
      </c>
      <c r="G18" s="61" t="s">
        <v>23</v>
      </c>
      <c r="H18" s="61" t="s">
        <v>24</v>
      </c>
      <c r="I18" s="146"/>
      <c r="J18" s="146"/>
      <c r="S18" s="60"/>
      <c r="T18" s="60"/>
      <c r="U18" s="60"/>
      <c r="V18" s="60"/>
      <c r="W18" s="60"/>
      <c r="X18" s="60"/>
      <c r="Y18" s="60"/>
      <c r="Z18" s="60"/>
      <c r="AA18" s="60"/>
      <c r="AB18" s="60"/>
      <c r="AC18" s="60"/>
      <c r="AD18" s="60"/>
      <c r="AE18" s="60"/>
      <c r="AF18" s="60"/>
      <c r="AG18" s="60"/>
      <c r="AH18" s="60"/>
      <c r="AI18" s="60"/>
      <c r="AJ18" s="60"/>
      <c r="AK18" s="60"/>
      <c r="AL18" s="60"/>
      <c r="AM18" s="60"/>
      <c r="AN18" s="60"/>
      <c r="AO18" s="60"/>
      <c r="AP18" s="60"/>
      <c r="AQ18" s="60"/>
      <c r="AR18" s="60"/>
      <c r="AS18" s="60"/>
      <c r="AT18" s="60"/>
      <c r="AU18" s="60"/>
      <c r="AV18" s="60"/>
      <c r="AW18" s="60"/>
      <c r="AX18" s="60"/>
      <c r="AY18" s="60"/>
      <c r="AZ18" s="60"/>
      <c r="BA18" s="60"/>
      <c r="BB18" s="60"/>
    </row>
    <row r="19" spans="2:54" ht="15">
      <c r="B19" s="60" t="s">
        <v>27</v>
      </c>
      <c r="C19" s="62" t="s">
        <v>356</v>
      </c>
      <c r="D19" s="62" t="s">
        <v>357</v>
      </c>
      <c r="E19" s="60" t="s">
        <v>358</v>
      </c>
      <c r="F19" s="60" t="s">
        <v>359</v>
      </c>
      <c r="G19" s="60"/>
      <c r="H19" s="60"/>
      <c r="I19" s="146"/>
      <c r="J19" s="146"/>
      <c r="S19" s="60"/>
      <c r="T19" s="60"/>
      <c r="U19" s="60"/>
      <c r="V19" s="60"/>
      <c r="W19" s="60"/>
      <c r="X19" s="60"/>
      <c r="Y19" s="60"/>
      <c r="Z19" s="60"/>
      <c r="AA19" s="60"/>
      <c r="AB19" s="60"/>
      <c r="AC19" s="60"/>
      <c r="AD19" s="60"/>
      <c r="AE19" s="60"/>
      <c r="AF19" s="60"/>
      <c r="AG19" s="60"/>
      <c r="AH19" s="60"/>
      <c r="AI19" s="60"/>
      <c r="AJ19" s="60"/>
      <c r="AK19" s="60"/>
      <c r="AL19" s="60"/>
      <c r="AM19" s="60"/>
      <c r="AN19" s="60"/>
      <c r="AO19" s="60"/>
      <c r="AP19" s="60"/>
      <c r="AQ19" s="60"/>
      <c r="AR19" s="60"/>
      <c r="AS19" s="60"/>
      <c r="AT19" s="60"/>
      <c r="AU19" s="60"/>
      <c r="AV19" s="60"/>
      <c r="AW19" s="60"/>
      <c r="AX19" s="60"/>
      <c r="AY19" s="60"/>
      <c r="AZ19" s="60"/>
      <c r="BA19" s="60"/>
      <c r="BB19" s="60"/>
    </row>
    <row r="20" spans="2:54" ht="15">
      <c r="B20" s="60" t="s">
        <v>27</v>
      </c>
      <c r="C20" s="62" t="s">
        <v>360</v>
      </c>
      <c r="D20" s="62" t="s">
        <v>361</v>
      </c>
      <c r="E20" s="62" t="s">
        <v>362</v>
      </c>
      <c r="F20" s="62" t="s">
        <v>363</v>
      </c>
      <c r="G20" s="60"/>
      <c r="H20" s="60"/>
      <c r="I20" s="146"/>
      <c r="J20" s="146"/>
      <c r="K20" s="146"/>
      <c r="L20" s="146"/>
      <c r="M20" s="146"/>
      <c r="N20" s="146"/>
      <c r="O20" s="146"/>
      <c r="P20" s="146"/>
      <c r="Q20" s="146"/>
      <c r="R20" s="146"/>
      <c r="S20" s="60"/>
      <c r="T20" s="60"/>
      <c r="U20" s="60"/>
      <c r="V20" s="60"/>
      <c r="W20" s="60"/>
      <c r="X20" s="60"/>
      <c r="Y20" s="60"/>
      <c r="Z20" s="60"/>
      <c r="AA20" s="60"/>
      <c r="AB20" s="60"/>
      <c r="AC20" s="60"/>
      <c r="AD20" s="60"/>
      <c r="AE20" s="60"/>
      <c r="AF20" s="60"/>
      <c r="AG20" s="60"/>
      <c r="AH20" s="60"/>
      <c r="AI20" s="60"/>
      <c r="AJ20" s="60"/>
      <c r="AK20" s="60"/>
      <c r="AL20" s="60"/>
      <c r="AM20" s="60"/>
      <c r="AN20" s="60"/>
      <c r="AO20" s="60"/>
      <c r="AP20" s="60"/>
      <c r="AQ20" s="60"/>
      <c r="AR20" s="60"/>
      <c r="AS20" s="60"/>
      <c r="AT20" s="60"/>
      <c r="AU20" s="60"/>
      <c r="AV20" s="60"/>
      <c r="AW20" s="60"/>
      <c r="AX20" s="60"/>
      <c r="AY20" s="60"/>
      <c r="AZ20" s="60"/>
      <c r="BA20" s="60"/>
      <c r="BB20" s="60"/>
    </row>
    <row r="21" spans="2:54" ht="15">
      <c r="B21" s="60"/>
      <c r="C21" s="62"/>
      <c r="D21" s="62"/>
      <c r="E21" s="62"/>
      <c r="F21" s="62"/>
      <c r="G21" s="60"/>
      <c r="H21" s="60"/>
      <c r="I21" s="146"/>
      <c r="J21" s="146"/>
      <c r="K21" s="146"/>
      <c r="L21" s="146"/>
      <c r="M21" s="146"/>
      <c r="N21" s="146"/>
      <c r="O21" s="146"/>
      <c r="P21" s="146"/>
      <c r="Q21" s="146"/>
      <c r="R21" s="146"/>
      <c r="S21" s="60"/>
      <c r="T21" s="60"/>
      <c r="U21" s="60"/>
      <c r="V21" s="60"/>
      <c r="W21" s="60"/>
      <c r="X21" s="60"/>
      <c r="Y21" s="60"/>
      <c r="Z21" s="60"/>
      <c r="AA21" s="60"/>
      <c r="AB21" s="60"/>
      <c r="AC21" s="60"/>
      <c r="AD21" s="60"/>
      <c r="AE21" s="60"/>
      <c r="AF21" s="60"/>
      <c r="AG21" s="60"/>
      <c r="AH21" s="60"/>
      <c r="AI21" s="60"/>
      <c r="AJ21" s="60"/>
      <c r="AK21" s="60"/>
      <c r="AL21" s="60"/>
      <c r="AM21" s="60"/>
      <c r="AN21" s="60"/>
      <c r="AO21" s="60"/>
      <c r="AP21" s="60"/>
      <c r="AQ21" s="60"/>
      <c r="AR21" s="60"/>
      <c r="AS21" s="60"/>
      <c r="AT21" s="60"/>
      <c r="AU21" s="60"/>
      <c r="AV21" s="60"/>
      <c r="AW21" s="60"/>
      <c r="AX21" s="60"/>
      <c r="AY21" s="60"/>
      <c r="AZ21" s="60"/>
      <c r="BA21" s="60"/>
      <c r="BB21" s="60"/>
    </row>
    <row r="22" spans="2:54" ht="15">
      <c r="B22" s="60"/>
      <c r="C22" s="62"/>
      <c r="D22" s="62"/>
      <c r="E22" s="60"/>
      <c r="F22" s="60"/>
      <c r="G22" s="60"/>
      <c r="H22" s="60"/>
      <c r="I22" s="146"/>
      <c r="J22" s="146"/>
      <c r="K22" s="146"/>
      <c r="L22" s="146"/>
      <c r="M22" s="146"/>
      <c r="N22" s="146"/>
      <c r="O22" s="146"/>
      <c r="P22" s="146"/>
      <c r="Q22" s="146"/>
      <c r="R22" s="146"/>
      <c r="S22" s="60"/>
      <c r="T22" s="60"/>
      <c r="U22" s="60"/>
      <c r="V22" s="60"/>
      <c r="W22" s="60"/>
      <c r="X22" s="60"/>
      <c r="Y22" s="60"/>
      <c r="Z22" s="60"/>
      <c r="AA22" s="60"/>
      <c r="AB22" s="60"/>
      <c r="AC22" s="60"/>
      <c r="AD22" s="60"/>
      <c r="AE22" s="60"/>
      <c r="AF22" s="60"/>
      <c r="AG22" s="60"/>
      <c r="AH22" s="60"/>
      <c r="AI22" s="60"/>
      <c r="AJ22" s="60"/>
      <c r="AK22" s="60"/>
      <c r="AL22" s="60"/>
      <c r="AM22" s="60"/>
      <c r="AN22" s="60"/>
      <c r="AO22" s="60"/>
      <c r="AP22" s="60"/>
      <c r="AQ22" s="60"/>
      <c r="AR22" s="60"/>
      <c r="AS22" s="60"/>
      <c r="AT22" s="60"/>
      <c r="AU22" s="60"/>
      <c r="AV22" s="60"/>
      <c r="AW22" s="60"/>
      <c r="AX22" s="60"/>
      <c r="AY22" s="60"/>
      <c r="AZ22" s="60"/>
      <c r="BA22" s="60"/>
      <c r="BB22" s="60"/>
    </row>
    <row r="23" spans="2:54" ht="15">
      <c r="B23" s="86" t="s">
        <v>42</v>
      </c>
      <c r="C23" s="146"/>
      <c r="D23" s="146"/>
      <c r="E23" s="146"/>
      <c r="G23" s="137"/>
      <c r="H23" s="87"/>
      <c r="I23" s="87"/>
      <c r="J23" s="146"/>
      <c r="K23" s="146"/>
      <c r="L23" s="146"/>
      <c r="M23" s="146"/>
      <c r="N23" s="146"/>
      <c r="O23" s="146"/>
      <c r="P23" s="146"/>
      <c r="Q23" s="146"/>
      <c r="R23" s="146"/>
      <c r="S23" s="60"/>
      <c r="T23" s="60"/>
      <c r="U23" s="60"/>
      <c r="V23" s="60"/>
      <c r="W23" s="60"/>
      <c r="X23" s="60"/>
      <c r="Y23" s="60"/>
      <c r="Z23" s="60"/>
      <c r="AA23" s="60"/>
      <c r="AB23" s="60"/>
      <c r="AC23" s="60"/>
      <c r="AD23" s="60"/>
      <c r="AE23" s="60"/>
      <c r="AF23" s="60"/>
      <c r="AG23" s="60"/>
      <c r="AH23" s="60"/>
      <c r="AI23" s="60"/>
      <c r="AJ23" s="60"/>
      <c r="AK23" s="60"/>
      <c r="AL23" s="60"/>
      <c r="AM23" s="60"/>
      <c r="AN23" s="60"/>
      <c r="AO23" s="60"/>
      <c r="AP23" s="60"/>
      <c r="AQ23" s="60"/>
      <c r="AR23" s="60"/>
      <c r="AS23" s="60"/>
      <c r="AT23" s="60"/>
      <c r="AU23" s="60"/>
      <c r="AV23" s="60"/>
      <c r="AW23" s="60"/>
      <c r="AX23" s="60"/>
      <c r="AY23" s="60"/>
      <c r="AZ23" s="60"/>
      <c r="BA23" s="60"/>
      <c r="BB23" s="60"/>
    </row>
    <row r="24" spans="2:54" ht="15">
      <c r="B24" s="61" t="s">
        <v>44</v>
      </c>
      <c r="C24" s="61" t="s">
        <v>38</v>
      </c>
      <c r="D24" s="61" t="s">
        <v>45</v>
      </c>
      <c r="E24" s="61" t="s">
        <v>46</v>
      </c>
      <c r="F24" s="61" t="s">
        <v>47</v>
      </c>
      <c r="G24" s="61" t="s">
        <v>48</v>
      </c>
      <c r="H24" s="61" t="s">
        <v>49</v>
      </c>
      <c r="I24" s="61" t="s">
        <v>50</v>
      </c>
      <c r="J24" s="146"/>
      <c r="K24" s="146"/>
      <c r="L24" s="146"/>
      <c r="M24" s="146"/>
      <c r="N24" s="146"/>
      <c r="O24" s="146"/>
      <c r="P24" s="146"/>
      <c r="Q24" s="146"/>
      <c r="R24" s="146"/>
      <c r="S24" s="60"/>
      <c r="T24" s="60"/>
      <c r="U24" s="60"/>
      <c r="V24" s="60"/>
      <c r="W24" s="60"/>
      <c r="X24" s="60"/>
      <c r="Y24" s="60"/>
      <c r="Z24" s="60"/>
      <c r="AA24" s="60"/>
      <c r="AB24" s="60"/>
      <c r="AC24" s="60"/>
      <c r="AD24" s="60"/>
      <c r="AE24" s="60"/>
      <c r="AF24" s="60"/>
      <c r="AG24" s="60"/>
      <c r="AH24" s="60"/>
      <c r="AI24" s="60"/>
      <c r="AJ24" s="60"/>
      <c r="AK24" s="60"/>
      <c r="AL24" s="60"/>
      <c r="AM24" s="60"/>
      <c r="AN24" s="60"/>
      <c r="AO24" s="60"/>
      <c r="AP24" s="60"/>
      <c r="AQ24" s="60"/>
      <c r="AR24" s="60"/>
      <c r="AS24" s="60"/>
      <c r="AT24" s="60"/>
      <c r="AU24" s="60"/>
      <c r="AV24" s="60"/>
      <c r="AW24" s="60"/>
      <c r="AX24" s="60"/>
      <c r="AY24" s="60"/>
      <c r="AZ24" s="60"/>
      <c r="BA24" s="60"/>
      <c r="BB24" s="60"/>
    </row>
    <row r="25" spans="2:54" ht="15">
      <c r="B25" s="60" t="s">
        <v>146</v>
      </c>
      <c r="C25" s="62" t="s">
        <v>364</v>
      </c>
      <c r="D25" s="60"/>
      <c r="E25" s="62" t="s">
        <v>358</v>
      </c>
      <c r="F25" s="60"/>
      <c r="G25" s="60"/>
      <c r="H25" s="60"/>
      <c r="I25" s="60"/>
      <c r="J25" s="146"/>
      <c r="K25" s="146"/>
      <c r="L25" s="146"/>
      <c r="M25" s="146"/>
      <c r="N25" s="146"/>
      <c r="O25" s="146"/>
      <c r="P25" s="146"/>
      <c r="Q25" s="146"/>
      <c r="R25" s="146"/>
      <c r="S25" s="146"/>
      <c r="T25" s="146"/>
      <c r="U25" s="146"/>
      <c r="V25" s="146"/>
      <c r="W25" s="146"/>
      <c r="X25" s="146"/>
      <c r="Y25" s="146"/>
      <c r="Z25" s="146"/>
      <c r="AA25" s="146"/>
      <c r="AB25" s="146"/>
      <c r="AC25" s="146"/>
      <c r="AD25" s="146"/>
      <c r="AE25" s="146"/>
      <c r="AF25" s="146"/>
      <c r="AG25" s="146"/>
      <c r="AH25" s="146"/>
      <c r="AI25" s="146"/>
      <c r="AJ25" s="146"/>
      <c r="AK25" s="146"/>
      <c r="AL25" s="146"/>
      <c r="AM25" s="146"/>
      <c r="AN25" s="146"/>
      <c r="AO25" s="146"/>
      <c r="AP25" s="146"/>
      <c r="AQ25" s="146"/>
      <c r="AR25" s="146"/>
      <c r="AS25" s="146"/>
      <c r="AT25" s="60"/>
      <c r="AU25" s="60"/>
      <c r="AV25" s="60"/>
      <c r="AW25" s="60"/>
      <c r="AX25" s="60"/>
      <c r="AY25" s="60"/>
      <c r="AZ25" s="60"/>
      <c r="BA25" s="60"/>
      <c r="BB25" s="60"/>
    </row>
    <row r="26" spans="2:54" ht="15">
      <c r="B26" s="60"/>
      <c r="C26" s="62" t="s">
        <v>365</v>
      </c>
      <c r="D26" s="60"/>
      <c r="E26" s="62" t="s">
        <v>362</v>
      </c>
      <c r="F26" s="60"/>
      <c r="G26" s="60"/>
      <c r="H26" s="60"/>
      <c r="I26" s="60"/>
      <c r="J26" s="146"/>
      <c r="K26" s="146"/>
      <c r="L26" s="146"/>
      <c r="M26" s="146"/>
      <c r="N26" s="146"/>
      <c r="O26" s="146"/>
      <c r="P26" s="146"/>
      <c r="Q26" s="146"/>
      <c r="R26" s="146"/>
      <c r="S26" s="146"/>
      <c r="T26" s="146"/>
      <c r="U26" s="146"/>
      <c r="V26" s="146"/>
      <c r="W26" s="146"/>
      <c r="X26" s="146"/>
      <c r="Y26" s="146"/>
      <c r="Z26" s="146"/>
      <c r="AA26" s="146"/>
      <c r="AB26" s="146"/>
      <c r="AC26" s="146"/>
      <c r="AD26" s="146"/>
      <c r="AE26" s="146"/>
      <c r="AF26" s="146"/>
      <c r="AG26" s="146"/>
      <c r="AH26" s="146"/>
      <c r="AI26" s="146"/>
      <c r="AJ26" s="146"/>
      <c r="AK26" s="146"/>
      <c r="AL26" s="146"/>
      <c r="AM26" s="146"/>
      <c r="AN26" s="146"/>
      <c r="AO26" s="146"/>
      <c r="AP26" s="146"/>
      <c r="AQ26" s="146"/>
      <c r="AR26" s="146"/>
      <c r="AS26" s="146"/>
      <c r="AT26" s="60"/>
      <c r="AU26" s="60"/>
      <c r="AV26" s="60"/>
      <c r="AW26" s="60"/>
      <c r="AX26" s="60"/>
      <c r="AY26" s="60"/>
      <c r="AZ26" s="60"/>
      <c r="BA26" s="60"/>
      <c r="BB26" s="60"/>
    </row>
    <row r="27" spans="2:54" ht="15">
      <c r="B27" s="62" t="s">
        <v>51</v>
      </c>
      <c r="C27" s="62" t="s">
        <v>366</v>
      </c>
      <c r="D27" s="60"/>
      <c r="E27" s="62" t="s">
        <v>156</v>
      </c>
      <c r="F27" s="60"/>
      <c r="G27" s="60"/>
      <c r="H27" s="60"/>
      <c r="I27" s="60"/>
      <c r="J27" s="146"/>
      <c r="K27" s="146"/>
      <c r="L27" s="146"/>
      <c r="M27" s="146"/>
      <c r="N27" s="146"/>
      <c r="O27" s="146"/>
      <c r="P27" s="146"/>
      <c r="Q27" s="146"/>
      <c r="R27" s="146"/>
      <c r="S27" s="146"/>
      <c r="T27" s="146"/>
      <c r="U27" s="146"/>
      <c r="V27" s="146"/>
      <c r="W27" s="146"/>
      <c r="X27" s="146"/>
      <c r="Y27" s="146"/>
      <c r="Z27" s="146"/>
      <c r="AA27" s="146"/>
      <c r="AB27" s="146"/>
      <c r="AC27" s="146"/>
      <c r="AD27" s="146"/>
      <c r="AE27" s="146"/>
      <c r="AF27" s="146"/>
      <c r="AG27" s="146"/>
      <c r="AH27" s="146"/>
      <c r="AI27" s="146"/>
      <c r="AJ27" s="146"/>
      <c r="AK27" s="146"/>
      <c r="AL27" s="146"/>
      <c r="AM27" s="146"/>
      <c r="AN27" s="146"/>
      <c r="AO27" s="146"/>
      <c r="AP27" s="146"/>
      <c r="AQ27" s="146"/>
      <c r="AR27" s="146"/>
      <c r="AS27" s="146"/>
      <c r="AT27" s="60"/>
      <c r="AU27" s="60"/>
      <c r="AV27" s="60"/>
      <c r="AW27" s="60"/>
      <c r="AX27" s="60"/>
      <c r="AY27" s="60"/>
      <c r="AZ27" s="60"/>
      <c r="BA27" s="60"/>
      <c r="BB27" s="60"/>
    </row>
    <row r="28" spans="2:54" ht="15">
      <c r="B28" s="60"/>
      <c r="C28" s="62"/>
      <c r="D28" s="60"/>
      <c r="E28" s="62"/>
      <c r="F28" s="60"/>
      <c r="G28" s="60"/>
      <c r="H28" s="60"/>
      <c r="I28" s="60"/>
      <c r="J28" s="146"/>
      <c r="K28" s="146"/>
      <c r="L28" s="146"/>
      <c r="M28" s="146"/>
      <c r="N28" s="146"/>
      <c r="O28" s="146"/>
      <c r="P28" s="146"/>
      <c r="Q28" s="146"/>
      <c r="R28" s="146"/>
      <c r="S28" s="146"/>
      <c r="T28" s="146"/>
      <c r="U28" s="146"/>
      <c r="V28" s="146"/>
      <c r="W28" s="146"/>
      <c r="X28" s="146"/>
      <c r="Y28" s="146"/>
      <c r="Z28" s="146"/>
      <c r="AA28" s="146"/>
      <c r="AB28" s="146"/>
      <c r="AC28" s="146"/>
      <c r="AD28" s="146"/>
      <c r="AE28" s="146"/>
      <c r="AF28" s="146"/>
      <c r="AG28" s="146"/>
      <c r="AH28" s="146"/>
      <c r="AI28" s="146"/>
      <c r="AJ28" s="146"/>
      <c r="AK28" s="146"/>
      <c r="AL28" s="146"/>
      <c r="AM28" s="146"/>
      <c r="AN28" s="146"/>
      <c r="AO28" s="146"/>
      <c r="AP28" s="146"/>
      <c r="AQ28" s="146"/>
      <c r="AR28" s="146"/>
      <c r="AS28" s="146"/>
      <c r="AT28" s="60"/>
      <c r="AU28" s="60"/>
      <c r="AV28" s="60"/>
      <c r="AW28" s="60"/>
      <c r="AX28" s="60"/>
      <c r="AY28" s="60"/>
      <c r="AZ28" s="60"/>
      <c r="BA28" s="60"/>
      <c r="BB28" s="60"/>
    </row>
    <row r="29" spans="2:54" ht="15">
      <c r="B29" s="60"/>
      <c r="C29" s="62"/>
      <c r="D29" s="60"/>
      <c r="E29" s="62"/>
      <c r="F29" s="60"/>
      <c r="G29" s="60"/>
      <c r="H29" s="60"/>
      <c r="I29" s="60"/>
      <c r="J29" s="146"/>
      <c r="K29" s="146"/>
      <c r="L29" s="146"/>
      <c r="M29" s="146"/>
      <c r="N29" s="146"/>
      <c r="O29" s="146"/>
      <c r="P29" s="146"/>
      <c r="Q29" s="146"/>
      <c r="R29" s="146"/>
      <c r="S29" s="146"/>
      <c r="T29" s="146"/>
      <c r="U29" s="146"/>
      <c r="V29" s="146"/>
      <c r="W29" s="146"/>
      <c r="X29" s="146"/>
      <c r="Y29" s="146"/>
      <c r="Z29" s="146"/>
      <c r="AA29" s="146"/>
      <c r="AB29" s="146"/>
      <c r="AC29" s="146"/>
      <c r="AD29" s="146"/>
      <c r="AE29" s="146"/>
      <c r="AF29" s="146"/>
      <c r="AG29" s="146"/>
      <c r="AH29" s="146"/>
      <c r="AI29" s="146"/>
      <c r="AJ29" s="146"/>
      <c r="AK29" s="146"/>
      <c r="AL29" s="146"/>
      <c r="AM29" s="146"/>
      <c r="AN29" s="146"/>
      <c r="AO29" s="146"/>
      <c r="AP29" s="146"/>
      <c r="AQ29" s="146"/>
      <c r="AR29" s="146"/>
      <c r="AS29" s="146"/>
      <c r="AT29" s="60"/>
      <c r="AU29" s="60"/>
      <c r="AV29" s="60"/>
      <c r="AW29" s="60"/>
      <c r="AX29" s="60"/>
      <c r="AY29" s="60"/>
      <c r="AZ29" s="60"/>
      <c r="BA29" s="60"/>
      <c r="BB29" s="60"/>
    </row>
    <row r="30" spans="2:54" ht="15">
      <c r="B30" s="60"/>
      <c r="C30" s="60"/>
      <c r="D30" s="60"/>
      <c r="E30" s="60"/>
      <c r="F30" s="60"/>
      <c r="G30" s="60"/>
      <c r="H30" s="60"/>
      <c r="I30" s="60"/>
      <c r="J30" s="146"/>
      <c r="K30" s="146"/>
      <c r="L30" s="146"/>
      <c r="M30" s="146"/>
      <c r="N30" s="146"/>
      <c r="O30" s="146"/>
      <c r="P30" s="146"/>
      <c r="Q30" s="146"/>
      <c r="R30" s="146"/>
      <c r="S30" s="146"/>
      <c r="T30" s="146"/>
      <c r="U30" s="146"/>
      <c r="V30" s="146"/>
      <c r="W30" s="146"/>
      <c r="X30" s="146"/>
      <c r="Y30" s="146"/>
      <c r="Z30" s="146"/>
      <c r="AA30" s="146"/>
      <c r="AB30" s="146"/>
      <c r="AC30" s="146"/>
      <c r="AD30" s="146"/>
      <c r="AE30" s="146"/>
      <c r="AF30" s="146"/>
      <c r="AG30" s="146"/>
      <c r="AH30" s="146"/>
      <c r="AI30" s="146"/>
      <c r="AJ30" s="146"/>
      <c r="AK30" s="146"/>
      <c r="AL30" s="146"/>
      <c r="AM30" s="146"/>
      <c r="AN30" s="146"/>
      <c r="AO30" s="146"/>
      <c r="AP30" s="146"/>
      <c r="AQ30" s="146"/>
      <c r="AR30" s="146"/>
      <c r="AS30" s="146"/>
      <c r="AT30" s="60"/>
      <c r="AU30" s="60"/>
      <c r="AV30" s="60"/>
      <c r="AW30" s="60"/>
      <c r="AX30" s="60"/>
      <c r="AY30" s="60"/>
      <c r="AZ30" s="60"/>
      <c r="BA30" s="60"/>
      <c r="BB30" s="60"/>
    </row>
    <row r="31" spans="2:54" ht="15">
      <c r="B31" s="88" t="s">
        <v>367</v>
      </c>
      <c r="C31" s="60"/>
      <c r="D31" s="59" t="s">
        <v>66</v>
      </c>
      <c r="E31" s="92"/>
      <c r="F31" s="60"/>
      <c r="G31" s="60"/>
      <c r="H31" s="60"/>
      <c r="I31" s="60"/>
      <c r="J31" s="60"/>
      <c r="K31" s="60"/>
      <c r="L31" s="60"/>
      <c r="M31" s="88" t="s">
        <v>367</v>
      </c>
      <c r="N31" s="60"/>
      <c r="O31" s="59" t="s">
        <v>368</v>
      </c>
      <c r="P31" s="92"/>
      <c r="Q31" s="60"/>
      <c r="R31" s="60"/>
      <c r="S31" s="60"/>
      <c r="T31" s="60"/>
      <c r="U31" s="60"/>
      <c r="V31" s="60"/>
      <c r="W31" s="60"/>
      <c r="X31" s="60"/>
      <c r="Y31" s="60"/>
      <c r="Z31" s="60"/>
      <c r="AA31" s="88" t="s">
        <v>367</v>
      </c>
      <c r="AB31" s="60"/>
      <c r="AC31" s="59" t="s">
        <v>369</v>
      </c>
      <c r="AD31" s="92"/>
      <c r="AE31" s="60"/>
      <c r="AF31" s="60"/>
      <c r="AG31" s="60"/>
      <c r="AH31" s="60"/>
      <c r="AI31" s="60"/>
      <c r="AJ31" s="60"/>
      <c r="AK31" s="146"/>
      <c r="AL31" s="146"/>
      <c r="AM31" s="146"/>
      <c r="AN31" s="146"/>
      <c r="AO31" s="146"/>
      <c r="AX31" s="87"/>
      <c r="AY31" s="87"/>
      <c r="AZ31" s="87"/>
      <c r="BA31" s="87"/>
    </row>
    <row r="32" spans="2:54" ht="15">
      <c r="B32" s="61" t="s">
        <v>8</v>
      </c>
      <c r="C32" s="61" t="s">
        <v>69</v>
      </c>
      <c r="D32" s="61" t="s">
        <v>70</v>
      </c>
      <c r="E32" s="74" t="s">
        <v>9</v>
      </c>
      <c r="F32" s="74" t="s">
        <v>10</v>
      </c>
      <c r="G32" s="74" t="s">
        <v>11</v>
      </c>
      <c r="H32" s="74" t="s">
        <v>12</v>
      </c>
      <c r="I32" s="74" t="s">
        <v>13</v>
      </c>
      <c r="J32" s="74" t="s">
        <v>14</v>
      </c>
      <c r="K32" s="74" t="s">
        <v>15</v>
      </c>
      <c r="L32" s="83"/>
      <c r="M32" s="61" t="s">
        <v>8</v>
      </c>
      <c r="N32" s="61" t="s">
        <v>69</v>
      </c>
      <c r="O32" s="61" t="s">
        <v>70</v>
      </c>
      <c r="P32" s="74" t="s">
        <v>9</v>
      </c>
      <c r="Q32" s="74" t="s">
        <v>10</v>
      </c>
      <c r="R32" s="74" t="s">
        <v>11</v>
      </c>
      <c r="S32" s="74" t="s">
        <v>12</v>
      </c>
      <c r="T32" s="74" t="s">
        <v>13</v>
      </c>
      <c r="U32" s="74" t="s">
        <v>14</v>
      </c>
      <c r="V32" s="74" t="s">
        <v>15</v>
      </c>
      <c r="W32" s="83"/>
      <c r="X32" s="83"/>
      <c r="Y32" s="83"/>
      <c r="Z32" s="83"/>
      <c r="AA32" s="61" t="s">
        <v>8</v>
      </c>
      <c r="AB32" s="61" t="s">
        <v>69</v>
      </c>
      <c r="AC32" s="61" t="s">
        <v>70</v>
      </c>
      <c r="AD32" s="74" t="s">
        <v>9</v>
      </c>
      <c r="AE32" s="74" t="s">
        <v>10</v>
      </c>
      <c r="AF32" s="74" t="s">
        <v>11</v>
      </c>
      <c r="AG32" s="74" t="s">
        <v>12</v>
      </c>
      <c r="AH32" s="74" t="s">
        <v>13</v>
      </c>
      <c r="AI32" s="74" t="s">
        <v>14</v>
      </c>
      <c r="AJ32" s="74" t="s">
        <v>15</v>
      </c>
      <c r="AK32" s="83"/>
      <c r="AL32" s="83"/>
      <c r="AM32" s="60"/>
      <c r="AN32" s="88"/>
      <c r="AO32" s="60"/>
    </row>
    <row r="33" spans="2:54" ht="15">
      <c r="B33" s="62" t="s">
        <v>356</v>
      </c>
      <c r="C33" s="62" t="s">
        <v>73</v>
      </c>
      <c r="D33" s="62" t="s">
        <v>364</v>
      </c>
      <c r="E33" s="93">
        <v>0.16919999999999999</v>
      </c>
      <c r="F33" s="93">
        <v>0.16919999999999999</v>
      </c>
      <c r="G33" s="93">
        <v>0.16919999999999999</v>
      </c>
      <c r="H33" s="93">
        <v>0.16919999999999999</v>
      </c>
      <c r="I33" s="93">
        <v>0.16919999999999999</v>
      </c>
      <c r="J33" s="93">
        <v>0.16919999999999999</v>
      </c>
      <c r="K33" s="93">
        <v>0.16919999999999999</v>
      </c>
      <c r="L33" s="97"/>
      <c r="M33" s="62" t="s">
        <v>356</v>
      </c>
      <c r="N33" s="62" t="s">
        <v>73</v>
      </c>
      <c r="O33" s="62" t="s">
        <v>364</v>
      </c>
      <c r="P33" s="93">
        <f>C43/(C43+C44)</f>
        <v>0</v>
      </c>
      <c r="Q33" s="93">
        <f t="shared" ref="Q33:V33" si="8">D43/(D43+D44)</f>
        <v>0</v>
      </c>
      <c r="R33" s="93">
        <f t="shared" si="8"/>
        <v>0</v>
      </c>
      <c r="S33" s="93">
        <f t="shared" si="8"/>
        <v>0</v>
      </c>
      <c r="T33" s="93">
        <f t="shared" si="8"/>
        <v>0</v>
      </c>
      <c r="U33" s="93">
        <f t="shared" si="8"/>
        <v>0</v>
      </c>
      <c r="V33" s="93">
        <f t="shared" si="8"/>
        <v>0</v>
      </c>
      <c r="W33" s="97"/>
      <c r="X33" s="97"/>
      <c r="Y33" s="97"/>
      <c r="Z33" s="97"/>
      <c r="AA33" s="62" t="s">
        <v>356</v>
      </c>
      <c r="AB33" s="62" t="s">
        <v>73</v>
      </c>
      <c r="AC33" s="62" t="s">
        <v>364</v>
      </c>
      <c r="AD33" s="93">
        <f>P33</f>
        <v>0</v>
      </c>
      <c r="AE33" s="93">
        <f t="shared" ref="AE33:AJ33" si="9">Q33</f>
        <v>0</v>
      </c>
      <c r="AF33" s="93">
        <f t="shared" si="9"/>
        <v>0</v>
      </c>
      <c r="AG33" s="93">
        <f t="shared" si="9"/>
        <v>0</v>
      </c>
      <c r="AH33" s="93">
        <f t="shared" si="9"/>
        <v>0</v>
      </c>
      <c r="AI33" s="93">
        <f t="shared" si="9"/>
        <v>0</v>
      </c>
      <c r="AJ33" s="93">
        <f t="shared" si="9"/>
        <v>0</v>
      </c>
      <c r="AK33" s="105"/>
      <c r="AL33" s="105"/>
      <c r="AM33" s="60"/>
      <c r="AN33" s="164"/>
      <c r="AO33" s="60"/>
    </row>
    <row r="34" spans="2:54" ht="15">
      <c r="B34" s="62"/>
      <c r="C34" s="62" t="s">
        <v>366</v>
      </c>
      <c r="D34" s="62"/>
      <c r="E34" s="93"/>
      <c r="F34" s="93"/>
      <c r="G34" s="93"/>
      <c r="H34" s="93"/>
      <c r="I34" s="93"/>
      <c r="J34" s="93"/>
      <c r="K34" s="93"/>
      <c r="L34" s="97"/>
      <c r="M34" s="62"/>
      <c r="N34" s="62" t="s">
        <v>366</v>
      </c>
      <c r="O34" s="62"/>
      <c r="P34" s="93">
        <f>1-P33</f>
        <v>1</v>
      </c>
      <c r="Q34" s="93">
        <f t="shared" ref="Q34:V34" si="10">1-Q33</f>
        <v>1</v>
      </c>
      <c r="R34" s="93">
        <f t="shared" si="10"/>
        <v>1</v>
      </c>
      <c r="S34" s="93">
        <f t="shared" si="10"/>
        <v>1</v>
      </c>
      <c r="T34" s="93">
        <f t="shared" si="10"/>
        <v>1</v>
      </c>
      <c r="U34" s="93">
        <f t="shared" si="10"/>
        <v>1</v>
      </c>
      <c r="V34" s="93">
        <f t="shared" si="10"/>
        <v>1</v>
      </c>
      <c r="W34" s="97"/>
      <c r="X34" s="97"/>
      <c r="Y34" s="97"/>
      <c r="Z34" s="97"/>
      <c r="AA34" s="62"/>
      <c r="AB34" s="62" t="s">
        <v>366</v>
      </c>
      <c r="AC34" s="62"/>
      <c r="AD34" s="93">
        <f>(1-AD33)*80%</f>
        <v>0.8</v>
      </c>
      <c r="AE34" s="93">
        <f t="shared" ref="AE34:AJ34" si="11">(1-AE33)*80%</f>
        <v>0.8</v>
      </c>
      <c r="AF34" s="93">
        <f t="shared" si="11"/>
        <v>0.8</v>
      </c>
      <c r="AG34" s="93">
        <f t="shared" si="11"/>
        <v>0.8</v>
      </c>
      <c r="AH34" s="93">
        <f t="shared" si="11"/>
        <v>0.8</v>
      </c>
      <c r="AI34" s="93">
        <f t="shared" si="11"/>
        <v>0.8</v>
      </c>
      <c r="AJ34" s="93">
        <f t="shared" si="11"/>
        <v>0.8</v>
      </c>
      <c r="AK34" s="105"/>
      <c r="AL34" s="105"/>
      <c r="AM34" s="60"/>
      <c r="AN34" s="164"/>
      <c r="AO34" s="60"/>
    </row>
    <row r="35" spans="2:54" ht="15">
      <c r="B35" s="62"/>
      <c r="C35" s="62" t="s">
        <v>52</v>
      </c>
      <c r="D35" s="62"/>
      <c r="E35" s="93"/>
      <c r="F35" s="93"/>
      <c r="G35" s="93"/>
      <c r="H35" s="93"/>
      <c r="I35" s="93"/>
      <c r="J35" s="93"/>
      <c r="K35" s="93"/>
      <c r="L35" s="97"/>
      <c r="M35" s="62"/>
      <c r="N35" s="62" t="s">
        <v>52</v>
      </c>
      <c r="O35" s="62"/>
      <c r="P35" s="93">
        <v>0</v>
      </c>
      <c r="Q35" s="93">
        <v>0</v>
      </c>
      <c r="R35" s="93">
        <v>0</v>
      </c>
      <c r="S35" s="93">
        <v>0</v>
      </c>
      <c r="T35" s="93">
        <v>0</v>
      </c>
      <c r="U35" s="93">
        <v>0</v>
      </c>
      <c r="V35" s="93">
        <v>0</v>
      </c>
      <c r="W35" s="97"/>
      <c r="X35" s="97"/>
      <c r="Y35" s="97"/>
      <c r="Z35" s="97"/>
      <c r="AA35" s="62"/>
      <c r="AB35" s="62" t="s">
        <v>52</v>
      </c>
      <c r="AC35" s="62"/>
      <c r="AD35" s="93">
        <f>1-AD33-AD34</f>
        <v>0.2</v>
      </c>
      <c r="AE35" s="93">
        <f t="shared" ref="AE35:AJ35" si="12">1-AE33-AE34</f>
        <v>0.2</v>
      </c>
      <c r="AF35" s="93">
        <f t="shared" si="12"/>
        <v>0.2</v>
      </c>
      <c r="AG35" s="93">
        <f t="shared" si="12"/>
        <v>0.2</v>
      </c>
      <c r="AH35" s="93">
        <f t="shared" si="12"/>
        <v>0.2</v>
      </c>
      <c r="AI35" s="93">
        <f t="shared" si="12"/>
        <v>0.2</v>
      </c>
      <c r="AJ35" s="93">
        <f t="shared" si="12"/>
        <v>0.2</v>
      </c>
      <c r="AK35" s="105"/>
      <c r="AL35" s="105"/>
      <c r="AM35" s="60"/>
      <c r="AN35" s="164"/>
      <c r="AO35" s="60"/>
    </row>
    <row r="36" spans="2:54" ht="15">
      <c r="B36" s="62" t="s">
        <v>360</v>
      </c>
      <c r="C36" s="62" t="s">
        <v>73</v>
      </c>
      <c r="D36" s="62" t="s">
        <v>365</v>
      </c>
      <c r="E36" s="93">
        <v>0.62509999999999999</v>
      </c>
      <c r="F36" s="93">
        <v>0.62509999999999999</v>
      </c>
      <c r="G36" s="93">
        <v>0.62509999999999999</v>
      </c>
      <c r="H36" s="93">
        <v>0.62509999999999999</v>
      </c>
      <c r="I36" s="93">
        <v>0.62509999999999999</v>
      </c>
      <c r="J36" s="93">
        <v>0.62509999999999999</v>
      </c>
      <c r="K36" s="93">
        <v>0.62509999999999999</v>
      </c>
      <c r="L36" s="97"/>
      <c r="M36" s="62" t="s">
        <v>360</v>
      </c>
      <c r="N36" s="62" t="s">
        <v>73</v>
      </c>
      <c r="O36" s="62" t="s">
        <v>365</v>
      </c>
      <c r="P36" s="93">
        <f t="shared" ref="P36" si="13">C45/(C45+C46)</f>
        <v>0</v>
      </c>
      <c r="Q36" s="93">
        <f t="shared" ref="Q36" si="14">D45/(D45+D46)</f>
        <v>1.30718954248366E-2</v>
      </c>
      <c r="R36" s="93">
        <f t="shared" ref="R36" si="15">E45/(E45+E46)</f>
        <v>4.5454545454545496E-3</v>
      </c>
      <c r="S36" s="93">
        <f t="shared" ref="S36" si="16">F45/(F45+F46)</f>
        <v>5.9701492537313397E-2</v>
      </c>
      <c r="T36" s="93">
        <f t="shared" ref="T36" si="17">G45/(G45+G46)</f>
        <v>5.5555555555555601E-2</v>
      </c>
      <c r="U36" s="93">
        <f t="shared" ref="U36" si="18">H45/(H45+H46)</f>
        <v>2.0512820512820499E-2</v>
      </c>
      <c r="V36" s="93">
        <f t="shared" ref="V36" si="19">I45/(I45+I46)</f>
        <v>4.8543689320388397E-3</v>
      </c>
      <c r="W36" s="97"/>
      <c r="X36" s="97"/>
      <c r="Y36" s="97"/>
      <c r="Z36" s="97"/>
      <c r="AA36" s="62" t="s">
        <v>360</v>
      </c>
      <c r="AB36" s="62" t="s">
        <v>73</v>
      </c>
      <c r="AC36" s="62" t="s">
        <v>365</v>
      </c>
      <c r="AD36" s="93">
        <f>P36</f>
        <v>0</v>
      </c>
      <c r="AE36" s="93">
        <f t="shared" ref="AE36" si="20">Q36</f>
        <v>1.30718954248366E-2</v>
      </c>
      <c r="AF36" s="93">
        <f t="shared" ref="AF36" si="21">R36</f>
        <v>4.5454545454545496E-3</v>
      </c>
      <c r="AG36" s="93">
        <f t="shared" ref="AG36" si="22">S36</f>
        <v>5.9701492537313397E-2</v>
      </c>
      <c r="AH36" s="93">
        <f t="shared" ref="AH36" si="23">T36</f>
        <v>5.5555555555555601E-2</v>
      </c>
      <c r="AI36" s="93">
        <f t="shared" ref="AI36" si="24">U36</f>
        <v>2.0512820512820499E-2</v>
      </c>
      <c r="AJ36" s="93">
        <f t="shared" ref="AJ36" si="25">V36</f>
        <v>4.8543689320388397E-3</v>
      </c>
      <c r="AK36" s="105"/>
      <c r="AL36" s="105"/>
      <c r="AM36" s="60"/>
      <c r="AN36" s="164"/>
      <c r="AO36" s="60"/>
      <c r="AP36" s="60"/>
      <c r="AQ36" s="60"/>
      <c r="AR36" s="60"/>
      <c r="AS36" s="60"/>
      <c r="AT36" s="60"/>
      <c r="AU36" s="60"/>
      <c r="AV36" s="60"/>
      <c r="AW36" s="60"/>
    </row>
    <row r="37" spans="2:54" ht="15">
      <c r="B37" s="62"/>
      <c r="C37" s="62" t="s">
        <v>366</v>
      </c>
      <c r="D37" s="62"/>
      <c r="E37" s="93"/>
      <c r="F37" s="93"/>
      <c r="G37" s="93"/>
      <c r="H37" s="93"/>
      <c r="I37" s="93"/>
      <c r="J37" s="93"/>
      <c r="K37" s="93"/>
      <c r="L37" s="97"/>
      <c r="M37" s="62"/>
      <c r="N37" s="62" t="s">
        <v>366</v>
      </c>
      <c r="O37" s="62"/>
      <c r="P37" s="93">
        <f>1-P36</f>
        <v>1</v>
      </c>
      <c r="Q37" s="93">
        <f t="shared" ref="Q37" si="26">1-Q36</f>
        <v>0.986928104575163</v>
      </c>
      <c r="R37" s="93">
        <f t="shared" ref="R37" si="27">1-R36</f>
        <v>0.99545454545454504</v>
      </c>
      <c r="S37" s="93">
        <f t="shared" ref="S37" si="28">1-S36</f>
        <v>0.94029850746268695</v>
      </c>
      <c r="T37" s="93">
        <f t="shared" ref="T37" si="29">1-T36</f>
        <v>0.94444444444444398</v>
      </c>
      <c r="U37" s="93">
        <f t="shared" ref="U37" si="30">1-U36</f>
        <v>0.979487179487179</v>
      </c>
      <c r="V37" s="93">
        <f t="shared" ref="V37" si="31">1-V36</f>
        <v>0.99514563106796095</v>
      </c>
      <c r="W37" s="97"/>
      <c r="X37" s="97"/>
      <c r="Y37" s="97"/>
      <c r="Z37" s="97"/>
      <c r="AA37" s="62"/>
      <c r="AB37" s="62" t="s">
        <v>366</v>
      </c>
      <c r="AC37" s="62"/>
      <c r="AD37" s="93">
        <f>(1-AD36)*80%</f>
        <v>0.8</v>
      </c>
      <c r="AE37" s="93">
        <f t="shared" ref="AE37" si="32">(1-AE36)*80%</f>
        <v>0.78954248366013102</v>
      </c>
      <c r="AF37" s="93">
        <f t="shared" ref="AF37" si="33">(1-AF36)*80%</f>
        <v>0.79636363636363605</v>
      </c>
      <c r="AG37" s="93">
        <f t="shared" ref="AG37" si="34">(1-AG36)*80%</f>
        <v>0.75223880597014903</v>
      </c>
      <c r="AH37" s="93">
        <f t="shared" ref="AH37" si="35">(1-AH36)*80%</f>
        <v>0.75555555555555598</v>
      </c>
      <c r="AI37" s="93">
        <f t="shared" ref="AI37" si="36">(1-AI36)*80%</f>
        <v>0.78358974358974398</v>
      </c>
      <c r="AJ37" s="93">
        <f t="shared" ref="AJ37" si="37">(1-AJ36)*80%</f>
        <v>0.79611650485436902</v>
      </c>
      <c r="AK37" s="105"/>
      <c r="AL37" s="105"/>
      <c r="AM37" s="60"/>
      <c r="AN37" s="164"/>
      <c r="AO37" s="60"/>
      <c r="AP37" s="60"/>
      <c r="AQ37" s="60"/>
      <c r="AR37" s="60"/>
      <c r="AS37" s="60"/>
      <c r="AT37" s="60"/>
      <c r="AU37" s="60"/>
      <c r="AV37" s="60"/>
      <c r="AW37" s="60"/>
    </row>
    <row r="38" spans="2:54" ht="15">
      <c r="B38" s="60"/>
      <c r="C38" s="62" t="s">
        <v>52</v>
      </c>
      <c r="D38" s="60"/>
      <c r="E38" s="60"/>
      <c r="F38" s="60"/>
      <c r="G38" s="60"/>
      <c r="H38" s="60"/>
      <c r="I38" s="60"/>
      <c r="J38" s="60"/>
      <c r="K38" s="60"/>
      <c r="L38" s="60"/>
      <c r="M38" s="60"/>
      <c r="N38" s="62" t="s">
        <v>52</v>
      </c>
      <c r="O38" s="60"/>
      <c r="P38" s="93">
        <v>0</v>
      </c>
      <c r="Q38" s="93">
        <v>0</v>
      </c>
      <c r="R38" s="93">
        <v>0</v>
      </c>
      <c r="S38" s="93">
        <v>0</v>
      </c>
      <c r="T38" s="93">
        <v>0</v>
      </c>
      <c r="U38" s="93">
        <v>0</v>
      </c>
      <c r="V38" s="93">
        <v>0</v>
      </c>
      <c r="W38" s="60"/>
      <c r="X38" s="60"/>
      <c r="Y38" s="60"/>
      <c r="Z38" s="60"/>
      <c r="AA38" s="60"/>
      <c r="AB38" s="62" t="s">
        <v>52</v>
      </c>
      <c r="AC38" s="60"/>
      <c r="AD38" s="93">
        <f>1-AD36-AD37</f>
        <v>0.2</v>
      </c>
      <c r="AE38" s="93">
        <f t="shared" ref="AE38" si="38">1-AE36-AE37</f>
        <v>0.19738562091503301</v>
      </c>
      <c r="AF38" s="93">
        <f t="shared" ref="AF38" si="39">1-AF36-AF37</f>
        <v>0.19909090909090901</v>
      </c>
      <c r="AG38" s="93">
        <f t="shared" ref="AG38" si="40">1-AG36-AG37</f>
        <v>0.18805970149253701</v>
      </c>
      <c r="AH38" s="93">
        <f t="shared" ref="AH38" si="41">1-AH36-AH37</f>
        <v>0.18888888888888899</v>
      </c>
      <c r="AI38" s="93">
        <f t="shared" ref="AI38" si="42">1-AI36-AI37</f>
        <v>0.195897435897436</v>
      </c>
      <c r="AJ38" s="93">
        <f t="shared" ref="AJ38" si="43">1-AJ36-AJ37</f>
        <v>0.19902912621359201</v>
      </c>
      <c r="AK38" s="78"/>
      <c r="AL38" s="78"/>
      <c r="AM38" s="78"/>
      <c r="AN38" s="78"/>
      <c r="AO38" s="129"/>
      <c r="AP38" s="60"/>
      <c r="AQ38" s="60"/>
      <c r="AR38" s="60"/>
      <c r="AS38" s="60"/>
      <c r="AT38" s="60"/>
      <c r="AU38" s="60"/>
      <c r="AV38" s="60"/>
      <c r="AW38" s="60"/>
      <c r="AX38" s="60"/>
      <c r="AY38" s="60"/>
      <c r="AZ38" s="60"/>
      <c r="BA38" s="60"/>
      <c r="BB38" s="60"/>
    </row>
    <row r="40" spans="2:54" ht="15">
      <c r="B40" s="155"/>
      <c r="M40" s="60"/>
      <c r="N40" s="60"/>
      <c r="O40" s="60"/>
      <c r="P40" s="60"/>
      <c r="Q40" s="60"/>
      <c r="R40" s="60"/>
      <c r="S40" s="60"/>
      <c r="T40" s="60"/>
      <c r="U40" s="60"/>
      <c r="V40" s="60"/>
      <c r="W40" s="60"/>
      <c r="X40" s="60"/>
      <c r="Y40" s="60"/>
      <c r="Z40" s="60"/>
      <c r="AA40" s="60"/>
      <c r="AB40" s="60"/>
      <c r="AC40" s="60"/>
      <c r="AD40" s="60"/>
      <c r="AE40" s="146"/>
      <c r="AF40" s="146"/>
      <c r="AG40" s="146"/>
      <c r="AH40" s="146"/>
      <c r="AI40" s="146"/>
      <c r="AJ40" s="146"/>
      <c r="AK40" s="146"/>
      <c r="AL40" s="146"/>
      <c r="AM40" s="146"/>
      <c r="AN40" s="146"/>
      <c r="AO40" s="146"/>
      <c r="AP40" s="146"/>
      <c r="AQ40" s="60"/>
      <c r="AR40" s="60"/>
      <c r="AS40" s="60"/>
      <c r="AT40" s="60"/>
      <c r="AU40" s="60"/>
      <c r="AV40" s="60"/>
      <c r="AW40" s="60"/>
      <c r="AX40" s="60"/>
      <c r="AY40" s="60"/>
      <c r="AZ40" s="60"/>
      <c r="BA40" s="60"/>
      <c r="BB40" s="60"/>
    </row>
    <row r="41" spans="2:54" ht="15">
      <c r="B41" s="156" t="s">
        <v>370</v>
      </c>
      <c r="C41" s="60"/>
      <c r="D41" s="60"/>
      <c r="E41" s="60"/>
      <c r="F41" s="60"/>
      <c r="G41" s="60"/>
      <c r="H41" s="60"/>
      <c r="I41" s="60"/>
      <c r="M41" s="74"/>
      <c r="N41" s="59"/>
      <c r="O41" s="60"/>
      <c r="P41" s="60"/>
      <c r="Q41" s="60"/>
      <c r="R41" s="60"/>
      <c r="S41" s="60"/>
      <c r="T41" s="60"/>
      <c r="U41" s="60"/>
      <c r="V41" s="74"/>
      <c r="W41" s="74"/>
      <c r="X41" s="74"/>
      <c r="Y41" s="74"/>
      <c r="Z41" s="74"/>
      <c r="AA41" s="74"/>
      <c r="AB41" s="74"/>
      <c r="AC41" s="74"/>
      <c r="AD41" s="74"/>
      <c r="AE41" s="74"/>
      <c r="AF41" s="74"/>
      <c r="AG41" s="74"/>
      <c r="AH41" s="74"/>
      <c r="AI41" s="74"/>
      <c r="AJ41" s="74"/>
      <c r="AK41" s="74"/>
      <c r="AL41" s="74"/>
      <c r="AM41" s="74"/>
      <c r="AN41" s="60"/>
      <c r="AO41" s="60"/>
      <c r="AP41" s="60"/>
      <c r="AQ41" s="60"/>
      <c r="AR41" s="60"/>
      <c r="AS41" s="60"/>
      <c r="AT41" s="60"/>
      <c r="AU41" s="60"/>
      <c r="AV41" s="60"/>
      <c r="AW41" s="60"/>
      <c r="AX41" s="60"/>
      <c r="AY41" s="60"/>
    </row>
    <row r="42" spans="2:54" ht="15">
      <c r="B42" s="157" t="s">
        <v>38</v>
      </c>
      <c r="C42" s="158" t="s">
        <v>9</v>
      </c>
      <c r="D42" s="158" t="s">
        <v>10</v>
      </c>
      <c r="E42" s="158" t="s">
        <v>11</v>
      </c>
      <c r="F42" s="158" t="s">
        <v>12</v>
      </c>
      <c r="G42" s="158" t="s">
        <v>13</v>
      </c>
      <c r="H42" s="158" t="s">
        <v>14</v>
      </c>
      <c r="I42" s="158" t="s">
        <v>15</v>
      </c>
      <c r="M42" s="78"/>
      <c r="N42" s="61" t="s">
        <v>38</v>
      </c>
      <c r="O42" s="74" t="s">
        <v>9</v>
      </c>
      <c r="P42" s="74" t="s">
        <v>10</v>
      </c>
      <c r="Q42" s="74" t="s">
        <v>11</v>
      </c>
      <c r="R42" s="74" t="s">
        <v>12</v>
      </c>
      <c r="S42" s="74" t="s">
        <v>13</v>
      </c>
      <c r="T42" s="74" t="s">
        <v>14</v>
      </c>
      <c r="U42" s="74" t="s">
        <v>15</v>
      </c>
      <c r="V42" s="78"/>
      <c r="W42" s="78"/>
      <c r="X42" s="78"/>
      <c r="Y42" s="78"/>
      <c r="Z42" s="78"/>
      <c r="AA42" s="78"/>
      <c r="AB42" s="78"/>
      <c r="AC42" s="78"/>
      <c r="AD42" s="78"/>
      <c r="AE42" s="129"/>
      <c r="AF42" s="129"/>
      <c r="AG42" s="129"/>
      <c r="AH42" s="129"/>
      <c r="AI42" s="129"/>
      <c r="AJ42" s="129"/>
      <c r="AK42" s="129"/>
      <c r="AL42" s="129"/>
      <c r="AM42" s="129"/>
      <c r="AN42" s="60"/>
      <c r="AO42" s="60"/>
      <c r="AP42" s="60"/>
      <c r="AQ42" s="60"/>
      <c r="AR42" s="60"/>
      <c r="AS42" s="60"/>
      <c r="AT42" s="60"/>
      <c r="AU42" s="60"/>
      <c r="AV42" s="60"/>
      <c r="AW42" s="60"/>
      <c r="AX42" s="60"/>
      <c r="AY42" s="60"/>
    </row>
    <row r="43" spans="2:54" ht="15">
      <c r="B43" s="159" t="s">
        <v>371</v>
      </c>
      <c r="C43" s="160">
        <f t="shared" ref="C43:I44" si="44">F11/1000</f>
        <v>0</v>
      </c>
      <c r="D43" s="160">
        <f t="shared" si="44"/>
        <v>0</v>
      </c>
      <c r="E43" s="160">
        <f t="shared" si="44"/>
        <v>0</v>
      </c>
      <c r="F43" s="160">
        <f t="shared" si="44"/>
        <v>0</v>
      </c>
      <c r="G43" s="160">
        <f t="shared" si="44"/>
        <v>0</v>
      </c>
      <c r="H43" s="160">
        <f t="shared" si="44"/>
        <v>0</v>
      </c>
      <c r="I43" s="160">
        <f t="shared" si="44"/>
        <v>0</v>
      </c>
      <c r="M43" s="78"/>
      <c r="N43" s="62" t="s">
        <v>371</v>
      </c>
      <c r="O43" s="78">
        <f>C43</f>
        <v>0</v>
      </c>
      <c r="P43" s="78">
        <f t="shared" ref="P43:U46" si="45">D43</f>
        <v>0</v>
      </c>
      <c r="Q43" s="78">
        <f t="shared" si="45"/>
        <v>0</v>
      </c>
      <c r="R43" s="78">
        <f t="shared" si="45"/>
        <v>0</v>
      </c>
      <c r="S43" s="78">
        <f t="shared" si="45"/>
        <v>0</v>
      </c>
      <c r="T43" s="78">
        <f t="shared" si="45"/>
        <v>0</v>
      </c>
      <c r="U43" s="78">
        <f t="shared" si="45"/>
        <v>0</v>
      </c>
      <c r="V43" s="78"/>
      <c r="W43" s="78"/>
      <c r="X43" s="78"/>
      <c r="Y43" s="78"/>
      <c r="Z43" s="78"/>
      <c r="AA43" s="78"/>
      <c r="AB43" s="78"/>
      <c r="AC43" s="78"/>
      <c r="AD43" s="78"/>
      <c r="AE43" s="129"/>
      <c r="AF43" s="129"/>
      <c r="AG43" s="129"/>
      <c r="AH43" s="129"/>
      <c r="AI43" s="129"/>
      <c r="AJ43" s="129"/>
      <c r="AK43" s="129"/>
      <c r="AL43" s="129"/>
      <c r="AM43" s="129"/>
    </row>
    <row r="44" spans="2:54" ht="15">
      <c r="B44" s="159" t="s">
        <v>372</v>
      </c>
      <c r="C44" s="160">
        <f t="shared" si="44"/>
        <v>6.7680000000000004E-2</v>
      </c>
      <c r="D44" s="160">
        <f t="shared" si="44"/>
        <v>0.32147999999999999</v>
      </c>
      <c r="E44" s="160">
        <f t="shared" si="44"/>
        <v>0.49068000000000001</v>
      </c>
      <c r="F44" s="160">
        <f t="shared" si="44"/>
        <v>6.7680000000000004E-2</v>
      </c>
      <c r="G44" s="160">
        <f t="shared" si="44"/>
        <v>1.6920000000000001E-2</v>
      </c>
      <c r="H44" s="160">
        <f t="shared" si="44"/>
        <v>0.16919999999999999</v>
      </c>
      <c r="I44" s="160">
        <f t="shared" si="44"/>
        <v>0.45684000000000002</v>
      </c>
      <c r="M44" s="78"/>
      <c r="N44" s="62" t="s">
        <v>372</v>
      </c>
      <c r="O44" s="78">
        <f t="shared" ref="O44:O46" si="46">C44</f>
        <v>6.7680000000000004E-2</v>
      </c>
      <c r="P44" s="78">
        <f t="shared" si="45"/>
        <v>0.32147999999999999</v>
      </c>
      <c r="Q44" s="78">
        <f t="shared" si="45"/>
        <v>0.49068000000000001</v>
      </c>
      <c r="R44" s="78">
        <f t="shared" si="45"/>
        <v>6.7680000000000004E-2</v>
      </c>
      <c r="S44" s="78">
        <f t="shared" si="45"/>
        <v>1.6920000000000001E-2</v>
      </c>
      <c r="T44" s="78">
        <f t="shared" si="45"/>
        <v>0.16919999999999999</v>
      </c>
      <c r="U44" s="78">
        <f t="shared" si="45"/>
        <v>0.45684000000000002</v>
      </c>
      <c r="V44" s="78"/>
      <c r="W44" s="78"/>
      <c r="X44" s="78"/>
      <c r="Y44" s="78"/>
      <c r="Z44" s="78"/>
      <c r="AA44" s="78"/>
      <c r="AB44" s="78"/>
      <c r="AC44" s="78"/>
      <c r="AD44" s="78"/>
      <c r="AE44" s="129"/>
      <c r="AF44" s="129"/>
      <c r="AG44" s="129"/>
      <c r="AH44" s="129"/>
      <c r="AI44" s="129"/>
      <c r="AJ44" s="129"/>
      <c r="AK44" s="129"/>
      <c r="AL44" s="129"/>
      <c r="AM44" s="129"/>
    </row>
    <row r="45" spans="2:54" ht="15">
      <c r="B45" s="159" t="s">
        <v>373</v>
      </c>
      <c r="C45" s="160">
        <f t="shared" ref="C45:I46" si="47">F14/1000</f>
        <v>0</v>
      </c>
      <c r="D45" s="160">
        <f t="shared" si="47"/>
        <v>0.25003999999999998</v>
      </c>
      <c r="E45" s="160">
        <f t="shared" si="47"/>
        <v>0.12501999999999999</v>
      </c>
      <c r="F45" s="160">
        <f t="shared" si="47"/>
        <v>0.25003999999999998</v>
      </c>
      <c r="G45" s="160">
        <f t="shared" si="47"/>
        <v>6.2509999999999996E-2</v>
      </c>
      <c r="H45" s="160">
        <f t="shared" si="47"/>
        <v>0.25003999999999998</v>
      </c>
      <c r="I45" s="160">
        <f t="shared" si="47"/>
        <v>0.12501999999999999</v>
      </c>
      <c r="M45" s="78"/>
      <c r="N45" s="62" t="s">
        <v>373</v>
      </c>
      <c r="O45" s="78">
        <f t="shared" si="46"/>
        <v>0</v>
      </c>
      <c r="P45" s="78">
        <f t="shared" si="45"/>
        <v>0.25003999999999998</v>
      </c>
      <c r="Q45" s="78">
        <f t="shared" si="45"/>
        <v>0.12501999999999999</v>
      </c>
      <c r="R45" s="78">
        <f t="shared" si="45"/>
        <v>0.25003999999999998</v>
      </c>
      <c r="S45" s="78">
        <f t="shared" si="45"/>
        <v>6.2509999999999996E-2</v>
      </c>
      <c r="T45" s="78">
        <f t="shared" si="45"/>
        <v>0.25003999999999998</v>
      </c>
      <c r="U45" s="78">
        <f t="shared" si="45"/>
        <v>0.12501999999999999</v>
      </c>
      <c r="V45" s="78"/>
      <c r="W45" s="78"/>
      <c r="X45" s="78"/>
      <c r="Y45" s="78"/>
      <c r="Z45" s="78"/>
      <c r="AA45" s="78"/>
      <c r="AB45" s="78"/>
      <c r="AC45" s="78"/>
      <c r="AD45" s="78"/>
      <c r="AE45" s="129"/>
      <c r="AF45" s="129"/>
      <c r="AG45" s="129"/>
      <c r="AH45" s="129"/>
      <c r="AI45" s="129"/>
      <c r="AJ45" s="129"/>
      <c r="AK45" s="129"/>
      <c r="AL45" s="129"/>
      <c r="AM45" s="129"/>
    </row>
    <row r="46" spans="2:54" ht="15">
      <c r="B46" s="159" t="s">
        <v>374</v>
      </c>
      <c r="C46" s="160">
        <f t="shared" si="47"/>
        <v>8.1263000000000005</v>
      </c>
      <c r="D46" s="160">
        <f t="shared" si="47"/>
        <v>18.878019999999999</v>
      </c>
      <c r="E46" s="160">
        <f t="shared" si="47"/>
        <v>27.379380000000001</v>
      </c>
      <c r="F46" s="160">
        <f t="shared" si="47"/>
        <v>3.9381300000000001</v>
      </c>
      <c r="G46" s="160">
        <f t="shared" si="47"/>
        <v>1.06267</v>
      </c>
      <c r="H46" s="160">
        <f t="shared" si="47"/>
        <v>11.939410000000001</v>
      </c>
      <c r="I46" s="160">
        <f t="shared" si="47"/>
        <v>25.629100000000001</v>
      </c>
      <c r="J46" s="78"/>
      <c r="K46" s="78"/>
      <c r="L46" s="78"/>
      <c r="M46" s="78"/>
      <c r="N46" s="62" t="s">
        <v>374</v>
      </c>
      <c r="O46" s="78">
        <f t="shared" si="46"/>
        <v>8.1263000000000005</v>
      </c>
      <c r="P46" s="78">
        <f t="shared" si="45"/>
        <v>18.878019999999999</v>
      </c>
      <c r="Q46" s="78">
        <f t="shared" si="45"/>
        <v>27.379380000000001</v>
      </c>
      <c r="R46" s="78">
        <f t="shared" si="45"/>
        <v>3.9381300000000001</v>
      </c>
      <c r="S46" s="78">
        <f t="shared" si="45"/>
        <v>1.06267</v>
      </c>
      <c r="T46" s="78">
        <f t="shared" si="45"/>
        <v>11.939410000000001</v>
      </c>
      <c r="U46" s="78">
        <f t="shared" si="45"/>
        <v>25.629100000000001</v>
      </c>
      <c r="V46" s="78"/>
      <c r="W46" s="78"/>
      <c r="X46" s="78"/>
      <c r="Y46" s="78"/>
      <c r="Z46" s="78"/>
      <c r="AA46" s="78"/>
      <c r="AB46" s="78"/>
      <c r="AC46" s="78"/>
      <c r="AD46" s="78"/>
      <c r="AE46" s="78"/>
      <c r="AF46" s="78"/>
      <c r="AG46" s="78"/>
      <c r="AH46" s="129"/>
      <c r="AI46" s="129"/>
      <c r="AJ46" s="129"/>
      <c r="AK46" s="129"/>
      <c r="AL46" s="129"/>
      <c r="AM46" s="129"/>
      <c r="AN46" s="129"/>
      <c r="AO46" s="129"/>
      <c r="AP46" s="129"/>
    </row>
    <row r="48" spans="2:54" ht="15">
      <c r="B48" s="88" t="s">
        <v>375</v>
      </c>
    </row>
    <row r="49" spans="2:11" ht="15">
      <c r="B49" s="59" t="s">
        <v>144</v>
      </c>
      <c r="C49" s="60"/>
      <c r="D49" s="60"/>
      <c r="E49" s="60"/>
      <c r="F49" s="60"/>
      <c r="G49" s="60"/>
      <c r="H49" s="60"/>
      <c r="I49" s="60"/>
    </row>
    <row r="50" spans="2:11" ht="15">
      <c r="B50" s="61" t="s">
        <v>38</v>
      </c>
      <c r="C50" s="74" t="s">
        <v>9</v>
      </c>
      <c r="D50" s="74" t="s">
        <v>10</v>
      </c>
      <c r="E50" s="74" t="s">
        <v>11</v>
      </c>
      <c r="F50" s="74" t="s">
        <v>12</v>
      </c>
      <c r="G50" s="74" t="s">
        <v>13</v>
      </c>
      <c r="H50" s="74" t="s">
        <v>14</v>
      </c>
      <c r="I50" s="74" t="s">
        <v>15</v>
      </c>
    </row>
    <row r="51" spans="2:11" ht="15">
      <c r="B51" s="62" t="s">
        <v>364</v>
      </c>
      <c r="C51" s="78">
        <f>C43+C44</f>
        <v>6.7680000000000004E-2</v>
      </c>
      <c r="D51" s="78">
        <f t="shared" ref="D51:I51" si="48">D43+D44</f>
        <v>0.32147999999999999</v>
      </c>
      <c r="E51" s="78">
        <f t="shared" si="48"/>
        <v>0.49068000000000001</v>
      </c>
      <c r="F51" s="78">
        <f t="shared" si="48"/>
        <v>6.7680000000000004E-2</v>
      </c>
      <c r="G51" s="78">
        <f t="shared" si="48"/>
        <v>1.6920000000000001E-2</v>
      </c>
      <c r="H51" s="78">
        <f t="shared" si="48"/>
        <v>0.16919999999999999</v>
      </c>
      <c r="I51" s="78">
        <f t="shared" si="48"/>
        <v>0.45684000000000002</v>
      </c>
    </row>
    <row r="52" spans="2:11" ht="15">
      <c r="B52" s="62" t="s">
        <v>365</v>
      </c>
      <c r="C52" s="78">
        <f>C45+C46</f>
        <v>8.1263000000000005</v>
      </c>
      <c r="D52" s="78">
        <f t="shared" ref="D52:I52" si="49">D45+D46</f>
        <v>19.128060000000001</v>
      </c>
      <c r="E52" s="78">
        <f t="shared" si="49"/>
        <v>27.5044</v>
      </c>
      <c r="F52" s="78">
        <f t="shared" si="49"/>
        <v>4.1881700000000004</v>
      </c>
      <c r="G52" s="78">
        <f t="shared" si="49"/>
        <v>1.1251800000000001</v>
      </c>
      <c r="H52" s="78">
        <f t="shared" si="49"/>
        <v>12.189450000000001</v>
      </c>
      <c r="I52" s="78">
        <f t="shared" si="49"/>
        <v>25.75412</v>
      </c>
    </row>
    <row r="53" spans="2:11" ht="15">
      <c r="B53" s="62"/>
      <c r="C53" s="78"/>
      <c r="D53" s="78"/>
      <c r="E53" s="78"/>
      <c r="F53" s="78"/>
      <c r="G53" s="78"/>
      <c r="H53" s="78"/>
      <c r="I53" s="78"/>
    </row>
    <row r="54" spans="2:11" ht="15">
      <c r="B54" s="62"/>
      <c r="C54" s="78"/>
      <c r="D54" s="78"/>
      <c r="E54" s="78"/>
      <c r="F54" s="78"/>
      <c r="G54" s="78"/>
      <c r="H54" s="78"/>
      <c r="I54" s="78"/>
    </row>
    <row r="55" spans="2:11" ht="15">
      <c r="B55" s="62"/>
      <c r="C55" s="78"/>
      <c r="D55" s="78"/>
      <c r="E55" s="78"/>
      <c r="F55" s="78"/>
      <c r="G55" s="78"/>
      <c r="H55" s="78"/>
      <c r="I55" s="78"/>
    </row>
    <row r="56" spans="2:11" ht="15">
      <c r="B56" s="88" t="s">
        <v>376</v>
      </c>
      <c r="C56" s="60"/>
      <c r="D56" s="89" t="s">
        <v>377</v>
      </c>
      <c r="E56" s="90"/>
      <c r="F56" s="60"/>
      <c r="G56" s="60"/>
      <c r="H56" s="60"/>
      <c r="I56" s="60"/>
      <c r="J56" s="60"/>
      <c r="K56" s="60"/>
    </row>
    <row r="57" spans="2:11" ht="15">
      <c r="B57" s="61" t="s">
        <v>8</v>
      </c>
      <c r="C57" s="61" t="s">
        <v>69</v>
      </c>
      <c r="D57" s="61" t="s">
        <v>70</v>
      </c>
      <c r="E57" s="74" t="s">
        <v>9</v>
      </c>
      <c r="F57" s="74" t="s">
        <v>10</v>
      </c>
      <c r="G57" s="74" t="s">
        <v>11</v>
      </c>
      <c r="H57" s="74" t="s">
        <v>12</v>
      </c>
      <c r="I57" s="74" t="s">
        <v>13</v>
      </c>
      <c r="J57" s="74" t="s">
        <v>14</v>
      </c>
      <c r="K57" s="74" t="s">
        <v>15</v>
      </c>
    </row>
    <row r="58" spans="2:11" ht="15">
      <c r="B58" s="62" t="s">
        <v>378</v>
      </c>
      <c r="C58" s="62" t="s">
        <v>73</v>
      </c>
      <c r="D58" s="62" t="s">
        <v>371</v>
      </c>
      <c r="E58" s="91">
        <v>1E-3</v>
      </c>
      <c r="F58" s="91">
        <v>1E-3</v>
      </c>
      <c r="G58" s="91">
        <v>1E-3</v>
      </c>
      <c r="H58" s="91">
        <v>1E-3</v>
      </c>
      <c r="I58" s="91">
        <v>1E-3</v>
      </c>
      <c r="J58" s="91">
        <v>1E-3</v>
      </c>
      <c r="K58" s="91">
        <v>1E-3</v>
      </c>
    </row>
    <row r="59" spans="2:11" ht="15">
      <c r="B59" s="62" t="s">
        <v>379</v>
      </c>
      <c r="C59" s="62" t="s">
        <v>366</v>
      </c>
      <c r="D59" s="62" t="s">
        <v>372</v>
      </c>
      <c r="E59" s="91">
        <v>1E-3</v>
      </c>
      <c r="F59" s="91">
        <v>1E-3</v>
      </c>
      <c r="G59" s="91">
        <v>1E-3</v>
      </c>
      <c r="H59" s="91">
        <v>1E-3</v>
      </c>
      <c r="I59" s="91">
        <v>1E-3</v>
      </c>
      <c r="J59" s="91">
        <v>1E-3</v>
      </c>
      <c r="K59" s="91">
        <v>1E-3</v>
      </c>
    </row>
    <row r="60" spans="2:11" ht="15">
      <c r="B60" s="62" t="s">
        <v>380</v>
      </c>
      <c r="C60" s="62" t="s">
        <v>73</v>
      </c>
      <c r="D60" s="62" t="s">
        <v>373</v>
      </c>
      <c r="E60" s="91">
        <v>1E-3</v>
      </c>
      <c r="F60" s="91">
        <v>1E-3</v>
      </c>
      <c r="G60" s="91">
        <v>1E-3</v>
      </c>
      <c r="H60" s="91">
        <v>1E-3</v>
      </c>
      <c r="I60" s="91">
        <v>1E-3</v>
      </c>
      <c r="J60" s="91">
        <v>1E-3</v>
      </c>
      <c r="K60" s="91">
        <v>1E-3</v>
      </c>
    </row>
    <row r="61" spans="2:11" ht="15">
      <c r="B61" s="62" t="s">
        <v>381</v>
      </c>
      <c r="C61" s="62" t="s">
        <v>366</v>
      </c>
      <c r="D61" s="62" t="s">
        <v>374</v>
      </c>
      <c r="E61" s="91">
        <v>1E-3</v>
      </c>
      <c r="F61" s="91">
        <v>1E-3</v>
      </c>
      <c r="G61" s="91">
        <v>1E-3</v>
      </c>
      <c r="H61" s="91">
        <v>1E-3</v>
      </c>
      <c r="I61" s="91">
        <v>1E-3</v>
      </c>
      <c r="J61" s="91">
        <v>1E-3</v>
      </c>
      <c r="K61" s="91">
        <v>1E-3</v>
      </c>
    </row>
    <row r="65" spans="2:14" ht="15">
      <c r="B65" s="283" t="s">
        <v>382</v>
      </c>
      <c r="C65" s="60"/>
      <c r="D65" s="89" t="s">
        <v>383</v>
      </c>
      <c r="E65" s="92"/>
      <c r="F65" s="60"/>
      <c r="G65" s="60"/>
      <c r="H65" s="60"/>
      <c r="I65" s="60"/>
      <c r="J65" s="60"/>
      <c r="K65" s="60"/>
      <c r="M65" s="16" t="s">
        <v>384</v>
      </c>
    </row>
    <row r="66" spans="2:14" ht="15">
      <c r="B66" s="61" t="s">
        <v>8</v>
      </c>
      <c r="C66" s="61" t="s">
        <v>69</v>
      </c>
      <c r="D66" s="61" t="s">
        <v>70</v>
      </c>
      <c r="E66" s="74" t="s">
        <v>9</v>
      </c>
      <c r="F66" s="74" t="s">
        <v>10</v>
      </c>
      <c r="G66" s="74" t="s">
        <v>11</v>
      </c>
      <c r="H66" s="74" t="s">
        <v>12</v>
      </c>
      <c r="I66" s="74" t="s">
        <v>13</v>
      </c>
      <c r="J66" s="74" t="s">
        <v>14</v>
      </c>
      <c r="K66" s="74" t="s">
        <v>15</v>
      </c>
      <c r="M66" s="166" t="s">
        <v>385</v>
      </c>
    </row>
    <row r="67" spans="2:14" ht="15">
      <c r="B67" s="62" t="s">
        <v>378</v>
      </c>
      <c r="C67" s="62" t="s">
        <v>73</v>
      </c>
      <c r="D67" s="62" t="s">
        <v>371</v>
      </c>
      <c r="E67" s="93">
        <v>57</v>
      </c>
      <c r="F67" s="93">
        <v>57</v>
      </c>
      <c r="G67" s="93">
        <v>57</v>
      </c>
      <c r="H67" s="93">
        <v>57</v>
      </c>
      <c r="I67" s="93">
        <v>57</v>
      </c>
      <c r="J67" s="93">
        <v>57</v>
      </c>
      <c r="K67" s="93">
        <v>57</v>
      </c>
    </row>
    <row r="68" spans="2:14" ht="15">
      <c r="B68" s="62" t="s">
        <v>379</v>
      </c>
      <c r="C68" s="62" t="s">
        <v>366</v>
      </c>
      <c r="D68" s="62" t="s">
        <v>372</v>
      </c>
      <c r="E68" s="93">
        <v>57</v>
      </c>
      <c r="F68" s="93">
        <v>57</v>
      </c>
      <c r="G68" s="93">
        <v>57</v>
      </c>
      <c r="H68" s="93">
        <v>57</v>
      </c>
      <c r="I68" s="93">
        <v>57</v>
      </c>
      <c r="J68" s="93">
        <v>57</v>
      </c>
      <c r="K68" s="93">
        <v>57</v>
      </c>
      <c r="N68" s="16" t="s">
        <v>386</v>
      </c>
    </row>
    <row r="69" spans="2:14" ht="15">
      <c r="B69" s="62" t="s">
        <v>380</v>
      </c>
      <c r="C69" s="62" t="s">
        <v>73</v>
      </c>
      <c r="D69" s="62" t="s">
        <v>373</v>
      </c>
      <c r="E69" s="93">
        <v>168</v>
      </c>
      <c r="F69" s="93">
        <v>168</v>
      </c>
      <c r="G69" s="93">
        <v>168</v>
      </c>
      <c r="H69" s="93">
        <v>168</v>
      </c>
      <c r="I69" s="93">
        <v>168</v>
      </c>
      <c r="J69" s="93">
        <v>168</v>
      </c>
      <c r="K69" s="93">
        <v>168</v>
      </c>
      <c r="N69" s="16" t="s">
        <v>387</v>
      </c>
    </row>
    <row r="70" spans="2:14" ht="15">
      <c r="B70" s="62" t="s">
        <v>381</v>
      </c>
      <c r="C70" s="62" t="s">
        <v>366</v>
      </c>
      <c r="D70" s="62" t="s">
        <v>374</v>
      </c>
      <c r="E70" s="93">
        <v>168</v>
      </c>
      <c r="F70" s="93">
        <v>168</v>
      </c>
      <c r="G70" s="93">
        <v>168</v>
      </c>
      <c r="H70" s="93">
        <v>168</v>
      </c>
      <c r="I70" s="93">
        <v>168</v>
      </c>
      <c r="J70" s="93">
        <v>168</v>
      </c>
      <c r="K70" s="93">
        <v>168</v>
      </c>
    </row>
    <row r="74" spans="2:14" ht="15">
      <c r="B74" s="283" t="s">
        <v>388</v>
      </c>
      <c r="C74" s="60"/>
      <c r="D74" s="89" t="s">
        <v>389</v>
      </c>
      <c r="E74" s="92"/>
      <c r="F74" s="60"/>
      <c r="G74" s="60"/>
      <c r="H74" s="60"/>
      <c r="I74" s="60"/>
      <c r="J74" s="60"/>
      <c r="K74" s="60"/>
      <c r="M74" s="16"/>
    </row>
    <row r="75" spans="2:14" ht="15">
      <c r="B75" s="61" t="s">
        <v>8</v>
      </c>
      <c r="C75" s="61" t="s">
        <v>69</v>
      </c>
      <c r="D75" s="61" t="s">
        <v>70</v>
      </c>
      <c r="E75" s="74" t="s">
        <v>9</v>
      </c>
      <c r="F75" s="74" t="s">
        <v>10</v>
      </c>
      <c r="G75" s="74" t="s">
        <v>11</v>
      </c>
      <c r="H75" s="74" t="s">
        <v>12</v>
      </c>
      <c r="I75" s="74" t="s">
        <v>13</v>
      </c>
      <c r="J75" s="74" t="s">
        <v>14</v>
      </c>
      <c r="K75" s="74" t="s">
        <v>15</v>
      </c>
      <c r="M75" s="166"/>
      <c r="N75" s="166" t="s">
        <v>390</v>
      </c>
    </row>
    <row r="76" spans="2:14" ht="15">
      <c r="B76" s="62" t="s">
        <v>378</v>
      </c>
      <c r="C76" s="62" t="s">
        <v>73</v>
      </c>
      <c r="D76" s="62" t="s">
        <v>371</v>
      </c>
      <c r="E76" s="77">
        <f>E78</f>
        <v>223.74803579968599</v>
      </c>
      <c r="F76" s="77">
        <f t="shared" ref="F76:K76" si="50">F78</f>
        <v>223.74803579968599</v>
      </c>
      <c r="G76" s="77">
        <f t="shared" si="50"/>
        <v>223.74803579968599</v>
      </c>
      <c r="H76" s="77">
        <f t="shared" si="50"/>
        <v>223.74803579968599</v>
      </c>
      <c r="I76" s="77">
        <f t="shared" si="50"/>
        <v>223.74803579968599</v>
      </c>
      <c r="J76" s="77">
        <f t="shared" si="50"/>
        <v>223.74803579968599</v>
      </c>
      <c r="K76" s="77">
        <f t="shared" si="50"/>
        <v>223.74803579968599</v>
      </c>
      <c r="N76" s="16" t="s">
        <v>391</v>
      </c>
    </row>
    <row r="77" spans="2:14" ht="15">
      <c r="B77" s="62" t="s">
        <v>379</v>
      </c>
      <c r="C77" s="62" t="s">
        <v>366</v>
      </c>
      <c r="D77" s="62" t="s">
        <v>372</v>
      </c>
      <c r="E77" s="77">
        <f>E79</f>
        <v>223.74803579968599</v>
      </c>
      <c r="F77" s="77">
        <f t="shared" ref="F77:K77" si="51">F79</f>
        <v>223.74803579968599</v>
      </c>
      <c r="G77" s="77">
        <f t="shared" si="51"/>
        <v>223.74803579968599</v>
      </c>
      <c r="H77" s="77">
        <f t="shared" si="51"/>
        <v>223.74803579968599</v>
      </c>
      <c r="I77" s="77">
        <f t="shared" si="51"/>
        <v>223.74803579968599</v>
      </c>
      <c r="J77" s="77">
        <f t="shared" si="51"/>
        <v>223.74803579968599</v>
      </c>
      <c r="K77" s="77">
        <f t="shared" si="51"/>
        <v>223.74803579968599</v>
      </c>
      <c r="N77" s="16"/>
    </row>
    <row r="78" spans="2:14" ht="15">
      <c r="B78" s="62" t="s">
        <v>380</v>
      </c>
      <c r="C78" s="62" t="s">
        <v>73</v>
      </c>
      <c r="D78" s="62" t="s">
        <v>373</v>
      </c>
      <c r="E78" s="93">
        <f>52.4*10^9/1394/E69/1000</f>
        <v>223.74803579968599</v>
      </c>
      <c r="F78" s="93">
        <f t="shared" ref="F78:K78" si="52">52.4*10^9/1394/F69/1000</f>
        <v>223.74803579968599</v>
      </c>
      <c r="G78" s="93">
        <f t="shared" si="52"/>
        <v>223.74803579968599</v>
      </c>
      <c r="H78" s="93">
        <f t="shared" si="52"/>
        <v>223.74803579968599</v>
      </c>
      <c r="I78" s="93">
        <f t="shared" si="52"/>
        <v>223.74803579968599</v>
      </c>
      <c r="J78" s="93">
        <f t="shared" si="52"/>
        <v>223.74803579968599</v>
      </c>
      <c r="K78" s="93">
        <f t="shared" si="52"/>
        <v>223.74803579968599</v>
      </c>
      <c r="N78" s="16" t="s">
        <v>392</v>
      </c>
    </row>
    <row r="79" spans="2:14" ht="15">
      <c r="B79" s="62" t="s">
        <v>381</v>
      </c>
      <c r="C79" s="62" t="s">
        <v>366</v>
      </c>
      <c r="D79" s="62" t="s">
        <v>374</v>
      </c>
      <c r="E79" s="93">
        <f>52.4*10^9/1394/E70/1000</f>
        <v>223.74803579968599</v>
      </c>
      <c r="F79" s="93">
        <f t="shared" ref="F79:K79" si="53">52.4*10^9/1394/F70/1000</f>
        <v>223.74803579968599</v>
      </c>
      <c r="G79" s="93">
        <f t="shared" si="53"/>
        <v>223.74803579968599</v>
      </c>
      <c r="H79" s="93">
        <f t="shared" si="53"/>
        <v>223.74803579968599</v>
      </c>
      <c r="I79" s="93">
        <f t="shared" si="53"/>
        <v>223.74803579968599</v>
      </c>
      <c r="J79" s="93">
        <f t="shared" si="53"/>
        <v>223.74803579968599</v>
      </c>
      <c r="K79" s="93">
        <f t="shared" si="53"/>
        <v>223.74803579968599</v>
      </c>
      <c r="N79" s="16" t="s">
        <v>393</v>
      </c>
    </row>
    <row r="80" spans="2:14">
      <c r="N80" s="118" t="s">
        <v>394</v>
      </c>
    </row>
    <row r="83" spans="2:14" ht="15">
      <c r="B83" s="88" t="s">
        <v>165</v>
      </c>
      <c r="C83" s="60"/>
      <c r="D83" s="89" t="s">
        <v>395</v>
      </c>
      <c r="E83" s="92"/>
      <c r="F83" s="60"/>
      <c r="G83" s="60"/>
      <c r="H83" s="60"/>
      <c r="I83" s="60"/>
      <c r="J83" s="60"/>
      <c r="K83" s="60"/>
    </row>
    <row r="84" spans="2:14" ht="15">
      <c r="B84" s="61" t="s">
        <v>8</v>
      </c>
      <c r="C84" s="61" t="s">
        <v>69</v>
      </c>
      <c r="D84" s="61" t="s">
        <v>70</v>
      </c>
      <c r="E84" s="74" t="s">
        <v>9</v>
      </c>
      <c r="F84" s="74" t="s">
        <v>10</v>
      </c>
      <c r="G84" s="74" t="s">
        <v>11</v>
      </c>
      <c r="H84" s="74" t="s">
        <v>12</v>
      </c>
      <c r="I84" s="74" t="s">
        <v>13</v>
      </c>
      <c r="J84" s="74" t="s">
        <v>14</v>
      </c>
      <c r="K84" s="74" t="s">
        <v>15</v>
      </c>
      <c r="N84" s="166" t="s">
        <v>396</v>
      </c>
    </row>
    <row r="85" spans="2:14" ht="15">
      <c r="B85" s="62" t="s">
        <v>378</v>
      </c>
      <c r="C85" s="62" t="s">
        <v>73</v>
      </c>
      <c r="D85" s="62" t="s">
        <v>371</v>
      </c>
      <c r="E85" s="108">
        <f t="shared" ref="E85:K88" si="54">C43/E58/E67/E76*1000</f>
        <v>0</v>
      </c>
      <c r="F85" s="108">
        <f t="shared" si="54"/>
        <v>0</v>
      </c>
      <c r="G85" s="108">
        <f t="shared" si="54"/>
        <v>0</v>
      </c>
      <c r="H85" s="108">
        <f t="shared" si="54"/>
        <v>0</v>
      </c>
      <c r="I85" s="108">
        <f t="shared" si="54"/>
        <v>0</v>
      </c>
      <c r="J85" s="108">
        <f t="shared" si="54"/>
        <v>0</v>
      </c>
      <c r="K85" s="108">
        <f t="shared" si="54"/>
        <v>0</v>
      </c>
    </row>
    <row r="86" spans="2:14" ht="15">
      <c r="B86" s="62" t="s">
        <v>379</v>
      </c>
      <c r="C86" s="62" t="s">
        <v>366</v>
      </c>
      <c r="D86" s="62" t="s">
        <v>372</v>
      </c>
      <c r="E86" s="108">
        <f t="shared" si="54"/>
        <v>5.3067210928083597</v>
      </c>
      <c r="F86" s="108">
        <f t="shared" si="54"/>
        <v>25.206925190839701</v>
      </c>
      <c r="G86" s="108">
        <f t="shared" si="54"/>
        <v>38.473727922860597</v>
      </c>
      <c r="H86" s="108">
        <f t="shared" si="54"/>
        <v>5.3067210928083597</v>
      </c>
      <c r="I86" s="108">
        <f t="shared" si="54"/>
        <v>1.3266802732020899</v>
      </c>
      <c r="J86" s="108">
        <f t="shared" si="54"/>
        <v>13.266802732020899</v>
      </c>
      <c r="K86" s="108">
        <f t="shared" si="54"/>
        <v>35.820367376456403</v>
      </c>
    </row>
    <row r="87" spans="2:14" ht="15">
      <c r="B87" s="62" t="s">
        <v>380</v>
      </c>
      <c r="C87" s="62" t="s">
        <v>73</v>
      </c>
      <c r="D87" s="62" t="s">
        <v>373</v>
      </c>
      <c r="E87" s="108">
        <f t="shared" si="54"/>
        <v>0</v>
      </c>
      <c r="F87" s="108">
        <f t="shared" si="54"/>
        <v>6.6518274809160296</v>
      </c>
      <c r="G87" s="108">
        <f t="shared" si="54"/>
        <v>3.3259137404580201</v>
      </c>
      <c r="H87" s="108">
        <f t="shared" si="54"/>
        <v>6.6518274809160296</v>
      </c>
      <c r="I87" s="108">
        <f t="shared" si="54"/>
        <v>1.6629568702290101</v>
      </c>
      <c r="J87" s="108">
        <f t="shared" si="54"/>
        <v>6.6518274809160296</v>
      </c>
      <c r="K87" s="108">
        <f t="shared" si="54"/>
        <v>3.3259137404580201</v>
      </c>
    </row>
    <row r="88" spans="2:14" ht="15">
      <c r="B88" s="62" t="s">
        <v>381</v>
      </c>
      <c r="C88" s="62" t="s">
        <v>366</v>
      </c>
      <c r="D88" s="62" t="s">
        <v>374</v>
      </c>
      <c r="E88" s="108">
        <f t="shared" si="54"/>
        <v>216.184393129771</v>
      </c>
      <c r="F88" s="108">
        <f t="shared" si="54"/>
        <v>502.21297480916002</v>
      </c>
      <c r="G88" s="108">
        <f t="shared" si="54"/>
        <v>728.37510916030499</v>
      </c>
      <c r="H88" s="108">
        <f t="shared" si="54"/>
        <v>104.76628282442699</v>
      </c>
      <c r="I88" s="108">
        <f t="shared" si="54"/>
        <v>28.2702667938931</v>
      </c>
      <c r="J88" s="108">
        <f t="shared" si="54"/>
        <v>317.62476221374101</v>
      </c>
      <c r="K88" s="108">
        <f t="shared" si="54"/>
        <v>681.81231679389305</v>
      </c>
    </row>
    <row r="94" spans="2:14" ht="15">
      <c r="B94" s="88"/>
      <c r="C94" s="60"/>
      <c r="D94" s="89" t="s">
        <v>397</v>
      </c>
      <c r="E94" s="92"/>
      <c r="F94" s="60"/>
      <c r="G94" s="60"/>
      <c r="H94" s="60"/>
      <c r="I94" s="60"/>
      <c r="J94" s="60"/>
      <c r="K94" s="60"/>
    </row>
    <row r="95" spans="2:14" ht="15">
      <c r="B95" s="61" t="s">
        <v>8</v>
      </c>
      <c r="C95" s="61" t="s">
        <v>69</v>
      </c>
      <c r="D95" s="61" t="s">
        <v>70</v>
      </c>
      <c r="E95" s="74" t="s">
        <v>9</v>
      </c>
      <c r="F95" s="74" t="s">
        <v>10</v>
      </c>
      <c r="G95" s="74" t="s">
        <v>11</v>
      </c>
      <c r="H95" s="74" t="s">
        <v>12</v>
      </c>
      <c r="I95" s="74" t="s">
        <v>13</v>
      </c>
      <c r="J95" s="74" t="s">
        <v>14</v>
      </c>
      <c r="K95" s="74" t="s">
        <v>15</v>
      </c>
    </row>
    <row r="96" spans="2:14" ht="15">
      <c r="B96" s="62" t="s">
        <v>378</v>
      </c>
      <c r="C96" s="62" t="s">
        <v>73</v>
      </c>
      <c r="D96" s="62" t="s">
        <v>371</v>
      </c>
      <c r="E96" s="93">
        <v>30</v>
      </c>
      <c r="F96" s="93">
        <v>30</v>
      </c>
      <c r="G96" s="93">
        <v>30</v>
      </c>
      <c r="H96" s="93">
        <v>30</v>
      </c>
      <c r="I96" s="93">
        <v>30</v>
      </c>
      <c r="J96" s="93">
        <v>30</v>
      </c>
      <c r="K96" s="93">
        <v>30</v>
      </c>
    </row>
    <row r="97" spans="2:14" ht="15">
      <c r="B97" s="62" t="s">
        <v>379</v>
      </c>
      <c r="C97" s="62" t="s">
        <v>366</v>
      </c>
      <c r="D97" s="62" t="s">
        <v>372</v>
      </c>
      <c r="E97" s="93">
        <v>30</v>
      </c>
      <c r="F97" s="93">
        <v>30</v>
      </c>
      <c r="G97" s="93">
        <v>30</v>
      </c>
      <c r="H97" s="93">
        <v>30</v>
      </c>
      <c r="I97" s="93">
        <v>30</v>
      </c>
      <c r="J97" s="93">
        <v>30</v>
      </c>
      <c r="K97" s="93">
        <v>30</v>
      </c>
    </row>
    <row r="98" spans="2:14" ht="15">
      <c r="B98" s="62" t="s">
        <v>380</v>
      </c>
      <c r="C98" s="62" t="s">
        <v>73</v>
      </c>
      <c r="D98" s="62" t="s">
        <v>373</v>
      </c>
      <c r="E98" s="93">
        <v>30</v>
      </c>
      <c r="F98" s="93">
        <v>30</v>
      </c>
      <c r="G98" s="93">
        <v>30</v>
      </c>
      <c r="H98" s="93">
        <v>30</v>
      </c>
      <c r="I98" s="93">
        <v>30</v>
      </c>
      <c r="J98" s="93">
        <v>30</v>
      </c>
      <c r="K98" s="93">
        <v>30</v>
      </c>
    </row>
    <row r="99" spans="2:14" ht="15">
      <c r="B99" s="62" t="s">
        <v>381</v>
      </c>
      <c r="C99" s="62" t="s">
        <v>366</v>
      </c>
      <c r="D99" s="62" t="s">
        <v>374</v>
      </c>
      <c r="E99" s="93">
        <v>30</v>
      </c>
      <c r="F99" s="93">
        <v>30</v>
      </c>
      <c r="G99" s="93">
        <v>30</v>
      </c>
      <c r="H99" s="93">
        <v>30</v>
      </c>
      <c r="I99" s="93">
        <v>30</v>
      </c>
      <c r="J99" s="93">
        <v>30</v>
      </c>
      <c r="K99" s="93">
        <v>30</v>
      </c>
    </row>
    <row r="106" spans="2:14" ht="15">
      <c r="B106" s="88" t="s">
        <v>398</v>
      </c>
      <c r="C106" s="60"/>
      <c r="D106" s="89" t="s">
        <v>399</v>
      </c>
      <c r="E106" s="92"/>
      <c r="F106" s="60"/>
      <c r="G106" s="60"/>
      <c r="H106" s="60"/>
      <c r="I106" s="60"/>
      <c r="J106" s="60"/>
      <c r="K106" s="60"/>
    </row>
    <row r="107" spans="2:14" ht="15">
      <c r="B107" s="61" t="s">
        <v>8</v>
      </c>
      <c r="C107" s="61" t="s">
        <v>69</v>
      </c>
      <c r="D107" s="61" t="s">
        <v>70</v>
      </c>
      <c r="E107" s="74" t="s">
        <v>9</v>
      </c>
      <c r="F107" s="74" t="s">
        <v>10</v>
      </c>
      <c r="G107" s="74" t="s">
        <v>11</v>
      </c>
      <c r="H107" s="74" t="s">
        <v>12</v>
      </c>
      <c r="I107" s="74" t="s">
        <v>13</v>
      </c>
      <c r="J107" s="74" t="s">
        <v>14</v>
      </c>
      <c r="K107" s="74" t="s">
        <v>15</v>
      </c>
    </row>
    <row r="108" spans="2:14" ht="15">
      <c r="B108" s="62" t="s">
        <v>378</v>
      </c>
      <c r="C108" s="62" t="s">
        <v>73</v>
      </c>
      <c r="D108" s="62" t="s">
        <v>371</v>
      </c>
      <c r="E108" s="165">
        <f>(15.1*10^9/1394*1000)*(100-15.9)/100/1000000/1000</f>
        <v>9.1098278335724494</v>
      </c>
      <c r="F108" s="165">
        <f t="shared" ref="F108:K108" si="55">(15.1*10^9/1394*1000)*(100-15.9)/100/1000000/1000</f>
        <v>9.1098278335724494</v>
      </c>
      <c r="G108" s="165">
        <f t="shared" si="55"/>
        <v>9.1098278335724494</v>
      </c>
      <c r="H108" s="165">
        <f t="shared" si="55"/>
        <v>9.1098278335724494</v>
      </c>
      <c r="I108" s="165">
        <f t="shared" si="55"/>
        <v>9.1098278335724494</v>
      </c>
      <c r="J108" s="165">
        <f t="shared" si="55"/>
        <v>9.1098278335724494</v>
      </c>
      <c r="K108" s="165">
        <f t="shared" si="55"/>
        <v>9.1098278335724494</v>
      </c>
      <c r="N108" s="16" t="s">
        <v>400</v>
      </c>
    </row>
    <row r="109" spans="2:14" ht="15">
      <c r="B109" s="62" t="s">
        <v>379</v>
      </c>
      <c r="C109" s="62" t="s">
        <v>366</v>
      </c>
      <c r="D109" s="62" t="s">
        <v>372</v>
      </c>
      <c r="E109" s="165">
        <f t="shared" ref="E109:K111" si="56">(15.1*10^9/1394*1000)*(100-15.9)/100/1000000/1000</f>
        <v>9.1098278335724494</v>
      </c>
      <c r="F109" s="165">
        <f t="shared" si="56"/>
        <v>9.1098278335724494</v>
      </c>
      <c r="G109" s="165">
        <f t="shared" si="56"/>
        <v>9.1098278335724494</v>
      </c>
      <c r="H109" s="165">
        <f t="shared" si="56"/>
        <v>9.1098278335724494</v>
      </c>
      <c r="I109" s="165">
        <f t="shared" si="56"/>
        <v>9.1098278335724494</v>
      </c>
      <c r="J109" s="165">
        <f t="shared" si="56"/>
        <v>9.1098278335724494</v>
      </c>
      <c r="K109" s="165">
        <f t="shared" si="56"/>
        <v>9.1098278335724494</v>
      </c>
      <c r="N109" s="117" t="s">
        <v>401</v>
      </c>
    </row>
    <row r="110" spans="2:14" ht="15">
      <c r="B110" s="62" t="s">
        <v>380</v>
      </c>
      <c r="C110" s="62" t="s">
        <v>73</v>
      </c>
      <c r="D110" s="62" t="s">
        <v>373</v>
      </c>
      <c r="E110" s="165">
        <f t="shared" si="56"/>
        <v>9.1098278335724494</v>
      </c>
      <c r="F110" s="165">
        <f t="shared" si="56"/>
        <v>9.1098278335724494</v>
      </c>
      <c r="G110" s="165">
        <f t="shared" si="56"/>
        <v>9.1098278335724494</v>
      </c>
      <c r="H110" s="165">
        <f t="shared" si="56"/>
        <v>9.1098278335724494</v>
      </c>
      <c r="I110" s="165">
        <f t="shared" si="56"/>
        <v>9.1098278335724494</v>
      </c>
      <c r="J110" s="165">
        <f t="shared" si="56"/>
        <v>9.1098278335724494</v>
      </c>
      <c r="K110" s="165">
        <f t="shared" si="56"/>
        <v>9.1098278335724494</v>
      </c>
    </row>
    <row r="111" spans="2:14" ht="15">
      <c r="B111" s="62" t="s">
        <v>381</v>
      </c>
      <c r="C111" s="62" t="s">
        <v>366</v>
      </c>
      <c r="D111" s="62" t="s">
        <v>374</v>
      </c>
      <c r="E111" s="165">
        <f t="shared" si="56"/>
        <v>9.1098278335724494</v>
      </c>
      <c r="F111" s="165">
        <f t="shared" si="56"/>
        <v>9.1098278335724494</v>
      </c>
      <c r="G111" s="165">
        <f t="shared" si="56"/>
        <v>9.1098278335724494</v>
      </c>
      <c r="H111" s="165">
        <f t="shared" si="56"/>
        <v>9.1098278335724494</v>
      </c>
      <c r="I111" s="165">
        <f t="shared" si="56"/>
        <v>9.1098278335724494</v>
      </c>
      <c r="J111" s="165">
        <f t="shared" si="56"/>
        <v>9.1098278335724494</v>
      </c>
      <c r="K111" s="165">
        <f t="shared" si="56"/>
        <v>9.1098278335724494</v>
      </c>
    </row>
    <row r="119" spans="2:6">
      <c r="B119" s="109"/>
      <c r="C119" s="109"/>
      <c r="D119" s="110" t="s">
        <v>161</v>
      </c>
      <c r="E119" s="109"/>
      <c r="F119" s="109"/>
    </row>
    <row r="120" spans="2:6">
      <c r="B120" s="111" t="s">
        <v>162</v>
      </c>
      <c r="C120" s="111" t="s">
        <v>38</v>
      </c>
      <c r="D120" s="111" t="s">
        <v>163</v>
      </c>
      <c r="E120" s="111">
        <v>2020</v>
      </c>
      <c r="F120" s="112" t="s">
        <v>44</v>
      </c>
    </row>
    <row r="121" spans="2:6">
      <c r="B121" s="113" t="s">
        <v>30</v>
      </c>
      <c r="C121" s="113" t="s">
        <v>164</v>
      </c>
      <c r="D121" s="113"/>
      <c r="E121" s="113"/>
      <c r="F121" s="109"/>
    </row>
    <row r="122" spans="2:6">
      <c r="B122" s="114" t="s">
        <v>165</v>
      </c>
      <c r="C122" s="114"/>
      <c r="D122" s="114"/>
      <c r="E122" s="114"/>
      <c r="F122" s="109"/>
    </row>
    <row r="123" spans="2:6" ht="15">
      <c r="B123" s="109" t="s">
        <v>166</v>
      </c>
      <c r="C123" s="62" t="s">
        <v>364</v>
      </c>
      <c r="D123" s="115" t="s">
        <v>167</v>
      </c>
      <c r="E123" s="115">
        <v>9.4178082191780796E-2</v>
      </c>
      <c r="F123" s="109" t="s">
        <v>146</v>
      </c>
    </row>
    <row r="124" spans="2:6" ht="15">
      <c r="B124" s="109" t="s">
        <v>166</v>
      </c>
      <c r="C124" s="62" t="s">
        <v>364</v>
      </c>
      <c r="D124" s="115" t="s">
        <v>168</v>
      </c>
      <c r="E124" s="115">
        <v>0.102739726027397</v>
      </c>
      <c r="F124" s="109" t="s">
        <v>146</v>
      </c>
    </row>
    <row r="125" spans="2:6" ht="15">
      <c r="B125" s="109" t="s">
        <v>166</v>
      </c>
      <c r="C125" s="62" t="s">
        <v>364</v>
      </c>
      <c r="D125" s="115" t="s">
        <v>169</v>
      </c>
      <c r="E125" s="115">
        <v>8.5616438356164396E-3</v>
      </c>
      <c r="F125" s="109" t="s">
        <v>146</v>
      </c>
    </row>
    <row r="126" spans="2:6" ht="15">
      <c r="B126" s="116" t="s">
        <v>166</v>
      </c>
      <c r="C126" s="62" t="s">
        <v>364</v>
      </c>
      <c r="D126" s="115" t="s">
        <v>170</v>
      </c>
      <c r="E126" s="115">
        <v>0.12682648401826499</v>
      </c>
      <c r="F126" s="109" t="s">
        <v>146</v>
      </c>
    </row>
    <row r="127" spans="2:6" ht="15">
      <c r="B127" s="109" t="s">
        <v>166</v>
      </c>
      <c r="C127" s="62" t="s">
        <v>364</v>
      </c>
      <c r="D127" s="115" t="s">
        <v>171</v>
      </c>
      <c r="E127" s="115">
        <v>0.13835616438356199</v>
      </c>
      <c r="F127" s="109" t="s">
        <v>146</v>
      </c>
    </row>
    <row r="128" spans="2:6" ht="15">
      <c r="B128" s="109" t="s">
        <v>166</v>
      </c>
      <c r="C128" s="62" t="s">
        <v>364</v>
      </c>
      <c r="D128" s="115" t="s">
        <v>172</v>
      </c>
      <c r="E128" s="115">
        <v>1.15296803652968E-2</v>
      </c>
      <c r="F128" s="109" t="s">
        <v>146</v>
      </c>
    </row>
    <row r="129" spans="2:6" ht="15">
      <c r="B129" s="109" t="s">
        <v>166</v>
      </c>
      <c r="C129" s="62" t="s">
        <v>364</v>
      </c>
      <c r="D129" s="115" t="s">
        <v>173</v>
      </c>
      <c r="E129" s="115">
        <v>9.9200913242009095E-2</v>
      </c>
      <c r="F129" s="109" t="s">
        <v>146</v>
      </c>
    </row>
    <row r="130" spans="2:6" ht="15">
      <c r="B130" s="116" t="s">
        <v>166</v>
      </c>
      <c r="C130" s="62" t="s">
        <v>364</v>
      </c>
      <c r="D130" s="115" t="s">
        <v>174</v>
      </c>
      <c r="E130" s="115">
        <v>0.108219178082192</v>
      </c>
      <c r="F130" s="109" t="s">
        <v>146</v>
      </c>
    </row>
    <row r="131" spans="2:6" ht="15">
      <c r="B131" s="109" t="s">
        <v>166</v>
      </c>
      <c r="C131" s="62" t="s">
        <v>364</v>
      </c>
      <c r="D131" s="115" t="s">
        <v>175</v>
      </c>
      <c r="E131" s="115">
        <v>9.0182648401826507E-3</v>
      </c>
      <c r="F131" s="109" t="s">
        <v>146</v>
      </c>
    </row>
    <row r="132" spans="2:6" ht="15">
      <c r="B132" s="109" t="s">
        <v>166</v>
      </c>
      <c r="C132" s="62" t="s">
        <v>364</v>
      </c>
      <c r="D132" s="115" t="s">
        <v>176</v>
      </c>
      <c r="E132" s="115">
        <v>0.13812785388127899</v>
      </c>
      <c r="F132" s="109" t="s">
        <v>146</v>
      </c>
    </row>
    <row r="133" spans="2:6" ht="15">
      <c r="B133" s="109" t="s">
        <v>166</v>
      </c>
      <c r="C133" s="62" t="s">
        <v>364</v>
      </c>
      <c r="D133" s="115" t="s">
        <v>177</v>
      </c>
      <c r="E133" s="115">
        <v>0.150684931506849</v>
      </c>
      <c r="F133" s="109" t="s">
        <v>146</v>
      </c>
    </row>
    <row r="134" spans="2:6" ht="15">
      <c r="B134" s="119" t="s">
        <v>166</v>
      </c>
      <c r="C134" s="62" t="s">
        <v>364</v>
      </c>
      <c r="D134" s="120" t="s">
        <v>178</v>
      </c>
      <c r="E134" s="120">
        <v>1.25570776255708E-2</v>
      </c>
      <c r="F134" s="121" t="s">
        <v>146</v>
      </c>
    </row>
    <row r="135" spans="2:6" ht="15">
      <c r="B135" s="109" t="s">
        <v>166</v>
      </c>
      <c r="C135" s="62" t="s">
        <v>365</v>
      </c>
      <c r="D135" s="115" t="s">
        <v>167</v>
      </c>
      <c r="E135" s="115">
        <v>9.4178082191780796E-2</v>
      </c>
      <c r="F135" s="109" t="s">
        <v>146</v>
      </c>
    </row>
    <row r="136" spans="2:6" ht="15">
      <c r="B136" s="109" t="s">
        <v>166</v>
      </c>
      <c r="C136" s="62" t="s">
        <v>365</v>
      </c>
      <c r="D136" s="115" t="s">
        <v>168</v>
      </c>
      <c r="E136" s="115">
        <v>0.102739726027397</v>
      </c>
      <c r="F136" s="109" t="s">
        <v>146</v>
      </c>
    </row>
    <row r="137" spans="2:6" ht="15">
      <c r="B137" s="109" t="s">
        <v>166</v>
      </c>
      <c r="C137" s="62" t="s">
        <v>365</v>
      </c>
      <c r="D137" s="115" t="s">
        <v>169</v>
      </c>
      <c r="E137" s="115">
        <v>8.5616438356164396E-3</v>
      </c>
      <c r="F137" s="109" t="s">
        <v>146</v>
      </c>
    </row>
    <row r="138" spans="2:6" ht="15">
      <c r="B138" s="116" t="s">
        <v>166</v>
      </c>
      <c r="C138" s="62" t="s">
        <v>365</v>
      </c>
      <c r="D138" s="115" t="s">
        <v>170</v>
      </c>
      <c r="E138" s="115">
        <v>0.12682648401826499</v>
      </c>
      <c r="F138" s="109" t="s">
        <v>146</v>
      </c>
    </row>
    <row r="139" spans="2:6" ht="15">
      <c r="B139" s="109" t="s">
        <v>166</v>
      </c>
      <c r="C139" s="62" t="s">
        <v>365</v>
      </c>
      <c r="D139" s="115" t="s">
        <v>171</v>
      </c>
      <c r="E139" s="115">
        <v>0.13835616438356199</v>
      </c>
      <c r="F139" s="109" t="s">
        <v>146</v>
      </c>
    </row>
    <row r="140" spans="2:6" ht="15">
      <c r="B140" s="109" t="s">
        <v>166</v>
      </c>
      <c r="C140" s="62" t="s">
        <v>365</v>
      </c>
      <c r="D140" s="115" t="s">
        <v>172</v>
      </c>
      <c r="E140" s="115">
        <v>1.15296803652968E-2</v>
      </c>
      <c r="F140" s="109" t="s">
        <v>146</v>
      </c>
    </row>
    <row r="141" spans="2:6" ht="15">
      <c r="B141" s="109" t="s">
        <v>166</v>
      </c>
      <c r="C141" s="62" t="s">
        <v>365</v>
      </c>
      <c r="D141" s="115" t="s">
        <v>173</v>
      </c>
      <c r="E141" s="115">
        <v>9.9200913242009095E-2</v>
      </c>
      <c r="F141" s="109" t="s">
        <v>146</v>
      </c>
    </row>
    <row r="142" spans="2:6" ht="15">
      <c r="B142" s="116" t="s">
        <v>166</v>
      </c>
      <c r="C142" s="62" t="s">
        <v>365</v>
      </c>
      <c r="D142" s="115" t="s">
        <v>174</v>
      </c>
      <c r="E142" s="115">
        <v>0.108219178082192</v>
      </c>
      <c r="F142" s="109" t="s">
        <v>146</v>
      </c>
    </row>
    <row r="143" spans="2:6" ht="15">
      <c r="B143" s="109" t="s">
        <v>166</v>
      </c>
      <c r="C143" s="62" t="s">
        <v>365</v>
      </c>
      <c r="D143" s="115" t="s">
        <v>175</v>
      </c>
      <c r="E143" s="115">
        <v>9.0182648401826507E-3</v>
      </c>
      <c r="F143" s="109" t="s">
        <v>146</v>
      </c>
    </row>
    <row r="144" spans="2:6" ht="15">
      <c r="B144" s="109" t="s">
        <v>166</v>
      </c>
      <c r="C144" s="62" t="s">
        <v>365</v>
      </c>
      <c r="D144" s="115" t="s">
        <v>176</v>
      </c>
      <c r="E144" s="115">
        <v>0.13812785388127899</v>
      </c>
      <c r="F144" s="109" t="s">
        <v>146</v>
      </c>
    </row>
    <row r="145" spans="2:6" ht="15">
      <c r="B145" s="109" t="s">
        <v>166</v>
      </c>
      <c r="C145" s="62" t="s">
        <v>365</v>
      </c>
      <c r="D145" s="115" t="s">
        <v>177</v>
      </c>
      <c r="E145" s="115">
        <v>0.150684931506849</v>
      </c>
      <c r="F145" s="109" t="s">
        <v>146</v>
      </c>
    </row>
    <row r="146" spans="2:6" ht="15">
      <c r="B146" s="119" t="s">
        <v>166</v>
      </c>
      <c r="C146" s="62" t="s">
        <v>365</v>
      </c>
      <c r="D146" s="120" t="s">
        <v>178</v>
      </c>
      <c r="E146" s="120">
        <v>1.25570776255708E-2</v>
      </c>
      <c r="F146" s="121" t="s">
        <v>146</v>
      </c>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K34"/>
  <sheetViews>
    <sheetView topLeftCell="CS12" workbookViewId="0">
      <selection activeCell="FN16" sqref="FN16"/>
    </sheetView>
  </sheetViews>
  <sheetFormatPr defaultColWidth="9" defaultRowHeight="12.75"/>
  <cols>
    <col min="2" max="2" width="44.85546875" customWidth="1"/>
    <col min="4" max="22" width="9" hidden="1" customWidth="1"/>
    <col min="28" max="46" width="9" hidden="1" customWidth="1"/>
    <col min="52" max="70" width="9" hidden="1" customWidth="1"/>
    <col min="76" max="94" width="9" hidden="1" customWidth="1"/>
    <col min="100" max="118" width="9" hidden="1" customWidth="1"/>
    <col min="122" max="122" width="44.85546875" customWidth="1"/>
    <col min="124" max="142" width="9" hidden="1" customWidth="1"/>
    <col min="146" max="146" width="44.85546875" customWidth="1"/>
    <col min="148" max="166" width="9" hidden="1" customWidth="1"/>
  </cols>
  <sheetData>
    <row r="1" spans="1:167" ht="15">
      <c r="A1" s="300"/>
      <c r="B1" s="300"/>
      <c r="C1" s="1"/>
      <c r="D1" s="1"/>
      <c r="E1" s="1"/>
      <c r="F1" s="1"/>
      <c r="G1" s="1"/>
      <c r="H1" s="1"/>
      <c r="I1" s="1"/>
      <c r="J1" s="1"/>
      <c r="K1" s="1"/>
      <c r="L1" s="1"/>
      <c r="M1" s="1"/>
      <c r="N1" s="1"/>
      <c r="O1" s="1"/>
      <c r="P1" s="1"/>
      <c r="Q1" s="1"/>
      <c r="R1" s="1"/>
      <c r="S1" s="1"/>
      <c r="T1" s="1"/>
      <c r="U1" s="1"/>
      <c r="V1" s="1"/>
      <c r="W1" s="1"/>
      <c r="Y1" s="300"/>
      <c r="Z1" s="300"/>
      <c r="AA1" s="1"/>
      <c r="AB1" s="1"/>
      <c r="AC1" s="1"/>
      <c r="AD1" s="1"/>
      <c r="AE1" s="1"/>
      <c r="AF1" s="1"/>
      <c r="AG1" s="1"/>
      <c r="AH1" s="1"/>
      <c r="AI1" s="1"/>
      <c r="AJ1" s="1"/>
      <c r="AK1" s="1"/>
      <c r="AL1" s="1"/>
      <c r="AM1" s="1"/>
      <c r="AN1" s="1"/>
      <c r="AO1" s="1"/>
      <c r="AP1" s="1"/>
      <c r="AQ1" s="1"/>
      <c r="AR1" s="1"/>
      <c r="AS1" s="1"/>
      <c r="AT1" s="1"/>
      <c r="AU1" s="1"/>
      <c r="AW1" s="300"/>
      <c r="AX1" s="300"/>
      <c r="AY1" s="1"/>
      <c r="AZ1" s="1"/>
      <c r="BA1" s="1"/>
      <c r="BB1" s="1"/>
      <c r="BC1" s="1"/>
      <c r="BD1" s="1"/>
      <c r="BE1" s="1"/>
      <c r="BF1" s="1"/>
      <c r="BG1" s="1"/>
      <c r="BH1" s="1"/>
      <c r="BI1" s="1"/>
      <c r="BJ1" s="1"/>
      <c r="BK1" s="1"/>
      <c r="BL1" s="1"/>
      <c r="BM1" s="1"/>
      <c r="BN1" s="1"/>
      <c r="BO1" s="1"/>
      <c r="BP1" s="1"/>
      <c r="BQ1" s="1"/>
      <c r="BR1" s="1"/>
      <c r="BS1" s="1"/>
      <c r="BU1" s="300"/>
      <c r="BV1" s="300"/>
      <c r="BW1" s="1"/>
      <c r="BX1" s="1"/>
      <c r="BY1" s="1"/>
      <c r="BZ1" s="1"/>
      <c r="CA1" s="1"/>
      <c r="CB1" s="1"/>
      <c r="CC1" s="1"/>
      <c r="CD1" s="1"/>
      <c r="CE1" s="1"/>
      <c r="CF1" s="1"/>
      <c r="CG1" s="1"/>
      <c r="CH1" s="1"/>
      <c r="CI1" s="1"/>
      <c r="CJ1" s="1"/>
      <c r="CK1" s="1"/>
      <c r="CL1" s="1"/>
      <c r="CM1" s="1"/>
      <c r="CN1" s="1"/>
      <c r="CO1" s="1"/>
      <c r="CP1" s="1"/>
      <c r="CQ1" s="1"/>
      <c r="CS1" s="300"/>
      <c r="CT1" s="300"/>
      <c r="CU1" s="1"/>
      <c r="CV1" s="1"/>
      <c r="CW1" s="1"/>
      <c r="CX1" s="1"/>
      <c r="CY1" s="1"/>
      <c r="CZ1" s="1"/>
      <c r="DA1" s="1"/>
      <c r="DB1" s="1"/>
      <c r="DC1" s="1"/>
      <c r="DD1" s="1"/>
      <c r="DE1" s="1"/>
      <c r="DF1" s="1"/>
      <c r="DG1" s="1"/>
      <c r="DH1" s="1"/>
      <c r="DI1" s="1"/>
      <c r="DJ1" s="1"/>
      <c r="DK1" s="1"/>
      <c r="DL1" s="1"/>
      <c r="DM1" s="1"/>
      <c r="DN1" s="1"/>
      <c r="DO1" s="1"/>
      <c r="DQ1" s="300"/>
      <c r="DR1" s="300"/>
      <c r="DS1" s="1"/>
      <c r="DT1" s="1"/>
      <c r="DU1" s="1"/>
      <c r="DV1" s="1"/>
      <c r="DW1" s="1"/>
      <c r="DX1" s="1"/>
      <c r="DY1" s="1"/>
      <c r="DZ1" s="1"/>
      <c r="EA1" s="1"/>
      <c r="EB1" s="1"/>
      <c r="EC1" s="1"/>
      <c r="ED1" s="1"/>
      <c r="EE1" s="1"/>
      <c r="EF1" s="1"/>
      <c r="EG1" s="1"/>
      <c r="EH1" s="1"/>
      <c r="EI1" s="1"/>
      <c r="EJ1" s="1"/>
      <c r="EK1" s="1"/>
      <c r="EL1" s="1"/>
      <c r="EM1" s="1"/>
      <c r="EO1" s="300"/>
      <c r="EP1" s="300"/>
      <c r="EQ1" s="1"/>
      <c r="ER1" s="1"/>
      <c r="ES1" s="1"/>
      <c r="ET1" s="1"/>
      <c r="EU1" s="1"/>
      <c r="EV1" s="1"/>
      <c r="EW1" s="1"/>
      <c r="EX1" s="1"/>
      <c r="EY1" s="1"/>
      <c r="EZ1" s="1"/>
      <c r="FA1" s="1"/>
      <c r="FB1" s="1"/>
      <c r="FC1" s="1"/>
      <c r="FD1" s="1"/>
      <c r="FE1" s="1"/>
      <c r="FF1" s="1"/>
      <c r="FG1" s="1"/>
      <c r="FH1" s="1"/>
      <c r="FI1" s="1"/>
      <c r="FJ1" s="1"/>
      <c r="FK1" s="1"/>
    </row>
    <row r="2" spans="1:167" ht="15">
      <c r="A2" s="300"/>
      <c r="B2" s="300"/>
      <c r="C2" s="1"/>
      <c r="D2" s="1"/>
      <c r="E2" s="1"/>
      <c r="F2" s="1"/>
      <c r="G2" s="1"/>
      <c r="H2" s="1"/>
      <c r="I2" s="1"/>
      <c r="J2" s="1"/>
      <c r="K2" s="1"/>
      <c r="L2" s="1"/>
      <c r="M2" s="1"/>
      <c r="N2" s="1"/>
      <c r="O2" s="1"/>
      <c r="P2" s="1"/>
      <c r="Q2" s="1"/>
      <c r="R2" s="1"/>
      <c r="S2" s="1"/>
      <c r="T2" s="1"/>
      <c r="U2" s="1"/>
      <c r="V2" s="1"/>
      <c r="W2" s="1"/>
      <c r="Y2" s="300"/>
      <c r="Z2" s="300"/>
      <c r="AA2" s="1"/>
      <c r="AB2" s="1"/>
      <c r="AC2" s="1"/>
      <c r="AD2" s="1"/>
      <c r="AE2" s="1"/>
      <c r="AF2" s="1"/>
      <c r="AG2" s="1"/>
      <c r="AH2" s="1"/>
      <c r="AI2" s="1"/>
      <c r="AJ2" s="1"/>
      <c r="AK2" s="1"/>
      <c r="AL2" s="1"/>
      <c r="AM2" s="1"/>
      <c r="AN2" s="1"/>
      <c r="AO2" s="1"/>
      <c r="AP2" s="1"/>
      <c r="AQ2" s="1"/>
      <c r="AR2" s="1"/>
      <c r="AS2" s="1"/>
      <c r="AT2" s="1"/>
      <c r="AU2" s="1"/>
      <c r="AW2" s="300"/>
      <c r="AX2" s="300"/>
      <c r="AY2" s="1"/>
      <c r="AZ2" s="1"/>
      <c r="BA2" s="1"/>
      <c r="BB2" s="1"/>
      <c r="BC2" s="1"/>
      <c r="BD2" s="1"/>
      <c r="BE2" s="1"/>
      <c r="BF2" s="1"/>
      <c r="BG2" s="1"/>
      <c r="BH2" s="1"/>
      <c r="BI2" s="1"/>
      <c r="BJ2" s="1"/>
      <c r="BK2" s="1"/>
      <c r="BL2" s="1"/>
      <c r="BM2" s="1"/>
      <c r="BN2" s="1"/>
      <c r="BO2" s="1"/>
      <c r="BP2" s="1"/>
      <c r="BQ2" s="1"/>
      <c r="BR2" s="1"/>
      <c r="BS2" s="1"/>
      <c r="BU2" s="300"/>
      <c r="BV2" s="300"/>
      <c r="BW2" s="1"/>
      <c r="BX2" s="1"/>
      <c r="BY2" s="1"/>
      <c r="BZ2" s="1"/>
      <c r="CA2" s="1"/>
      <c r="CB2" s="1"/>
      <c r="CC2" s="1"/>
      <c r="CD2" s="1"/>
      <c r="CE2" s="1"/>
      <c r="CF2" s="1"/>
      <c r="CG2" s="1"/>
      <c r="CH2" s="1"/>
      <c r="CI2" s="1"/>
      <c r="CJ2" s="1"/>
      <c r="CK2" s="1"/>
      <c r="CL2" s="1"/>
      <c r="CM2" s="1"/>
      <c r="CN2" s="1"/>
      <c r="CO2" s="1"/>
      <c r="CP2" s="1"/>
      <c r="CQ2" s="1"/>
      <c r="CS2" s="300"/>
      <c r="CT2" s="300"/>
      <c r="CU2" s="1"/>
      <c r="CV2" s="1"/>
      <c r="CW2" s="1"/>
      <c r="CX2" s="1"/>
      <c r="CY2" s="1"/>
      <c r="CZ2" s="1"/>
      <c r="DA2" s="1"/>
      <c r="DB2" s="1"/>
      <c r="DC2" s="1"/>
      <c r="DD2" s="1"/>
      <c r="DE2" s="1"/>
      <c r="DF2" s="1"/>
      <c r="DG2" s="1"/>
      <c r="DH2" s="1"/>
      <c r="DI2" s="1"/>
      <c r="DJ2" s="1"/>
      <c r="DK2" s="1"/>
      <c r="DL2" s="1"/>
      <c r="DM2" s="1"/>
      <c r="DN2" s="1"/>
      <c r="DO2" s="1"/>
      <c r="DQ2" s="300"/>
      <c r="DR2" s="300"/>
      <c r="DS2" s="1"/>
      <c r="DT2" s="1"/>
      <c r="DU2" s="1"/>
      <c r="DV2" s="1"/>
      <c r="DW2" s="1"/>
      <c r="DX2" s="1"/>
      <c r="DY2" s="1"/>
      <c r="DZ2" s="1"/>
      <c r="EA2" s="1"/>
      <c r="EB2" s="1"/>
      <c r="EC2" s="1"/>
      <c r="ED2" s="1"/>
      <c r="EE2" s="1"/>
      <c r="EF2" s="1"/>
      <c r="EG2" s="1"/>
      <c r="EH2" s="1"/>
      <c r="EI2" s="1"/>
      <c r="EJ2" s="1"/>
      <c r="EK2" s="1"/>
      <c r="EL2" s="1"/>
      <c r="EM2" s="1"/>
      <c r="EO2" s="300"/>
      <c r="EP2" s="300"/>
      <c r="EQ2" s="1"/>
      <c r="ER2" s="1"/>
      <c r="ES2" s="1"/>
      <c r="ET2" s="1"/>
      <c r="EU2" s="1"/>
      <c r="EV2" s="1"/>
      <c r="EW2" s="1"/>
      <c r="EX2" s="1"/>
      <c r="EY2" s="1"/>
      <c r="EZ2" s="1"/>
      <c r="FA2" s="1"/>
      <c r="FB2" s="1"/>
      <c r="FC2" s="1"/>
      <c r="FD2" s="1"/>
      <c r="FE2" s="1"/>
      <c r="FF2" s="1"/>
      <c r="FG2" s="1"/>
      <c r="FH2" s="1"/>
      <c r="FI2" s="1"/>
      <c r="FJ2" s="1"/>
      <c r="FK2" s="1"/>
    </row>
    <row r="3" spans="1:167" ht="15">
      <c r="A3" s="300"/>
      <c r="B3" s="300"/>
      <c r="C3" s="1"/>
      <c r="D3" s="1"/>
      <c r="E3" s="1"/>
      <c r="F3" s="1"/>
      <c r="G3" s="1"/>
      <c r="H3" s="1"/>
      <c r="I3" s="1"/>
      <c r="J3" s="1"/>
      <c r="K3" s="1"/>
      <c r="L3" s="1"/>
      <c r="M3" s="1"/>
      <c r="N3" s="1"/>
      <c r="O3" s="1"/>
      <c r="P3" s="1"/>
      <c r="Q3" s="1"/>
      <c r="R3" s="1"/>
      <c r="S3" s="1"/>
      <c r="T3" s="1"/>
      <c r="U3" s="1"/>
      <c r="V3" s="1"/>
      <c r="W3" s="1"/>
      <c r="Y3" s="300"/>
      <c r="Z3" s="300"/>
      <c r="AA3" s="1"/>
      <c r="AB3" s="1"/>
      <c r="AC3" s="1"/>
      <c r="AD3" s="1"/>
      <c r="AE3" s="1"/>
      <c r="AF3" s="1"/>
      <c r="AG3" s="1"/>
      <c r="AH3" s="1"/>
      <c r="AI3" s="1"/>
      <c r="AJ3" s="1"/>
      <c r="AK3" s="1"/>
      <c r="AL3" s="1"/>
      <c r="AM3" s="1"/>
      <c r="AN3" s="1"/>
      <c r="AO3" s="1"/>
      <c r="AP3" s="1"/>
      <c r="AQ3" s="1"/>
      <c r="AR3" s="1"/>
      <c r="AS3" s="1"/>
      <c r="AT3" s="1"/>
      <c r="AU3" s="1"/>
      <c r="AW3" s="300"/>
      <c r="AX3" s="300"/>
      <c r="AY3" s="1"/>
      <c r="AZ3" s="1"/>
      <c r="BA3" s="1"/>
      <c r="BB3" s="1"/>
      <c r="BC3" s="1"/>
      <c r="BD3" s="1"/>
      <c r="BE3" s="1"/>
      <c r="BF3" s="1"/>
      <c r="BG3" s="1"/>
      <c r="BH3" s="1"/>
      <c r="BI3" s="1"/>
      <c r="BJ3" s="1"/>
      <c r="BK3" s="1"/>
      <c r="BL3" s="1"/>
      <c r="BM3" s="1"/>
      <c r="BN3" s="1"/>
      <c r="BO3" s="1"/>
      <c r="BP3" s="1"/>
      <c r="BQ3" s="1"/>
      <c r="BR3" s="1"/>
      <c r="BS3" s="1"/>
      <c r="BU3" s="300"/>
      <c r="BV3" s="300"/>
      <c r="BW3" s="1"/>
      <c r="BX3" s="1"/>
      <c r="BY3" s="1"/>
      <c r="BZ3" s="1"/>
      <c r="CA3" s="1"/>
      <c r="CB3" s="1"/>
      <c r="CC3" s="1"/>
      <c r="CD3" s="1"/>
      <c r="CE3" s="1"/>
      <c r="CF3" s="1"/>
      <c r="CG3" s="1"/>
      <c r="CH3" s="1"/>
      <c r="CI3" s="1"/>
      <c r="CJ3" s="1"/>
      <c r="CK3" s="1"/>
      <c r="CL3" s="1"/>
      <c r="CM3" s="1"/>
      <c r="CN3" s="1"/>
      <c r="CO3" s="1"/>
      <c r="CP3" s="1"/>
      <c r="CQ3" s="1"/>
      <c r="CS3" s="300"/>
      <c r="CT3" s="300"/>
      <c r="CU3" s="1"/>
      <c r="CV3" s="1"/>
      <c r="CW3" s="1"/>
      <c r="CX3" s="1"/>
      <c r="CY3" s="1"/>
      <c r="CZ3" s="1"/>
      <c r="DA3" s="1"/>
      <c r="DB3" s="1"/>
      <c r="DC3" s="1"/>
      <c r="DD3" s="1"/>
      <c r="DE3" s="1"/>
      <c r="DF3" s="1"/>
      <c r="DG3" s="1"/>
      <c r="DH3" s="1"/>
      <c r="DI3" s="1"/>
      <c r="DJ3" s="1"/>
      <c r="DK3" s="1"/>
      <c r="DL3" s="1"/>
      <c r="DM3" s="1"/>
      <c r="DN3" s="1"/>
      <c r="DO3" s="1"/>
      <c r="DQ3" s="300"/>
      <c r="DR3" s="300"/>
      <c r="DS3" s="1"/>
      <c r="DT3" s="1"/>
      <c r="DU3" s="1"/>
      <c r="DV3" s="1"/>
      <c r="DW3" s="1"/>
      <c r="DX3" s="1"/>
      <c r="DY3" s="1"/>
      <c r="DZ3" s="1"/>
      <c r="EA3" s="1"/>
      <c r="EB3" s="1"/>
      <c r="EC3" s="1"/>
      <c r="ED3" s="1"/>
      <c r="EE3" s="1"/>
      <c r="EF3" s="1"/>
      <c r="EG3" s="1"/>
      <c r="EH3" s="1"/>
      <c r="EI3" s="1"/>
      <c r="EJ3" s="1"/>
      <c r="EK3" s="1"/>
      <c r="EL3" s="1"/>
      <c r="EM3" s="1"/>
      <c r="EO3" s="300"/>
      <c r="EP3" s="300"/>
      <c r="EQ3" s="1"/>
      <c r="ER3" s="1"/>
      <c r="ES3" s="1"/>
      <c r="ET3" s="1"/>
      <c r="EU3" s="1"/>
      <c r="EV3" s="1"/>
      <c r="EW3" s="1"/>
      <c r="EX3" s="1"/>
      <c r="EY3" s="1"/>
      <c r="EZ3" s="1"/>
      <c r="FA3" s="1"/>
      <c r="FB3" s="1"/>
      <c r="FC3" s="1"/>
      <c r="FD3" s="1"/>
      <c r="FE3" s="1"/>
      <c r="FF3" s="1"/>
      <c r="FG3" s="1"/>
      <c r="FH3" s="1"/>
      <c r="FI3" s="1"/>
      <c r="FJ3" s="1"/>
      <c r="FK3" s="1"/>
    </row>
    <row r="4" spans="1:167" ht="15">
      <c r="A4" s="300"/>
      <c r="B4" s="300"/>
      <c r="C4" s="1"/>
      <c r="D4" s="1"/>
      <c r="E4" s="1"/>
      <c r="F4" s="1"/>
      <c r="G4" s="1"/>
      <c r="H4" s="1"/>
      <c r="I4" s="1"/>
      <c r="J4" s="1"/>
      <c r="K4" s="1"/>
      <c r="L4" s="1"/>
      <c r="M4" s="1"/>
      <c r="N4" s="1"/>
      <c r="O4" s="1"/>
      <c r="P4" s="1"/>
      <c r="Q4" s="1"/>
      <c r="R4" s="1"/>
      <c r="S4" s="1"/>
      <c r="T4" s="1"/>
      <c r="U4" s="1"/>
      <c r="V4" s="1"/>
      <c r="W4" s="1"/>
      <c r="Y4" s="300"/>
      <c r="Z4" s="300"/>
      <c r="AA4" s="1"/>
      <c r="AB4" s="1"/>
      <c r="AC4" s="1"/>
      <c r="AD4" s="1"/>
      <c r="AE4" s="1"/>
      <c r="AF4" s="1"/>
      <c r="AG4" s="1"/>
      <c r="AH4" s="1"/>
      <c r="AI4" s="1"/>
      <c r="AJ4" s="1"/>
      <c r="AK4" s="1"/>
      <c r="AL4" s="1"/>
      <c r="AM4" s="1"/>
      <c r="AN4" s="1"/>
      <c r="AO4" s="1"/>
      <c r="AP4" s="1"/>
      <c r="AQ4" s="1"/>
      <c r="AR4" s="1"/>
      <c r="AS4" s="1"/>
      <c r="AT4" s="1"/>
      <c r="AU4" s="1"/>
      <c r="AW4" s="300"/>
      <c r="AX4" s="300"/>
      <c r="AY4" s="1"/>
      <c r="AZ4" s="1"/>
      <c r="BA4" s="1"/>
      <c r="BB4" s="1"/>
      <c r="BC4" s="1"/>
      <c r="BD4" s="1"/>
      <c r="BE4" s="1"/>
      <c r="BF4" s="1"/>
      <c r="BG4" s="1"/>
      <c r="BH4" s="1"/>
      <c r="BI4" s="1"/>
      <c r="BJ4" s="1"/>
      <c r="BK4" s="1"/>
      <c r="BL4" s="1"/>
      <c r="BM4" s="1"/>
      <c r="BN4" s="1"/>
      <c r="BO4" s="1"/>
      <c r="BP4" s="1"/>
      <c r="BQ4" s="1"/>
      <c r="BR4" s="1"/>
      <c r="BS4" s="1"/>
      <c r="BU4" s="300"/>
      <c r="BV4" s="300"/>
      <c r="BW4" s="1"/>
      <c r="BX4" s="1"/>
      <c r="BY4" s="1"/>
      <c r="BZ4" s="1"/>
      <c r="CA4" s="1"/>
      <c r="CB4" s="1"/>
      <c r="CC4" s="1"/>
      <c r="CD4" s="1"/>
      <c r="CE4" s="1"/>
      <c r="CF4" s="1"/>
      <c r="CG4" s="1"/>
      <c r="CH4" s="1"/>
      <c r="CI4" s="1"/>
      <c r="CJ4" s="1"/>
      <c r="CK4" s="1"/>
      <c r="CL4" s="1"/>
      <c r="CM4" s="1"/>
      <c r="CN4" s="1"/>
      <c r="CO4" s="1"/>
      <c r="CP4" s="1"/>
      <c r="CQ4" s="1"/>
      <c r="CS4" s="300"/>
      <c r="CT4" s="300"/>
      <c r="CU4" s="1"/>
      <c r="CV4" s="1"/>
      <c r="CW4" s="1"/>
      <c r="CX4" s="1"/>
      <c r="CY4" s="1"/>
      <c r="CZ4" s="1"/>
      <c r="DA4" s="1"/>
      <c r="DB4" s="1"/>
      <c r="DC4" s="1"/>
      <c r="DD4" s="1"/>
      <c r="DE4" s="1"/>
      <c r="DF4" s="1"/>
      <c r="DG4" s="1"/>
      <c r="DH4" s="1"/>
      <c r="DI4" s="1"/>
      <c r="DJ4" s="1"/>
      <c r="DK4" s="1"/>
      <c r="DL4" s="1"/>
      <c r="DM4" s="1"/>
      <c r="DN4" s="1"/>
      <c r="DO4" s="1"/>
      <c r="DQ4" s="300"/>
      <c r="DR4" s="300"/>
      <c r="DS4" s="1"/>
      <c r="DT4" s="1"/>
      <c r="DU4" s="1"/>
      <c r="DV4" s="1"/>
      <c r="DW4" s="1"/>
      <c r="DX4" s="1"/>
      <c r="DY4" s="1"/>
      <c r="DZ4" s="1"/>
      <c r="EA4" s="1"/>
      <c r="EB4" s="1"/>
      <c r="EC4" s="1"/>
      <c r="ED4" s="1"/>
      <c r="EE4" s="1"/>
      <c r="EF4" s="1"/>
      <c r="EG4" s="1"/>
      <c r="EH4" s="1"/>
      <c r="EI4" s="1"/>
      <c r="EJ4" s="1"/>
      <c r="EK4" s="1"/>
      <c r="EL4" s="1"/>
      <c r="EM4" s="1"/>
      <c r="EO4" s="300"/>
      <c r="EP4" s="300"/>
      <c r="EQ4" s="1"/>
      <c r="ER4" s="1"/>
      <c r="ES4" s="1"/>
      <c r="ET4" s="1"/>
      <c r="EU4" s="1"/>
      <c r="EV4" s="1"/>
      <c r="EW4" s="1"/>
      <c r="EX4" s="1"/>
      <c r="EY4" s="1"/>
      <c r="EZ4" s="1"/>
      <c r="FA4" s="1"/>
      <c r="FB4" s="1"/>
      <c r="FC4" s="1"/>
      <c r="FD4" s="1"/>
      <c r="FE4" s="1"/>
      <c r="FF4" s="1"/>
      <c r="FG4" s="1"/>
      <c r="FH4" s="1"/>
      <c r="FI4" s="1"/>
      <c r="FJ4" s="1"/>
      <c r="FK4" s="1"/>
    </row>
    <row r="5" spans="1:167" ht="18">
      <c r="A5" s="301" t="s">
        <v>179</v>
      </c>
      <c r="B5" s="301"/>
      <c r="C5" s="2"/>
      <c r="D5" s="2"/>
      <c r="E5" s="2"/>
      <c r="F5" s="2"/>
      <c r="G5" s="2"/>
      <c r="H5" s="2"/>
      <c r="I5" s="2"/>
      <c r="J5" s="2"/>
      <c r="K5" s="1"/>
      <c r="L5" s="2"/>
      <c r="M5" s="2"/>
      <c r="N5" s="2"/>
      <c r="O5" s="2"/>
      <c r="P5" s="1"/>
      <c r="Q5" s="2"/>
      <c r="R5" s="1"/>
      <c r="S5" s="1"/>
      <c r="T5" s="2"/>
      <c r="U5" s="1"/>
      <c r="V5" s="1"/>
      <c r="W5" s="2" t="s">
        <v>180</v>
      </c>
      <c r="Y5" s="301" t="s">
        <v>179</v>
      </c>
      <c r="Z5" s="301"/>
      <c r="AA5" s="2"/>
      <c r="AB5" s="2"/>
      <c r="AC5" s="2"/>
      <c r="AD5" s="2"/>
      <c r="AE5" s="2"/>
      <c r="AF5" s="2"/>
      <c r="AG5" s="2"/>
      <c r="AH5" s="2"/>
      <c r="AI5" s="1"/>
      <c r="AJ5" s="2"/>
      <c r="AK5" s="2"/>
      <c r="AL5" s="2"/>
      <c r="AM5" s="2"/>
      <c r="AN5" s="1"/>
      <c r="AO5" s="2"/>
      <c r="AP5" s="1"/>
      <c r="AQ5" s="1"/>
      <c r="AR5" s="2"/>
      <c r="AS5" s="1"/>
      <c r="AT5" s="1"/>
      <c r="AU5" s="2" t="s">
        <v>180</v>
      </c>
      <c r="AW5" s="301" t="s">
        <v>179</v>
      </c>
      <c r="AX5" s="301"/>
      <c r="AY5" s="2"/>
      <c r="AZ5" s="2"/>
      <c r="BA5" s="2"/>
      <c r="BB5" s="2"/>
      <c r="BC5" s="2"/>
      <c r="BD5" s="2"/>
      <c r="BE5" s="2"/>
      <c r="BF5" s="2"/>
      <c r="BG5" s="1"/>
      <c r="BH5" s="2"/>
      <c r="BI5" s="2"/>
      <c r="BJ5" s="2"/>
      <c r="BK5" s="2"/>
      <c r="BL5" s="1"/>
      <c r="BM5" s="2"/>
      <c r="BN5" s="1"/>
      <c r="BO5" s="1"/>
      <c r="BP5" s="2"/>
      <c r="BQ5" s="1"/>
      <c r="BR5" s="1"/>
      <c r="BS5" s="2" t="s">
        <v>180</v>
      </c>
      <c r="BU5" s="301" t="s">
        <v>179</v>
      </c>
      <c r="BV5" s="301"/>
      <c r="BW5" s="2"/>
      <c r="BX5" s="2"/>
      <c r="BY5" s="2"/>
      <c r="BZ5" s="2"/>
      <c r="CA5" s="2"/>
      <c r="CB5" s="2"/>
      <c r="CC5" s="2"/>
      <c r="CD5" s="2"/>
      <c r="CE5" s="1"/>
      <c r="CF5" s="2"/>
      <c r="CG5" s="2"/>
      <c r="CH5" s="2"/>
      <c r="CI5" s="2"/>
      <c r="CJ5" s="1"/>
      <c r="CK5" s="2"/>
      <c r="CL5" s="1"/>
      <c r="CM5" s="1"/>
      <c r="CN5" s="2"/>
      <c r="CO5" s="1"/>
      <c r="CP5" s="1"/>
      <c r="CQ5" s="2" t="s">
        <v>180</v>
      </c>
      <c r="CS5" s="301" t="s">
        <v>179</v>
      </c>
      <c r="CT5" s="301"/>
      <c r="CU5" s="2"/>
      <c r="CV5" s="2"/>
      <c r="CW5" s="2"/>
      <c r="CX5" s="2"/>
      <c r="CY5" s="2"/>
      <c r="CZ5" s="2"/>
      <c r="DA5" s="2"/>
      <c r="DB5" s="2"/>
      <c r="DC5" s="1"/>
      <c r="DD5" s="2"/>
      <c r="DE5" s="2"/>
      <c r="DF5" s="2"/>
      <c r="DG5" s="2"/>
      <c r="DH5" s="1"/>
      <c r="DI5" s="2"/>
      <c r="DJ5" s="1"/>
      <c r="DK5" s="1"/>
      <c r="DL5" s="2"/>
      <c r="DM5" s="1"/>
      <c r="DN5" s="1"/>
      <c r="DO5" s="2" t="s">
        <v>180</v>
      </c>
      <c r="DQ5" s="301" t="s">
        <v>179</v>
      </c>
      <c r="DR5" s="301"/>
      <c r="DS5" s="2"/>
      <c r="DT5" s="2"/>
      <c r="DU5" s="2"/>
      <c r="DV5" s="2"/>
      <c r="DW5" s="2"/>
      <c r="DX5" s="2"/>
      <c r="DY5" s="2"/>
      <c r="DZ5" s="2"/>
      <c r="EA5" s="1"/>
      <c r="EB5" s="2"/>
      <c r="EC5" s="2"/>
      <c r="ED5" s="2"/>
      <c r="EE5" s="2"/>
      <c r="EF5" s="1"/>
      <c r="EG5" s="2"/>
      <c r="EH5" s="1"/>
      <c r="EI5" s="1"/>
      <c r="EJ5" s="2"/>
      <c r="EK5" s="1"/>
      <c r="EL5" s="1"/>
      <c r="EM5" s="2" t="s">
        <v>180</v>
      </c>
      <c r="EO5" s="301" t="s">
        <v>179</v>
      </c>
      <c r="EP5" s="301"/>
      <c r="EQ5" s="2"/>
      <c r="ER5" s="2"/>
      <c r="ES5" s="2"/>
      <c r="ET5" s="2"/>
      <c r="EU5" s="2"/>
      <c r="EV5" s="2"/>
      <c r="EW5" s="2"/>
      <c r="EX5" s="2"/>
      <c r="EY5" s="1"/>
      <c r="EZ5" s="2"/>
      <c r="FA5" s="2"/>
      <c r="FB5" s="2"/>
      <c r="FC5" s="2"/>
      <c r="FD5" s="1"/>
      <c r="FE5" s="2"/>
      <c r="FF5" s="1"/>
      <c r="FG5" s="1"/>
      <c r="FH5" s="2"/>
      <c r="FI5" s="1"/>
      <c r="FJ5" s="1"/>
      <c r="FK5" s="2" t="s">
        <v>180</v>
      </c>
    </row>
    <row r="6" spans="1:167" ht="15">
      <c r="A6" s="300"/>
      <c r="B6" s="300"/>
      <c r="C6" s="1"/>
      <c r="D6" s="1"/>
      <c r="E6" s="1"/>
      <c r="F6" s="1"/>
      <c r="G6" s="1"/>
      <c r="H6" s="1"/>
      <c r="I6" s="1"/>
      <c r="J6" s="1"/>
      <c r="K6" s="1"/>
      <c r="L6" s="1"/>
      <c r="M6" s="1"/>
      <c r="N6" s="1"/>
      <c r="O6" s="1"/>
      <c r="P6" s="1"/>
      <c r="Q6" s="1"/>
      <c r="R6" s="1"/>
      <c r="S6" s="1"/>
      <c r="T6" s="1"/>
      <c r="U6" s="1"/>
      <c r="V6" s="1"/>
      <c r="W6" s="1"/>
      <c r="Y6" s="300"/>
      <c r="Z6" s="300"/>
      <c r="AA6" s="1"/>
      <c r="AB6" s="1"/>
      <c r="AC6" s="1"/>
      <c r="AD6" s="1"/>
      <c r="AE6" s="1"/>
      <c r="AF6" s="1"/>
      <c r="AG6" s="1"/>
      <c r="AH6" s="1"/>
      <c r="AI6" s="1"/>
      <c r="AJ6" s="1"/>
      <c r="AK6" s="1"/>
      <c r="AL6" s="1"/>
      <c r="AM6" s="1"/>
      <c r="AN6" s="1"/>
      <c r="AO6" s="1"/>
      <c r="AP6" s="1"/>
      <c r="AQ6" s="1"/>
      <c r="AR6" s="1"/>
      <c r="AS6" s="1"/>
      <c r="AT6" s="1"/>
      <c r="AU6" s="1"/>
      <c r="AW6" s="300"/>
      <c r="AX6" s="300"/>
      <c r="AY6" s="1"/>
      <c r="AZ6" s="1"/>
      <c r="BA6" s="1"/>
      <c r="BB6" s="1"/>
      <c r="BC6" s="1"/>
      <c r="BD6" s="1"/>
      <c r="BE6" s="1"/>
      <c r="BF6" s="1"/>
      <c r="BG6" s="1"/>
      <c r="BH6" s="1"/>
      <c r="BI6" s="1"/>
      <c r="BJ6" s="1"/>
      <c r="BK6" s="1"/>
      <c r="BL6" s="1"/>
      <c r="BM6" s="1"/>
      <c r="BN6" s="1"/>
      <c r="BO6" s="1"/>
      <c r="BP6" s="1"/>
      <c r="BQ6" s="1"/>
      <c r="BR6" s="1"/>
      <c r="BS6" s="1"/>
      <c r="BU6" s="300"/>
      <c r="BV6" s="300"/>
      <c r="BW6" s="1"/>
      <c r="BX6" s="1"/>
      <c r="BY6" s="1"/>
      <c r="BZ6" s="1"/>
      <c r="CA6" s="1"/>
      <c r="CB6" s="1"/>
      <c r="CC6" s="1"/>
      <c r="CD6" s="1"/>
      <c r="CE6" s="1"/>
      <c r="CF6" s="1"/>
      <c r="CG6" s="1"/>
      <c r="CH6" s="1"/>
      <c r="CI6" s="1"/>
      <c r="CJ6" s="1"/>
      <c r="CK6" s="1"/>
      <c r="CL6" s="1"/>
      <c r="CM6" s="1"/>
      <c r="CN6" s="1"/>
      <c r="CO6" s="1"/>
      <c r="CP6" s="1"/>
      <c r="CQ6" s="1"/>
      <c r="CS6" s="300"/>
      <c r="CT6" s="300"/>
      <c r="CU6" s="1"/>
      <c r="CV6" s="1"/>
      <c r="CW6" s="1"/>
      <c r="CX6" s="1"/>
      <c r="CY6" s="1"/>
      <c r="CZ6" s="1"/>
      <c r="DA6" s="1"/>
      <c r="DB6" s="1"/>
      <c r="DC6" s="1"/>
      <c r="DD6" s="1"/>
      <c r="DE6" s="1"/>
      <c r="DF6" s="1"/>
      <c r="DG6" s="1"/>
      <c r="DH6" s="1"/>
      <c r="DI6" s="1"/>
      <c r="DJ6" s="1"/>
      <c r="DK6" s="1"/>
      <c r="DL6" s="1"/>
      <c r="DM6" s="1"/>
      <c r="DN6" s="1"/>
      <c r="DO6" s="1"/>
      <c r="DQ6" s="300"/>
      <c r="DR6" s="300"/>
      <c r="DS6" s="1"/>
      <c r="DT6" s="1"/>
      <c r="DU6" s="1"/>
      <c r="DV6" s="1"/>
      <c r="DW6" s="1"/>
      <c r="DX6" s="1"/>
      <c r="DY6" s="1"/>
      <c r="DZ6" s="1"/>
      <c r="EA6" s="1"/>
      <c r="EB6" s="1"/>
      <c r="EC6" s="1"/>
      <c r="ED6" s="1"/>
      <c r="EE6" s="1"/>
      <c r="EF6" s="1"/>
      <c r="EG6" s="1"/>
      <c r="EH6" s="1"/>
      <c r="EI6" s="1"/>
      <c r="EJ6" s="1"/>
      <c r="EK6" s="1"/>
      <c r="EL6" s="1"/>
      <c r="EM6" s="1"/>
      <c r="EO6" s="300"/>
      <c r="EP6" s="300"/>
      <c r="EQ6" s="1"/>
      <c r="ER6" s="1"/>
      <c r="ES6" s="1"/>
      <c r="ET6" s="1"/>
      <c r="EU6" s="1"/>
      <c r="EV6" s="1"/>
      <c r="EW6" s="1"/>
      <c r="EX6" s="1"/>
      <c r="EY6" s="1"/>
      <c r="EZ6" s="1"/>
      <c r="FA6" s="1"/>
      <c r="FB6" s="1"/>
      <c r="FC6" s="1"/>
      <c r="FD6" s="1"/>
      <c r="FE6" s="1"/>
      <c r="FF6" s="1"/>
      <c r="FG6" s="1"/>
      <c r="FH6" s="1"/>
      <c r="FI6" s="1"/>
      <c r="FJ6" s="1"/>
      <c r="FK6" s="1"/>
    </row>
    <row r="7" spans="1:167" ht="15.75">
      <c r="A7" s="302" t="s">
        <v>402</v>
      </c>
      <c r="B7" s="302"/>
      <c r="C7" s="2"/>
      <c r="D7" s="2"/>
      <c r="E7" s="2"/>
      <c r="F7" s="2"/>
      <c r="G7" s="2"/>
      <c r="H7" s="2"/>
      <c r="I7" s="2"/>
      <c r="J7" s="2"/>
      <c r="K7" s="2"/>
      <c r="L7" s="2"/>
      <c r="M7" s="2"/>
      <c r="N7" s="2"/>
      <c r="O7" s="2"/>
      <c r="P7" s="2"/>
      <c r="Q7" s="2"/>
      <c r="R7" s="2"/>
      <c r="S7" s="2"/>
      <c r="T7" s="2"/>
      <c r="U7" s="2"/>
      <c r="V7" s="2"/>
      <c r="W7" s="2"/>
      <c r="Y7" s="302" t="s">
        <v>185</v>
      </c>
      <c r="Z7" s="302"/>
      <c r="AA7" s="2"/>
      <c r="AB7" s="2"/>
      <c r="AC7" s="2"/>
      <c r="AD7" s="2"/>
      <c r="AE7" s="2"/>
      <c r="AF7" s="2"/>
      <c r="AG7" s="2"/>
      <c r="AH7" s="2"/>
      <c r="AI7" s="2"/>
      <c r="AJ7" s="2"/>
      <c r="AK7" s="2"/>
      <c r="AL7" s="2"/>
      <c r="AM7" s="2"/>
      <c r="AN7" s="2"/>
      <c r="AO7" s="2"/>
      <c r="AP7" s="2"/>
      <c r="AQ7" s="2"/>
      <c r="AR7" s="2"/>
      <c r="AS7" s="2"/>
      <c r="AT7" s="2"/>
      <c r="AU7" s="2"/>
      <c r="AW7" s="302" t="s">
        <v>186</v>
      </c>
      <c r="AX7" s="302"/>
      <c r="AY7" s="2"/>
      <c r="AZ7" s="2"/>
      <c r="BA7" s="2"/>
      <c r="BB7" s="2"/>
      <c r="BC7" s="2"/>
      <c r="BD7" s="2"/>
      <c r="BE7" s="2"/>
      <c r="BF7" s="2"/>
      <c r="BG7" s="2"/>
      <c r="BH7" s="2"/>
      <c r="BI7" s="2"/>
      <c r="BJ7" s="2"/>
      <c r="BK7" s="2"/>
      <c r="BL7" s="2"/>
      <c r="BM7" s="2"/>
      <c r="BN7" s="2"/>
      <c r="BO7" s="2"/>
      <c r="BP7" s="2"/>
      <c r="BQ7" s="2"/>
      <c r="BR7" s="2"/>
      <c r="BS7" s="2"/>
      <c r="BU7" s="302" t="s">
        <v>187</v>
      </c>
      <c r="BV7" s="302"/>
      <c r="BW7" s="2"/>
      <c r="BX7" s="2"/>
      <c r="BY7" s="2"/>
      <c r="BZ7" s="2"/>
      <c r="CA7" s="2"/>
      <c r="CB7" s="2"/>
      <c r="CC7" s="2"/>
      <c r="CD7" s="2"/>
      <c r="CE7" s="2"/>
      <c r="CF7" s="2"/>
      <c r="CG7" s="2"/>
      <c r="CH7" s="2"/>
      <c r="CI7" s="2"/>
      <c r="CJ7" s="2"/>
      <c r="CK7" s="2"/>
      <c r="CL7" s="2"/>
      <c r="CM7" s="2"/>
      <c r="CN7" s="2"/>
      <c r="CO7" s="2"/>
      <c r="CP7" s="2"/>
      <c r="CQ7" s="2"/>
      <c r="CS7" s="302" t="s">
        <v>188</v>
      </c>
      <c r="CT7" s="302"/>
      <c r="CU7" s="2"/>
      <c r="CV7" s="2"/>
      <c r="CW7" s="2"/>
      <c r="CX7" s="2"/>
      <c r="CY7" s="2"/>
      <c r="CZ7" s="2"/>
      <c r="DA7" s="2"/>
      <c r="DB7" s="2"/>
      <c r="DC7" s="2"/>
      <c r="DD7" s="2"/>
      <c r="DE7" s="2"/>
      <c r="DF7" s="2"/>
      <c r="DG7" s="2"/>
      <c r="DH7" s="2"/>
      <c r="DI7" s="2"/>
      <c r="DJ7" s="2"/>
      <c r="DK7" s="2"/>
      <c r="DL7" s="2"/>
      <c r="DM7" s="2"/>
      <c r="DN7" s="2"/>
      <c r="DO7" s="2"/>
      <c r="DQ7" s="302" t="s">
        <v>189</v>
      </c>
      <c r="DR7" s="302"/>
      <c r="DS7" s="2"/>
      <c r="DT7" s="2"/>
      <c r="DU7" s="2"/>
      <c r="DV7" s="2"/>
      <c r="DW7" s="2"/>
      <c r="DX7" s="2"/>
      <c r="DY7" s="2"/>
      <c r="DZ7" s="2"/>
      <c r="EA7" s="2"/>
      <c r="EB7" s="2"/>
      <c r="EC7" s="2"/>
      <c r="ED7" s="2"/>
      <c r="EE7" s="2"/>
      <c r="EF7" s="2"/>
      <c r="EG7" s="2"/>
      <c r="EH7" s="2"/>
      <c r="EI7" s="2"/>
      <c r="EJ7" s="2"/>
      <c r="EK7" s="2"/>
      <c r="EL7" s="2"/>
      <c r="EM7" s="2"/>
      <c r="EO7" s="302" t="s">
        <v>190</v>
      </c>
      <c r="EP7" s="302"/>
      <c r="EQ7" s="2"/>
      <c r="ER7" s="2"/>
      <c r="ES7" s="2"/>
      <c r="ET7" s="2"/>
      <c r="EU7" s="2"/>
      <c r="EV7" s="2"/>
      <c r="EW7" s="2"/>
      <c r="EX7" s="2"/>
      <c r="EY7" s="2"/>
      <c r="EZ7" s="2"/>
      <c r="FA7" s="2"/>
      <c r="FB7" s="2"/>
      <c r="FC7" s="2"/>
      <c r="FD7" s="2"/>
      <c r="FE7" s="2"/>
      <c r="FF7" s="2"/>
      <c r="FG7" s="2"/>
      <c r="FH7" s="2"/>
      <c r="FI7" s="2"/>
      <c r="FJ7" s="2"/>
      <c r="FK7" s="2"/>
    </row>
    <row r="8" spans="1:167" ht="15.75">
      <c r="A8" s="302" t="s">
        <v>403</v>
      </c>
      <c r="B8" s="302"/>
      <c r="C8" s="3"/>
      <c r="D8" s="3"/>
      <c r="E8" s="3"/>
      <c r="F8" s="3"/>
      <c r="G8" s="3"/>
      <c r="H8" s="3"/>
      <c r="I8" s="3"/>
      <c r="J8" s="3"/>
      <c r="K8" s="3"/>
      <c r="L8" s="3"/>
      <c r="M8" s="3"/>
      <c r="N8" s="3"/>
      <c r="O8" s="3"/>
      <c r="P8" s="3"/>
      <c r="Q8" s="3"/>
      <c r="R8" s="3"/>
      <c r="S8" s="3"/>
      <c r="T8" s="3"/>
      <c r="U8" s="3"/>
      <c r="V8" s="3"/>
      <c r="W8" s="3"/>
      <c r="Y8" s="302" t="s">
        <v>403</v>
      </c>
      <c r="Z8" s="302"/>
      <c r="AA8" s="3"/>
      <c r="AB8" s="3"/>
      <c r="AC8" s="3"/>
      <c r="AD8" s="3"/>
      <c r="AE8" s="3"/>
      <c r="AF8" s="3"/>
      <c r="AG8" s="3"/>
      <c r="AH8" s="3"/>
      <c r="AI8" s="3"/>
      <c r="AJ8" s="3"/>
      <c r="AK8" s="3"/>
      <c r="AL8" s="3"/>
      <c r="AM8" s="3"/>
      <c r="AN8" s="3"/>
      <c r="AO8" s="3"/>
      <c r="AP8" s="3"/>
      <c r="AQ8" s="3"/>
      <c r="AR8" s="3"/>
      <c r="AS8" s="3"/>
      <c r="AT8" s="3"/>
      <c r="AU8" s="3"/>
      <c r="AW8" s="302" t="s">
        <v>403</v>
      </c>
      <c r="AX8" s="302"/>
      <c r="AY8" s="3"/>
      <c r="AZ8" s="3"/>
      <c r="BA8" s="3"/>
      <c r="BB8" s="3"/>
      <c r="BC8" s="3"/>
      <c r="BD8" s="3"/>
      <c r="BE8" s="3"/>
      <c r="BF8" s="3"/>
      <c r="BG8" s="3"/>
      <c r="BH8" s="3"/>
      <c r="BI8" s="3"/>
      <c r="BJ8" s="3"/>
      <c r="BK8" s="3"/>
      <c r="BL8" s="3"/>
      <c r="BM8" s="3"/>
      <c r="BN8" s="3"/>
      <c r="BO8" s="3"/>
      <c r="BP8" s="3"/>
      <c r="BQ8" s="3"/>
      <c r="BR8" s="3"/>
      <c r="BS8" s="3"/>
      <c r="BU8" s="302" t="s">
        <v>403</v>
      </c>
      <c r="BV8" s="302"/>
      <c r="BW8" s="3"/>
      <c r="BX8" s="3"/>
      <c r="BY8" s="3"/>
      <c r="BZ8" s="3"/>
      <c r="CA8" s="3"/>
      <c r="CB8" s="3"/>
      <c r="CC8" s="3"/>
      <c r="CD8" s="3"/>
      <c r="CE8" s="3"/>
      <c r="CF8" s="3"/>
      <c r="CG8" s="3"/>
      <c r="CH8" s="3"/>
      <c r="CI8" s="3"/>
      <c r="CJ8" s="3"/>
      <c r="CK8" s="3"/>
      <c r="CL8" s="3"/>
      <c r="CM8" s="3"/>
      <c r="CN8" s="3"/>
      <c r="CO8" s="3"/>
      <c r="CP8" s="3"/>
      <c r="CQ8" s="3"/>
      <c r="CS8" s="302" t="s">
        <v>403</v>
      </c>
      <c r="CT8" s="302"/>
      <c r="CU8" s="3"/>
      <c r="CV8" s="3"/>
      <c r="CW8" s="3"/>
      <c r="CX8" s="3"/>
      <c r="CY8" s="3"/>
      <c r="CZ8" s="3"/>
      <c r="DA8" s="3"/>
      <c r="DB8" s="3"/>
      <c r="DC8" s="3"/>
      <c r="DD8" s="3"/>
      <c r="DE8" s="3"/>
      <c r="DF8" s="3"/>
      <c r="DG8" s="3"/>
      <c r="DH8" s="3"/>
      <c r="DI8" s="3"/>
      <c r="DJ8" s="3"/>
      <c r="DK8" s="3"/>
      <c r="DL8" s="3"/>
      <c r="DM8" s="3"/>
      <c r="DN8" s="3"/>
      <c r="DO8" s="3"/>
      <c r="DQ8" s="302" t="s">
        <v>403</v>
      </c>
      <c r="DR8" s="302"/>
      <c r="DS8" s="3"/>
      <c r="DT8" s="3"/>
      <c r="DU8" s="3"/>
      <c r="DV8" s="3"/>
      <c r="DW8" s="3"/>
      <c r="DX8" s="3"/>
      <c r="DY8" s="3"/>
      <c r="DZ8" s="3"/>
      <c r="EA8" s="3"/>
      <c r="EB8" s="3"/>
      <c r="EC8" s="3"/>
      <c r="ED8" s="3"/>
      <c r="EE8" s="3"/>
      <c r="EF8" s="3"/>
      <c r="EG8" s="3"/>
      <c r="EH8" s="3"/>
      <c r="EI8" s="3"/>
      <c r="EJ8" s="3"/>
      <c r="EK8" s="3"/>
      <c r="EL8" s="3"/>
      <c r="EM8" s="3"/>
      <c r="EO8" s="302" t="s">
        <v>403</v>
      </c>
      <c r="EP8" s="302"/>
      <c r="EQ8" s="3"/>
      <c r="ER8" s="3"/>
      <c r="ES8" s="3"/>
      <c r="ET8" s="3"/>
      <c r="EU8" s="3"/>
      <c r="EV8" s="3"/>
      <c r="EW8" s="3"/>
      <c r="EX8" s="3"/>
      <c r="EY8" s="3"/>
      <c r="EZ8" s="3"/>
      <c r="FA8" s="3"/>
      <c r="FB8" s="3"/>
      <c r="FC8" s="3"/>
      <c r="FD8" s="3"/>
      <c r="FE8" s="3"/>
      <c r="FF8" s="3"/>
      <c r="FG8" s="3"/>
      <c r="FH8" s="3"/>
      <c r="FI8" s="3"/>
      <c r="FJ8" s="3"/>
      <c r="FK8" s="3"/>
    </row>
    <row r="9" spans="1:167" ht="15">
      <c r="A9" s="300"/>
      <c r="B9" s="300"/>
      <c r="C9" s="1"/>
      <c r="D9" s="1"/>
      <c r="E9" s="1"/>
      <c r="F9" s="1"/>
      <c r="G9" s="1"/>
      <c r="H9" s="1"/>
      <c r="I9" s="1"/>
      <c r="J9" s="1"/>
      <c r="K9" s="1"/>
      <c r="L9" s="1"/>
      <c r="M9" s="1"/>
      <c r="N9" s="1"/>
      <c r="O9" s="1"/>
      <c r="P9" s="1"/>
      <c r="Q9" s="1"/>
      <c r="R9" s="1"/>
      <c r="S9" s="1"/>
      <c r="T9" s="1"/>
      <c r="U9" s="1"/>
      <c r="V9" s="1"/>
      <c r="W9" s="1"/>
      <c r="Y9" s="300"/>
      <c r="Z9" s="300"/>
      <c r="AA9" s="1"/>
      <c r="AB9" s="1"/>
      <c r="AC9" s="1"/>
      <c r="AD9" s="1"/>
      <c r="AE9" s="1"/>
      <c r="AF9" s="1"/>
      <c r="AG9" s="1"/>
      <c r="AH9" s="1"/>
      <c r="AI9" s="1"/>
      <c r="AJ9" s="1"/>
      <c r="AK9" s="1"/>
      <c r="AL9" s="1"/>
      <c r="AM9" s="1"/>
      <c r="AN9" s="1"/>
      <c r="AO9" s="1"/>
      <c r="AP9" s="1"/>
      <c r="AQ9" s="1"/>
      <c r="AR9" s="1"/>
      <c r="AS9" s="1"/>
      <c r="AT9" s="1"/>
      <c r="AU9" s="1"/>
      <c r="AW9" s="300"/>
      <c r="AX9" s="300"/>
      <c r="AY9" s="1"/>
      <c r="AZ9" s="1"/>
      <c r="BA9" s="1"/>
      <c r="BB9" s="1"/>
      <c r="BC9" s="1"/>
      <c r="BD9" s="1"/>
      <c r="BE9" s="1"/>
      <c r="BF9" s="1"/>
      <c r="BG9" s="1"/>
      <c r="BH9" s="1"/>
      <c r="BI9" s="1"/>
      <c r="BJ9" s="1"/>
      <c r="BK9" s="1"/>
      <c r="BL9" s="1"/>
      <c r="BM9" s="1"/>
      <c r="BN9" s="1"/>
      <c r="BO9" s="1"/>
      <c r="BP9" s="1"/>
      <c r="BQ9" s="1"/>
      <c r="BR9" s="1"/>
      <c r="BS9" s="1"/>
      <c r="BU9" s="300"/>
      <c r="BV9" s="300"/>
      <c r="BW9" s="1"/>
      <c r="BX9" s="1"/>
      <c r="BY9" s="1"/>
      <c r="BZ9" s="1"/>
      <c r="CA9" s="1"/>
      <c r="CB9" s="1"/>
      <c r="CC9" s="1"/>
      <c r="CD9" s="1"/>
      <c r="CE9" s="1"/>
      <c r="CF9" s="1"/>
      <c r="CG9" s="1"/>
      <c r="CH9" s="1"/>
      <c r="CI9" s="1"/>
      <c r="CJ9" s="1"/>
      <c r="CK9" s="1"/>
      <c r="CL9" s="1"/>
      <c r="CM9" s="1"/>
      <c r="CN9" s="1"/>
      <c r="CO9" s="1"/>
      <c r="CP9" s="1"/>
      <c r="CQ9" s="1"/>
      <c r="CS9" s="300"/>
      <c r="CT9" s="300"/>
      <c r="CU9" s="1"/>
      <c r="CV9" s="1"/>
      <c r="CW9" s="1"/>
      <c r="CX9" s="1"/>
      <c r="CY9" s="1"/>
      <c r="CZ9" s="1"/>
      <c r="DA9" s="1"/>
      <c r="DB9" s="1"/>
      <c r="DC9" s="1"/>
      <c r="DD9" s="1"/>
      <c r="DE9" s="1"/>
      <c r="DF9" s="1"/>
      <c r="DG9" s="1"/>
      <c r="DH9" s="1"/>
      <c r="DI9" s="1"/>
      <c r="DJ9" s="1"/>
      <c r="DK9" s="1"/>
      <c r="DL9" s="1"/>
      <c r="DM9" s="1"/>
      <c r="DN9" s="1"/>
      <c r="DO9" s="1"/>
      <c r="DQ9" s="300"/>
      <c r="DR9" s="300"/>
      <c r="DS9" s="1"/>
      <c r="DT9" s="1"/>
      <c r="DU9" s="1"/>
      <c r="DV9" s="1"/>
      <c r="DW9" s="1"/>
      <c r="DX9" s="1"/>
      <c r="DY9" s="1"/>
      <c r="DZ9" s="1"/>
      <c r="EA9" s="1"/>
      <c r="EB9" s="1"/>
      <c r="EC9" s="1"/>
      <c r="ED9" s="1"/>
      <c r="EE9" s="1"/>
      <c r="EF9" s="1"/>
      <c r="EG9" s="1"/>
      <c r="EH9" s="1"/>
      <c r="EI9" s="1"/>
      <c r="EJ9" s="1"/>
      <c r="EK9" s="1"/>
      <c r="EL9" s="1"/>
      <c r="EM9" s="1"/>
      <c r="EO9" s="300"/>
      <c r="EP9" s="300"/>
      <c r="EQ9" s="1"/>
      <c r="ER9" s="1"/>
      <c r="ES9" s="1"/>
      <c r="ET9" s="1"/>
      <c r="EU9" s="1"/>
      <c r="EV9" s="1"/>
      <c r="EW9" s="1"/>
      <c r="EX9" s="1"/>
      <c r="EY9" s="1"/>
      <c r="EZ9" s="1"/>
      <c r="FA9" s="1"/>
      <c r="FB9" s="1"/>
      <c r="FC9" s="1"/>
      <c r="FD9" s="1"/>
      <c r="FE9" s="1"/>
      <c r="FF9" s="1"/>
      <c r="FG9" s="1"/>
      <c r="FH9" s="1"/>
      <c r="FI9" s="1"/>
      <c r="FJ9" s="1"/>
      <c r="FK9" s="1"/>
    </row>
    <row r="10" spans="1:167" ht="15">
      <c r="A10" s="300"/>
      <c r="B10" s="300"/>
      <c r="C10" s="1"/>
      <c r="D10" s="1"/>
      <c r="E10" s="1"/>
      <c r="F10" s="1"/>
      <c r="G10" s="1"/>
      <c r="H10" s="1"/>
      <c r="I10" s="1"/>
      <c r="J10" s="1"/>
      <c r="K10" s="1"/>
      <c r="L10" s="1"/>
      <c r="M10" s="1"/>
      <c r="N10" s="1"/>
      <c r="O10" s="1"/>
      <c r="P10" s="1"/>
      <c r="Q10" s="1"/>
      <c r="R10" s="1"/>
      <c r="S10" s="1"/>
      <c r="T10" s="1"/>
      <c r="U10" s="1"/>
      <c r="V10" s="1"/>
      <c r="W10" s="1"/>
      <c r="Y10" s="300"/>
      <c r="Z10" s="300"/>
      <c r="AA10" s="1"/>
      <c r="AB10" s="1"/>
      <c r="AC10" s="1"/>
      <c r="AD10" s="1"/>
      <c r="AE10" s="1"/>
      <c r="AF10" s="1"/>
      <c r="AG10" s="1"/>
      <c r="AH10" s="1"/>
      <c r="AI10" s="1"/>
      <c r="AJ10" s="1"/>
      <c r="AK10" s="1"/>
      <c r="AL10" s="1"/>
      <c r="AM10" s="1"/>
      <c r="AN10" s="1"/>
      <c r="AO10" s="1"/>
      <c r="AP10" s="1"/>
      <c r="AQ10" s="1"/>
      <c r="AR10" s="1"/>
      <c r="AS10" s="1"/>
      <c r="AT10" s="1"/>
      <c r="AU10" s="1"/>
      <c r="AW10" s="300"/>
      <c r="AX10" s="300"/>
      <c r="AY10" s="1"/>
      <c r="AZ10" s="1"/>
      <c r="BA10" s="1"/>
      <c r="BB10" s="1"/>
      <c r="BC10" s="1"/>
      <c r="BD10" s="1"/>
      <c r="BE10" s="1"/>
      <c r="BF10" s="1"/>
      <c r="BG10" s="1"/>
      <c r="BH10" s="1"/>
      <c r="BI10" s="1"/>
      <c r="BJ10" s="1"/>
      <c r="BK10" s="1"/>
      <c r="BL10" s="1"/>
      <c r="BM10" s="1"/>
      <c r="BN10" s="1"/>
      <c r="BO10" s="1"/>
      <c r="BP10" s="1"/>
      <c r="BQ10" s="1"/>
      <c r="BR10" s="1"/>
      <c r="BS10" s="1"/>
      <c r="BU10" s="300"/>
      <c r="BV10" s="300"/>
      <c r="BW10" s="1"/>
      <c r="BX10" s="1"/>
      <c r="BY10" s="1"/>
      <c r="BZ10" s="1"/>
      <c r="CA10" s="1"/>
      <c r="CB10" s="1"/>
      <c r="CC10" s="1"/>
      <c r="CD10" s="1"/>
      <c r="CE10" s="1"/>
      <c r="CF10" s="1"/>
      <c r="CG10" s="1"/>
      <c r="CH10" s="1"/>
      <c r="CI10" s="1"/>
      <c r="CJ10" s="1"/>
      <c r="CK10" s="1"/>
      <c r="CL10" s="1"/>
      <c r="CM10" s="1"/>
      <c r="CN10" s="1"/>
      <c r="CO10" s="1"/>
      <c r="CP10" s="1"/>
      <c r="CQ10" s="1"/>
      <c r="CS10" s="300"/>
      <c r="CT10" s="300"/>
      <c r="CU10" s="1"/>
      <c r="CV10" s="1"/>
      <c r="CW10" s="1"/>
      <c r="CX10" s="1"/>
      <c r="CY10" s="1"/>
      <c r="CZ10" s="1"/>
      <c r="DA10" s="1"/>
      <c r="DB10" s="1"/>
      <c r="DC10" s="1"/>
      <c r="DD10" s="1"/>
      <c r="DE10" s="1"/>
      <c r="DF10" s="1"/>
      <c r="DG10" s="1"/>
      <c r="DH10" s="1"/>
      <c r="DI10" s="1"/>
      <c r="DJ10" s="1"/>
      <c r="DK10" s="1"/>
      <c r="DL10" s="1"/>
      <c r="DM10" s="1"/>
      <c r="DN10" s="1"/>
      <c r="DO10" s="1"/>
      <c r="DQ10" s="300"/>
      <c r="DR10" s="300"/>
      <c r="DS10" s="1"/>
      <c r="DT10" s="1"/>
      <c r="DU10" s="1"/>
      <c r="DV10" s="1"/>
      <c r="DW10" s="1"/>
      <c r="DX10" s="1"/>
      <c r="DY10" s="1"/>
      <c r="DZ10" s="1"/>
      <c r="EA10" s="1"/>
      <c r="EB10" s="1"/>
      <c r="EC10" s="1"/>
      <c r="ED10" s="1"/>
      <c r="EE10" s="1"/>
      <c r="EF10" s="1"/>
      <c r="EG10" s="1"/>
      <c r="EH10" s="1"/>
      <c r="EI10" s="1"/>
      <c r="EJ10" s="1"/>
      <c r="EK10" s="1"/>
      <c r="EL10" s="1"/>
      <c r="EM10" s="1"/>
      <c r="EO10" s="300"/>
      <c r="EP10" s="300"/>
      <c r="EQ10" s="1"/>
      <c r="ER10" s="1"/>
      <c r="ES10" s="1"/>
      <c r="ET10" s="1"/>
      <c r="EU10" s="1"/>
      <c r="EV10" s="1"/>
      <c r="EW10" s="1"/>
      <c r="EX10" s="1"/>
      <c r="EY10" s="1"/>
      <c r="EZ10" s="1"/>
      <c r="FA10" s="1"/>
      <c r="FB10" s="1"/>
      <c r="FC10" s="1"/>
      <c r="FD10" s="1"/>
      <c r="FE10" s="1"/>
      <c r="FF10" s="1"/>
      <c r="FG10" s="1"/>
      <c r="FH10" s="1"/>
      <c r="FI10" s="1"/>
      <c r="FJ10" s="1"/>
      <c r="FK10" s="1"/>
    </row>
    <row r="11" spans="1:167" ht="15">
      <c r="A11" s="300"/>
      <c r="B11" s="300"/>
      <c r="C11" s="4">
        <v>2000</v>
      </c>
      <c r="D11" s="4">
        <v>2001</v>
      </c>
      <c r="E11" s="4">
        <v>2002</v>
      </c>
      <c r="F11" s="4">
        <v>2003</v>
      </c>
      <c r="G11" s="4">
        <v>2004</v>
      </c>
      <c r="H11" s="4">
        <v>2005</v>
      </c>
      <c r="I11" s="4">
        <v>2006</v>
      </c>
      <c r="J11" s="4">
        <v>2007</v>
      </c>
      <c r="K11" s="4">
        <v>2008</v>
      </c>
      <c r="L11" s="4">
        <v>2009</v>
      </c>
      <c r="M11" s="4">
        <v>2010</v>
      </c>
      <c r="N11" s="4">
        <v>2011</v>
      </c>
      <c r="O11" s="4">
        <v>2012</v>
      </c>
      <c r="P11" s="4">
        <v>2013</v>
      </c>
      <c r="Q11" s="4">
        <v>2014</v>
      </c>
      <c r="R11" s="4">
        <v>2015</v>
      </c>
      <c r="S11" s="4">
        <v>2016</v>
      </c>
      <c r="T11" s="4">
        <v>2017</v>
      </c>
      <c r="U11" s="4">
        <v>2018</v>
      </c>
      <c r="V11" s="4">
        <v>2019</v>
      </c>
      <c r="W11" s="4">
        <v>2020</v>
      </c>
      <c r="Y11" s="300"/>
      <c r="Z11" s="300"/>
      <c r="AA11" s="4">
        <v>2000</v>
      </c>
      <c r="AB11" s="4">
        <v>2001</v>
      </c>
      <c r="AC11" s="4">
        <v>2002</v>
      </c>
      <c r="AD11" s="4">
        <v>2003</v>
      </c>
      <c r="AE11" s="4">
        <v>2004</v>
      </c>
      <c r="AF11" s="4">
        <v>2005</v>
      </c>
      <c r="AG11" s="4">
        <v>2006</v>
      </c>
      <c r="AH11" s="4">
        <v>2007</v>
      </c>
      <c r="AI11" s="4">
        <v>2008</v>
      </c>
      <c r="AJ11" s="4">
        <v>2009</v>
      </c>
      <c r="AK11" s="4">
        <v>2010</v>
      </c>
      <c r="AL11" s="4">
        <v>2011</v>
      </c>
      <c r="AM11" s="4">
        <v>2012</v>
      </c>
      <c r="AN11" s="4">
        <v>2013</v>
      </c>
      <c r="AO11" s="4">
        <v>2014</v>
      </c>
      <c r="AP11" s="4">
        <v>2015</v>
      </c>
      <c r="AQ11" s="4">
        <v>2016</v>
      </c>
      <c r="AR11" s="4">
        <v>2017</v>
      </c>
      <c r="AS11" s="4">
        <v>2018</v>
      </c>
      <c r="AT11" s="4">
        <v>2019</v>
      </c>
      <c r="AU11" s="4">
        <v>2020</v>
      </c>
      <c r="AW11" s="300"/>
      <c r="AX11" s="300"/>
      <c r="AY11" s="4">
        <v>2000</v>
      </c>
      <c r="AZ11" s="4">
        <v>2001</v>
      </c>
      <c r="BA11" s="4">
        <v>2002</v>
      </c>
      <c r="BB11" s="4">
        <v>2003</v>
      </c>
      <c r="BC11" s="4">
        <v>2004</v>
      </c>
      <c r="BD11" s="4">
        <v>2005</v>
      </c>
      <c r="BE11" s="4">
        <v>2006</v>
      </c>
      <c r="BF11" s="4">
        <v>2007</v>
      </c>
      <c r="BG11" s="4">
        <v>2008</v>
      </c>
      <c r="BH11" s="4">
        <v>2009</v>
      </c>
      <c r="BI11" s="4">
        <v>2010</v>
      </c>
      <c r="BJ11" s="4">
        <v>2011</v>
      </c>
      <c r="BK11" s="4">
        <v>2012</v>
      </c>
      <c r="BL11" s="4">
        <v>2013</v>
      </c>
      <c r="BM11" s="4">
        <v>2014</v>
      </c>
      <c r="BN11" s="4">
        <v>2015</v>
      </c>
      <c r="BO11" s="4">
        <v>2016</v>
      </c>
      <c r="BP11" s="4">
        <v>2017</v>
      </c>
      <c r="BQ11" s="4">
        <v>2018</v>
      </c>
      <c r="BR11" s="4">
        <v>2019</v>
      </c>
      <c r="BS11" s="4">
        <v>2020</v>
      </c>
      <c r="BU11" s="300"/>
      <c r="BV11" s="300"/>
      <c r="BW11" s="4">
        <v>2000</v>
      </c>
      <c r="BX11" s="4">
        <v>2001</v>
      </c>
      <c r="BY11" s="4">
        <v>2002</v>
      </c>
      <c r="BZ11" s="4">
        <v>2003</v>
      </c>
      <c r="CA11" s="4">
        <v>2004</v>
      </c>
      <c r="CB11" s="4">
        <v>2005</v>
      </c>
      <c r="CC11" s="4">
        <v>2006</v>
      </c>
      <c r="CD11" s="4">
        <v>2007</v>
      </c>
      <c r="CE11" s="4">
        <v>2008</v>
      </c>
      <c r="CF11" s="4">
        <v>2009</v>
      </c>
      <c r="CG11" s="4">
        <v>2010</v>
      </c>
      <c r="CH11" s="4">
        <v>2011</v>
      </c>
      <c r="CI11" s="4">
        <v>2012</v>
      </c>
      <c r="CJ11" s="4">
        <v>2013</v>
      </c>
      <c r="CK11" s="4">
        <v>2014</v>
      </c>
      <c r="CL11" s="4">
        <v>2015</v>
      </c>
      <c r="CM11" s="4">
        <v>2016</v>
      </c>
      <c r="CN11" s="4">
        <v>2017</v>
      </c>
      <c r="CO11" s="4">
        <v>2018</v>
      </c>
      <c r="CP11" s="4">
        <v>2019</v>
      </c>
      <c r="CQ11" s="4">
        <v>2020</v>
      </c>
      <c r="CS11" s="300"/>
      <c r="CT11" s="300"/>
      <c r="CU11" s="4">
        <v>2000</v>
      </c>
      <c r="CV11" s="4">
        <v>2001</v>
      </c>
      <c r="CW11" s="4">
        <v>2002</v>
      </c>
      <c r="CX11" s="4">
        <v>2003</v>
      </c>
      <c r="CY11" s="4">
        <v>2004</v>
      </c>
      <c r="CZ11" s="4">
        <v>2005</v>
      </c>
      <c r="DA11" s="4">
        <v>2006</v>
      </c>
      <c r="DB11" s="4">
        <v>2007</v>
      </c>
      <c r="DC11" s="4">
        <v>2008</v>
      </c>
      <c r="DD11" s="4">
        <v>2009</v>
      </c>
      <c r="DE11" s="4">
        <v>2010</v>
      </c>
      <c r="DF11" s="4">
        <v>2011</v>
      </c>
      <c r="DG11" s="4">
        <v>2012</v>
      </c>
      <c r="DH11" s="4">
        <v>2013</v>
      </c>
      <c r="DI11" s="4">
        <v>2014</v>
      </c>
      <c r="DJ11" s="4">
        <v>2015</v>
      </c>
      <c r="DK11" s="4">
        <v>2016</v>
      </c>
      <c r="DL11" s="4">
        <v>2017</v>
      </c>
      <c r="DM11" s="4">
        <v>2018</v>
      </c>
      <c r="DN11" s="4">
        <v>2019</v>
      </c>
      <c r="DO11" s="4">
        <v>2020</v>
      </c>
      <c r="DQ11" s="300"/>
      <c r="DR11" s="300"/>
      <c r="DS11" s="4">
        <v>2000</v>
      </c>
      <c r="DT11" s="4">
        <v>2001</v>
      </c>
      <c r="DU11" s="4">
        <v>2002</v>
      </c>
      <c r="DV11" s="4">
        <v>2003</v>
      </c>
      <c r="DW11" s="4">
        <v>2004</v>
      </c>
      <c r="DX11" s="4">
        <v>2005</v>
      </c>
      <c r="DY11" s="4">
        <v>2006</v>
      </c>
      <c r="DZ11" s="4">
        <v>2007</v>
      </c>
      <c r="EA11" s="4">
        <v>2008</v>
      </c>
      <c r="EB11" s="4">
        <v>2009</v>
      </c>
      <c r="EC11" s="4">
        <v>2010</v>
      </c>
      <c r="ED11" s="4">
        <v>2011</v>
      </c>
      <c r="EE11" s="4">
        <v>2012</v>
      </c>
      <c r="EF11" s="4">
        <v>2013</v>
      </c>
      <c r="EG11" s="4">
        <v>2014</v>
      </c>
      <c r="EH11" s="4">
        <v>2015</v>
      </c>
      <c r="EI11" s="4">
        <v>2016</v>
      </c>
      <c r="EJ11" s="4">
        <v>2017</v>
      </c>
      <c r="EK11" s="4">
        <v>2018</v>
      </c>
      <c r="EL11" s="4">
        <v>2019</v>
      </c>
      <c r="EM11" s="4">
        <v>2020</v>
      </c>
      <c r="EO11" s="300"/>
      <c r="EP11" s="300"/>
      <c r="EQ11" s="4">
        <v>2000</v>
      </c>
      <c r="ER11" s="4">
        <v>2001</v>
      </c>
      <c r="ES11" s="4">
        <v>2002</v>
      </c>
      <c r="ET11" s="4">
        <v>2003</v>
      </c>
      <c r="EU11" s="4">
        <v>2004</v>
      </c>
      <c r="EV11" s="4">
        <v>2005</v>
      </c>
      <c r="EW11" s="4">
        <v>2006</v>
      </c>
      <c r="EX11" s="4">
        <v>2007</v>
      </c>
      <c r="EY11" s="4">
        <v>2008</v>
      </c>
      <c r="EZ11" s="4">
        <v>2009</v>
      </c>
      <c r="FA11" s="4">
        <v>2010</v>
      </c>
      <c r="FB11" s="4">
        <v>2011</v>
      </c>
      <c r="FC11" s="4">
        <v>2012</v>
      </c>
      <c r="FD11" s="4">
        <v>2013</v>
      </c>
      <c r="FE11" s="4">
        <v>2014</v>
      </c>
      <c r="FF11" s="4">
        <v>2015</v>
      </c>
      <c r="FG11" s="4">
        <v>2016</v>
      </c>
      <c r="FH11" s="4">
        <v>2017</v>
      </c>
      <c r="FI11" s="4">
        <v>2018</v>
      </c>
      <c r="FJ11" s="4">
        <v>2019</v>
      </c>
      <c r="FK11" s="4">
        <v>2020</v>
      </c>
    </row>
    <row r="12" spans="1:167" ht="15">
      <c r="A12" s="323"/>
      <c r="B12" s="323"/>
      <c r="C12" s="1"/>
      <c r="D12" s="1"/>
      <c r="E12" s="1"/>
      <c r="F12" s="1"/>
      <c r="G12" s="1"/>
      <c r="H12" s="1"/>
      <c r="I12" s="1"/>
      <c r="J12" s="1"/>
      <c r="K12" s="1"/>
      <c r="L12" s="1"/>
      <c r="M12" s="1"/>
      <c r="N12" s="1"/>
      <c r="O12" s="1"/>
      <c r="P12" s="1"/>
      <c r="Q12" s="1"/>
      <c r="R12" s="1"/>
      <c r="S12" s="1"/>
      <c r="T12" s="1"/>
      <c r="U12" s="1"/>
      <c r="V12" s="1"/>
      <c r="W12" s="1"/>
      <c r="Y12" s="323"/>
      <c r="Z12" s="323"/>
      <c r="AA12" s="1"/>
      <c r="AB12" s="1"/>
      <c r="AC12" s="1"/>
      <c r="AD12" s="1"/>
      <c r="AE12" s="1"/>
      <c r="AF12" s="1"/>
      <c r="AG12" s="1"/>
      <c r="AH12" s="1"/>
      <c r="AI12" s="1"/>
      <c r="AJ12" s="1"/>
      <c r="AK12" s="1"/>
      <c r="AL12" s="1"/>
      <c r="AM12" s="1"/>
      <c r="AN12" s="1"/>
      <c r="AO12" s="1"/>
      <c r="AP12" s="1"/>
      <c r="AQ12" s="1"/>
      <c r="AR12" s="1"/>
      <c r="AS12" s="1"/>
      <c r="AT12" s="1"/>
      <c r="AU12" s="1"/>
      <c r="AW12" s="323"/>
      <c r="AX12" s="323"/>
      <c r="AY12" s="1"/>
      <c r="AZ12" s="1"/>
      <c r="BA12" s="1"/>
      <c r="BB12" s="1"/>
      <c r="BC12" s="1"/>
      <c r="BD12" s="1"/>
      <c r="BE12" s="1"/>
      <c r="BF12" s="1"/>
      <c r="BG12" s="1"/>
      <c r="BH12" s="1"/>
      <c r="BI12" s="1"/>
      <c r="BJ12" s="1"/>
      <c r="BK12" s="1"/>
      <c r="BL12" s="1"/>
      <c r="BM12" s="1"/>
      <c r="BN12" s="1"/>
      <c r="BO12" s="1"/>
      <c r="BP12" s="1"/>
      <c r="BQ12" s="1"/>
      <c r="BR12" s="1"/>
      <c r="BS12" s="1"/>
      <c r="BU12" s="323"/>
      <c r="BV12" s="323"/>
      <c r="BW12" s="1"/>
      <c r="BX12" s="1"/>
      <c r="BY12" s="1"/>
      <c r="BZ12" s="1"/>
      <c r="CA12" s="1"/>
      <c r="CB12" s="1"/>
      <c r="CC12" s="1"/>
      <c r="CD12" s="1"/>
      <c r="CE12" s="1"/>
      <c r="CF12" s="1"/>
      <c r="CG12" s="1"/>
      <c r="CH12" s="1"/>
      <c r="CI12" s="1"/>
      <c r="CJ12" s="1"/>
      <c r="CK12" s="1"/>
      <c r="CL12" s="1"/>
      <c r="CM12" s="1"/>
      <c r="CN12" s="1"/>
      <c r="CO12" s="1"/>
      <c r="CP12" s="1"/>
      <c r="CQ12" s="1"/>
      <c r="CS12" s="323"/>
      <c r="CT12" s="323"/>
      <c r="CU12" s="1"/>
      <c r="CV12" s="1"/>
      <c r="CW12" s="1"/>
      <c r="CX12" s="1"/>
      <c r="CY12" s="1"/>
      <c r="CZ12" s="1"/>
      <c r="DA12" s="1"/>
      <c r="DB12" s="1"/>
      <c r="DC12" s="1"/>
      <c r="DD12" s="1"/>
      <c r="DE12" s="1"/>
      <c r="DF12" s="1"/>
      <c r="DG12" s="1"/>
      <c r="DH12" s="1"/>
      <c r="DI12" s="1"/>
      <c r="DJ12" s="1"/>
      <c r="DK12" s="1"/>
      <c r="DL12" s="1"/>
      <c r="DM12" s="1"/>
      <c r="DN12" s="1"/>
      <c r="DO12" s="1"/>
      <c r="DQ12" s="323"/>
      <c r="DR12" s="323"/>
      <c r="DS12" s="1"/>
      <c r="DT12" s="1"/>
      <c r="DU12" s="1"/>
      <c r="DV12" s="1"/>
      <c r="DW12" s="1"/>
      <c r="DX12" s="1"/>
      <c r="DY12" s="1"/>
      <c r="DZ12" s="1"/>
      <c r="EA12" s="1"/>
      <c r="EB12" s="1"/>
      <c r="EC12" s="1"/>
      <c r="ED12" s="1"/>
      <c r="EE12" s="1"/>
      <c r="EF12" s="1"/>
      <c r="EG12" s="1"/>
      <c r="EH12" s="1"/>
      <c r="EI12" s="1"/>
      <c r="EJ12" s="1"/>
      <c r="EK12" s="1"/>
      <c r="EL12" s="1"/>
      <c r="EM12" s="1"/>
      <c r="EO12" s="323"/>
      <c r="EP12" s="323"/>
      <c r="EQ12" s="1"/>
      <c r="ER12" s="1"/>
      <c r="ES12" s="1"/>
      <c r="ET12" s="1"/>
      <c r="EU12" s="1"/>
      <c r="EV12" s="1"/>
      <c r="EW12" s="1"/>
      <c r="EX12" s="1"/>
      <c r="EY12" s="1"/>
      <c r="EZ12" s="1"/>
      <c r="FA12" s="1"/>
      <c r="FB12" s="1"/>
      <c r="FC12" s="1"/>
      <c r="FD12" s="1"/>
      <c r="FE12" s="1"/>
      <c r="FF12" s="1"/>
      <c r="FG12" s="1"/>
      <c r="FH12" s="1"/>
      <c r="FI12" s="1"/>
      <c r="FJ12" s="1"/>
      <c r="FK12" s="1"/>
    </row>
    <row r="13" spans="1:167" ht="15">
      <c r="A13" s="1"/>
      <c r="B13" s="6" t="s">
        <v>404</v>
      </c>
      <c r="C13" s="11">
        <v>0.5</v>
      </c>
      <c r="D13" s="11">
        <v>0.4</v>
      </c>
      <c r="E13" s="11">
        <v>0.4</v>
      </c>
      <c r="F13" s="11">
        <v>0.5</v>
      </c>
      <c r="G13" s="11">
        <v>0.6</v>
      </c>
      <c r="H13" s="11">
        <v>0.7</v>
      </c>
      <c r="I13" s="11">
        <v>0.5</v>
      </c>
      <c r="J13" s="11">
        <v>0.3</v>
      </c>
      <c r="K13" s="11">
        <v>0.3</v>
      </c>
      <c r="L13" s="11">
        <v>0.4</v>
      </c>
      <c r="M13" s="11">
        <v>0.4</v>
      </c>
      <c r="N13" s="11">
        <v>0.4</v>
      </c>
      <c r="O13" s="11">
        <v>0.1</v>
      </c>
      <c r="P13" s="11">
        <v>0.2</v>
      </c>
      <c r="Q13" s="11">
        <v>0.4</v>
      </c>
      <c r="R13" s="11">
        <v>0.3</v>
      </c>
      <c r="S13" s="11">
        <v>0.4</v>
      </c>
      <c r="T13" s="11">
        <v>0.4</v>
      </c>
      <c r="U13" s="11">
        <v>0.4</v>
      </c>
      <c r="V13" s="11">
        <v>0.4</v>
      </c>
      <c r="W13" s="11">
        <v>0.4</v>
      </c>
      <c r="Y13" s="1"/>
      <c r="Z13" s="6" t="s">
        <v>404</v>
      </c>
      <c r="AA13" s="11">
        <v>1.4</v>
      </c>
      <c r="AB13" s="11">
        <v>1.5</v>
      </c>
      <c r="AC13" s="11">
        <v>2.1</v>
      </c>
      <c r="AD13" s="11">
        <v>1.7</v>
      </c>
      <c r="AE13" s="11">
        <v>1.6</v>
      </c>
      <c r="AF13" s="11">
        <v>1.2</v>
      </c>
      <c r="AG13" s="11">
        <v>1.9</v>
      </c>
      <c r="AH13" s="11">
        <v>1.6</v>
      </c>
      <c r="AI13" s="11">
        <v>0.9</v>
      </c>
      <c r="AJ13" s="11">
        <v>0.6</v>
      </c>
      <c r="AK13" s="11">
        <v>0.8</v>
      </c>
      <c r="AL13" s="11">
        <v>0.9</v>
      </c>
      <c r="AM13" s="11">
        <v>1.8</v>
      </c>
      <c r="AN13" s="11">
        <v>1.8</v>
      </c>
      <c r="AO13" s="11">
        <v>1.7</v>
      </c>
      <c r="AP13" s="11">
        <v>1.7</v>
      </c>
      <c r="AQ13" s="11">
        <v>1.8</v>
      </c>
      <c r="AR13" s="11">
        <v>1.8</v>
      </c>
      <c r="AS13" s="11">
        <v>1.9</v>
      </c>
      <c r="AT13" s="11">
        <v>2</v>
      </c>
      <c r="AU13" s="11">
        <v>1.9</v>
      </c>
      <c r="AW13" s="1"/>
      <c r="AX13" s="6" t="s">
        <v>404</v>
      </c>
      <c r="AY13" s="11">
        <v>2.5</v>
      </c>
      <c r="AZ13" s="11">
        <v>2</v>
      </c>
      <c r="BA13" s="11">
        <v>1.6</v>
      </c>
      <c r="BB13" s="11">
        <v>1.7</v>
      </c>
      <c r="BC13" s="11">
        <v>2.1</v>
      </c>
      <c r="BD13" s="11">
        <v>2.9</v>
      </c>
      <c r="BE13" s="11">
        <v>1.8</v>
      </c>
      <c r="BF13" s="11">
        <v>1.3</v>
      </c>
      <c r="BG13" s="11">
        <v>1.3</v>
      </c>
      <c r="BH13" s="11">
        <v>1.3</v>
      </c>
      <c r="BI13" s="11">
        <v>1.4</v>
      </c>
      <c r="BJ13" s="11">
        <v>1.4</v>
      </c>
      <c r="BK13" s="11">
        <v>1.6</v>
      </c>
      <c r="BL13" s="11">
        <v>1.7</v>
      </c>
      <c r="BM13" s="11">
        <v>1.7</v>
      </c>
      <c r="BN13" s="11">
        <v>1.6</v>
      </c>
      <c r="BO13" s="11">
        <v>1.8</v>
      </c>
      <c r="BP13" s="11">
        <v>2.2999999999999998</v>
      </c>
      <c r="BQ13" s="11">
        <v>2.5</v>
      </c>
      <c r="BR13" s="11">
        <v>2.2999999999999998</v>
      </c>
      <c r="BS13" s="11">
        <v>2.9</v>
      </c>
      <c r="BU13" s="1"/>
      <c r="BV13" s="6" t="s">
        <v>404</v>
      </c>
      <c r="BW13" s="11">
        <v>0.3</v>
      </c>
      <c r="BX13" s="11">
        <v>0.2</v>
      </c>
      <c r="BY13" s="11">
        <v>0.2</v>
      </c>
      <c r="BZ13" s="11">
        <v>0.2</v>
      </c>
      <c r="CA13" s="11">
        <v>0.2</v>
      </c>
      <c r="CB13" s="11">
        <v>0.2</v>
      </c>
      <c r="CC13" s="11">
        <v>0.2</v>
      </c>
      <c r="CD13" s="11">
        <v>0.2</v>
      </c>
      <c r="CE13" s="11">
        <v>0.2</v>
      </c>
      <c r="CF13" s="11">
        <v>0.2</v>
      </c>
      <c r="CG13" s="11">
        <v>0.2</v>
      </c>
      <c r="CH13" s="11">
        <v>0.2</v>
      </c>
      <c r="CI13" s="11">
        <v>0.2</v>
      </c>
      <c r="CJ13" s="11">
        <v>0.2</v>
      </c>
      <c r="CK13" s="11">
        <v>0.1</v>
      </c>
      <c r="CL13" s="11">
        <v>0.1</v>
      </c>
      <c r="CM13" s="11">
        <v>0.1</v>
      </c>
      <c r="CN13" s="11">
        <v>0.2</v>
      </c>
      <c r="CO13" s="11">
        <v>0.2</v>
      </c>
      <c r="CP13" s="11">
        <v>0.2</v>
      </c>
      <c r="CQ13" s="11">
        <v>0.4</v>
      </c>
      <c r="CS13" s="1"/>
      <c r="CT13" s="6" t="s">
        <v>404</v>
      </c>
      <c r="CU13" s="11">
        <v>0.1</v>
      </c>
      <c r="CV13" s="11">
        <v>0.1</v>
      </c>
      <c r="CW13" s="11">
        <v>0.1</v>
      </c>
      <c r="CX13" s="11">
        <v>0.1</v>
      </c>
      <c r="CY13" s="11">
        <v>0</v>
      </c>
      <c r="CZ13" s="11">
        <v>0.1</v>
      </c>
      <c r="DA13" s="11">
        <v>0.1</v>
      </c>
      <c r="DB13" s="11">
        <v>0.1</v>
      </c>
      <c r="DC13" s="11">
        <v>0.1</v>
      </c>
      <c r="DD13" s="11">
        <v>0.1</v>
      </c>
      <c r="DE13" s="11">
        <v>0.1</v>
      </c>
      <c r="DF13" s="11">
        <v>0.1</v>
      </c>
      <c r="DG13" s="11">
        <v>0.1</v>
      </c>
      <c r="DH13" s="11">
        <v>0.1</v>
      </c>
      <c r="DI13" s="11">
        <v>0.1</v>
      </c>
      <c r="DJ13" s="11">
        <v>0.1</v>
      </c>
      <c r="DK13" s="11">
        <v>0.1</v>
      </c>
      <c r="DL13" s="11">
        <v>0.1</v>
      </c>
      <c r="DM13" s="11">
        <v>0.1</v>
      </c>
      <c r="DN13" s="11">
        <v>0.1</v>
      </c>
      <c r="DO13" s="11">
        <v>0.1</v>
      </c>
      <c r="DQ13" s="1"/>
      <c r="DR13" s="6" t="s">
        <v>404</v>
      </c>
      <c r="DS13" s="11">
        <v>1</v>
      </c>
      <c r="DT13" s="11">
        <v>0.9</v>
      </c>
      <c r="DU13" s="11">
        <v>0.8</v>
      </c>
      <c r="DV13" s="11">
        <v>0.9</v>
      </c>
      <c r="DW13" s="11">
        <v>0.8</v>
      </c>
      <c r="DX13" s="11">
        <v>0.9</v>
      </c>
      <c r="DY13" s="11">
        <v>0.9</v>
      </c>
      <c r="DZ13" s="11">
        <v>0.8</v>
      </c>
      <c r="EA13" s="11">
        <v>0.7</v>
      </c>
      <c r="EB13" s="11">
        <v>0.7</v>
      </c>
      <c r="EC13" s="11">
        <v>0.8</v>
      </c>
      <c r="ED13" s="11">
        <v>0.7</v>
      </c>
      <c r="EE13" s="11">
        <v>0.8</v>
      </c>
      <c r="EF13" s="11">
        <v>0.8</v>
      </c>
      <c r="EG13" s="11">
        <v>0.9</v>
      </c>
      <c r="EH13" s="11">
        <v>0.8</v>
      </c>
      <c r="EI13" s="11">
        <v>0.8</v>
      </c>
      <c r="EJ13" s="11">
        <v>0.9</v>
      </c>
      <c r="EK13" s="11">
        <v>0.9</v>
      </c>
      <c r="EL13" s="11">
        <v>0.9</v>
      </c>
      <c r="EM13" s="11">
        <v>1</v>
      </c>
      <c r="EO13" s="1"/>
      <c r="EP13" s="6" t="s">
        <v>404</v>
      </c>
      <c r="EQ13" s="11">
        <v>2.2999999999999998</v>
      </c>
      <c r="ER13" s="11">
        <v>1.8</v>
      </c>
      <c r="ES13" s="11">
        <v>2.2000000000000002</v>
      </c>
      <c r="ET13" s="11">
        <v>1.9</v>
      </c>
      <c r="EU13" s="11">
        <v>1.9</v>
      </c>
      <c r="EV13" s="11">
        <v>2</v>
      </c>
      <c r="EW13" s="11">
        <v>1.9</v>
      </c>
      <c r="EX13" s="11">
        <v>1.6</v>
      </c>
      <c r="EY13" s="11">
        <v>1.5</v>
      </c>
      <c r="EZ13" s="11">
        <v>1.3</v>
      </c>
      <c r="FA13" s="11">
        <v>1.6</v>
      </c>
      <c r="FB13" s="11">
        <v>1.7</v>
      </c>
      <c r="FC13" s="11">
        <v>1.5</v>
      </c>
      <c r="FD13" s="11">
        <v>1.5</v>
      </c>
      <c r="FE13" s="11">
        <v>1.4</v>
      </c>
      <c r="FF13" s="11">
        <v>1</v>
      </c>
      <c r="FG13" s="11">
        <v>1</v>
      </c>
      <c r="FH13" s="11">
        <v>1.4</v>
      </c>
      <c r="FI13" s="11">
        <v>1.9</v>
      </c>
      <c r="FJ13" s="11">
        <v>1.9</v>
      </c>
      <c r="FK13" s="11">
        <v>2.7</v>
      </c>
    </row>
    <row r="14" spans="1:167" ht="15">
      <c r="A14" s="1"/>
      <c r="B14" s="18" t="s">
        <v>296</v>
      </c>
      <c r="C14" s="1"/>
      <c r="D14" s="1"/>
      <c r="E14" s="1"/>
      <c r="F14" s="1"/>
      <c r="G14" s="1"/>
      <c r="H14" s="1"/>
      <c r="I14" s="1"/>
      <c r="J14" s="1"/>
      <c r="K14" s="1"/>
      <c r="L14" s="1"/>
      <c r="M14" s="1"/>
      <c r="N14" s="1"/>
      <c r="O14" s="1"/>
      <c r="P14" s="1"/>
      <c r="Q14" s="1"/>
      <c r="R14" s="1"/>
      <c r="S14" s="1"/>
      <c r="T14" s="1"/>
      <c r="U14" s="1"/>
      <c r="V14" s="1"/>
      <c r="W14" s="1"/>
      <c r="Y14" s="1"/>
      <c r="Z14" s="18" t="s">
        <v>296</v>
      </c>
      <c r="AA14" s="1"/>
      <c r="AB14" s="1"/>
      <c r="AC14" s="1"/>
      <c r="AD14" s="1"/>
      <c r="AE14" s="1"/>
      <c r="AF14" s="1"/>
      <c r="AG14" s="1"/>
      <c r="AH14" s="1"/>
      <c r="AI14" s="1"/>
      <c r="AJ14" s="1"/>
      <c r="AK14" s="1"/>
      <c r="AL14" s="1"/>
      <c r="AM14" s="1"/>
      <c r="AN14" s="1"/>
      <c r="AO14" s="1"/>
      <c r="AP14" s="1"/>
      <c r="AQ14" s="1"/>
      <c r="AR14" s="1"/>
      <c r="AS14" s="1"/>
      <c r="AT14" s="1"/>
      <c r="AU14" s="1"/>
      <c r="AW14" s="1"/>
      <c r="AX14" s="18" t="s">
        <v>296</v>
      </c>
      <c r="AY14" s="1"/>
      <c r="AZ14" s="1"/>
      <c r="BA14" s="1"/>
      <c r="BB14" s="1"/>
      <c r="BC14" s="1"/>
      <c r="BD14" s="1"/>
      <c r="BE14" s="1"/>
      <c r="BF14" s="1"/>
      <c r="BG14" s="1"/>
      <c r="BH14" s="1"/>
      <c r="BI14" s="1"/>
      <c r="BJ14" s="1"/>
      <c r="BK14" s="1"/>
      <c r="BL14" s="1"/>
      <c r="BM14" s="1"/>
      <c r="BN14" s="1"/>
      <c r="BO14" s="1"/>
      <c r="BP14" s="1"/>
      <c r="BQ14" s="1"/>
      <c r="BR14" s="1"/>
      <c r="BS14" s="1"/>
      <c r="BU14" s="1"/>
      <c r="BV14" s="18" t="s">
        <v>296</v>
      </c>
      <c r="BW14" s="1"/>
      <c r="BX14" s="1"/>
      <c r="BY14" s="1"/>
      <c r="BZ14" s="1"/>
      <c r="CA14" s="1"/>
      <c r="CB14" s="1"/>
      <c r="CC14" s="1"/>
      <c r="CD14" s="1"/>
      <c r="CE14" s="1"/>
      <c r="CF14" s="1"/>
      <c r="CG14" s="1"/>
      <c r="CH14" s="1"/>
      <c r="CI14" s="1"/>
      <c r="CJ14" s="1"/>
      <c r="CK14" s="1"/>
      <c r="CL14" s="1"/>
      <c r="CM14" s="1"/>
      <c r="CN14" s="1"/>
      <c r="CO14" s="1"/>
      <c r="CP14" s="1"/>
      <c r="CQ14" s="1"/>
      <c r="CS14" s="1"/>
      <c r="CT14" s="18" t="s">
        <v>296</v>
      </c>
      <c r="CU14" s="1"/>
      <c r="CV14" s="1"/>
      <c r="CW14" s="1"/>
      <c r="CX14" s="1"/>
      <c r="CY14" s="1"/>
      <c r="CZ14" s="1"/>
      <c r="DA14" s="1"/>
      <c r="DB14" s="1"/>
      <c r="DC14" s="1"/>
      <c r="DD14" s="1"/>
      <c r="DE14" s="1"/>
      <c r="DF14" s="1"/>
      <c r="DG14" s="1"/>
      <c r="DH14" s="1"/>
      <c r="DI14" s="1"/>
      <c r="DJ14" s="1"/>
      <c r="DK14" s="1"/>
      <c r="DL14" s="1"/>
      <c r="DM14" s="1"/>
      <c r="DN14" s="1"/>
      <c r="DO14" s="1"/>
      <c r="DQ14" s="1"/>
      <c r="DR14" s="18" t="s">
        <v>296</v>
      </c>
      <c r="DS14" s="1"/>
      <c r="DT14" s="1"/>
      <c r="DU14" s="1"/>
      <c r="DV14" s="1"/>
      <c r="DW14" s="1"/>
      <c r="DX14" s="1"/>
      <c r="DY14" s="1"/>
      <c r="DZ14" s="1"/>
      <c r="EA14" s="1"/>
      <c r="EB14" s="1"/>
      <c r="EC14" s="1"/>
      <c r="ED14" s="1"/>
      <c r="EE14" s="1"/>
      <c r="EF14" s="1"/>
      <c r="EG14" s="1"/>
      <c r="EH14" s="1"/>
      <c r="EI14" s="1"/>
      <c r="EJ14" s="1"/>
      <c r="EK14" s="1"/>
      <c r="EL14" s="1"/>
      <c r="EM14" s="1"/>
      <c r="EO14" s="1"/>
      <c r="EP14" s="18" t="s">
        <v>296</v>
      </c>
      <c r="EQ14" s="1"/>
      <c r="ER14" s="1"/>
      <c r="ES14" s="1"/>
      <c r="ET14" s="1"/>
      <c r="EU14" s="1"/>
      <c r="EV14" s="1"/>
      <c r="EW14" s="1"/>
      <c r="EX14" s="1"/>
      <c r="EY14" s="1"/>
      <c r="EZ14" s="1"/>
      <c r="FA14" s="1"/>
      <c r="FB14" s="1"/>
      <c r="FC14" s="1"/>
      <c r="FD14" s="1"/>
      <c r="FE14" s="1"/>
      <c r="FF14" s="1"/>
      <c r="FG14" s="1"/>
      <c r="FH14" s="1"/>
      <c r="FI14" s="1"/>
      <c r="FJ14" s="1"/>
      <c r="FK14" s="1"/>
    </row>
    <row r="15" spans="1:167" ht="15">
      <c r="A15" s="1"/>
      <c r="B15" s="7" t="s">
        <v>405</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Y15" s="1"/>
      <c r="Z15" s="7" t="s">
        <v>405</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W15" s="1"/>
      <c r="AX15" s="7" t="s">
        <v>405</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U15" s="1"/>
      <c r="BV15" s="7" t="s">
        <v>405</v>
      </c>
      <c r="BW15" s="1">
        <v>0</v>
      </c>
      <c r="BX15" s="1">
        <v>0</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S15" s="1"/>
      <c r="CT15" s="7" t="s">
        <v>405</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Q15" s="1"/>
      <c r="DR15" s="7" t="s">
        <v>405</v>
      </c>
      <c r="DS15" s="1">
        <v>0</v>
      </c>
      <c r="DT15" s="1">
        <v>0</v>
      </c>
      <c r="DU15" s="1">
        <v>0</v>
      </c>
      <c r="DV15" s="1">
        <v>0</v>
      </c>
      <c r="DW15" s="1">
        <v>0</v>
      </c>
      <c r="DX15" s="1">
        <v>0</v>
      </c>
      <c r="DY15" s="1">
        <v>0</v>
      </c>
      <c r="DZ15" s="1">
        <v>0</v>
      </c>
      <c r="EA15" s="1">
        <v>0</v>
      </c>
      <c r="EB15" s="1">
        <v>0</v>
      </c>
      <c r="EC15" s="1">
        <v>0</v>
      </c>
      <c r="ED15" s="1">
        <v>0</v>
      </c>
      <c r="EE15" s="1">
        <v>0</v>
      </c>
      <c r="EF15" s="1">
        <v>0</v>
      </c>
      <c r="EG15" s="1">
        <v>0</v>
      </c>
      <c r="EH15" s="1">
        <v>0</v>
      </c>
      <c r="EI15" s="1">
        <v>0</v>
      </c>
      <c r="EJ15" s="1">
        <v>0</v>
      </c>
      <c r="EK15" s="1">
        <v>0</v>
      </c>
      <c r="EL15" s="1">
        <v>0</v>
      </c>
      <c r="EM15" s="1">
        <v>0</v>
      </c>
      <c r="EO15" s="1"/>
      <c r="EP15" s="7" t="s">
        <v>405</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row>
    <row r="16" spans="1:167" ht="15">
      <c r="A16" s="1"/>
      <c r="B16" s="7" t="s">
        <v>406</v>
      </c>
      <c r="C16" s="1">
        <v>0.5</v>
      </c>
      <c r="D16" s="1">
        <v>0.4</v>
      </c>
      <c r="E16" s="1">
        <v>0.4</v>
      </c>
      <c r="F16" s="1">
        <v>0.5</v>
      </c>
      <c r="G16" s="1">
        <v>0.6</v>
      </c>
      <c r="H16" s="1">
        <v>0.7</v>
      </c>
      <c r="I16" s="1">
        <v>0.5</v>
      </c>
      <c r="J16" s="1">
        <v>0.3</v>
      </c>
      <c r="K16" s="1">
        <v>0.3</v>
      </c>
      <c r="L16" s="1">
        <v>0.4</v>
      </c>
      <c r="M16" s="1">
        <v>0.4</v>
      </c>
      <c r="N16" s="1">
        <v>0.4</v>
      </c>
      <c r="O16" s="1">
        <v>0.1</v>
      </c>
      <c r="P16" s="1">
        <v>0.2</v>
      </c>
      <c r="Q16" s="1">
        <v>0.4</v>
      </c>
      <c r="R16" s="1">
        <v>0.3</v>
      </c>
      <c r="S16" s="1">
        <v>0.4</v>
      </c>
      <c r="T16" s="1">
        <v>0.4</v>
      </c>
      <c r="U16" s="1">
        <v>0.4</v>
      </c>
      <c r="V16" s="1">
        <v>0.4</v>
      </c>
      <c r="W16" s="1">
        <v>0.4</v>
      </c>
      <c r="Y16" s="1"/>
      <c r="Z16" s="7" t="s">
        <v>406</v>
      </c>
      <c r="AA16" s="1">
        <v>1.4</v>
      </c>
      <c r="AB16" s="1">
        <v>1.5</v>
      </c>
      <c r="AC16" s="1">
        <v>2.1</v>
      </c>
      <c r="AD16" s="1">
        <v>1.6</v>
      </c>
      <c r="AE16" s="1">
        <v>1.6</v>
      </c>
      <c r="AF16" s="1">
        <v>1.2</v>
      </c>
      <c r="AG16" s="1">
        <v>1.9</v>
      </c>
      <c r="AH16" s="1">
        <v>1.6</v>
      </c>
      <c r="AI16" s="1">
        <v>0.8</v>
      </c>
      <c r="AJ16" s="1">
        <v>0.6</v>
      </c>
      <c r="AK16" s="1">
        <v>0.7</v>
      </c>
      <c r="AL16" s="1">
        <v>0.9</v>
      </c>
      <c r="AM16" s="1">
        <v>1.8</v>
      </c>
      <c r="AN16" s="1">
        <v>1.8</v>
      </c>
      <c r="AO16" s="1">
        <v>1.6</v>
      </c>
      <c r="AP16" s="1">
        <v>1.6</v>
      </c>
      <c r="AQ16" s="1">
        <v>1.8</v>
      </c>
      <c r="AR16" s="1">
        <v>1.8</v>
      </c>
      <c r="AS16" s="1">
        <v>1.9</v>
      </c>
      <c r="AT16" s="1">
        <v>2</v>
      </c>
      <c r="AU16" s="1">
        <v>1.9</v>
      </c>
      <c r="AW16" s="1"/>
      <c r="AX16" s="7" t="s">
        <v>406</v>
      </c>
      <c r="AY16" s="1">
        <v>2.5</v>
      </c>
      <c r="AZ16" s="1">
        <v>2</v>
      </c>
      <c r="BA16" s="1">
        <v>1.5</v>
      </c>
      <c r="BB16" s="1">
        <v>1.7</v>
      </c>
      <c r="BC16" s="1">
        <v>2.1</v>
      </c>
      <c r="BD16" s="1">
        <v>2.9</v>
      </c>
      <c r="BE16" s="1">
        <v>1.8</v>
      </c>
      <c r="BF16" s="1">
        <v>1.3</v>
      </c>
      <c r="BG16" s="1">
        <v>1.3</v>
      </c>
      <c r="BH16" s="1">
        <v>1.3</v>
      </c>
      <c r="BI16" s="1">
        <v>1.4</v>
      </c>
      <c r="BJ16" s="1">
        <v>1.4</v>
      </c>
      <c r="BK16" s="1">
        <v>1.6</v>
      </c>
      <c r="BL16" s="1">
        <v>1.7</v>
      </c>
      <c r="BM16" s="1">
        <v>1.7</v>
      </c>
      <c r="BN16" s="1">
        <v>1.6</v>
      </c>
      <c r="BO16" s="1">
        <v>1.8</v>
      </c>
      <c r="BP16" s="1">
        <v>2.2999999999999998</v>
      </c>
      <c r="BQ16" s="1">
        <v>2.5</v>
      </c>
      <c r="BR16" s="1">
        <v>2.2999999999999998</v>
      </c>
      <c r="BS16" s="1">
        <v>2.9</v>
      </c>
      <c r="BU16" s="1"/>
      <c r="BV16" s="7" t="s">
        <v>406</v>
      </c>
      <c r="BW16" s="1">
        <v>0.3</v>
      </c>
      <c r="BX16" s="1">
        <v>0.2</v>
      </c>
      <c r="BY16" s="1">
        <v>0.2</v>
      </c>
      <c r="BZ16" s="1">
        <v>0.2</v>
      </c>
      <c r="CA16" s="1">
        <v>0.2</v>
      </c>
      <c r="CB16" s="1">
        <v>0.2</v>
      </c>
      <c r="CC16" s="1">
        <v>0.2</v>
      </c>
      <c r="CD16" s="1">
        <v>0.2</v>
      </c>
      <c r="CE16" s="1">
        <v>0.2</v>
      </c>
      <c r="CF16" s="1">
        <v>0.2</v>
      </c>
      <c r="CG16" s="1">
        <v>0.2</v>
      </c>
      <c r="CH16" s="1">
        <v>0.2</v>
      </c>
      <c r="CI16" s="1">
        <v>0.2</v>
      </c>
      <c r="CJ16" s="1">
        <v>0.2</v>
      </c>
      <c r="CK16" s="1">
        <v>0.1</v>
      </c>
      <c r="CL16" s="1">
        <v>0.1</v>
      </c>
      <c r="CM16" s="1">
        <v>0.1</v>
      </c>
      <c r="CN16" s="1">
        <v>0.2</v>
      </c>
      <c r="CO16" s="1">
        <v>0.2</v>
      </c>
      <c r="CP16" s="1">
        <v>0.2</v>
      </c>
      <c r="CQ16" s="1">
        <v>0.4</v>
      </c>
      <c r="CS16" s="1"/>
      <c r="CT16" s="7" t="s">
        <v>406</v>
      </c>
      <c r="CU16" s="1">
        <v>0.1</v>
      </c>
      <c r="CV16" s="1">
        <v>0.1</v>
      </c>
      <c r="CW16" s="1">
        <v>0.1</v>
      </c>
      <c r="CX16" s="1">
        <v>0.1</v>
      </c>
      <c r="CY16" s="1">
        <v>0</v>
      </c>
      <c r="CZ16" s="1">
        <v>0.1</v>
      </c>
      <c r="DA16" s="1">
        <v>0.1</v>
      </c>
      <c r="DB16" s="1">
        <v>0.1</v>
      </c>
      <c r="DC16" s="1">
        <v>0.1</v>
      </c>
      <c r="DD16" s="1">
        <v>0.1</v>
      </c>
      <c r="DE16" s="1">
        <v>0.1</v>
      </c>
      <c r="DF16" s="1">
        <v>0.1</v>
      </c>
      <c r="DG16" s="1">
        <v>0.1</v>
      </c>
      <c r="DH16" s="1">
        <v>0.1</v>
      </c>
      <c r="DI16" s="1">
        <v>0.1</v>
      </c>
      <c r="DJ16" s="1">
        <v>0.1</v>
      </c>
      <c r="DK16" s="1">
        <v>0.1</v>
      </c>
      <c r="DL16" s="1">
        <v>0.1</v>
      </c>
      <c r="DM16" s="1">
        <v>0.1</v>
      </c>
      <c r="DN16" s="1">
        <v>0.1</v>
      </c>
      <c r="DO16" s="1">
        <v>0.1</v>
      </c>
      <c r="DQ16" s="1"/>
      <c r="DR16" s="7" t="s">
        <v>406</v>
      </c>
      <c r="DS16" s="1">
        <v>1</v>
      </c>
      <c r="DT16" s="1">
        <v>0.9</v>
      </c>
      <c r="DU16" s="1">
        <v>0.8</v>
      </c>
      <c r="DV16" s="1">
        <v>0.9</v>
      </c>
      <c r="DW16" s="1">
        <v>0.8</v>
      </c>
      <c r="DX16" s="1">
        <v>0.9</v>
      </c>
      <c r="DY16" s="1">
        <v>0.9</v>
      </c>
      <c r="DZ16" s="1">
        <v>0.8</v>
      </c>
      <c r="EA16" s="1">
        <v>0.7</v>
      </c>
      <c r="EB16" s="1">
        <v>0.7</v>
      </c>
      <c r="EC16" s="1">
        <v>0.8</v>
      </c>
      <c r="ED16" s="1">
        <v>0.7</v>
      </c>
      <c r="EE16" s="1">
        <v>0.8</v>
      </c>
      <c r="EF16" s="1">
        <v>0.8</v>
      </c>
      <c r="EG16" s="1">
        <v>0.9</v>
      </c>
      <c r="EH16" s="1">
        <v>0.8</v>
      </c>
      <c r="EI16" s="1">
        <v>0.8</v>
      </c>
      <c r="EJ16" s="1">
        <v>0.9</v>
      </c>
      <c r="EK16" s="1">
        <v>0.9</v>
      </c>
      <c r="EL16" s="1">
        <v>0.9</v>
      </c>
      <c r="EM16" s="1">
        <v>1</v>
      </c>
      <c r="EO16" s="1"/>
      <c r="EP16" s="7" t="s">
        <v>406</v>
      </c>
      <c r="EQ16" s="1">
        <v>2.2999999999999998</v>
      </c>
      <c r="ER16" s="1">
        <v>1.7</v>
      </c>
      <c r="ES16" s="1">
        <v>2.2000000000000002</v>
      </c>
      <c r="ET16" s="1">
        <v>1.8</v>
      </c>
      <c r="EU16" s="1">
        <v>1.9</v>
      </c>
      <c r="EV16" s="1">
        <v>2</v>
      </c>
      <c r="EW16" s="1">
        <v>1.8</v>
      </c>
      <c r="EX16" s="1">
        <v>1.6</v>
      </c>
      <c r="EY16" s="1">
        <v>1.4</v>
      </c>
      <c r="EZ16" s="1">
        <v>1.3</v>
      </c>
      <c r="FA16" s="1">
        <v>1.6</v>
      </c>
      <c r="FB16" s="1">
        <v>1.7</v>
      </c>
      <c r="FC16" s="1">
        <v>1.5</v>
      </c>
      <c r="FD16" s="1">
        <v>1.5</v>
      </c>
      <c r="FE16" s="1">
        <v>1.4</v>
      </c>
      <c r="FF16" s="1">
        <v>1</v>
      </c>
      <c r="FG16" s="1">
        <v>1</v>
      </c>
      <c r="FH16" s="1">
        <v>1.4</v>
      </c>
      <c r="FI16" s="1">
        <v>1.9</v>
      </c>
      <c r="FJ16" s="1">
        <v>1.9</v>
      </c>
      <c r="FK16" s="1">
        <v>2.7</v>
      </c>
    </row>
    <row r="17" spans="1:167" ht="15">
      <c r="A17" s="300"/>
      <c r="B17" s="300"/>
      <c r="C17" s="1"/>
      <c r="D17" s="1"/>
      <c r="E17" s="1"/>
      <c r="F17" s="1"/>
      <c r="G17" s="1"/>
      <c r="H17" s="1"/>
      <c r="I17" s="1"/>
      <c r="J17" s="1"/>
      <c r="K17" s="1"/>
      <c r="L17" s="1"/>
      <c r="M17" s="1"/>
      <c r="N17" s="1"/>
      <c r="O17" s="1"/>
      <c r="P17" s="1"/>
      <c r="Q17" s="1"/>
      <c r="R17" s="1"/>
      <c r="S17" s="1"/>
      <c r="T17" s="1"/>
      <c r="U17" s="1"/>
      <c r="V17" s="1"/>
      <c r="W17" s="1"/>
      <c r="Y17" s="300"/>
      <c r="Z17" s="300"/>
      <c r="AA17" s="1"/>
      <c r="AB17" s="1"/>
      <c r="AC17" s="1"/>
      <c r="AD17" s="1"/>
      <c r="AE17" s="1"/>
      <c r="AF17" s="1"/>
      <c r="AG17" s="1"/>
      <c r="AH17" s="1"/>
      <c r="AI17" s="1"/>
      <c r="AJ17" s="1"/>
      <c r="AK17" s="1"/>
      <c r="AL17" s="1"/>
      <c r="AM17" s="1"/>
      <c r="AN17" s="1"/>
      <c r="AO17" s="1"/>
      <c r="AP17" s="1"/>
      <c r="AQ17" s="1"/>
      <c r="AR17" s="1"/>
      <c r="AS17" s="1"/>
      <c r="AT17" s="1"/>
      <c r="AU17" s="1"/>
      <c r="AW17" s="300"/>
      <c r="AX17" s="300"/>
      <c r="AY17" s="1"/>
      <c r="AZ17" s="1"/>
      <c r="BA17" s="1"/>
      <c r="BB17" s="1"/>
      <c r="BC17" s="1"/>
      <c r="BD17" s="1"/>
      <c r="BE17" s="1"/>
      <c r="BF17" s="1"/>
      <c r="BG17" s="1"/>
      <c r="BH17" s="1"/>
      <c r="BI17" s="1"/>
      <c r="BJ17" s="1"/>
      <c r="BK17" s="1"/>
      <c r="BL17" s="1"/>
      <c r="BM17" s="1"/>
      <c r="BN17" s="1"/>
      <c r="BO17" s="1"/>
      <c r="BP17" s="1"/>
      <c r="BQ17" s="1"/>
      <c r="BR17" s="1"/>
      <c r="BS17" s="1"/>
      <c r="BU17" s="300"/>
      <c r="BV17" s="300"/>
      <c r="BW17" s="1"/>
      <c r="BX17" s="1"/>
      <c r="BY17" s="1"/>
      <c r="BZ17" s="1"/>
      <c r="CA17" s="1"/>
      <c r="CB17" s="1"/>
      <c r="CC17" s="1"/>
      <c r="CD17" s="1"/>
      <c r="CE17" s="1"/>
      <c r="CF17" s="1"/>
      <c r="CG17" s="1"/>
      <c r="CH17" s="1"/>
      <c r="CI17" s="1"/>
      <c r="CJ17" s="1"/>
      <c r="CK17" s="1"/>
      <c r="CL17" s="1"/>
      <c r="CM17" s="1"/>
      <c r="CN17" s="1"/>
      <c r="CO17" s="1"/>
      <c r="CP17" s="1"/>
      <c r="CQ17" s="1"/>
      <c r="CS17" s="300"/>
      <c r="CT17" s="300"/>
      <c r="CU17" s="1"/>
      <c r="CV17" s="1"/>
      <c r="CW17" s="1"/>
      <c r="CX17" s="1"/>
      <c r="CY17" s="1"/>
      <c r="CZ17" s="1"/>
      <c r="DA17" s="1"/>
      <c r="DB17" s="1"/>
      <c r="DC17" s="1"/>
      <c r="DD17" s="1"/>
      <c r="DE17" s="1"/>
      <c r="DF17" s="1"/>
      <c r="DG17" s="1"/>
      <c r="DH17" s="1"/>
      <c r="DI17" s="1"/>
      <c r="DJ17" s="1"/>
      <c r="DK17" s="1"/>
      <c r="DL17" s="1"/>
      <c r="DM17" s="1"/>
      <c r="DN17" s="1"/>
      <c r="DO17" s="1"/>
      <c r="DQ17" s="300"/>
      <c r="DR17" s="300"/>
      <c r="DS17" s="1"/>
      <c r="DT17" s="1"/>
      <c r="DU17" s="1"/>
      <c r="DV17" s="1"/>
      <c r="DW17" s="1"/>
      <c r="DX17" s="1"/>
      <c r="DY17" s="1"/>
      <c r="DZ17" s="1"/>
      <c r="EA17" s="1"/>
      <c r="EB17" s="1"/>
      <c r="EC17" s="1"/>
      <c r="ED17" s="1"/>
      <c r="EE17" s="1"/>
      <c r="EF17" s="1"/>
      <c r="EG17" s="1"/>
      <c r="EH17" s="1"/>
      <c r="EI17" s="1"/>
      <c r="EJ17" s="1"/>
      <c r="EK17" s="1"/>
      <c r="EL17" s="1"/>
      <c r="EM17" s="1"/>
      <c r="EO17" s="300"/>
      <c r="EP17" s="300"/>
      <c r="EQ17" s="1"/>
      <c r="ER17" s="1"/>
      <c r="ES17" s="1"/>
      <c r="ET17" s="1"/>
      <c r="EU17" s="1"/>
      <c r="EV17" s="1"/>
      <c r="EW17" s="1"/>
      <c r="EX17" s="1"/>
      <c r="EY17" s="1"/>
      <c r="EZ17" s="1"/>
      <c r="FA17" s="1"/>
      <c r="FB17" s="1"/>
      <c r="FC17" s="1"/>
      <c r="FD17" s="1"/>
      <c r="FE17" s="1"/>
      <c r="FF17" s="1"/>
      <c r="FG17" s="1"/>
      <c r="FH17" s="1"/>
      <c r="FI17" s="1"/>
      <c r="FJ17" s="1"/>
      <c r="FK17" s="1"/>
    </row>
    <row r="18" spans="1:167" ht="15">
      <c r="A18" s="1"/>
      <c r="B18" s="18" t="s">
        <v>197</v>
      </c>
      <c r="C18" s="1"/>
      <c r="D18" s="1"/>
      <c r="E18" s="1"/>
      <c r="F18" s="1"/>
      <c r="G18" s="1"/>
      <c r="H18" s="1"/>
      <c r="I18" s="1"/>
      <c r="J18" s="1"/>
      <c r="K18" s="1"/>
      <c r="L18" s="1"/>
      <c r="M18" s="1"/>
      <c r="N18" s="1"/>
      <c r="O18" s="1"/>
      <c r="P18" s="1"/>
      <c r="Q18" s="1"/>
      <c r="R18" s="1"/>
      <c r="S18" s="1"/>
      <c r="T18" s="1"/>
      <c r="U18" s="1"/>
      <c r="V18" s="1"/>
      <c r="W18" s="1"/>
      <c r="Y18" s="1"/>
      <c r="Z18" s="18" t="s">
        <v>197</v>
      </c>
      <c r="AA18" s="1"/>
      <c r="AB18" s="1"/>
      <c r="AC18" s="1"/>
      <c r="AD18" s="1"/>
      <c r="AE18" s="1"/>
      <c r="AF18" s="1"/>
      <c r="AG18" s="1"/>
      <c r="AH18" s="1"/>
      <c r="AI18" s="1"/>
      <c r="AJ18" s="1"/>
      <c r="AK18" s="1"/>
      <c r="AL18" s="1"/>
      <c r="AM18" s="1"/>
      <c r="AN18" s="1"/>
      <c r="AO18" s="1"/>
      <c r="AP18" s="1"/>
      <c r="AQ18" s="1"/>
      <c r="AR18" s="1"/>
      <c r="AS18" s="1"/>
      <c r="AT18" s="1"/>
      <c r="AU18" s="1"/>
      <c r="AW18" s="1"/>
      <c r="AX18" s="18" t="s">
        <v>197</v>
      </c>
      <c r="AY18" s="1"/>
      <c r="AZ18" s="1"/>
      <c r="BA18" s="1"/>
      <c r="BB18" s="1"/>
      <c r="BC18" s="1"/>
      <c r="BD18" s="1"/>
      <c r="BE18" s="1"/>
      <c r="BF18" s="1"/>
      <c r="BG18" s="1"/>
      <c r="BH18" s="1"/>
      <c r="BI18" s="1"/>
      <c r="BJ18" s="1"/>
      <c r="BK18" s="1"/>
      <c r="BL18" s="1"/>
      <c r="BM18" s="1"/>
      <c r="BN18" s="1"/>
      <c r="BO18" s="1"/>
      <c r="BP18" s="1"/>
      <c r="BQ18" s="1"/>
      <c r="BR18" s="1"/>
      <c r="BS18" s="1"/>
      <c r="BU18" s="1"/>
      <c r="BV18" s="18" t="s">
        <v>197</v>
      </c>
      <c r="BW18" s="1"/>
      <c r="BX18" s="1"/>
      <c r="BY18" s="1"/>
      <c r="BZ18" s="1"/>
      <c r="CA18" s="1"/>
      <c r="CB18" s="1"/>
      <c r="CC18" s="1"/>
      <c r="CD18" s="1"/>
      <c r="CE18" s="1"/>
      <c r="CF18" s="1"/>
      <c r="CG18" s="1"/>
      <c r="CH18" s="1"/>
      <c r="CI18" s="1"/>
      <c r="CJ18" s="1"/>
      <c r="CK18" s="1"/>
      <c r="CL18" s="1"/>
      <c r="CM18" s="1"/>
      <c r="CN18" s="1"/>
      <c r="CO18" s="1"/>
      <c r="CP18" s="1"/>
      <c r="CQ18" s="1"/>
      <c r="CS18" s="1"/>
      <c r="CT18" s="18" t="s">
        <v>197</v>
      </c>
      <c r="CU18" s="1"/>
      <c r="CV18" s="1"/>
      <c r="CW18" s="1"/>
      <c r="CX18" s="1"/>
      <c r="CY18" s="1"/>
      <c r="CZ18" s="1"/>
      <c r="DA18" s="1"/>
      <c r="DB18" s="1"/>
      <c r="DC18" s="1"/>
      <c r="DD18" s="1"/>
      <c r="DE18" s="1"/>
      <c r="DF18" s="1"/>
      <c r="DG18" s="1"/>
      <c r="DH18" s="1"/>
      <c r="DI18" s="1"/>
      <c r="DJ18" s="1"/>
      <c r="DK18" s="1"/>
      <c r="DL18" s="1"/>
      <c r="DM18" s="1"/>
      <c r="DN18" s="1"/>
      <c r="DO18" s="1"/>
      <c r="DQ18" s="1"/>
      <c r="DR18" s="18" t="s">
        <v>197</v>
      </c>
      <c r="DS18" s="1"/>
      <c r="DT18" s="1"/>
      <c r="DU18" s="1"/>
      <c r="DV18" s="1"/>
      <c r="DW18" s="1"/>
      <c r="DX18" s="1"/>
      <c r="DY18" s="1"/>
      <c r="DZ18" s="1"/>
      <c r="EA18" s="1"/>
      <c r="EB18" s="1"/>
      <c r="EC18" s="1"/>
      <c r="ED18" s="1"/>
      <c r="EE18" s="1"/>
      <c r="EF18" s="1"/>
      <c r="EG18" s="1"/>
      <c r="EH18" s="1"/>
      <c r="EI18" s="1"/>
      <c r="EJ18" s="1"/>
      <c r="EK18" s="1"/>
      <c r="EL18" s="1"/>
      <c r="EM18" s="1"/>
      <c r="EO18" s="1"/>
      <c r="EP18" s="18" t="s">
        <v>197</v>
      </c>
      <c r="EQ18" s="1"/>
      <c r="ER18" s="1"/>
      <c r="ES18" s="1"/>
      <c r="ET18" s="1"/>
      <c r="EU18" s="1"/>
      <c r="EV18" s="1"/>
      <c r="EW18" s="1"/>
      <c r="EX18" s="1"/>
      <c r="EY18" s="1"/>
      <c r="EZ18" s="1"/>
      <c r="FA18" s="1"/>
      <c r="FB18" s="1"/>
      <c r="FC18" s="1"/>
      <c r="FD18" s="1"/>
      <c r="FE18" s="1"/>
      <c r="FF18" s="1"/>
      <c r="FG18" s="1"/>
      <c r="FH18" s="1"/>
      <c r="FI18" s="1"/>
      <c r="FJ18" s="1"/>
      <c r="FK18" s="1"/>
    </row>
    <row r="19" spans="1:167" ht="15">
      <c r="A19" s="1"/>
      <c r="B19" s="7" t="s">
        <v>405</v>
      </c>
      <c r="C19" s="1">
        <v>0.6</v>
      </c>
      <c r="D19" s="1">
        <v>0.6</v>
      </c>
      <c r="E19" s="1">
        <v>0.8</v>
      </c>
      <c r="F19" s="1">
        <v>0.5</v>
      </c>
      <c r="G19" s="1">
        <v>0.4</v>
      </c>
      <c r="H19" s="1">
        <v>0.3</v>
      </c>
      <c r="I19" s="1">
        <v>0.4</v>
      </c>
      <c r="J19" s="1">
        <v>0.7</v>
      </c>
      <c r="K19" s="1">
        <v>0.7</v>
      </c>
      <c r="L19" s="1">
        <v>0.6</v>
      </c>
      <c r="M19" s="1">
        <v>0.5</v>
      </c>
      <c r="N19" s="1">
        <v>0.4</v>
      </c>
      <c r="O19" s="1">
        <v>1</v>
      </c>
      <c r="P19" s="1">
        <v>0.7</v>
      </c>
      <c r="Q19" s="1">
        <v>0.1</v>
      </c>
      <c r="R19" s="1">
        <v>0</v>
      </c>
      <c r="S19" s="1">
        <v>0</v>
      </c>
      <c r="T19" s="1">
        <v>0</v>
      </c>
      <c r="U19" s="1">
        <v>0</v>
      </c>
      <c r="V19" s="1">
        <v>0</v>
      </c>
      <c r="W19" s="1">
        <v>0</v>
      </c>
      <c r="Y19" s="1"/>
      <c r="Z19" s="7" t="s">
        <v>405</v>
      </c>
      <c r="AA19" s="1">
        <v>0.2</v>
      </c>
      <c r="AB19" s="1">
        <v>0.3</v>
      </c>
      <c r="AC19" s="1">
        <v>0.2</v>
      </c>
      <c r="AD19" s="1">
        <v>0.3</v>
      </c>
      <c r="AE19" s="1">
        <v>0.4</v>
      </c>
      <c r="AF19" s="1">
        <v>0.5</v>
      </c>
      <c r="AG19" s="1">
        <v>0.3</v>
      </c>
      <c r="AH19" s="1">
        <v>0.5</v>
      </c>
      <c r="AI19" s="1">
        <v>0.9</v>
      </c>
      <c r="AJ19" s="1">
        <v>1.4</v>
      </c>
      <c r="AK19" s="1">
        <v>1.2</v>
      </c>
      <c r="AL19" s="1">
        <v>0.7</v>
      </c>
      <c r="AM19" s="1">
        <v>0.5</v>
      </c>
      <c r="AN19" s="1">
        <v>0.3</v>
      </c>
      <c r="AO19" s="1">
        <v>0.7</v>
      </c>
      <c r="AP19" s="1">
        <v>0.6</v>
      </c>
      <c r="AQ19" s="1">
        <v>0.6</v>
      </c>
      <c r="AR19" s="1">
        <v>0.6</v>
      </c>
      <c r="AS19" s="1">
        <v>0.3</v>
      </c>
      <c r="AT19" s="1">
        <v>0.6</v>
      </c>
      <c r="AU19" s="1">
        <v>1.4</v>
      </c>
      <c r="AW19" s="1"/>
      <c r="AX19" s="7" t="s">
        <v>405</v>
      </c>
      <c r="AY19" s="1">
        <v>0.1</v>
      </c>
      <c r="AZ19" s="1">
        <v>0.2</v>
      </c>
      <c r="BA19" s="1">
        <v>0.3</v>
      </c>
      <c r="BB19" s="1">
        <v>0.3</v>
      </c>
      <c r="BC19" s="1">
        <v>0.2</v>
      </c>
      <c r="BD19" s="1">
        <v>0.3</v>
      </c>
      <c r="BE19" s="1">
        <v>0.4</v>
      </c>
      <c r="BF19" s="1">
        <v>0.4</v>
      </c>
      <c r="BG19" s="1">
        <v>0.3</v>
      </c>
      <c r="BH19" s="1">
        <v>0.3</v>
      </c>
      <c r="BI19" s="1">
        <v>0.1</v>
      </c>
      <c r="BJ19" s="1">
        <v>0.2</v>
      </c>
      <c r="BK19" s="1">
        <v>0.1</v>
      </c>
      <c r="BL19" s="1">
        <v>0.1</v>
      </c>
      <c r="BM19" s="1">
        <v>0.3</v>
      </c>
      <c r="BN19" s="1">
        <v>0.4</v>
      </c>
      <c r="BO19" s="1">
        <v>0.4</v>
      </c>
      <c r="BP19" s="1">
        <v>0.3</v>
      </c>
      <c r="BQ19" s="1">
        <v>0.2</v>
      </c>
      <c r="BR19" s="1">
        <v>0.4</v>
      </c>
      <c r="BS19" s="1">
        <v>0.5</v>
      </c>
      <c r="BU19" s="1"/>
      <c r="BV19" s="7" t="s">
        <v>405</v>
      </c>
      <c r="BW19" s="1">
        <v>1.4</v>
      </c>
      <c r="BX19" s="1">
        <v>1.6</v>
      </c>
      <c r="BY19" s="1">
        <v>1.8</v>
      </c>
      <c r="BZ19" s="1">
        <v>1.8</v>
      </c>
      <c r="CA19" s="1">
        <v>1.4</v>
      </c>
      <c r="CB19" s="1">
        <v>1.2</v>
      </c>
      <c r="CC19" s="1">
        <v>1.8</v>
      </c>
      <c r="CD19" s="1">
        <v>3</v>
      </c>
      <c r="CE19" s="1">
        <v>2.6</v>
      </c>
      <c r="CF19" s="1">
        <v>1.6</v>
      </c>
      <c r="CG19" s="1">
        <v>1.6</v>
      </c>
      <c r="CH19" s="1">
        <v>2.1</v>
      </c>
      <c r="CI19" s="1">
        <v>3.6</v>
      </c>
      <c r="CJ19" s="1">
        <v>3.4</v>
      </c>
      <c r="CK19" s="1">
        <v>4.7</v>
      </c>
      <c r="CL19" s="1">
        <v>7.7</v>
      </c>
      <c r="CM19" s="1">
        <v>7.9</v>
      </c>
      <c r="CN19" s="1">
        <v>7.8</v>
      </c>
      <c r="CO19" s="1">
        <v>5.8</v>
      </c>
      <c r="CP19" s="1">
        <v>4.8</v>
      </c>
      <c r="CQ19" s="1">
        <v>6.2</v>
      </c>
      <c r="CS19" s="1"/>
      <c r="CT19" s="7" t="s">
        <v>405</v>
      </c>
      <c r="CU19" s="1">
        <v>2.7</v>
      </c>
      <c r="CV19" s="1">
        <v>4.5</v>
      </c>
      <c r="CW19" s="1">
        <v>6.6</v>
      </c>
      <c r="CX19" s="1">
        <v>3.9</v>
      </c>
      <c r="CY19" s="1">
        <v>3.9</v>
      </c>
      <c r="CZ19" s="1">
        <v>4.0999999999999996</v>
      </c>
      <c r="DA19" s="1">
        <v>4.0999999999999996</v>
      </c>
      <c r="DB19" s="1">
        <v>3</v>
      </c>
      <c r="DC19" s="1">
        <v>2.5</v>
      </c>
      <c r="DD19" s="1">
        <v>1.9</v>
      </c>
      <c r="DE19" s="1">
        <v>1.7</v>
      </c>
      <c r="DF19" s="1">
        <v>1.5</v>
      </c>
      <c r="DG19" s="1">
        <v>2</v>
      </c>
      <c r="DH19" s="1">
        <v>0.7</v>
      </c>
      <c r="DI19" s="1">
        <v>0.2</v>
      </c>
      <c r="DJ19" s="1">
        <v>0.3</v>
      </c>
      <c r="DK19" s="1">
        <v>0.2</v>
      </c>
      <c r="DL19" s="1">
        <v>0.4</v>
      </c>
      <c r="DM19" s="1">
        <v>0.2</v>
      </c>
      <c r="DN19" s="1">
        <v>0</v>
      </c>
      <c r="DO19" s="1">
        <v>0.1</v>
      </c>
      <c r="DQ19" s="1"/>
      <c r="DR19" s="7" t="s">
        <v>405</v>
      </c>
      <c r="DS19" s="1">
        <v>0.4</v>
      </c>
      <c r="DT19" s="1">
        <v>0.6</v>
      </c>
      <c r="DU19" s="1">
        <v>0.7</v>
      </c>
      <c r="DV19" s="1">
        <v>0.9</v>
      </c>
      <c r="DW19" s="1">
        <v>0.7</v>
      </c>
      <c r="DX19" s="1">
        <v>0.6</v>
      </c>
      <c r="DY19" s="1">
        <v>0.4</v>
      </c>
      <c r="DZ19" s="1">
        <v>0.6</v>
      </c>
      <c r="EA19" s="1">
        <v>0.6</v>
      </c>
      <c r="EB19" s="1">
        <v>0.4</v>
      </c>
      <c r="EC19" s="1">
        <v>0.5</v>
      </c>
      <c r="ED19" s="1">
        <v>1.1000000000000001</v>
      </c>
      <c r="EE19" s="1">
        <v>1.5</v>
      </c>
      <c r="EF19" s="1">
        <v>0.7</v>
      </c>
      <c r="EG19" s="1">
        <v>0.9</v>
      </c>
      <c r="EH19" s="1">
        <v>1.1000000000000001</v>
      </c>
      <c r="EI19" s="1">
        <v>1.1000000000000001</v>
      </c>
      <c r="EJ19" s="1">
        <v>1.6</v>
      </c>
      <c r="EK19" s="1">
        <v>1.5</v>
      </c>
      <c r="EL19" s="1">
        <v>1.2</v>
      </c>
      <c r="EM19" s="1">
        <v>1.6</v>
      </c>
      <c r="EO19" s="1"/>
      <c r="EP19" s="7" t="s">
        <v>405</v>
      </c>
      <c r="EQ19" s="1">
        <v>0.5</v>
      </c>
      <c r="ER19" s="1">
        <v>0.6</v>
      </c>
      <c r="ES19" s="1">
        <v>0.4</v>
      </c>
      <c r="ET19" s="1">
        <v>0.4</v>
      </c>
      <c r="EU19" s="1">
        <v>0.5</v>
      </c>
      <c r="EV19" s="1">
        <v>0.5</v>
      </c>
      <c r="EW19" s="1">
        <v>0.4</v>
      </c>
      <c r="EX19" s="1">
        <v>0.6</v>
      </c>
      <c r="EY19" s="1">
        <v>0.5</v>
      </c>
      <c r="EZ19" s="1">
        <v>0.4</v>
      </c>
      <c r="FA19" s="1">
        <v>0.3</v>
      </c>
      <c r="FB19" s="1">
        <v>0.3</v>
      </c>
      <c r="FC19" s="1">
        <v>0.3</v>
      </c>
      <c r="FD19" s="1">
        <v>0.2</v>
      </c>
      <c r="FE19" s="1">
        <v>0.3</v>
      </c>
      <c r="FF19" s="1">
        <v>0.4</v>
      </c>
      <c r="FG19" s="1">
        <v>0.4</v>
      </c>
      <c r="FH19" s="1">
        <v>0.3</v>
      </c>
      <c r="FI19" s="1">
        <v>0.2</v>
      </c>
      <c r="FJ19" s="1">
        <v>0.4</v>
      </c>
      <c r="FK19" s="1">
        <v>0.4</v>
      </c>
    </row>
    <row r="20" spans="1:167" ht="15">
      <c r="A20" s="1"/>
      <c r="B20" s="7" t="s">
        <v>406</v>
      </c>
      <c r="C20" s="1">
        <v>99.4</v>
      </c>
      <c r="D20" s="1">
        <v>99.4</v>
      </c>
      <c r="E20" s="1">
        <v>99.2</v>
      </c>
      <c r="F20" s="1">
        <v>99.5</v>
      </c>
      <c r="G20" s="1">
        <v>99.6</v>
      </c>
      <c r="H20" s="1">
        <v>99.7</v>
      </c>
      <c r="I20" s="1">
        <v>99.6</v>
      </c>
      <c r="J20" s="1">
        <v>99.3</v>
      </c>
      <c r="K20" s="1">
        <v>99.3</v>
      </c>
      <c r="L20" s="1">
        <v>99.4</v>
      </c>
      <c r="M20" s="1">
        <v>99.5</v>
      </c>
      <c r="N20" s="1">
        <v>99.6</v>
      </c>
      <c r="O20" s="1">
        <v>99</v>
      </c>
      <c r="P20" s="1">
        <v>99.3</v>
      </c>
      <c r="Q20" s="1">
        <v>99.9</v>
      </c>
      <c r="R20" s="1">
        <v>100</v>
      </c>
      <c r="S20" s="1">
        <v>100</v>
      </c>
      <c r="T20" s="1">
        <v>100</v>
      </c>
      <c r="U20" s="1">
        <v>100</v>
      </c>
      <c r="V20" s="1">
        <v>100</v>
      </c>
      <c r="W20" s="1">
        <v>100</v>
      </c>
      <c r="Y20" s="1"/>
      <c r="Z20" s="7" t="s">
        <v>406</v>
      </c>
      <c r="AA20" s="1">
        <v>99.8</v>
      </c>
      <c r="AB20" s="1">
        <v>99.7</v>
      </c>
      <c r="AC20" s="1">
        <v>99.8</v>
      </c>
      <c r="AD20" s="1">
        <v>99.7</v>
      </c>
      <c r="AE20" s="1">
        <v>99.6</v>
      </c>
      <c r="AF20" s="1">
        <v>99.5</v>
      </c>
      <c r="AG20" s="1">
        <v>99.7</v>
      </c>
      <c r="AH20" s="1">
        <v>99.5</v>
      </c>
      <c r="AI20" s="1">
        <v>99.1</v>
      </c>
      <c r="AJ20" s="1">
        <v>98.6</v>
      </c>
      <c r="AK20" s="1">
        <v>98.8</v>
      </c>
      <c r="AL20" s="1">
        <v>99.3</v>
      </c>
      <c r="AM20" s="1">
        <v>99.5</v>
      </c>
      <c r="AN20" s="1">
        <v>99.7</v>
      </c>
      <c r="AO20" s="1">
        <v>99.3</v>
      </c>
      <c r="AP20" s="1">
        <v>99.4</v>
      </c>
      <c r="AQ20" s="1">
        <v>99.4</v>
      </c>
      <c r="AR20" s="1">
        <v>99.4</v>
      </c>
      <c r="AS20" s="1">
        <v>99.7</v>
      </c>
      <c r="AT20" s="1">
        <v>99.4</v>
      </c>
      <c r="AU20" s="1">
        <v>98.6</v>
      </c>
      <c r="AW20" s="1"/>
      <c r="AX20" s="7" t="s">
        <v>406</v>
      </c>
      <c r="AY20" s="1">
        <v>99.9</v>
      </c>
      <c r="AZ20" s="1">
        <v>99.8</v>
      </c>
      <c r="BA20" s="1">
        <v>99.7</v>
      </c>
      <c r="BB20" s="1">
        <v>99.7</v>
      </c>
      <c r="BC20" s="1">
        <v>99.8</v>
      </c>
      <c r="BD20" s="1">
        <v>99.7</v>
      </c>
      <c r="BE20" s="1">
        <v>99.6</v>
      </c>
      <c r="BF20" s="1">
        <v>99.6</v>
      </c>
      <c r="BG20" s="1">
        <v>99.7</v>
      </c>
      <c r="BH20" s="1">
        <v>99.7</v>
      </c>
      <c r="BI20" s="1">
        <v>99.9</v>
      </c>
      <c r="BJ20" s="1">
        <v>99.8</v>
      </c>
      <c r="BK20" s="1">
        <v>99.9</v>
      </c>
      <c r="BL20" s="1">
        <v>99.9</v>
      </c>
      <c r="BM20" s="1">
        <v>99.7</v>
      </c>
      <c r="BN20" s="1">
        <v>99.6</v>
      </c>
      <c r="BO20" s="1">
        <v>99.6</v>
      </c>
      <c r="BP20" s="1">
        <v>99.7</v>
      </c>
      <c r="BQ20" s="1">
        <v>99.8</v>
      </c>
      <c r="BR20" s="1">
        <v>99.6</v>
      </c>
      <c r="BS20" s="1">
        <v>99.5</v>
      </c>
      <c r="BU20" s="1"/>
      <c r="BV20" s="7" t="s">
        <v>406</v>
      </c>
      <c r="BW20" s="1">
        <v>98.6</v>
      </c>
      <c r="BX20" s="1">
        <v>98.4</v>
      </c>
      <c r="BY20" s="1">
        <v>98.2</v>
      </c>
      <c r="BZ20" s="1">
        <v>98.2</v>
      </c>
      <c r="CA20" s="1">
        <v>98.6</v>
      </c>
      <c r="CB20" s="1">
        <v>98.8</v>
      </c>
      <c r="CC20" s="1">
        <v>98.2</v>
      </c>
      <c r="CD20" s="1">
        <v>97</v>
      </c>
      <c r="CE20" s="1">
        <v>97.4</v>
      </c>
      <c r="CF20" s="1">
        <v>98.4</v>
      </c>
      <c r="CG20" s="1">
        <v>98.4</v>
      </c>
      <c r="CH20" s="1">
        <v>97.9</v>
      </c>
      <c r="CI20" s="1">
        <v>96.4</v>
      </c>
      <c r="CJ20" s="1">
        <v>96.6</v>
      </c>
      <c r="CK20" s="1">
        <v>95.3</v>
      </c>
      <c r="CL20" s="1">
        <v>92.3</v>
      </c>
      <c r="CM20" s="1">
        <v>92.1</v>
      </c>
      <c r="CN20" s="1">
        <v>92.2</v>
      </c>
      <c r="CO20" s="1">
        <v>94.2</v>
      </c>
      <c r="CP20" s="1">
        <v>95.2</v>
      </c>
      <c r="CQ20" s="1">
        <v>93.8</v>
      </c>
      <c r="CS20" s="1"/>
      <c r="CT20" s="7" t="s">
        <v>406</v>
      </c>
      <c r="CU20" s="1">
        <v>97.3</v>
      </c>
      <c r="CV20" s="1">
        <v>95.5</v>
      </c>
      <c r="CW20" s="1">
        <v>93.4</v>
      </c>
      <c r="CX20" s="1">
        <v>96.1</v>
      </c>
      <c r="CY20" s="1">
        <v>96.1</v>
      </c>
      <c r="CZ20" s="1">
        <v>95.9</v>
      </c>
      <c r="DA20" s="1">
        <v>95.9</v>
      </c>
      <c r="DB20" s="1">
        <v>97</v>
      </c>
      <c r="DC20" s="1">
        <v>97.5</v>
      </c>
      <c r="DD20" s="1">
        <v>98.1</v>
      </c>
      <c r="DE20" s="1">
        <v>98.3</v>
      </c>
      <c r="DF20" s="1">
        <v>98.5</v>
      </c>
      <c r="DG20" s="1">
        <v>98</v>
      </c>
      <c r="DH20" s="1">
        <v>99.3</v>
      </c>
      <c r="DI20" s="1">
        <v>99.8</v>
      </c>
      <c r="DJ20" s="1">
        <v>99.7</v>
      </c>
      <c r="DK20" s="1">
        <v>99.8</v>
      </c>
      <c r="DL20" s="1">
        <v>99.6</v>
      </c>
      <c r="DM20" s="1">
        <v>99.8</v>
      </c>
      <c r="DN20" s="1">
        <v>100</v>
      </c>
      <c r="DO20" s="1">
        <v>99.9</v>
      </c>
      <c r="DQ20" s="1"/>
      <c r="DR20" s="7" t="s">
        <v>406</v>
      </c>
      <c r="DS20" s="1">
        <v>99.6</v>
      </c>
      <c r="DT20" s="1">
        <v>99.4</v>
      </c>
      <c r="DU20" s="1">
        <v>99.3</v>
      </c>
      <c r="DV20" s="1">
        <v>99.1</v>
      </c>
      <c r="DW20" s="1">
        <v>99.3</v>
      </c>
      <c r="DX20" s="1">
        <v>99.4</v>
      </c>
      <c r="DY20" s="1">
        <v>99.6</v>
      </c>
      <c r="DZ20" s="1">
        <v>99.4</v>
      </c>
      <c r="EA20" s="1">
        <v>99.4</v>
      </c>
      <c r="EB20" s="1">
        <v>99.6</v>
      </c>
      <c r="EC20" s="1">
        <v>99.5</v>
      </c>
      <c r="ED20" s="1">
        <v>98.9</v>
      </c>
      <c r="EE20" s="1">
        <v>98.5</v>
      </c>
      <c r="EF20" s="1">
        <v>99.3</v>
      </c>
      <c r="EG20" s="1">
        <v>99.1</v>
      </c>
      <c r="EH20" s="1">
        <v>98.9</v>
      </c>
      <c r="EI20" s="1">
        <v>98.9</v>
      </c>
      <c r="EJ20" s="1">
        <v>98.4</v>
      </c>
      <c r="EK20" s="1">
        <v>98.5</v>
      </c>
      <c r="EL20" s="1">
        <v>98.8</v>
      </c>
      <c r="EM20" s="1">
        <v>98.4</v>
      </c>
      <c r="EO20" s="1"/>
      <c r="EP20" s="7" t="s">
        <v>406</v>
      </c>
      <c r="EQ20" s="1">
        <v>99.5</v>
      </c>
      <c r="ER20" s="1">
        <v>99.4</v>
      </c>
      <c r="ES20" s="1">
        <v>99.6</v>
      </c>
      <c r="ET20" s="1">
        <v>99.6</v>
      </c>
      <c r="EU20" s="1">
        <v>99.5</v>
      </c>
      <c r="EV20" s="1">
        <v>99.5</v>
      </c>
      <c r="EW20" s="1">
        <v>99.6</v>
      </c>
      <c r="EX20" s="1">
        <v>99.4</v>
      </c>
      <c r="EY20" s="1">
        <v>99.5</v>
      </c>
      <c r="EZ20" s="1">
        <v>99.6</v>
      </c>
      <c r="FA20" s="1">
        <v>99.7</v>
      </c>
      <c r="FB20" s="1">
        <v>99.7</v>
      </c>
      <c r="FC20" s="1">
        <v>99.7</v>
      </c>
      <c r="FD20" s="1">
        <v>99.8</v>
      </c>
      <c r="FE20" s="1">
        <v>99.7</v>
      </c>
      <c r="FF20" s="1">
        <v>99.6</v>
      </c>
      <c r="FG20" s="1">
        <v>99.6</v>
      </c>
      <c r="FH20" s="1">
        <v>99.7</v>
      </c>
      <c r="FI20" s="1">
        <v>99.8</v>
      </c>
      <c r="FJ20" s="1">
        <v>99.6</v>
      </c>
      <c r="FK20" s="1">
        <v>99.6</v>
      </c>
    </row>
    <row r="21" spans="1:167" ht="15">
      <c r="A21" s="300"/>
      <c r="B21" s="300"/>
      <c r="C21" s="1"/>
      <c r="D21" s="1"/>
      <c r="E21" s="1"/>
      <c r="F21" s="1"/>
      <c r="G21" s="1"/>
      <c r="H21" s="1"/>
      <c r="I21" s="1"/>
      <c r="J21" s="1"/>
      <c r="K21" s="1"/>
      <c r="L21" s="1"/>
      <c r="M21" s="1"/>
      <c r="N21" s="1"/>
      <c r="O21" s="1"/>
      <c r="P21" s="1"/>
      <c r="Q21" s="1"/>
      <c r="R21" s="1"/>
      <c r="S21" s="1"/>
      <c r="T21" s="1"/>
      <c r="U21" s="1"/>
      <c r="V21" s="1"/>
      <c r="W21" s="1"/>
      <c r="Y21" s="300"/>
      <c r="Z21" s="300"/>
      <c r="AA21" s="1"/>
      <c r="AB21" s="1"/>
      <c r="AC21" s="1"/>
      <c r="AD21" s="1"/>
      <c r="AE21" s="1"/>
      <c r="AF21" s="1"/>
      <c r="AG21" s="1"/>
      <c r="AH21" s="1"/>
      <c r="AI21" s="1"/>
      <c r="AJ21" s="1"/>
      <c r="AK21" s="1"/>
      <c r="AL21" s="1"/>
      <c r="AM21" s="1"/>
      <c r="AN21" s="1"/>
      <c r="AO21" s="1"/>
      <c r="AP21" s="1"/>
      <c r="AQ21" s="1"/>
      <c r="AR21" s="1"/>
      <c r="AS21" s="1"/>
      <c r="AT21" s="1"/>
      <c r="AU21" s="1"/>
      <c r="AW21" s="300"/>
      <c r="AX21" s="300"/>
      <c r="AY21" s="1"/>
      <c r="AZ21" s="1"/>
      <c r="BA21" s="1"/>
      <c r="BB21" s="1"/>
      <c r="BC21" s="1"/>
      <c r="BD21" s="1"/>
      <c r="BE21" s="1"/>
      <c r="BF21" s="1"/>
      <c r="BG21" s="1"/>
      <c r="BH21" s="1"/>
      <c r="BI21" s="1"/>
      <c r="BJ21" s="1"/>
      <c r="BK21" s="1"/>
      <c r="BL21" s="1"/>
      <c r="BM21" s="1"/>
      <c r="BN21" s="1"/>
      <c r="BO21" s="1"/>
      <c r="BP21" s="1"/>
      <c r="BQ21" s="1"/>
      <c r="BR21" s="1"/>
      <c r="BS21" s="1"/>
      <c r="BU21" s="300"/>
      <c r="BV21" s="300"/>
      <c r="BW21" s="1"/>
      <c r="BX21" s="1"/>
      <c r="BY21" s="1"/>
      <c r="BZ21" s="1"/>
      <c r="CA21" s="1"/>
      <c r="CB21" s="1"/>
      <c r="CC21" s="1"/>
      <c r="CD21" s="1"/>
      <c r="CE21" s="1"/>
      <c r="CF21" s="1"/>
      <c r="CG21" s="1"/>
      <c r="CH21" s="1"/>
      <c r="CI21" s="1"/>
      <c r="CJ21" s="1"/>
      <c r="CK21" s="1"/>
      <c r="CL21" s="1"/>
      <c r="CM21" s="1"/>
      <c r="CN21" s="1"/>
      <c r="CO21" s="1"/>
      <c r="CP21" s="1"/>
      <c r="CQ21" s="1"/>
      <c r="CS21" s="300"/>
      <c r="CT21" s="300"/>
      <c r="CU21" s="1"/>
      <c r="CV21" s="1"/>
      <c r="CW21" s="1"/>
      <c r="CX21" s="1"/>
      <c r="CY21" s="1"/>
      <c r="CZ21" s="1"/>
      <c r="DA21" s="1"/>
      <c r="DB21" s="1"/>
      <c r="DC21" s="1"/>
      <c r="DD21" s="1"/>
      <c r="DE21" s="1"/>
      <c r="DF21" s="1"/>
      <c r="DG21" s="1"/>
      <c r="DH21" s="1"/>
      <c r="DI21" s="1"/>
      <c r="DJ21" s="1"/>
      <c r="DK21" s="1"/>
      <c r="DL21" s="1"/>
      <c r="DM21" s="1"/>
      <c r="DN21" s="1"/>
      <c r="DO21" s="1"/>
      <c r="DQ21" s="300"/>
      <c r="DR21" s="300"/>
      <c r="DS21" s="1"/>
      <c r="DT21" s="1"/>
      <c r="DU21" s="1"/>
      <c r="DV21" s="1"/>
      <c r="DW21" s="1"/>
      <c r="DX21" s="1"/>
      <c r="DY21" s="1"/>
      <c r="DZ21" s="1"/>
      <c r="EA21" s="1"/>
      <c r="EB21" s="1"/>
      <c r="EC21" s="1"/>
      <c r="ED21" s="1"/>
      <c r="EE21" s="1"/>
      <c r="EF21" s="1"/>
      <c r="EG21" s="1"/>
      <c r="EH21" s="1"/>
      <c r="EI21" s="1"/>
      <c r="EJ21" s="1"/>
      <c r="EK21" s="1"/>
      <c r="EL21" s="1"/>
      <c r="EM21" s="1"/>
      <c r="EO21" s="300"/>
      <c r="EP21" s="300"/>
      <c r="EQ21" s="1"/>
      <c r="ER21" s="1"/>
      <c r="ES21" s="1"/>
      <c r="ET21" s="1"/>
      <c r="EU21" s="1"/>
      <c r="EV21" s="1"/>
      <c r="EW21" s="1"/>
      <c r="EX21" s="1"/>
      <c r="EY21" s="1"/>
      <c r="EZ21" s="1"/>
      <c r="FA21" s="1"/>
      <c r="FB21" s="1"/>
      <c r="FC21" s="1"/>
      <c r="FD21" s="1"/>
      <c r="FE21" s="1"/>
      <c r="FF21" s="1"/>
      <c r="FG21" s="1"/>
      <c r="FH21" s="1"/>
      <c r="FI21" s="1"/>
      <c r="FJ21" s="1"/>
      <c r="FK21" s="1"/>
    </row>
    <row r="22" spans="1:167" ht="15">
      <c r="A22" s="300"/>
      <c r="B22" s="300"/>
      <c r="C22" s="1"/>
      <c r="D22" s="1"/>
      <c r="E22" s="1"/>
      <c r="F22" s="1"/>
      <c r="G22" s="1"/>
      <c r="H22" s="1"/>
      <c r="I22" s="1"/>
      <c r="J22" s="1"/>
      <c r="K22" s="1"/>
      <c r="L22" s="1"/>
      <c r="M22" s="1"/>
      <c r="N22" s="1"/>
      <c r="O22" s="1"/>
      <c r="P22" s="1"/>
      <c r="Q22" s="1"/>
      <c r="R22" s="1"/>
      <c r="S22" s="1"/>
      <c r="T22" s="1"/>
      <c r="U22" s="1"/>
      <c r="V22" s="1"/>
      <c r="W22" s="1"/>
      <c r="Y22" s="300"/>
      <c r="Z22" s="300"/>
      <c r="AA22" s="1"/>
      <c r="AB22" s="1"/>
      <c r="AC22" s="1"/>
      <c r="AD22" s="1"/>
      <c r="AE22" s="1"/>
      <c r="AF22" s="1"/>
      <c r="AG22" s="1"/>
      <c r="AH22" s="1"/>
      <c r="AI22" s="1"/>
      <c r="AJ22" s="1"/>
      <c r="AK22" s="1"/>
      <c r="AL22" s="1"/>
      <c r="AM22" s="1"/>
      <c r="AN22" s="1"/>
      <c r="AO22" s="1"/>
      <c r="AP22" s="1"/>
      <c r="AQ22" s="1"/>
      <c r="AR22" s="1"/>
      <c r="AS22" s="1"/>
      <c r="AT22" s="1"/>
      <c r="AU22" s="1"/>
      <c r="AW22" s="300"/>
      <c r="AX22" s="300"/>
      <c r="AY22" s="1"/>
      <c r="AZ22" s="1"/>
      <c r="BA22" s="1"/>
      <c r="BB22" s="1"/>
      <c r="BC22" s="1"/>
      <c r="BD22" s="1"/>
      <c r="BE22" s="1"/>
      <c r="BF22" s="1"/>
      <c r="BG22" s="1"/>
      <c r="BH22" s="1"/>
      <c r="BI22" s="1"/>
      <c r="BJ22" s="1"/>
      <c r="BK22" s="1"/>
      <c r="BL22" s="1"/>
      <c r="BM22" s="1"/>
      <c r="BN22" s="1"/>
      <c r="BO22" s="1"/>
      <c r="BP22" s="1"/>
      <c r="BQ22" s="1"/>
      <c r="BR22" s="1"/>
      <c r="BS22" s="1"/>
      <c r="BU22" s="300"/>
      <c r="BV22" s="300"/>
      <c r="BW22" s="1"/>
      <c r="BX22" s="1"/>
      <c r="BY22" s="1"/>
      <c r="BZ22" s="1"/>
      <c r="CA22" s="1"/>
      <c r="CB22" s="1"/>
      <c r="CC22" s="1"/>
      <c r="CD22" s="1"/>
      <c r="CE22" s="1"/>
      <c r="CF22" s="1"/>
      <c r="CG22" s="1"/>
      <c r="CH22" s="1"/>
      <c r="CI22" s="1"/>
      <c r="CJ22" s="1"/>
      <c r="CK22" s="1"/>
      <c r="CL22" s="1"/>
      <c r="CM22" s="1"/>
      <c r="CN22" s="1"/>
      <c r="CO22" s="1"/>
      <c r="CP22" s="1"/>
      <c r="CQ22" s="1"/>
      <c r="CS22" s="300"/>
      <c r="CT22" s="300"/>
      <c r="CU22" s="1"/>
      <c r="CV22" s="1"/>
      <c r="CW22" s="1"/>
      <c r="CX22" s="1"/>
      <c r="CY22" s="1"/>
      <c r="CZ22" s="1"/>
      <c r="DA22" s="1"/>
      <c r="DB22" s="1"/>
      <c r="DC22" s="1"/>
      <c r="DD22" s="1"/>
      <c r="DE22" s="1"/>
      <c r="DF22" s="1"/>
      <c r="DG22" s="1"/>
      <c r="DH22" s="1"/>
      <c r="DI22" s="1"/>
      <c r="DJ22" s="1"/>
      <c r="DK22" s="1"/>
      <c r="DL22" s="1"/>
      <c r="DM22" s="1"/>
      <c r="DN22" s="1"/>
      <c r="DO22" s="1"/>
      <c r="DQ22" s="300"/>
      <c r="DR22" s="300"/>
      <c r="DS22" s="1"/>
      <c r="DT22" s="1"/>
      <c r="DU22" s="1"/>
      <c r="DV22" s="1"/>
      <c r="DW22" s="1"/>
      <c r="DX22" s="1"/>
      <c r="DY22" s="1"/>
      <c r="DZ22" s="1"/>
      <c r="EA22" s="1"/>
      <c r="EB22" s="1"/>
      <c r="EC22" s="1"/>
      <c r="ED22" s="1"/>
      <c r="EE22" s="1"/>
      <c r="EF22" s="1"/>
      <c r="EG22" s="1"/>
      <c r="EH22" s="1"/>
      <c r="EI22" s="1"/>
      <c r="EJ22" s="1"/>
      <c r="EK22" s="1"/>
      <c r="EL22" s="1"/>
      <c r="EM22" s="1"/>
      <c r="EO22" s="300"/>
      <c r="EP22" s="300"/>
      <c r="EQ22" s="1"/>
      <c r="ER22" s="1"/>
      <c r="ES22" s="1"/>
      <c r="ET22" s="1"/>
      <c r="EU22" s="1"/>
      <c r="EV22" s="1"/>
      <c r="EW22" s="1"/>
      <c r="EX22" s="1"/>
      <c r="EY22" s="1"/>
      <c r="EZ22" s="1"/>
      <c r="FA22" s="1"/>
      <c r="FB22" s="1"/>
      <c r="FC22" s="1"/>
      <c r="FD22" s="1"/>
      <c r="FE22" s="1"/>
      <c r="FF22" s="1"/>
      <c r="FG22" s="1"/>
      <c r="FH22" s="1"/>
      <c r="FI22" s="1"/>
      <c r="FJ22" s="1"/>
      <c r="FK22" s="1"/>
    </row>
    <row r="23" spans="1:167" ht="103.5">
      <c r="A23" s="11"/>
      <c r="B23" s="41" t="s">
        <v>407</v>
      </c>
      <c r="C23" s="11">
        <v>0</v>
      </c>
      <c r="D23" s="11">
        <v>0</v>
      </c>
      <c r="E23" s="11">
        <v>0</v>
      </c>
      <c r="F23" s="11">
        <v>0</v>
      </c>
      <c r="G23" s="11">
        <v>0</v>
      </c>
      <c r="H23" s="11">
        <v>0</v>
      </c>
      <c r="I23" s="11">
        <v>0</v>
      </c>
      <c r="J23" s="11">
        <v>0</v>
      </c>
      <c r="K23" s="11">
        <v>0</v>
      </c>
      <c r="L23" s="11">
        <v>0</v>
      </c>
      <c r="M23" s="11">
        <v>0</v>
      </c>
      <c r="N23" s="11">
        <v>0</v>
      </c>
      <c r="O23" s="11">
        <v>0</v>
      </c>
      <c r="P23" s="11">
        <v>0</v>
      </c>
      <c r="Q23" s="11">
        <v>0</v>
      </c>
      <c r="R23" s="11">
        <v>0</v>
      </c>
      <c r="S23" s="11">
        <v>0</v>
      </c>
      <c r="T23" s="11">
        <v>0</v>
      </c>
      <c r="U23" s="11">
        <v>0</v>
      </c>
      <c r="V23" s="11">
        <v>0</v>
      </c>
      <c r="W23" s="11">
        <v>0</v>
      </c>
      <c r="Y23" s="11"/>
      <c r="Z23" s="41" t="s">
        <v>407</v>
      </c>
      <c r="AA23" s="11">
        <v>0.1</v>
      </c>
      <c r="AB23" s="11">
        <v>0.1</v>
      </c>
      <c r="AC23" s="11">
        <v>0.1</v>
      </c>
      <c r="AD23" s="11">
        <v>0.1</v>
      </c>
      <c r="AE23" s="11">
        <v>0.1</v>
      </c>
      <c r="AF23" s="11">
        <v>0.1</v>
      </c>
      <c r="AG23" s="11">
        <v>0.1</v>
      </c>
      <c r="AH23" s="11">
        <v>0.1</v>
      </c>
      <c r="AI23" s="11">
        <v>0.1</v>
      </c>
      <c r="AJ23" s="11">
        <v>0</v>
      </c>
      <c r="AK23" s="11">
        <v>0.1</v>
      </c>
      <c r="AL23" s="11">
        <v>0.1</v>
      </c>
      <c r="AM23" s="11">
        <v>0.1</v>
      </c>
      <c r="AN23" s="11">
        <v>0.1</v>
      </c>
      <c r="AO23" s="11">
        <v>0.1</v>
      </c>
      <c r="AP23" s="11">
        <v>0.1</v>
      </c>
      <c r="AQ23" s="11">
        <v>0.1</v>
      </c>
      <c r="AR23" s="11">
        <v>0.1</v>
      </c>
      <c r="AS23" s="11">
        <v>0.1</v>
      </c>
      <c r="AT23" s="11">
        <v>0.1</v>
      </c>
      <c r="AU23" s="11">
        <v>0.1</v>
      </c>
      <c r="AW23" s="11"/>
      <c r="AX23" s="41" t="s">
        <v>407</v>
      </c>
      <c r="AY23" s="11">
        <v>0.2</v>
      </c>
      <c r="AZ23" s="11">
        <v>0.1</v>
      </c>
      <c r="BA23" s="11">
        <v>0.1</v>
      </c>
      <c r="BB23" s="11">
        <v>0.1</v>
      </c>
      <c r="BC23" s="11">
        <v>0.1</v>
      </c>
      <c r="BD23" s="11">
        <v>0.2</v>
      </c>
      <c r="BE23" s="11">
        <v>0.1</v>
      </c>
      <c r="BF23" s="11">
        <v>0.1</v>
      </c>
      <c r="BG23" s="11">
        <v>0.1</v>
      </c>
      <c r="BH23" s="11">
        <v>0.1</v>
      </c>
      <c r="BI23" s="11">
        <v>0.1</v>
      </c>
      <c r="BJ23" s="11">
        <v>0.1</v>
      </c>
      <c r="BK23" s="11">
        <v>0.1</v>
      </c>
      <c r="BL23" s="11">
        <v>0.1</v>
      </c>
      <c r="BM23" s="11">
        <v>0.1</v>
      </c>
      <c r="BN23" s="11">
        <v>0.1</v>
      </c>
      <c r="BO23" s="11">
        <v>0.1</v>
      </c>
      <c r="BP23" s="11">
        <v>0.2</v>
      </c>
      <c r="BQ23" s="11">
        <v>0.2</v>
      </c>
      <c r="BR23" s="11">
        <v>0.2</v>
      </c>
      <c r="BS23" s="11">
        <v>0.2</v>
      </c>
      <c r="BU23" s="11"/>
      <c r="BV23" s="41" t="s">
        <v>407</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S23" s="11"/>
      <c r="CT23" s="41" t="s">
        <v>407</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Q23" s="11"/>
      <c r="DR23" s="41" t="s">
        <v>407</v>
      </c>
      <c r="DS23" s="11">
        <v>0.1</v>
      </c>
      <c r="DT23" s="11">
        <v>0.1</v>
      </c>
      <c r="DU23" s="11">
        <v>0.1</v>
      </c>
      <c r="DV23" s="11">
        <v>0.1</v>
      </c>
      <c r="DW23" s="11">
        <v>0.1</v>
      </c>
      <c r="DX23" s="11">
        <v>0.1</v>
      </c>
      <c r="DY23" s="11">
        <v>0.1</v>
      </c>
      <c r="DZ23" s="11">
        <v>0.1</v>
      </c>
      <c r="EA23" s="11">
        <v>0</v>
      </c>
      <c r="EB23" s="11">
        <v>0</v>
      </c>
      <c r="EC23" s="11">
        <v>0.1</v>
      </c>
      <c r="ED23" s="11">
        <v>0</v>
      </c>
      <c r="EE23" s="11">
        <v>0.1</v>
      </c>
      <c r="EF23" s="11">
        <v>0.1</v>
      </c>
      <c r="EG23" s="11">
        <v>0.1</v>
      </c>
      <c r="EH23" s="11">
        <v>0.1</v>
      </c>
      <c r="EI23" s="11">
        <v>0.1</v>
      </c>
      <c r="EJ23" s="11">
        <v>0.1</v>
      </c>
      <c r="EK23" s="11">
        <v>0.1</v>
      </c>
      <c r="EL23" s="11">
        <v>0.1</v>
      </c>
      <c r="EM23" s="11">
        <v>0.1</v>
      </c>
      <c r="EO23" s="11"/>
      <c r="EP23" s="41" t="s">
        <v>407</v>
      </c>
      <c r="EQ23" s="11">
        <v>0.2</v>
      </c>
      <c r="ER23" s="11">
        <v>0.1</v>
      </c>
      <c r="ES23" s="11">
        <v>0.2</v>
      </c>
      <c r="ET23" s="11">
        <v>0.1</v>
      </c>
      <c r="EU23" s="11">
        <v>0.1</v>
      </c>
      <c r="EV23" s="11">
        <v>0.1</v>
      </c>
      <c r="EW23" s="11">
        <v>0.1</v>
      </c>
      <c r="EX23" s="11">
        <v>0.1</v>
      </c>
      <c r="EY23" s="11">
        <v>0.1</v>
      </c>
      <c r="EZ23" s="11">
        <v>0.1</v>
      </c>
      <c r="FA23" s="11">
        <v>0.1</v>
      </c>
      <c r="FB23" s="11">
        <v>0.1</v>
      </c>
      <c r="FC23" s="11">
        <v>0.1</v>
      </c>
      <c r="FD23" s="11">
        <v>0.1</v>
      </c>
      <c r="FE23" s="11">
        <v>0.1</v>
      </c>
      <c r="FF23" s="11">
        <v>0.1</v>
      </c>
      <c r="FG23" s="11">
        <v>0.1</v>
      </c>
      <c r="FH23" s="11">
        <v>0.1</v>
      </c>
      <c r="FI23" s="11">
        <v>0.1</v>
      </c>
      <c r="FJ23" s="11">
        <v>0.1</v>
      </c>
      <c r="FK23" s="11">
        <v>0.2</v>
      </c>
    </row>
    <row r="24" spans="1:167" ht="15">
      <c r="A24" s="1"/>
      <c r="B24" s="18" t="s">
        <v>320</v>
      </c>
      <c r="C24" s="1"/>
      <c r="D24" s="1"/>
      <c r="E24" s="1"/>
      <c r="F24" s="1"/>
      <c r="G24" s="1"/>
      <c r="H24" s="1"/>
      <c r="I24" s="1"/>
      <c r="J24" s="1"/>
      <c r="K24" s="1"/>
      <c r="L24" s="1"/>
      <c r="M24" s="1"/>
      <c r="N24" s="1"/>
      <c r="O24" s="1"/>
      <c r="P24" s="1"/>
      <c r="Q24" s="1"/>
      <c r="R24" s="1"/>
      <c r="S24" s="1"/>
      <c r="T24" s="1"/>
      <c r="U24" s="1"/>
      <c r="V24" s="1"/>
      <c r="W24" s="1"/>
      <c r="Y24" s="1"/>
      <c r="Z24" s="18" t="s">
        <v>320</v>
      </c>
      <c r="AA24" s="1"/>
      <c r="AB24" s="1"/>
      <c r="AC24" s="1"/>
      <c r="AD24" s="1"/>
      <c r="AE24" s="1"/>
      <c r="AF24" s="1"/>
      <c r="AG24" s="1"/>
      <c r="AH24" s="1"/>
      <c r="AI24" s="1"/>
      <c r="AJ24" s="1"/>
      <c r="AK24" s="1"/>
      <c r="AL24" s="1"/>
      <c r="AM24" s="1"/>
      <c r="AN24" s="1"/>
      <c r="AO24" s="1"/>
      <c r="AP24" s="1"/>
      <c r="AQ24" s="1"/>
      <c r="AR24" s="1"/>
      <c r="AS24" s="1"/>
      <c r="AT24" s="1"/>
      <c r="AU24" s="1"/>
      <c r="AW24" s="1"/>
      <c r="AX24" s="18" t="s">
        <v>320</v>
      </c>
      <c r="AY24" s="1"/>
      <c r="AZ24" s="1"/>
      <c r="BA24" s="1"/>
      <c r="BB24" s="1"/>
      <c r="BC24" s="1"/>
      <c r="BD24" s="1"/>
      <c r="BE24" s="1"/>
      <c r="BF24" s="1"/>
      <c r="BG24" s="1"/>
      <c r="BH24" s="1"/>
      <c r="BI24" s="1"/>
      <c r="BJ24" s="1"/>
      <c r="BK24" s="1"/>
      <c r="BL24" s="1"/>
      <c r="BM24" s="1"/>
      <c r="BN24" s="1"/>
      <c r="BO24" s="1"/>
      <c r="BP24" s="1"/>
      <c r="BQ24" s="1"/>
      <c r="BR24" s="1"/>
      <c r="BS24" s="1"/>
      <c r="BU24" s="1"/>
      <c r="BV24" s="18" t="s">
        <v>320</v>
      </c>
      <c r="BW24" s="1"/>
      <c r="BX24" s="1"/>
      <c r="BY24" s="1"/>
      <c r="BZ24" s="1"/>
      <c r="CA24" s="1"/>
      <c r="CB24" s="1"/>
      <c r="CC24" s="1"/>
      <c r="CD24" s="1"/>
      <c r="CE24" s="1"/>
      <c r="CF24" s="1"/>
      <c r="CG24" s="1"/>
      <c r="CH24" s="1"/>
      <c r="CI24" s="1"/>
      <c r="CJ24" s="1"/>
      <c r="CK24" s="1"/>
      <c r="CL24" s="1"/>
      <c r="CM24" s="1"/>
      <c r="CN24" s="1"/>
      <c r="CO24" s="1"/>
      <c r="CP24" s="1"/>
      <c r="CQ24" s="1"/>
      <c r="CS24" s="1"/>
      <c r="CT24" s="18" t="s">
        <v>320</v>
      </c>
      <c r="CU24" s="1"/>
      <c r="CV24" s="1"/>
      <c r="CW24" s="1"/>
      <c r="CX24" s="1"/>
      <c r="CY24" s="1"/>
      <c r="CZ24" s="1"/>
      <c r="DA24" s="1"/>
      <c r="DB24" s="1"/>
      <c r="DC24" s="1"/>
      <c r="DD24" s="1"/>
      <c r="DE24" s="1"/>
      <c r="DF24" s="1"/>
      <c r="DG24" s="1"/>
      <c r="DH24" s="1"/>
      <c r="DI24" s="1"/>
      <c r="DJ24" s="1"/>
      <c r="DK24" s="1"/>
      <c r="DL24" s="1"/>
      <c r="DM24" s="1"/>
      <c r="DN24" s="1"/>
      <c r="DO24" s="1"/>
      <c r="DQ24" s="1"/>
      <c r="DR24" s="18" t="s">
        <v>320</v>
      </c>
      <c r="DS24" s="1"/>
      <c r="DT24" s="1"/>
      <c r="DU24" s="1"/>
      <c r="DV24" s="1"/>
      <c r="DW24" s="1"/>
      <c r="DX24" s="1"/>
      <c r="DY24" s="1"/>
      <c r="DZ24" s="1"/>
      <c r="EA24" s="1"/>
      <c r="EB24" s="1"/>
      <c r="EC24" s="1"/>
      <c r="ED24" s="1"/>
      <c r="EE24" s="1"/>
      <c r="EF24" s="1"/>
      <c r="EG24" s="1"/>
      <c r="EH24" s="1"/>
      <c r="EI24" s="1"/>
      <c r="EJ24" s="1"/>
      <c r="EK24" s="1"/>
      <c r="EL24" s="1"/>
      <c r="EM24" s="1"/>
      <c r="EO24" s="1"/>
      <c r="EP24" s="18" t="s">
        <v>320</v>
      </c>
      <c r="EQ24" s="1"/>
      <c r="ER24" s="1"/>
      <c r="ES24" s="1"/>
      <c r="ET24" s="1"/>
      <c r="EU24" s="1"/>
      <c r="EV24" s="1"/>
      <c r="EW24" s="1"/>
      <c r="EX24" s="1"/>
      <c r="EY24" s="1"/>
      <c r="EZ24" s="1"/>
      <c r="FA24" s="1"/>
      <c r="FB24" s="1"/>
      <c r="FC24" s="1"/>
      <c r="FD24" s="1"/>
      <c r="FE24" s="1"/>
      <c r="FF24" s="1"/>
      <c r="FG24" s="1"/>
      <c r="FH24" s="1"/>
      <c r="FI24" s="1"/>
      <c r="FJ24" s="1"/>
      <c r="FK24" s="1"/>
    </row>
    <row r="25" spans="1:167" ht="15">
      <c r="A25" s="1"/>
      <c r="B25" s="7" t="s">
        <v>405</v>
      </c>
      <c r="C25" s="1">
        <v>0</v>
      </c>
      <c r="D25" s="1">
        <v>0</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Y25" s="1"/>
      <c r="Z25" s="7" t="s">
        <v>405</v>
      </c>
      <c r="AA25" s="1">
        <v>0</v>
      </c>
      <c r="AB25" s="1">
        <v>0</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W25" s="1"/>
      <c r="AX25" s="7" t="s">
        <v>405</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U25" s="1"/>
      <c r="BV25" s="7" t="s">
        <v>405</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S25" s="1"/>
      <c r="CT25" s="7" t="s">
        <v>405</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Q25" s="1"/>
      <c r="DR25" s="7" t="s">
        <v>405</v>
      </c>
      <c r="DS25" s="1">
        <v>0</v>
      </c>
      <c r="DT25" s="1">
        <v>0</v>
      </c>
      <c r="DU25" s="1">
        <v>0</v>
      </c>
      <c r="DV25" s="1">
        <v>0</v>
      </c>
      <c r="DW25" s="1">
        <v>0</v>
      </c>
      <c r="DX25" s="1">
        <v>0</v>
      </c>
      <c r="DY25" s="1">
        <v>0</v>
      </c>
      <c r="DZ25" s="1">
        <v>0</v>
      </c>
      <c r="EA25" s="1">
        <v>0</v>
      </c>
      <c r="EB25" s="1">
        <v>0</v>
      </c>
      <c r="EC25" s="1">
        <v>0</v>
      </c>
      <c r="ED25" s="1">
        <v>0</v>
      </c>
      <c r="EE25" s="1">
        <v>0</v>
      </c>
      <c r="EF25" s="1">
        <v>0</v>
      </c>
      <c r="EG25" s="1">
        <v>0</v>
      </c>
      <c r="EH25" s="1">
        <v>0</v>
      </c>
      <c r="EI25" s="1">
        <v>0</v>
      </c>
      <c r="EJ25" s="1">
        <v>0</v>
      </c>
      <c r="EK25" s="1">
        <v>0</v>
      </c>
      <c r="EL25" s="1">
        <v>0</v>
      </c>
      <c r="EM25" s="1">
        <v>0</v>
      </c>
      <c r="EO25" s="1"/>
      <c r="EP25" s="7" t="s">
        <v>405</v>
      </c>
      <c r="EQ25" s="1">
        <v>0</v>
      </c>
      <c r="ER25" s="1">
        <v>0</v>
      </c>
      <c r="ES25" s="1">
        <v>0</v>
      </c>
      <c r="ET25" s="1">
        <v>0</v>
      </c>
      <c r="EU25" s="1">
        <v>0</v>
      </c>
      <c r="EV25" s="1">
        <v>0</v>
      </c>
      <c r="EW25" s="1">
        <v>0</v>
      </c>
      <c r="EX25" s="1">
        <v>0</v>
      </c>
      <c r="EY25" s="1">
        <v>0</v>
      </c>
      <c r="EZ25" s="1">
        <v>0</v>
      </c>
      <c r="FA25" s="1">
        <v>0</v>
      </c>
      <c r="FB25" s="1">
        <v>0</v>
      </c>
      <c r="FC25" s="1">
        <v>0</v>
      </c>
      <c r="FD25" s="1">
        <v>0</v>
      </c>
      <c r="FE25" s="1">
        <v>0</v>
      </c>
      <c r="FF25" s="1">
        <v>0</v>
      </c>
      <c r="FG25" s="1">
        <v>0</v>
      </c>
      <c r="FH25" s="1">
        <v>0</v>
      </c>
      <c r="FI25" s="1">
        <v>0</v>
      </c>
      <c r="FJ25" s="1">
        <v>0</v>
      </c>
      <c r="FK25" s="1">
        <v>0</v>
      </c>
    </row>
    <row r="26" spans="1:167" ht="15">
      <c r="A26" s="1"/>
      <c r="B26" s="7" t="s">
        <v>406</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v>
      </c>
      <c r="V26" s="1">
        <v>0</v>
      </c>
      <c r="W26" s="1">
        <v>0</v>
      </c>
      <c r="Y26" s="1"/>
      <c r="Z26" s="7" t="s">
        <v>406</v>
      </c>
      <c r="AA26" s="1">
        <v>0.1</v>
      </c>
      <c r="AB26" s="1">
        <v>0.1</v>
      </c>
      <c r="AC26" s="1">
        <v>0.1</v>
      </c>
      <c r="AD26" s="1">
        <v>0.1</v>
      </c>
      <c r="AE26" s="1">
        <v>0.1</v>
      </c>
      <c r="AF26" s="1">
        <v>0.1</v>
      </c>
      <c r="AG26" s="1">
        <v>0.1</v>
      </c>
      <c r="AH26" s="1">
        <v>0.1</v>
      </c>
      <c r="AI26" s="1">
        <v>0.1</v>
      </c>
      <c r="AJ26" s="1">
        <v>0</v>
      </c>
      <c r="AK26" s="1">
        <v>0.1</v>
      </c>
      <c r="AL26" s="1">
        <v>0.1</v>
      </c>
      <c r="AM26" s="1">
        <v>0.1</v>
      </c>
      <c r="AN26" s="1">
        <v>0.1</v>
      </c>
      <c r="AO26" s="1">
        <v>0.1</v>
      </c>
      <c r="AP26" s="1">
        <v>0.1</v>
      </c>
      <c r="AQ26" s="1">
        <v>0.1</v>
      </c>
      <c r="AR26" s="1">
        <v>0.1</v>
      </c>
      <c r="AS26" s="1">
        <v>0.1</v>
      </c>
      <c r="AT26" s="1">
        <v>0.1</v>
      </c>
      <c r="AU26" s="1">
        <v>0.1</v>
      </c>
      <c r="AW26" s="1"/>
      <c r="AX26" s="7" t="s">
        <v>406</v>
      </c>
      <c r="AY26" s="1">
        <v>0.2</v>
      </c>
      <c r="AZ26" s="1">
        <v>0.1</v>
      </c>
      <c r="BA26" s="1">
        <v>0.1</v>
      </c>
      <c r="BB26" s="1">
        <v>0.1</v>
      </c>
      <c r="BC26" s="1">
        <v>0.1</v>
      </c>
      <c r="BD26" s="1">
        <v>0.2</v>
      </c>
      <c r="BE26" s="1">
        <v>0.1</v>
      </c>
      <c r="BF26" s="1">
        <v>0.1</v>
      </c>
      <c r="BG26" s="1">
        <v>0.1</v>
      </c>
      <c r="BH26" s="1">
        <v>0.1</v>
      </c>
      <c r="BI26" s="1">
        <v>0.1</v>
      </c>
      <c r="BJ26" s="1">
        <v>0.1</v>
      </c>
      <c r="BK26" s="1">
        <v>0.1</v>
      </c>
      <c r="BL26" s="1">
        <v>0.1</v>
      </c>
      <c r="BM26" s="1">
        <v>0.1</v>
      </c>
      <c r="BN26" s="1">
        <v>0.1</v>
      </c>
      <c r="BO26" s="1">
        <v>0.1</v>
      </c>
      <c r="BP26" s="1">
        <v>0.2</v>
      </c>
      <c r="BQ26" s="1">
        <v>0.2</v>
      </c>
      <c r="BR26" s="1">
        <v>0.2</v>
      </c>
      <c r="BS26" s="1">
        <v>0.2</v>
      </c>
      <c r="BU26" s="1"/>
      <c r="BV26" s="7" t="s">
        <v>406</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S26" s="1"/>
      <c r="CT26" s="7" t="s">
        <v>406</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Q26" s="1"/>
      <c r="DR26" s="7" t="s">
        <v>406</v>
      </c>
      <c r="DS26" s="1">
        <v>0.1</v>
      </c>
      <c r="DT26" s="1">
        <v>0.1</v>
      </c>
      <c r="DU26" s="1">
        <v>0.1</v>
      </c>
      <c r="DV26" s="1">
        <v>0.1</v>
      </c>
      <c r="DW26" s="1">
        <v>0.1</v>
      </c>
      <c r="DX26" s="1">
        <v>0.1</v>
      </c>
      <c r="DY26" s="1">
        <v>0.1</v>
      </c>
      <c r="DZ26" s="1">
        <v>0.1</v>
      </c>
      <c r="EA26" s="1">
        <v>0</v>
      </c>
      <c r="EB26" s="1">
        <v>0</v>
      </c>
      <c r="EC26" s="1">
        <v>0.1</v>
      </c>
      <c r="ED26" s="1">
        <v>0</v>
      </c>
      <c r="EE26" s="1">
        <v>0.1</v>
      </c>
      <c r="EF26" s="1">
        <v>0.1</v>
      </c>
      <c r="EG26" s="1">
        <v>0.1</v>
      </c>
      <c r="EH26" s="1">
        <v>0.1</v>
      </c>
      <c r="EI26" s="1">
        <v>0.1</v>
      </c>
      <c r="EJ26" s="1">
        <v>0.1</v>
      </c>
      <c r="EK26" s="1">
        <v>0.1</v>
      </c>
      <c r="EL26" s="1">
        <v>0.1</v>
      </c>
      <c r="EM26" s="1">
        <v>0.1</v>
      </c>
      <c r="EO26" s="1"/>
      <c r="EP26" s="7" t="s">
        <v>406</v>
      </c>
      <c r="EQ26" s="1">
        <v>0.2</v>
      </c>
      <c r="ER26" s="1">
        <v>0.1</v>
      </c>
      <c r="ES26" s="1">
        <v>0.2</v>
      </c>
      <c r="ET26" s="1">
        <v>0.1</v>
      </c>
      <c r="EU26" s="1">
        <v>0.1</v>
      </c>
      <c r="EV26" s="1">
        <v>0.1</v>
      </c>
      <c r="EW26" s="1">
        <v>0.1</v>
      </c>
      <c r="EX26" s="1">
        <v>0.1</v>
      </c>
      <c r="EY26" s="1">
        <v>0.1</v>
      </c>
      <c r="EZ26" s="1">
        <v>0.1</v>
      </c>
      <c r="FA26" s="1">
        <v>0.1</v>
      </c>
      <c r="FB26" s="1">
        <v>0.1</v>
      </c>
      <c r="FC26" s="1">
        <v>0.1</v>
      </c>
      <c r="FD26" s="1">
        <v>0.1</v>
      </c>
      <c r="FE26" s="1">
        <v>0.1</v>
      </c>
      <c r="FF26" s="1">
        <v>0.1</v>
      </c>
      <c r="FG26" s="1">
        <v>0.1</v>
      </c>
      <c r="FH26" s="1">
        <v>0.1</v>
      </c>
      <c r="FI26" s="1">
        <v>0.1</v>
      </c>
      <c r="FJ26" s="1">
        <v>0.1</v>
      </c>
      <c r="FK26" s="1">
        <v>0.2</v>
      </c>
    </row>
    <row r="27" spans="1:167" ht="15">
      <c r="A27" s="323"/>
      <c r="B27" s="323"/>
      <c r="C27" s="1"/>
      <c r="D27" s="1"/>
      <c r="E27" s="1"/>
      <c r="F27" s="1"/>
      <c r="G27" s="1"/>
      <c r="H27" s="1"/>
      <c r="I27" s="1"/>
      <c r="J27" s="1"/>
      <c r="K27" s="1"/>
      <c r="L27" s="1"/>
      <c r="M27" s="1"/>
      <c r="N27" s="1"/>
      <c r="O27" s="1"/>
      <c r="P27" s="1"/>
      <c r="Q27" s="1"/>
      <c r="R27" s="1"/>
      <c r="S27" s="1"/>
      <c r="T27" s="1"/>
      <c r="U27" s="1"/>
      <c r="V27" s="1"/>
      <c r="W27" s="1"/>
      <c r="Y27" s="323"/>
      <c r="Z27" s="323"/>
      <c r="AA27" s="1"/>
      <c r="AB27" s="1"/>
      <c r="AC27" s="1"/>
      <c r="AD27" s="1"/>
      <c r="AE27" s="1"/>
      <c r="AF27" s="1"/>
      <c r="AG27" s="1"/>
      <c r="AH27" s="1"/>
      <c r="AI27" s="1"/>
      <c r="AJ27" s="1"/>
      <c r="AK27" s="1"/>
      <c r="AL27" s="1"/>
      <c r="AM27" s="1"/>
      <c r="AN27" s="1"/>
      <c r="AO27" s="1"/>
      <c r="AP27" s="1"/>
      <c r="AQ27" s="1"/>
      <c r="AR27" s="1"/>
      <c r="AS27" s="1"/>
      <c r="AT27" s="1"/>
      <c r="AU27" s="1"/>
      <c r="AW27" s="323"/>
      <c r="AX27" s="323"/>
      <c r="AY27" s="1"/>
      <c r="AZ27" s="1"/>
      <c r="BA27" s="1"/>
      <c r="BB27" s="1"/>
      <c r="BC27" s="1"/>
      <c r="BD27" s="1"/>
      <c r="BE27" s="1"/>
      <c r="BF27" s="1"/>
      <c r="BG27" s="1"/>
      <c r="BH27" s="1"/>
      <c r="BI27" s="1"/>
      <c r="BJ27" s="1"/>
      <c r="BK27" s="1"/>
      <c r="BL27" s="1"/>
      <c r="BM27" s="1"/>
      <c r="BN27" s="1"/>
      <c r="BO27" s="1"/>
      <c r="BP27" s="1"/>
      <c r="BQ27" s="1"/>
      <c r="BR27" s="1"/>
      <c r="BS27" s="1"/>
      <c r="BU27" s="323"/>
      <c r="BV27" s="323"/>
      <c r="BW27" s="1"/>
      <c r="BX27" s="1"/>
      <c r="BY27" s="1"/>
      <c r="BZ27" s="1"/>
      <c r="CA27" s="1"/>
      <c r="CB27" s="1"/>
      <c r="CC27" s="1"/>
      <c r="CD27" s="1"/>
      <c r="CE27" s="1"/>
      <c r="CF27" s="1"/>
      <c r="CG27" s="1"/>
      <c r="CH27" s="1"/>
      <c r="CI27" s="1"/>
      <c r="CJ27" s="1"/>
      <c r="CK27" s="1"/>
      <c r="CL27" s="1"/>
      <c r="CM27" s="1"/>
      <c r="CN27" s="1"/>
      <c r="CO27" s="1"/>
      <c r="CP27" s="1"/>
      <c r="CQ27" s="1"/>
      <c r="CS27" s="323"/>
      <c r="CT27" s="323"/>
      <c r="CU27" s="1"/>
      <c r="CV27" s="1"/>
      <c r="CW27" s="1"/>
      <c r="CX27" s="1"/>
      <c r="CY27" s="1"/>
      <c r="CZ27" s="1"/>
      <c r="DA27" s="1"/>
      <c r="DB27" s="1"/>
      <c r="DC27" s="1"/>
      <c r="DD27" s="1"/>
      <c r="DE27" s="1"/>
      <c r="DF27" s="1"/>
      <c r="DG27" s="1"/>
      <c r="DH27" s="1"/>
      <c r="DI27" s="1"/>
      <c r="DJ27" s="1"/>
      <c r="DK27" s="1"/>
      <c r="DL27" s="1"/>
      <c r="DM27" s="1"/>
      <c r="DN27" s="1"/>
      <c r="DO27" s="1"/>
      <c r="DQ27" s="323"/>
      <c r="DR27" s="323"/>
      <c r="DS27" s="1"/>
      <c r="DT27" s="1"/>
      <c r="DU27" s="1"/>
      <c r="DV27" s="1"/>
      <c r="DW27" s="1"/>
      <c r="DX27" s="1"/>
      <c r="DY27" s="1"/>
      <c r="DZ27" s="1"/>
      <c r="EA27" s="1"/>
      <c r="EB27" s="1"/>
      <c r="EC27" s="1"/>
      <c r="ED27" s="1"/>
      <c r="EE27" s="1"/>
      <c r="EF27" s="1"/>
      <c r="EG27" s="1"/>
      <c r="EH27" s="1"/>
      <c r="EI27" s="1"/>
      <c r="EJ27" s="1"/>
      <c r="EK27" s="1"/>
      <c r="EL27" s="1"/>
      <c r="EM27" s="1"/>
      <c r="EO27" s="323"/>
      <c r="EP27" s="323"/>
      <c r="EQ27" s="1"/>
      <c r="ER27" s="1"/>
      <c r="ES27" s="1"/>
      <c r="ET27" s="1"/>
      <c r="EU27" s="1"/>
      <c r="EV27" s="1"/>
      <c r="EW27" s="1"/>
      <c r="EX27" s="1"/>
      <c r="EY27" s="1"/>
      <c r="EZ27" s="1"/>
      <c r="FA27" s="1"/>
      <c r="FB27" s="1"/>
      <c r="FC27" s="1"/>
      <c r="FD27" s="1"/>
      <c r="FE27" s="1"/>
      <c r="FF27" s="1"/>
      <c r="FG27" s="1"/>
      <c r="FH27" s="1"/>
      <c r="FI27" s="1"/>
      <c r="FJ27" s="1"/>
      <c r="FK27" s="1"/>
    </row>
    <row r="28" spans="1:167" ht="15">
      <c r="A28" s="11"/>
      <c r="B28" s="18" t="s">
        <v>197</v>
      </c>
      <c r="C28" s="1"/>
      <c r="D28" s="1"/>
      <c r="E28" s="1"/>
      <c r="F28" s="1"/>
      <c r="G28" s="1"/>
      <c r="H28" s="1"/>
      <c r="I28" s="1"/>
      <c r="J28" s="1"/>
      <c r="K28" s="1"/>
      <c r="L28" s="1"/>
      <c r="M28" s="1"/>
      <c r="N28" s="1"/>
      <c r="O28" s="1"/>
      <c r="P28" s="1"/>
      <c r="Q28" s="1"/>
      <c r="R28" s="1"/>
      <c r="S28" s="1"/>
      <c r="T28" s="1"/>
      <c r="U28" s="1"/>
      <c r="V28" s="1"/>
      <c r="W28" s="1"/>
      <c r="Y28" s="11"/>
      <c r="Z28" s="18" t="s">
        <v>197</v>
      </c>
      <c r="AA28" s="1"/>
      <c r="AB28" s="1"/>
      <c r="AC28" s="1"/>
      <c r="AD28" s="1"/>
      <c r="AE28" s="1"/>
      <c r="AF28" s="1"/>
      <c r="AG28" s="1"/>
      <c r="AH28" s="1"/>
      <c r="AI28" s="1"/>
      <c r="AJ28" s="1"/>
      <c r="AK28" s="1"/>
      <c r="AL28" s="1"/>
      <c r="AM28" s="1"/>
      <c r="AN28" s="1"/>
      <c r="AO28" s="1"/>
      <c r="AP28" s="1"/>
      <c r="AQ28" s="1"/>
      <c r="AR28" s="1"/>
      <c r="AS28" s="1"/>
      <c r="AT28" s="1"/>
      <c r="AU28" s="1"/>
      <c r="AW28" s="11"/>
      <c r="AX28" s="18" t="s">
        <v>197</v>
      </c>
      <c r="AY28" s="1"/>
      <c r="AZ28" s="1"/>
      <c r="BA28" s="1"/>
      <c r="BB28" s="1"/>
      <c r="BC28" s="1"/>
      <c r="BD28" s="1"/>
      <c r="BE28" s="1"/>
      <c r="BF28" s="1"/>
      <c r="BG28" s="1"/>
      <c r="BH28" s="1"/>
      <c r="BI28" s="1"/>
      <c r="BJ28" s="1"/>
      <c r="BK28" s="1"/>
      <c r="BL28" s="1"/>
      <c r="BM28" s="1"/>
      <c r="BN28" s="1"/>
      <c r="BO28" s="1"/>
      <c r="BP28" s="1"/>
      <c r="BQ28" s="1"/>
      <c r="BR28" s="1"/>
      <c r="BS28" s="1"/>
      <c r="BU28" s="11"/>
      <c r="BV28" s="18" t="s">
        <v>197</v>
      </c>
      <c r="BW28" s="1"/>
      <c r="BX28" s="1"/>
      <c r="BY28" s="1"/>
      <c r="BZ28" s="1"/>
      <c r="CA28" s="1"/>
      <c r="CB28" s="1"/>
      <c r="CC28" s="1"/>
      <c r="CD28" s="1"/>
      <c r="CE28" s="1"/>
      <c r="CF28" s="1"/>
      <c r="CG28" s="1"/>
      <c r="CH28" s="1"/>
      <c r="CI28" s="1"/>
      <c r="CJ28" s="1"/>
      <c r="CK28" s="1"/>
      <c r="CL28" s="1"/>
      <c r="CM28" s="1"/>
      <c r="CN28" s="1"/>
      <c r="CO28" s="1"/>
      <c r="CP28" s="1"/>
      <c r="CQ28" s="1"/>
      <c r="CS28" s="11"/>
      <c r="CT28" s="18" t="s">
        <v>197</v>
      </c>
      <c r="CU28" s="1"/>
      <c r="CV28" s="1"/>
      <c r="CW28" s="1"/>
      <c r="CX28" s="1"/>
      <c r="CY28" s="1"/>
      <c r="CZ28" s="1"/>
      <c r="DA28" s="1"/>
      <c r="DB28" s="1"/>
      <c r="DC28" s="1"/>
      <c r="DD28" s="1"/>
      <c r="DE28" s="1"/>
      <c r="DF28" s="1"/>
      <c r="DG28" s="1"/>
      <c r="DH28" s="1"/>
      <c r="DI28" s="1"/>
      <c r="DJ28" s="1"/>
      <c r="DK28" s="1"/>
      <c r="DL28" s="1"/>
      <c r="DM28" s="1"/>
      <c r="DN28" s="1"/>
      <c r="DO28" s="1"/>
      <c r="DQ28" s="11"/>
      <c r="DR28" s="18" t="s">
        <v>197</v>
      </c>
      <c r="DS28" s="1"/>
      <c r="DT28" s="1"/>
      <c r="DU28" s="1"/>
      <c r="DV28" s="1"/>
      <c r="DW28" s="1"/>
      <c r="DX28" s="1"/>
      <c r="DY28" s="1"/>
      <c r="DZ28" s="1"/>
      <c r="EA28" s="1"/>
      <c r="EB28" s="1"/>
      <c r="EC28" s="1"/>
      <c r="ED28" s="1"/>
      <c r="EE28" s="1"/>
      <c r="EF28" s="1"/>
      <c r="EG28" s="1"/>
      <c r="EH28" s="1"/>
      <c r="EI28" s="1"/>
      <c r="EJ28" s="1"/>
      <c r="EK28" s="1"/>
      <c r="EL28" s="1"/>
      <c r="EM28" s="1"/>
      <c r="EO28" s="11"/>
      <c r="EP28" s="18" t="s">
        <v>197</v>
      </c>
      <c r="EQ28" s="1"/>
      <c r="ER28" s="1"/>
      <c r="ES28" s="1"/>
      <c r="ET28" s="1"/>
      <c r="EU28" s="1"/>
      <c r="EV28" s="1"/>
      <c r="EW28" s="1"/>
      <c r="EX28" s="1"/>
      <c r="EY28" s="1"/>
      <c r="EZ28" s="1"/>
      <c r="FA28" s="1"/>
      <c r="FB28" s="1"/>
      <c r="FC28" s="1"/>
      <c r="FD28" s="1"/>
      <c r="FE28" s="1"/>
      <c r="FF28" s="1"/>
      <c r="FG28" s="1"/>
      <c r="FH28" s="1"/>
      <c r="FI28" s="1"/>
      <c r="FJ28" s="1"/>
      <c r="FK28" s="1"/>
    </row>
    <row r="29" spans="1:167" ht="15">
      <c r="A29" s="11"/>
      <c r="B29" s="7" t="s">
        <v>405</v>
      </c>
      <c r="C29" s="1">
        <v>0.6</v>
      </c>
      <c r="D29" s="1">
        <v>0.7</v>
      </c>
      <c r="E29" s="1">
        <v>0.8</v>
      </c>
      <c r="F29" s="1">
        <v>0.5</v>
      </c>
      <c r="G29" s="1">
        <v>0.4</v>
      </c>
      <c r="H29" s="1">
        <v>0.4</v>
      </c>
      <c r="I29" s="1">
        <v>0.5</v>
      </c>
      <c r="J29" s="1">
        <v>0.8</v>
      </c>
      <c r="K29" s="1">
        <v>0.7</v>
      </c>
      <c r="L29" s="1">
        <v>0.7</v>
      </c>
      <c r="M29" s="1">
        <v>0.6</v>
      </c>
      <c r="N29" s="1">
        <v>0.4</v>
      </c>
      <c r="O29" s="1">
        <v>1.1000000000000001</v>
      </c>
      <c r="P29" s="1">
        <v>0.7</v>
      </c>
      <c r="Q29" s="1">
        <v>0.1</v>
      </c>
      <c r="R29" s="1">
        <v>0</v>
      </c>
      <c r="S29" s="1">
        <v>0</v>
      </c>
      <c r="T29" s="1">
        <v>0</v>
      </c>
      <c r="U29" s="1">
        <v>0</v>
      </c>
      <c r="V29" s="1">
        <v>0</v>
      </c>
      <c r="W29" s="1">
        <v>0</v>
      </c>
      <c r="Y29" s="11"/>
      <c r="Z29" s="7" t="s">
        <v>405</v>
      </c>
      <c r="AA29" s="1">
        <v>0.3</v>
      </c>
      <c r="AB29" s="1">
        <v>0.4</v>
      </c>
      <c r="AC29" s="1">
        <v>0.3</v>
      </c>
      <c r="AD29" s="1">
        <v>0.3</v>
      </c>
      <c r="AE29" s="1">
        <v>0.4</v>
      </c>
      <c r="AF29" s="1">
        <v>0.5</v>
      </c>
      <c r="AG29" s="1">
        <v>0.3</v>
      </c>
      <c r="AH29" s="1">
        <v>0.5</v>
      </c>
      <c r="AI29" s="1">
        <v>1</v>
      </c>
      <c r="AJ29" s="1">
        <v>1.5</v>
      </c>
      <c r="AK29" s="1">
        <v>1.3</v>
      </c>
      <c r="AL29" s="1">
        <v>0.7</v>
      </c>
      <c r="AM29" s="1">
        <v>0.5</v>
      </c>
      <c r="AN29" s="1">
        <v>0.3</v>
      </c>
      <c r="AO29" s="1">
        <v>0.7</v>
      </c>
      <c r="AP29" s="1">
        <v>0.7</v>
      </c>
      <c r="AQ29" s="1">
        <v>0.6</v>
      </c>
      <c r="AR29" s="1">
        <v>0.6</v>
      </c>
      <c r="AS29" s="1">
        <v>0.3</v>
      </c>
      <c r="AT29" s="1">
        <v>0.6</v>
      </c>
      <c r="AU29" s="1">
        <v>1.5</v>
      </c>
      <c r="AW29" s="11"/>
      <c r="AX29" s="7" t="s">
        <v>405</v>
      </c>
      <c r="AY29" s="1">
        <v>0.2</v>
      </c>
      <c r="AZ29" s="1">
        <v>0.2</v>
      </c>
      <c r="BA29" s="1">
        <v>0.3</v>
      </c>
      <c r="BB29" s="1">
        <v>0.3</v>
      </c>
      <c r="BC29" s="1">
        <v>0.2</v>
      </c>
      <c r="BD29" s="1">
        <v>0.3</v>
      </c>
      <c r="BE29" s="1">
        <v>0.4</v>
      </c>
      <c r="BF29" s="1">
        <v>0.4</v>
      </c>
      <c r="BG29" s="1">
        <v>0.3</v>
      </c>
      <c r="BH29" s="1">
        <v>0.3</v>
      </c>
      <c r="BI29" s="1">
        <v>0.1</v>
      </c>
      <c r="BJ29" s="1">
        <v>0.2</v>
      </c>
      <c r="BK29" s="1">
        <v>0.1</v>
      </c>
      <c r="BL29" s="1">
        <v>0.1</v>
      </c>
      <c r="BM29" s="1">
        <v>0.3</v>
      </c>
      <c r="BN29" s="1">
        <v>0.4</v>
      </c>
      <c r="BO29" s="1">
        <v>0.4</v>
      </c>
      <c r="BP29" s="1">
        <v>0.3</v>
      </c>
      <c r="BQ29" s="1">
        <v>0.2</v>
      </c>
      <c r="BR29" s="1">
        <v>0.4</v>
      </c>
      <c r="BS29" s="1">
        <v>0.5</v>
      </c>
      <c r="BU29" s="11"/>
      <c r="BV29" s="7" t="s">
        <v>405</v>
      </c>
      <c r="BW29" s="1">
        <v>1.5</v>
      </c>
      <c r="BX29" s="1">
        <v>1.7</v>
      </c>
      <c r="BY29" s="1">
        <v>1.9</v>
      </c>
      <c r="BZ29" s="1">
        <v>1.9</v>
      </c>
      <c r="CA29" s="1">
        <v>1.5</v>
      </c>
      <c r="CB29" s="1">
        <v>1.3</v>
      </c>
      <c r="CC29" s="1">
        <v>1.9</v>
      </c>
      <c r="CD29" s="1">
        <v>3.1</v>
      </c>
      <c r="CE29" s="1">
        <v>2.8</v>
      </c>
      <c r="CF29" s="1">
        <v>1.7</v>
      </c>
      <c r="CG29" s="1">
        <v>1.7</v>
      </c>
      <c r="CH29" s="1">
        <v>2.2000000000000002</v>
      </c>
      <c r="CI29" s="1">
        <v>3.8</v>
      </c>
      <c r="CJ29" s="1">
        <v>3.5</v>
      </c>
      <c r="CK29" s="1">
        <v>5</v>
      </c>
      <c r="CL29" s="1">
        <v>8.1</v>
      </c>
      <c r="CM29" s="1">
        <v>8.4</v>
      </c>
      <c r="CN29" s="1">
        <v>8.1999999999999993</v>
      </c>
      <c r="CO29" s="1">
        <v>6.2</v>
      </c>
      <c r="CP29" s="1">
        <v>5.0999999999999996</v>
      </c>
      <c r="CQ29" s="1">
        <v>6.5</v>
      </c>
      <c r="CS29" s="11"/>
      <c r="CT29" s="7" t="s">
        <v>405</v>
      </c>
      <c r="CU29" s="1">
        <v>2.8</v>
      </c>
      <c r="CV29" s="1">
        <v>4.7</v>
      </c>
      <c r="CW29" s="1">
        <v>7</v>
      </c>
      <c r="CX29" s="1">
        <v>4.0999999999999996</v>
      </c>
      <c r="CY29" s="1">
        <v>4.0999999999999996</v>
      </c>
      <c r="CZ29" s="1">
        <v>4.4000000000000004</v>
      </c>
      <c r="DA29" s="1">
        <v>4.4000000000000004</v>
      </c>
      <c r="DB29" s="1">
        <v>3.2</v>
      </c>
      <c r="DC29" s="1">
        <v>2.6</v>
      </c>
      <c r="DD29" s="1">
        <v>2</v>
      </c>
      <c r="DE29" s="1">
        <v>1.8</v>
      </c>
      <c r="DF29" s="1">
        <v>1.6</v>
      </c>
      <c r="DG29" s="1">
        <v>2.1</v>
      </c>
      <c r="DH29" s="1">
        <v>0.8</v>
      </c>
      <c r="DI29" s="1">
        <v>0.2</v>
      </c>
      <c r="DJ29" s="1">
        <v>0.3</v>
      </c>
      <c r="DK29" s="1">
        <v>0.3</v>
      </c>
      <c r="DL29" s="1">
        <v>0.5</v>
      </c>
      <c r="DM29" s="1">
        <v>0.2</v>
      </c>
      <c r="DN29" s="1">
        <v>0</v>
      </c>
      <c r="DO29" s="1">
        <v>0.1</v>
      </c>
      <c r="DQ29" s="11"/>
      <c r="DR29" s="7" t="s">
        <v>405</v>
      </c>
      <c r="DS29" s="1">
        <v>0.4</v>
      </c>
      <c r="DT29" s="1">
        <v>0.7</v>
      </c>
      <c r="DU29" s="1">
        <v>0.8</v>
      </c>
      <c r="DV29" s="1">
        <v>1</v>
      </c>
      <c r="DW29" s="1">
        <v>0.7</v>
      </c>
      <c r="DX29" s="1">
        <v>0.6</v>
      </c>
      <c r="DY29" s="1">
        <v>0.4</v>
      </c>
      <c r="DZ29" s="1">
        <v>0.6</v>
      </c>
      <c r="EA29" s="1">
        <v>0.7</v>
      </c>
      <c r="EB29" s="1">
        <v>0.5</v>
      </c>
      <c r="EC29" s="1">
        <v>0.5</v>
      </c>
      <c r="ED29" s="1">
        <v>1.1000000000000001</v>
      </c>
      <c r="EE29" s="1">
        <v>1.6</v>
      </c>
      <c r="EF29" s="1">
        <v>0.7</v>
      </c>
      <c r="EG29" s="1">
        <v>1</v>
      </c>
      <c r="EH29" s="1">
        <v>1.1000000000000001</v>
      </c>
      <c r="EI29" s="1">
        <v>1.2</v>
      </c>
      <c r="EJ29" s="1">
        <v>1.7</v>
      </c>
      <c r="EK29" s="1">
        <v>1.5</v>
      </c>
      <c r="EL29" s="1">
        <v>1.3</v>
      </c>
      <c r="EM29" s="1">
        <v>1.7</v>
      </c>
      <c r="EO29" s="11"/>
      <c r="EP29" s="7" t="s">
        <v>405</v>
      </c>
      <c r="EQ29" s="1">
        <v>0.5</v>
      </c>
      <c r="ER29" s="1">
        <v>0.6</v>
      </c>
      <c r="ES29" s="1">
        <v>0.4</v>
      </c>
      <c r="ET29" s="1">
        <v>0.5</v>
      </c>
      <c r="EU29" s="1">
        <v>0.5</v>
      </c>
      <c r="EV29" s="1">
        <v>0.5</v>
      </c>
      <c r="EW29" s="1">
        <v>0.5</v>
      </c>
      <c r="EX29" s="1">
        <v>0.6</v>
      </c>
      <c r="EY29" s="1">
        <v>0.5</v>
      </c>
      <c r="EZ29" s="1">
        <v>0.4</v>
      </c>
      <c r="FA29" s="1">
        <v>0.3</v>
      </c>
      <c r="FB29" s="1">
        <v>0.3</v>
      </c>
      <c r="FC29" s="1">
        <v>0.3</v>
      </c>
      <c r="FD29" s="1">
        <v>0.2</v>
      </c>
      <c r="FE29" s="1">
        <v>0.3</v>
      </c>
      <c r="FF29" s="1">
        <v>0.4</v>
      </c>
      <c r="FG29" s="1">
        <v>0.4</v>
      </c>
      <c r="FH29" s="1">
        <v>0.3</v>
      </c>
      <c r="FI29" s="1">
        <v>0.3</v>
      </c>
      <c r="FJ29" s="1">
        <v>0.4</v>
      </c>
      <c r="FK29" s="1">
        <v>0.4</v>
      </c>
    </row>
    <row r="30" spans="1:167" ht="15">
      <c r="A30" s="11"/>
      <c r="B30" s="7" t="s">
        <v>406</v>
      </c>
      <c r="C30" s="1">
        <v>99.4</v>
      </c>
      <c r="D30" s="1">
        <v>99.3</v>
      </c>
      <c r="E30" s="1">
        <v>99.2</v>
      </c>
      <c r="F30" s="1">
        <v>99.5</v>
      </c>
      <c r="G30" s="1">
        <v>99.6</v>
      </c>
      <c r="H30" s="1">
        <v>99.6</v>
      </c>
      <c r="I30" s="1">
        <v>99.5</v>
      </c>
      <c r="J30" s="1">
        <v>99.2</v>
      </c>
      <c r="K30" s="1">
        <v>99.3</v>
      </c>
      <c r="L30" s="1">
        <v>99.3</v>
      </c>
      <c r="M30" s="1">
        <v>99.4</v>
      </c>
      <c r="N30" s="1">
        <v>99.6</v>
      </c>
      <c r="O30" s="1">
        <v>98.9</v>
      </c>
      <c r="P30" s="1">
        <v>99.3</v>
      </c>
      <c r="Q30" s="1">
        <v>99.9</v>
      </c>
      <c r="R30" s="1">
        <v>100</v>
      </c>
      <c r="S30" s="1">
        <v>100</v>
      </c>
      <c r="T30" s="1">
        <v>100</v>
      </c>
      <c r="U30" s="1">
        <v>100</v>
      </c>
      <c r="V30" s="1">
        <v>100</v>
      </c>
      <c r="W30" s="1">
        <v>100</v>
      </c>
      <c r="Y30" s="11"/>
      <c r="Z30" s="7" t="s">
        <v>406</v>
      </c>
      <c r="AA30" s="1">
        <v>99.7</v>
      </c>
      <c r="AB30" s="1">
        <v>99.6</v>
      </c>
      <c r="AC30" s="1">
        <v>99.7</v>
      </c>
      <c r="AD30" s="1">
        <v>99.7</v>
      </c>
      <c r="AE30" s="1">
        <v>99.6</v>
      </c>
      <c r="AF30" s="1">
        <v>99.5</v>
      </c>
      <c r="AG30" s="1">
        <v>99.7</v>
      </c>
      <c r="AH30" s="1">
        <v>99.5</v>
      </c>
      <c r="AI30" s="1">
        <v>99</v>
      </c>
      <c r="AJ30" s="1">
        <v>98.5</v>
      </c>
      <c r="AK30" s="1">
        <v>98.7</v>
      </c>
      <c r="AL30" s="1">
        <v>99.3</v>
      </c>
      <c r="AM30" s="1">
        <v>99.5</v>
      </c>
      <c r="AN30" s="1">
        <v>99.7</v>
      </c>
      <c r="AO30" s="1">
        <v>99.3</v>
      </c>
      <c r="AP30" s="1">
        <v>99.3</v>
      </c>
      <c r="AQ30" s="1">
        <v>99.4</v>
      </c>
      <c r="AR30" s="1">
        <v>99.4</v>
      </c>
      <c r="AS30" s="1">
        <v>99.7</v>
      </c>
      <c r="AT30" s="1">
        <v>99.4</v>
      </c>
      <c r="AU30" s="1">
        <v>98.5</v>
      </c>
      <c r="AW30" s="11"/>
      <c r="AX30" s="7" t="s">
        <v>406</v>
      </c>
      <c r="AY30" s="1">
        <v>99.8</v>
      </c>
      <c r="AZ30" s="1">
        <v>99.8</v>
      </c>
      <c r="BA30" s="1">
        <v>99.7</v>
      </c>
      <c r="BB30" s="1">
        <v>99.7</v>
      </c>
      <c r="BC30" s="1">
        <v>99.8</v>
      </c>
      <c r="BD30" s="1">
        <v>99.7</v>
      </c>
      <c r="BE30" s="1">
        <v>99.6</v>
      </c>
      <c r="BF30" s="1">
        <v>99.6</v>
      </c>
      <c r="BG30" s="1">
        <v>99.7</v>
      </c>
      <c r="BH30" s="1">
        <v>99.7</v>
      </c>
      <c r="BI30" s="1">
        <v>99.9</v>
      </c>
      <c r="BJ30" s="1">
        <v>99.8</v>
      </c>
      <c r="BK30" s="1">
        <v>99.9</v>
      </c>
      <c r="BL30" s="1">
        <v>99.9</v>
      </c>
      <c r="BM30" s="1">
        <v>99.7</v>
      </c>
      <c r="BN30" s="1">
        <v>99.6</v>
      </c>
      <c r="BO30" s="1">
        <v>99.6</v>
      </c>
      <c r="BP30" s="1">
        <v>99.7</v>
      </c>
      <c r="BQ30" s="1">
        <v>99.8</v>
      </c>
      <c r="BR30" s="1">
        <v>99.6</v>
      </c>
      <c r="BS30" s="1">
        <v>99.5</v>
      </c>
      <c r="BU30" s="11"/>
      <c r="BV30" s="7" t="s">
        <v>406</v>
      </c>
      <c r="BW30" s="1">
        <v>98.5</v>
      </c>
      <c r="BX30" s="1">
        <v>98.3</v>
      </c>
      <c r="BY30" s="1">
        <v>98.1</v>
      </c>
      <c r="BZ30" s="1">
        <v>98.1</v>
      </c>
      <c r="CA30" s="1">
        <v>98.5</v>
      </c>
      <c r="CB30" s="1">
        <v>98.7</v>
      </c>
      <c r="CC30" s="1">
        <v>98.1</v>
      </c>
      <c r="CD30" s="1">
        <v>96.9</v>
      </c>
      <c r="CE30" s="1">
        <v>97.2</v>
      </c>
      <c r="CF30" s="1">
        <v>98.3</v>
      </c>
      <c r="CG30" s="1">
        <v>98.3</v>
      </c>
      <c r="CH30" s="1">
        <v>97.8</v>
      </c>
      <c r="CI30" s="1">
        <v>96.2</v>
      </c>
      <c r="CJ30" s="1">
        <v>96.5</v>
      </c>
      <c r="CK30" s="1">
        <v>95</v>
      </c>
      <c r="CL30" s="1">
        <v>91.9</v>
      </c>
      <c r="CM30" s="1">
        <v>91.6</v>
      </c>
      <c r="CN30" s="1">
        <v>91.8</v>
      </c>
      <c r="CO30" s="1">
        <v>93.8</v>
      </c>
      <c r="CP30" s="1">
        <v>94.9</v>
      </c>
      <c r="CQ30" s="1">
        <v>93.5</v>
      </c>
      <c r="CS30" s="11"/>
      <c r="CT30" s="7" t="s">
        <v>406</v>
      </c>
      <c r="CU30" s="1">
        <v>97.2</v>
      </c>
      <c r="CV30" s="1">
        <v>95.3</v>
      </c>
      <c r="CW30" s="1">
        <v>93</v>
      </c>
      <c r="CX30" s="1">
        <v>95.9</v>
      </c>
      <c r="CY30" s="1">
        <v>95.9</v>
      </c>
      <c r="CZ30" s="1">
        <v>95.6</v>
      </c>
      <c r="DA30" s="1">
        <v>95.6</v>
      </c>
      <c r="DB30" s="1">
        <v>96.8</v>
      </c>
      <c r="DC30" s="1">
        <v>97.4</v>
      </c>
      <c r="DD30" s="1">
        <v>98</v>
      </c>
      <c r="DE30" s="1">
        <v>98.2</v>
      </c>
      <c r="DF30" s="1">
        <v>98.4</v>
      </c>
      <c r="DG30" s="1">
        <v>97.9</v>
      </c>
      <c r="DH30" s="1">
        <v>99.2</v>
      </c>
      <c r="DI30" s="1">
        <v>99.8</v>
      </c>
      <c r="DJ30" s="1">
        <v>99.7</v>
      </c>
      <c r="DK30" s="1">
        <v>99.7</v>
      </c>
      <c r="DL30" s="1">
        <v>99.5</v>
      </c>
      <c r="DM30" s="1">
        <v>99.8</v>
      </c>
      <c r="DN30" s="1">
        <v>100</v>
      </c>
      <c r="DO30" s="1">
        <v>99.9</v>
      </c>
      <c r="DQ30" s="11"/>
      <c r="DR30" s="7" t="s">
        <v>406</v>
      </c>
      <c r="DS30" s="1">
        <v>99.6</v>
      </c>
      <c r="DT30" s="1">
        <v>99.3</v>
      </c>
      <c r="DU30" s="1">
        <v>99.2</v>
      </c>
      <c r="DV30" s="1">
        <v>99</v>
      </c>
      <c r="DW30" s="1">
        <v>99.3</v>
      </c>
      <c r="DX30" s="1">
        <v>99.4</v>
      </c>
      <c r="DY30" s="1">
        <v>99.6</v>
      </c>
      <c r="DZ30" s="1">
        <v>99.4</v>
      </c>
      <c r="EA30" s="1">
        <v>99.3</v>
      </c>
      <c r="EB30" s="1">
        <v>99.5</v>
      </c>
      <c r="EC30" s="1">
        <v>99.5</v>
      </c>
      <c r="ED30" s="1">
        <v>98.9</v>
      </c>
      <c r="EE30" s="1">
        <v>98.4</v>
      </c>
      <c r="EF30" s="1">
        <v>99.3</v>
      </c>
      <c r="EG30" s="1">
        <v>99</v>
      </c>
      <c r="EH30" s="1">
        <v>98.9</v>
      </c>
      <c r="EI30" s="1">
        <v>98.8</v>
      </c>
      <c r="EJ30" s="1">
        <v>98.3</v>
      </c>
      <c r="EK30" s="1">
        <v>98.5</v>
      </c>
      <c r="EL30" s="1">
        <v>98.7</v>
      </c>
      <c r="EM30" s="1">
        <v>98.3</v>
      </c>
      <c r="EO30" s="11"/>
      <c r="EP30" s="7" t="s">
        <v>406</v>
      </c>
      <c r="EQ30" s="1">
        <v>99.5</v>
      </c>
      <c r="ER30" s="1">
        <v>99.4</v>
      </c>
      <c r="ES30" s="1">
        <v>99.6</v>
      </c>
      <c r="ET30" s="1">
        <v>99.5</v>
      </c>
      <c r="EU30" s="1">
        <v>99.5</v>
      </c>
      <c r="EV30" s="1">
        <v>99.5</v>
      </c>
      <c r="EW30" s="1">
        <v>99.5</v>
      </c>
      <c r="EX30" s="1">
        <v>99.4</v>
      </c>
      <c r="EY30" s="1">
        <v>99.5</v>
      </c>
      <c r="EZ30" s="1">
        <v>99.6</v>
      </c>
      <c r="FA30" s="1">
        <v>99.7</v>
      </c>
      <c r="FB30" s="1">
        <v>99.7</v>
      </c>
      <c r="FC30" s="1">
        <v>99.7</v>
      </c>
      <c r="FD30" s="1">
        <v>99.8</v>
      </c>
      <c r="FE30" s="1">
        <v>99.7</v>
      </c>
      <c r="FF30" s="1">
        <v>99.6</v>
      </c>
      <c r="FG30" s="1">
        <v>99.6</v>
      </c>
      <c r="FH30" s="1">
        <v>99.7</v>
      </c>
      <c r="FI30" s="1">
        <v>99.7</v>
      </c>
      <c r="FJ30" s="1">
        <v>99.6</v>
      </c>
      <c r="FK30" s="1">
        <v>99.6</v>
      </c>
    </row>
    <row r="31" spans="1:167" ht="15">
      <c r="A31" s="323"/>
      <c r="B31" s="323"/>
      <c r="C31" s="1"/>
      <c r="D31" s="1"/>
      <c r="E31" s="1"/>
      <c r="F31" s="1"/>
      <c r="G31" s="1"/>
      <c r="H31" s="1"/>
      <c r="I31" s="1"/>
      <c r="J31" s="1"/>
      <c r="K31" s="1"/>
      <c r="L31" s="1"/>
      <c r="M31" s="1"/>
      <c r="N31" s="1"/>
      <c r="O31" s="1"/>
      <c r="P31" s="1"/>
      <c r="Q31" s="1"/>
      <c r="R31" s="1"/>
      <c r="S31" s="1"/>
      <c r="T31" s="1"/>
      <c r="U31" s="1"/>
      <c r="V31" s="1"/>
      <c r="W31" s="1"/>
      <c r="Y31" s="323"/>
      <c r="Z31" s="323"/>
      <c r="AA31" s="1"/>
      <c r="AB31" s="1"/>
      <c r="AC31" s="1"/>
      <c r="AD31" s="1"/>
      <c r="AE31" s="1"/>
      <c r="AF31" s="1"/>
      <c r="AG31" s="1"/>
      <c r="AH31" s="1"/>
      <c r="AI31" s="1"/>
      <c r="AJ31" s="1"/>
      <c r="AK31" s="1"/>
      <c r="AL31" s="1"/>
      <c r="AM31" s="1"/>
      <c r="AN31" s="1"/>
      <c r="AO31" s="1"/>
      <c r="AP31" s="1"/>
      <c r="AQ31" s="1"/>
      <c r="AR31" s="1"/>
      <c r="AS31" s="1"/>
      <c r="AT31" s="1"/>
      <c r="AU31" s="1"/>
      <c r="AW31" s="323"/>
      <c r="AX31" s="323"/>
      <c r="AY31" s="1"/>
      <c r="AZ31" s="1"/>
      <c r="BA31" s="1"/>
      <c r="BB31" s="1"/>
      <c r="BC31" s="1"/>
      <c r="BD31" s="1"/>
      <c r="BE31" s="1"/>
      <c r="BF31" s="1"/>
      <c r="BG31" s="1"/>
      <c r="BH31" s="1"/>
      <c r="BI31" s="1"/>
      <c r="BJ31" s="1"/>
      <c r="BK31" s="1"/>
      <c r="BL31" s="1"/>
      <c r="BM31" s="1"/>
      <c r="BN31" s="1"/>
      <c r="BO31" s="1"/>
      <c r="BP31" s="1"/>
      <c r="BQ31" s="1"/>
      <c r="BR31" s="1"/>
      <c r="BS31" s="1"/>
      <c r="BU31" s="323"/>
      <c r="BV31" s="323"/>
      <c r="BW31" s="1"/>
      <c r="BX31" s="1"/>
      <c r="BY31" s="1"/>
      <c r="BZ31" s="1"/>
      <c r="CA31" s="1"/>
      <c r="CB31" s="1"/>
      <c r="CC31" s="1"/>
      <c r="CD31" s="1"/>
      <c r="CE31" s="1"/>
      <c r="CF31" s="1"/>
      <c r="CG31" s="1"/>
      <c r="CH31" s="1"/>
      <c r="CI31" s="1"/>
      <c r="CJ31" s="1"/>
      <c r="CK31" s="1"/>
      <c r="CL31" s="1"/>
      <c r="CM31" s="1"/>
      <c r="CN31" s="1"/>
      <c r="CO31" s="1"/>
      <c r="CP31" s="1"/>
      <c r="CQ31" s="1"/>
      <c r="CS31" s="323"/>
      <c r="CT31" s="323"/>
      <c r="CU31" s="1"/>
      <c r="CV31" s="1"/>
      <c r="CW31" s="1"/>
      <c r="CX31" s="1"/>
      <c r="CY31" s="1"/>
      <c r="CZ31" s="1"/>
      <c r="DA31" s="1"/>
      <c r="DB31" s="1"/>
      <c r="DC31" s="1"/>
      <c r="DD31" s="1"/>
      <c r="DE31" s="1"/>
      <c r="DF31" s="1"/>
      <c r="DG31" s="1"/>
      <c r="DH31" s="1"/>
      <c r="DI31" s="1"/>
      <c r="DJ31" s="1"/>
      <c r="DK31" s="1"/>
      <c r="DL31" s="1"/>
      <c r="DM31" s="1"/>
      <c r="DN31" s="1"/>
      <c r="DO31" s="1"/>
      <c r="DQ31" s="323"/>
      <c r="DR31" s="323"/>
      <c r="DS31" s="1"/>
      <c r="DT31" s="1"/>
      <c r="DU31" s="1"/>
      <c r="DV31" s="1"/>
      <c r="DW31" s="1"/>
      <c r="DX31" s="1"/>
      <c r="DY31" s="1"/>
      <c r="DZ31" s="1"/>
      <c r="EA31" s="1"/>
      <c r="EB31" s="1"/>
      <c r="EC31" s="1"/>
      <c r="ED31" s="1"/>
      <c r="EE31" s="1"/>
      <c r="EF31" s="1"/>
      <c r="EG31" s="1"/>
      <c r="EH31" s="1"/>
      <c r="EI31" s="1"/>
      <c r="EJ31" s="1"/>
      <c r="EK31" s="1"/>
      <c r="EL31" s="1"/>
      <c r="EM31" s="1"/>
      <c r="EO31" s="323"/>
      <c r="EP31" s="323"/>
      <c r="EQ31" s="1"/>
      <c r="ER31" s="1"/>
      <c r="ES31" s="1"/>
      <c r="ET31" s="1"/>
      <c r="EU31" s="1"/>
      <c r="EV31" s="1"/>
      <c r="EW31" s="1"/>
      <c r="EX31" s="1"/>
      <c r="EY31" s="1"/>
      <c r="EZ31" s="1"/>
      <c r="FA31" s="1"/>
      <c r="FB31" s="1"/>
      <c r="FC31" s="1"/>
      <c r="FD31" s="1"/>
      <c r="FE31" s="1"/>
      <c r="FF31" s="1"/>
      <c r="FG31" s="1"/>
      <c r="FH31" s="1"/>
      <c r="FI31" s="1"/>
      <c r="FJ31" s="1"/>
      <c r="FK31" s="1"/>
    </row>
    <row r="32" spans="1:167" ht="15">
      <c r="A32" s="1"/>
      <c r="B32" s="12" t="s">
        <v>322</v>
      </c>
      <c r="C32" s="11">
        <v>69.099999999999994</v>
      </c>
      <c r="D32" s="11">
        <v>69.099999999999994</v>
      </c>
      <c r="E32" s="11">
        <v>69.099999999999994</v>
      </c>
      <c r="F32" s="11">
        <v>69.099999999999994</v>
      </c>
      <c r="G32" s="11">
        <v>69</v>
      </c>
      <c r="H32" s="11">
        <v>69</v>
      </c>
      <c r="I32" s="11">
        <v>69</v>
      </c>
      <c r="J32" s="11">
        <v>69.099999999999994</v>
      </c>
      <c r="K32" s="11">
        <v>69.099999999999994</v>
      </c>
      <c r="L32" s="11">
        <v>69</v>
      </c>
      <c r="M32" s="11">
        <v>69</v>
      </c>
      <c r="N32" s="11">
        <v>69</v>
      </c>
      <c r="O32" s="11">
        <v>69.099999999999994</v>
      </c>
      <c r="P32" s="11">
        <v>69.099999999999994</v>
      </c>
      <c r="Q32" s="11">
        <v>69</v>
      </c>
      <c r="R32" s="11">
        <v>69</v>
      </c>
      <c r="S32" s="11">
        <v>69</v>
      </c>
      <c r="T32" s="11">
        <v>69</v>
      </c>
      <c r="U32" s="11">
        <v>69</v>
      </c>
      <c r="V32" s="11">
        <v>69</v>
      </c>
      <c r="W32" s="11">
        <v>69</v>
      </c>
      <c r="Y32" s="1"/>
      <c r="Z32" s="12" t="s">
        <v>322</v>
      </c>
      <c r="AA32" s="11">
        <v>69</v>
      </c>
      <c r="AB32" s="11">
        <v>69</v>
      </c>
      <c r="AC32" s="11">
        <v>69</v>
      </c>
      <c r="AD32" s="11">
        <v>69</v>
      </c>
      <c r="AE32" s="11">
        <v>69</v>
      </c>
      <c r="AF32" s="11">
        <v>69</v>
      </c>
      <c r="AG32" s="11">
        <v>69</v>
      </c>
      <c r="AH32" s="11">
        <v>69</v>
      </c>
      <c r="AI32" s="11">
        <v>69.099999999999994</v>
      </c>
      <c r="AJ32" s="11">
        <v>69.099999999999994</v>
      </c>
      <c r="AK32" s="11">
        <v>69.099999999999994</v>
      </c>
      <c r="AL32" s="11">
        <v>69.099999999999994</v>
      </c>
      <c r="AM32" s="11">
        <v>69</v>
      </c>
      <c r="AN32" s="11">
        <v>69</v>
      </c>
      <c r="AO32" s="11">
        <v>69</v>
      </c>
      <c r="AP32" s="11">
        <v>69</v>
      </c>
      <c r="AQ32" s="11">
        <v>69</v>
      </c>
      <c r="AR32" s="11">
        <v>69</v>
      </c>
      <c r="AS32" s="11">
        <v>69</v>
      </c>
      <c r="AT32" s="11">
        <v>69</v>
      </c>
      <c r="AU32" s="11">
        <v>69.099999999999994</v>
      </c>
      <c r="AW32" s="1"/>
      <c r="AX32" s="12" t="s">
        <v>322</v>
      </c>
      <c r="AY32" s="11">
        <v>69</v>
      </c>
      <c r="AZ32" s="11">
        <v>69</v>
      </c>
      <c r="BA32" s="11">
        <v>69</v>
      </c>
      <c r="BB32" s="11">
        <v>69</v>
      </c>
      <c r="BC32" s="11">
        <v>69</v>
      </c>
      <c r="BD32" s="11">
        <v>69</v>
      </c>
      <c r="BE32" s="11">
        <v>69</v>
      </c>
      <c r="BF32" s="11">
        <v>69</v>
      </c>
      <c r="BG32" s="11">
        <v>69</v>
      </c>
      <c r="BH32" s="11">
        <v>69</v>
      </c>
      <c r="BI32" s="11">
        <v>69</v>
      </c>
      <c r="BJ32" s="11">
        <v>69</v>
      </c>
      <c r="BK32" s="11">
        <v>69</v>
      </c>
      <c r="BL32" s="11">
        <v>69</v>
      </c>
      <c r="BM32" s="11">
        <v>69</v>
      </c>
      <c r="BN32" s="11">
        <v>69</v>
      </c>
      <c r="BO32" s="11">
        <v>69</v>
      </c>
      <c r="BP32" s="11">
        <v>69</v>
      </c>
      <c r="BQ32" s="11">
        <v>69</v>
      </c>
      <c r="BR32" s="11">
        <v>69</v>
      </c>
      <c r="BS32" s="11">
        <v>69</v>
      </c>
      <c r="BU32" s="1"/>
      <c r="BV32" s="12" t="s">
        <v>322</v>
      </c>
      <c r="BW32" s="11">
        <v>69.099999999999994</v>
      </c>
      <c r="BX32" s="11">
        <v>69.099999999999994</v>
      </c>
      <c r="BY32" s="11">
        <v>69.099999999999994</v>
      </c>
      <c r="BZ32" s="11">
        <v>69.099999999999994</v>
      </c>
      <c r="CA32" s="11">
        <v>69.099999999999994</v>
      </c>
      <c r="CB32" s="11">
        <v>69.099999999999994</v>
      </c>
      <c r="CC32" s="11">
        <v>69.099999999999994</v>
      </c>
      <c r="CD32" s="11">
        <v>69.099999999999994</v>
      </c>
      <c r="CE32" s="11">
        <v>69.099999999999994</v>
      </c>
      <c r="CF32" s="11">
        <v>69.099999999999994</v>
      </c>
      <c r="CG32" s="11">
        <v>69.099999999999994</v>
      </c>
      <c r="CH32" s="11">
        <v>69.099999999999994</v>
      </c>
      <c r="CI32" s="11">
        <v>69.2</v>
      </c>
      <c r="CJ32" s="11">
        <v>69.2</v>
      </c>
      <c r="CK32" s="11">
        <v>69.2</v>
      </c>
      <c r="CL32" s="11">
        <v>69.3</v>
      </c>
      <c r="CM32" s="11">
        <v>69.3</v>
      </c>
      <c r="CN32" s="11">
        <v>69.3</v>
      </c>
      <c r="CO32" s="11">
        <v>69.3</v>
      </c>
      <c r="CP32" s="11">
        <v>69.2</v>
      </c>
      <c r="CQ32" s="11">
        <v>69.3</v>
      </c>
      <c r="CS32" s="1"/>
      <c r="CT32" s="12" t="s">
        <v>322</v>
      </c>
      <c r="CU32" s="11">
        <v>69.099999999999994</v>
      </c>
      <c r="CV32" s="11">
        <v>69.2</v>
      </c>
      <c r="CW32" s="11">
        <v>69.3</v>
      </c>
      <c r="CX32" s="11">
        <v>69.2</v>
      </c>
      <c r="CY32" s="11">
        <v>69.2</v>
      </c>
      <c r="CZ32" s="11">
        <v>69.2</v>
      </c>
      <c r="DA32" s="11">
        <v>69.2</v>
      </c>
      <c r="DB32" s="11">
        <v>69.099999999999994</v>
      </c>
      <c r="DC32" s="11">
        <v>69.099999999999994</v>
      </c>
      <c r="DD32" s="11">
        <v>69.099999999999994</v>
      </c>
      <c r="DE32" s="11">
        <v>69.099999999999994</v>
      </c>
      <c r="DF32" s="11">
        <v>69.099999999999994</v>
      </c>
      <c r="DG32" s="11">
        <v>69.099999999999994</v>
      </c>
      <c r="DH32" s="11">
        <v>69.099999999999994</v>
      </c>
      <c r="DI32" s="11">
        <v>69</v>
      </c>
      <c r="DJ32" s="11">
        <v>69</v>
      </c>
      <c r="DK32" s="11">
        <v>69</v>
      </c>
      <c r="DL32" s="11">
        <v>69</v>
      </c>
      <c r="DM32" s="11">
        <v>69</v>
      </c>
      <c r="DN32" s="11">
        <v>69</v>
      </c>
      <c r="DO32" s="11">
        <v>69</v>
      </c>
      <c r="DQ32" s="1"/>
      <c r="DR32" s="12" t="s">
        <v>322</v>
      </c>
      <c r="DS32" s="11">
        <v>69</v>
      </c>
      <c r="DT32" s="11">
        <v>69.099999999999994</v>
      </c>
      <c r="DU32" s="11">
        <v>69.099999999999994</v>
      </c>
      <c r="DV32" s="11">
        <v>69.099999999999994</v>
      </c>
      <c r="DW32" s="11">
        <v>69.099999999999994</v>
      </c>
      <c r="DX32" s="11">
        <v>69.099999999999994</v>
      </c>
      <c r="DY32" s="11">
        <v>69</v>
      </c>
      <c r="DZ32" s="11">
        <v>69</v>
      </c>
      <c r="EA32" s="11">
        <v>69</v>
      </c>
      <c r="EB32" s="11">
        <v>69</v>
      </c>
      <c r="EC32" s="11">
        <v>69</v>
      </c>
      <c r="ED32" s="11">
        <v>69.099999999999994</v>
      </c>
      <c r="EE32" s="11">
        <v>69.099999999999994</v>
      </c>
      <c r="EF32" s="11">
        <v>69.099999999999994</v>
      </c>
      <c r="EG32" s="11">
        <v>69.099999999999994</v>
      </c>
      <c r="EH32" s="11">
        <v>69.099999999999994</v>
      </c>
      <c r="EI32" s="11">
        <v>69.099999999999994</v>
      </c>
      <c r="EJ32" s="11">
        <v>69.099999999999994</v>
      </c>
      <c r="EK32" s="11">
        <v>69.099999999999994</v>
      </c>
      <c r="EL32" s="11">
        <v>69.099999999999994</v>
      </c>
      <c r="EM32" s="11">
        <v>69.099999999999994</v>
      </c>
      <c r="EO32" s="1"/>
      <c r="EP32" s="12" t="s">
        <v>322</v>
      </c>
      <c r="EQ32" s="11">
        <v>69.099999999999994</v>
      </c>
      <c r="ER32" s="11">
        <v>69.099999999999994</v>
      </c>
      <c r="ES32" s="11">
        <v>69</v>
      </c>
      <c r="ET32" s="11">
        <v>69</v>
      </c>
      <c r="EU32" s="11">
        <v>69</v>
      </c>
      <c r="EV32" s="11">
        <v>69</v>
      </c>
      <c r="EW32" s="11">
        <v>69</v>
      </c>
      <c r="EX32" s="11">
        <v>69</v>
      </c>
      <c r="EY32" s="11">
        <v>69</v>
      </c>
      <c r="EZ32" s="11">
        <v>69</v>
      </c>
      <c r="FA32" s="11">
        <v>69</v>
      </c>
      <c r="FB32" s="11">
        <v>69</v>
      </c>
      <c r="FC32" s="11">
        <v>69</v>
      </c>
      <c r="FD32" s="11">
        <v>69</v>
      </c>
      <c r="FE32" s="11">
        <v>69</v>
      </c>
      <c r="FF32" s="11">
        <v>69</v>
      </c>
      <c r="FG32" s="11">
        <v>69</v>
      </c>
      <c r="FH32" s="11">
        <v>69</v>
      </c>
      <c r="FI32" s="11">
        <v>69</v>
      </c>
      <c r="FJ32" s="11">
        <v>69</v>
      </c>
      <c r="FK32" s="11">
        <v>69</v>
      </c>
    </row>
    <row r="33" spans="1:167" ht="15">
      <c r="A33" s="300"/>
      <c r="B33" s="300"/>
      <c r="C33" s="1"/>
      <c r="D33" s="1"/>
      <c r="E33" s="1"/>
      <c r="F33" s="1"/>
      <c r="G33" s="1"/>
      <c r="H33" s="1"/>
      <c r="I33" s="1"/>
      <c r="J33" s="1"/>
      <c r="K33" s="1"/>
      <c r="L33" s="1"/>
      <c r="M33" s="1"/>
      <c r="N33" s="1"/>
      <c r="O33" s="1"/>
      <c r="P33" s="1"/>
      <c r="Q33" s="1"/>
      <c r="R33" s="1"/>
      <c r="S33" s="1"/>
      <c r="T33" s="1"/>
      <c r="U33" s="1"/>
      <c r="V33" s="1"/>
      <c r="W33" s="1"/>
      <c r="Y33" s="300"/>
      <c r="Z33" s="300"/>
      <c r="AA33" s="1"/>
      <c r="AB33" s="1"/>
      <c r="AC33" s="1"/>
      <c r="AD33" s="1"/>
      <c r="AE33" s="1"/>
      <c r="AF33" s="1"/>
      <c r="AG33" s="1"/>
      <c r="AH33" s="1"/>
      <c r="AI33" s="1"/>
      <c r="AJ33" s="1"/>
      <c r="AK33" s="1"/>
      <c r="AL33" s="1"/>
      <c r="AM33" s="1"/>
      <c r="AN33" s="1"/>
      <c r="AO33" s="1"/>
      <c r="AP33" s="1"/>
      <c r="AQ33" s="1"/>
      <c r="AR33" s="1"/>
      <c r="AS33" s="1"/>
      <c r="AT33" s="1"/>
      <c r="AU33" s="1"/>
      <c r="AW33" s="300"/>
      <c r="AX33" s="300"/>
      <c r="AY33" s="1"/>
      <c r="AZ33" s="1"/>
      <c r="BA33" s="1"/>
      <c r="BB33" s="1"/>
      <c r="BC33" s="1"/>
      <c r="BD33" s="1"/>
      <c r="BE33" s="1"/>
      <c r="BF33" s="1"/>
      <c r="BG33" s="1"/>
      <c r="BH33" s="1"/>
      <c r="BI33" s="1"/>
      <c r="BJ33" s="1"/>
      <c r="BK33" s="1"/>
      <c r="BL33" s="1"/>
      <c r="BM33" s="1"/>
      <c r="BN33" s="1"/>
      <c r="BO33" s="1"/>
      <c r="BP33" s="1"/>
      <c r="BQ33" s="1"/>
      <c r="BR33" s="1"/>
      <c r="BS33" s="1"/>
      <c r="BU33" s="300"/>
      <c r="BV33" s="300"/>
      <c r="BW33" s="1"/>
      <c r="BX33" s="1"/>
      <c r="BY33" s="1"/>
      <c r="BZ33" s="1"/>
      <c r="CA33" s="1"/>
      <c r="CB33" s="1"/>
      <c r="CC33" s="1"/>
      <c r="CD33" s="1"/>
      <c r="CE33" s="1"/>
      <c r="CF33" s="1"/>
      <c r="CG33" s="1"/>
      <c r="CH33" s="1"/>
      <c r="CI33" s="1"/>
      <c r="CJ33" s="1"/>
      <c r="CK33" s="1"/>
      <c r="CL33" s="1"/>
      <c r="CM33" s="1"/>
      <c r="CN33" s="1"/>
      <c r="CO33" s="1"/>
      <c r="CP33" s="1"/>
      <c r="CQ33" s="1"/>
      <c r="CS33" s="300"/>
      <c r="CT33" s="300"/>
      <c r="CU33" s="1"/>
      <c r="CV33" s="1"/>
      <c r="CW33" s="1"/>
      <c r="CX33" s="1"/>
      <c r="CY33" s="1"/>
      <c r="CZ33" s="1"/>
      <c r="DA33" s="1"/>
      <c r="DB33" s="1"/>
      <c r="DC33" s="1"/>
      <c r="DD33" s="1"/>
      <c r="DE33" s="1"/>
      <c r="DF33" s="1"/>
      <c r="DG33" s="1"/>
      <c r="DH33" s="1"/>
      <c r="DI33" s="1"/>
      <c r="DJ33" s="1"/>
      <c r="DK33" s="1"/>
      <c r="DL33" s="1"/>
      <c r="DM33" s="1"/>
      <c r="DN33" s="1"/>
      <c r="DO33" s="1"/>
      <c r="DQ33" s="300"/>
      <c r="DR33" s="300"/>
      <c r="DS33" s="1"/>
      <c r="DT33" s="1"/>
      <c r="DU33" s="1"/>
      <c r="DV33" s="1"/>
      <c r="DW33" s="1"/>
      <c r="DX33" s="1"/>
      <c r="DY33" s="1"/>
      <c r="DZ33" s="1"/>
      <c r="EA33" s="1"/>
      <c r="EB33" s="1"/>
      <c r="EC33" s="1"/>
      <c r="ED33" s="1"/>
      <c r="EE33" s="1"/>
      <c r="EF33" s="1"/>
      <c r="EG33" s="1"/>
      <c r="EH33" s="1"/>
      <c r="EI33" s="1"/>
      <c r="EJ33" s="1"/>
      <c r="EK33" s="1"/>
      <c r="EL33" s="1"/>
      <c r="EM33" s="1"/>
      <c r="EO33" s="300"/>
      <c r="EP33" s="300"/>
      <c r="EQ33" s="1"/>
      <c r="ER33" s="1"/>
      <c r="ES33" s="1"/>
      <c r="ET33" s="1"/>
      <c r="EU33" s="1"/>
      <c r="EV33" s="1"/>
      <c r="EW33" s="1"/>
      <c r="EX33" s="1"/>
      <c r="EY33" s="1"/>
      <c r="EZ33" s="1"/>
      <c r="FA33" s="1"/>
      <c r="FB33" s="1"/>
      <c r="FC33" s="1"/>
      <c r="FD33" s="1"/>
      <c r="FE33" s="1"/>
      <c r="FF33" s="1"/>
      <c r="FG33" s="1"/>
      <c r="FH33" s="1"/>
      <c r="FI33" s="1"/>
      <c r="FJ33" s="1"/>
      <c r="FK33" s="1"/>
    </row>
    <row r="34" spans="1:167" ht="15">
      <c r="A34" s="324" t="s">
        <v>408</v>
      </c>
      <c r="B34" s="324"/>
      <c r="C34" s="1"/>
      <c r="D34" s="1"/>
      <c r="E34" s="1"/>
      <c r="F34" s="1"/>
      <c r="G34" s="1"/>
      <c r="H34" s="1"/>
      <c r="I34" s="1"/>
      <c r="J34" s="1"/>
      <c r="K34" s="1"/>
      <c r="L34" s="1"/>
      <c r="M34" s="1"/>
      <c r="N34" s="1"/>
      <c r="O34" s="1"/>
      <c r="P34" s="1"/>
      <c r="Q34" s="1"/>
      <c r="R34" s="1"/>
      <c r="S34" s="1"/>
      <c r="T34" s="1"/>
      <c r="U34" s="1"/>
      <c r="V34" s="1"/>
      <c r="W34" s="1"/>
      <c r="Y34" s="324" t="s">
        <v>408</v>
      </c>
      <c r="Z34" s="324"/>
      <c r="AA34" s="1"/>
      <c r="AB34" s="1"/>
      <c r="AC34" s="1"/>
      <c r="AD34" s="1"/>
      <c r="AE34" s="1"/>
      <c r="AF34" s="1"/>
      <c r="AG34" s="1"/>
      <c r="AH34" s="1"/>
      <c r="AI34" s="1"/>
      <c r="AJ34" s="1"/>
      <c r="AK34" s="1"/>
      <c r="AL34" s="1"/>
      <c r="AM34" s="1"/>
      <c r="AN34" s="1"/>
      <c r="AO34" s="1"/>
      <c r="AP34" s="1"/>
      <c r="AQ34" s="1"/>
      <c r="AR34" s="1"/>
      <c r="AS34" s="1"/>
      <c r="AT34" s="1"/>
      <c r="AU34" s="1"/>
      <c r="AW34" s="324" t="s">
        <v>408</v>
      </c>
      <c r="AX34" s="324"/>
      <c r="AY34" s="1"/>
      <c r="AZ34" s="1"/>
      <c r="BA34" s="1"/>
      <c r="BB34" s="1"/>
      <c r="BC34" s="1"/>
      <c r="BD34" s="1"/>
      <c r="BE34" s="1"/>
      <c r="BF34" s="1"/>
      <c r="BG34" s="1"/>
      <c r="BH34" s="1"/>
      <c r="BI34" s="1"/>
      <c r="BJ34" s="1"/>
      <c r="BK34" s="1"/>
      <c r="BL34" s="1"/>
      <c r="BM34" s="1"/>
      <c r="BN34" s="1"/>
      <c r="BO34" s="1"/>
      <c r="BP34" s="1"/>
      <c r="BQ34" s="1"/>
      <c r="BR34" s="1"/>
      <c r="BS34" s="1"/>
      <c r="BU34" s="324" t="s">
        <v>408</v>
      </c>
      <c r="BV34" s="324"/>
      <c r="BW34" s="1"/>
      <c r="BX34" s="1"/>
      <c r="BY34" s="1"/>
      <c r="BZ34" s="1"/>
      <c r="CA34" s="1"/>
      <c r="CB34" s="1"/>
      <c r="CC34" s="1"/>
      <c r="CD34" s="1"/>
      <c r="CE34" s="1"/>
      <c r="CF34" s="1"/>
      <c r="CG34" s="1"/>
      <c r="CH34" s="1"/>
      <c r="CI34" s="1"/>
      <c r="CJ34" s="1"/>
      <c r="CK34" s="1"/>
      <c r="CL34" s="1"/>
      <c r="CM34" s="1"/>
      <c r="CN34" s="1"/>
      <c r="CO34" s="1"/>
      <c r="CP34" s="1"/>
      <c r="CQ34" s="1"/>
      <c r="CS34" s="324" t="s">
        <v>408</v>
      </c>
      <c r="CT34" s="324"/>
      <c r="CU34" s="1"/>
      <c r="CV34" s="1"/>
      <c r="CW34" s="1"/>
      <c r="CX34" s="1"/>
      <c r="CY34" s="1"/>
      <c r="CZ34" s="1"/>
      <c r="DA34" s="1"/>
      <c r="DB34" s="1"/>
      <c r="DC34" s="1"/>
      <c r="DD34" s="1"/>
      <c r="DE34" s="1"/>
      <c r="DF34" s="1"/>
      <c r="DG34" s="1"/>
      <c r="DH34" s="1"/>
      <c r="DI34" s="1"/>
      <c r="DJ34" s="1"/>
      <c r="DK34" s="1"/>
      <c r="DL34" s="1"/>
      <c r="DM34" s="1"/>
      <c r="DN34" s="1"/>
      <c r="DO34" s="1"/>
      <c r="DQ34" s="324" t="s">
        <v>408</v>
      </c>
      <c r="DR34" s="324"/>
      <c r="DS34" s="1"/>
      <c r="DT34" s="1"/>
      <c r="DU34" s="1"/>
      <c r="DV34" s="1"/>
      <c r="DW34" s="1"/>
      <c r="DX34" s="1"/>
      <c r="DY34" s="1"/>
      <c r="DZ34" s="1"/>
      <c r="EA34" s="1"/>
      <c r="EB34" s="1"/>
      <c r="EC34" s="1"/>
      <c r="ED34" s="1"/>
      <c r="EE34" s="1"/>
      <c r="EF34" s="1"/>
      <c r="EG34" s="1"/>
      <c r="EH34" s="1"/>
      <c r="EI34" s="1"/>
      <c r="EJ34" s="1"/>
      <c r="EK34" s="1"/>
      <c r="EL34" s="1"/>
      <c r="EM34" s="1"/>
      <c r="EO34" s="324" t="s">
        <v>408</v>
      </c>
      <c r="EP34" s="324"/>
      <c r="EQ34" s="1"/>
      <c r="ER34" s="1"/>
      <c r="ES34" s="1"/>
      <c r="ET34" s="1"/>
      <c r="EU34" s="1"/>
      <c r="EV34" s="1"/>
      <c r="EW34" s="1"/>
      <c r="EX34" s="1"/>
      <c r="EY34" s="1"/>
      <c r="EZ34" s="1"/>
      <c r="FA34" s="1"/>
      <c r="FB34" s="1"/>
      <c r="FC34" s="1"/>
      <c r="FD34" s="1"/>
      <c r="FE34" s="1"/>
      <c r="FF34" s="1"/>
      <c r="FG34" s="1"/>
      <c r="FH34" s="1"/>
      <c r="FI34" s="1"/>
      <c r="FJ34" s="1"/>
      <c r="FK34" s="1"/>
    </row>
  </sheetData>
  <mergeCells count="133">
    <mergeCell ref="A34:B34"/>
    <mergeCell ref="Y34:Z34"/>
    <mergeCell ref="AW34:AX34"/>
    <mergeCell ref="BU34:BV34"/>
    <mergeCell ref="CS34:CT34"/>
    <mergeCell ref="DQ34:DR34"/>
    <mergeCell ref="EO34:EP34"/>
    <mergeCell ref="A31:B31"/>
    <mergeCell ref="Y31:Z31"/>
    <mergeCell ref="AW31:AX31"/>
    <mergeCell ref="BU31:BV31"/>
    <mergeCell ref="CS31:CT31"/>
    <mergeCell ref="DQ31:DR31"/>
    <mergeCell ref="EO31:EP31"/>
    <mergeCell ref="A33:B33"/>
    <mergeCell ref="Y33:Z33"/>
    <mergeCell ref="AW33:AX33"/>
    <mergeCell ref="BU33:BV33"/>
    <mergeCell ref="CS33:CT33"/>
    <mergeCell ref="DQ33:DR33"/>
    <mergeCell ref="EO33:EP33"/>
    <mergeCell ref="A22:B22"/>
    <mergeCell ref="Y22:Z22"/>
    <mergeCell ref="AW22:AX22"/>
    <mergeCell ref="BU22:BV22"/>
    <mergeCell ref="CS22:CT22"/>
    <mergeCell ref="DQ22:DR22"/>
    <mergeCell ref="EO22:EP22"/>
    <mergeCell ref="A27:B27"/>
    <mergeCell ref="Y27:Z27"/>
    <mergeCell ref="AW27:AX27"/>
    <mergeCell ref="BU27:BV27"/>
    <mergeCell ref="CS27:CT27"/>
    <mergeCell ref="DQ27:DR27"/>
    <mergeCell ref="EO27:EP27"/>
    <mergeCell ref="A17:B17"/>
    <mergeCell ref="Y17:Z17"/>
    <mergeCell ref="AW17:AX17"/>
    <mergeCell ref="BU17:BV17"/>
    <mergeCell ref="CS17:CT17"/>
    <mergeCell ref="DQ17:DR17"/>
    <mergeCell ref="EO17:EP17"/>
    <mergeCell ref="A21:B21"/>
    <mergeCell ref="Y21:Z21"/>
    <mergeCell ref="AW21:AX21"/>
    <mergeCell ref="BU21:BV21"/>
    <mergeCell ref="CS21:CT21"/>
    <mergeCell ref="DQ21:DR21"/>
    <mergeCell ref="EO21:EP21"/>
    <mergeCell ref="A11:B11"/>
    <mergeCell ref="Y11:Z11"/>
    <mergeCell ref="AW11:AX11"/>
    <mergeCell ref="BU11:BV11"/>
    <mergeCell ref="CS11:CT11"/>
    <mergeCell ref="DQ11:DR11"/>
    <mergeCell ref="EO11:EP11"/>
    <mergeCell ref="A12:B12"/>
    <mergeCell ref="Y12:Z12"/>
    <mergeCell ref="AW12:AX12"/>
    <mergeCell ref="BU12:BV12"/>
    <mergeCell ref="CS12:CT12"/>
    <mergeCell ref="DQ12:DR12"/>
    <mergeCell ref="EO12:EP12"/>
    <mergeCell ref="A9:B9"/>
    <mergeCell ref="Y9:Z9"/>
    <mergeCell ref="AW9:AX9"/>
    <mergeCell ref="BU9:BV9"/>
    <mergeCell ref="CS9:CT9"/>
    <mergeCell ref="DQ9:DR9"/>
    <mergeCell ref="EO9:EP9"/>
    <mergeCell ref="A10:B10"/>
    <mergeCell ref="Y10:Z10"/>
    <mergeCell ref="AW10:AX10"/>
    <mergeCell ref="BU10:BV10"/>
    <mergeCell ref="CS10:CT10"/>
    <mergeCell ref="DQ10:DR10"/>
    <mergeCell ref="EO10:EP10"/>
    <mergeCell ref="A7:B7"/>
    <mergeCell ref="Y7:Z7"/>
    <mergeCell ref="AW7:AX7"/>
    <mergeCell ref="BU7:BV7"/>
    <mergeCell ref="CS7:CT7"/>
    <mergeCell ref="DQ7:DR7"/>
    <mergeCell ref="EO7:EP7"/>
    <mergeCell ref="A8:B8"/>
    <mergeCell ref="Y8:Z8"/>
    <mergeCell ref="AW8:AX8"/>
    <mergeCell ref="BU8:BV8"/>
    <mergeCell ref="CS8:CT8"/>
    <mergeCell ref="DQ8:DR8"/>
    <mergeCell ref="EO8:EP8"/>
    <mergeCell ref="A5:B5"/>
    <mergeCell ref="Y5:Z5"/>
    <mergeCell ref="AW5:AX5"/>
    <mergeCell ref="BU5:BV5"/>
    <mergeCell ref="CS5:CT5"/>
    <mergeCell ref="DQ5:DR5"/>
    <mergeCell ref="EO5:EP5"/>
    <mergeCell ref="A6:B6"/>
    <mergeCell ref="Y6:Z6"/>
    <mergeCell ref="AW6:AX6"/>
    <mergeCell ref="BU6:BV6"/>
    <mergeCell ref="CS6:CT6"/>
    <mergeCell ref="DQ6:DR6"/>
    <mergeCell ref="EO6:EP6"/>
    <mergeCell ref="A3:B3"/>
    <mergeCell ref="Y3:Z3"/>
    <mergeCell ref="AW3:AX3"/>
    <mergeCell ref="BU3:BV3"/>
    <mergeCell ref="CS3:CT3"/>
    <mergeCell ref="DQ3:DR3"/>
    <mergeCell ref="EO3:EP3"/>
    <mergeCell ref="A4:B4"/>
    <mergeCell ref="Y4:Z4"/>
    <mergeCell ref="AW4:AX4"/>
    <mergeCell ref="BU4:BV4"/>
    <mergeCell ref="CS4:CT4"/>
    <mergeCell ref="DQ4:DR4"/>
    <mergeCell ref="EO4:EP4"/>
    <mergeCell ref="A1:B1"/>
    <mergeCell ref="Y1:Z1"/>
    <mergeCell ref="AW1:AX1"/>
    <mergeCell ref="BU1:BV1"/>
    <mergeCell ref="CS1:CT1"/>
    <mergeCell ref="DQ1:DR1"/>
    <mergeCell ref="EO1:EP1"/>
    <mergeCell ref="A2:B2"/>
    <mergeCell ref="Y2:Z2"/>
    <mergeCell ref="AW2:AX2"/>
    <mergeCell ref="BU2:BV2"/>
    <mergeCell ref="CS2:CT2"/>
    <mergeCell ref="DQ2:DR2"/>
    <mergeCell ref="EO2:EP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K27"/>
  <sheetViews>
    <sheetView topLeftCell="CS7" workbookViewId="0">
      <selection activeCell="ER1" sqref="ER1:FJ1048576"/>
    </sheetView>
  </sheetViews>
  <sheetFormatPr defaultColWidth="9" defaultRowHeight="12.75"/>
  <cols>
    <col min="4" max="22" width="9" hidden="1" customWidth="1"/>
    <col min="28" max="46" width="9" hidden="1" customWidth="1"/>
    <col min="52" max="70" width="9" hidden="1" customWidth="1"/>
    <col min="76" max="94" width="9" hidden="1" customWidth="1"/>
    <col min="100" max="118" width="9" hidden="1" customWidth="1"/>
    <col min="122" max="122" width="32.85546875" customWidth="1"/>
    <col min="124" max="142" width="9" hidden="1" customWidth="1"/>
    <col min="148" max="166" width="9" hidden="1" customWidth="1"/>
  </cols>
  <sheetData>
    <row r="1" spans="1:167" ht="15">
      <c r="A1" s="300"/>
      <c r="B1" s="300"/>
      <c r="C1" s="1"/>
      <c r="D1" s="1"/>
      <c r="E1" s="1"/>
      <c r="F1" s="1"/>
      <c r="G1" s="1"/>
      <c r="H1" s="1"/>
      <c r="I1" s="1"/>
      <c r="J1" s="1"/>
      <c r="K1" s="1"/>
      <c r="L1" s="1"/>
      <c r="M1" s="1"/>
      <c r="N1" s="1"/>
      <c r="O1" s="1"/>
      <c r="P1" s="1"/>
      <c r="Q1" s="1"/>
      <c r="R1" s="1"/>
      <c r="S1" s="1"/>
      <c r="T1" s="1"/>
      <c r="U1" s="1"/>
      <c r="V1" s="1"/>
      <c r="W1" s="1"/>
      <c r="Y1" s="300"/>
      <c r="Z1" s="300"/>
      <c r="AA1" s="1"/>
      <c r="AB1" s="1"/>
      <c r="AC1" s="1"/>
      <c r="AD1" s="1"/>
      <c r="AE1" s="1"/>
      <c r="AF1" s="1"/>
      <c r="AG1" s="1"/>
      <c r="AH1" s="1"/>
      <c r="AI1" s="1"/>
      <c r="AJ1" s="1"/>
      <c r="AK1" s="1"/>
      <c r="AL1" s="1"/>
      <c r="AM1" s="1"/>
      <c r="AN1" s="1"/>
      <c r="AO1" s="1"/>
      <c r="AP1" s="1"/>
      <c r="AQ1" s="1"/>
      <c r="AR1" s="1"/>
      <c r="AS1" s="1"/>
      <c r="AT1" s="1"/>
      <c r="AU1" s="1"/>
      <c r="AW1" s="300"/>
      <c r="AX1" s="300"/>
      <c r="AY1" s="1"/>
      <c r="AZ1" s="1"/>
      <c r="BA1" s="1"/>
      <c r="BB1" s="1"/>
      <c r="BC1" s="1"/>
      <c r="BD1" s="1"/>
      <c r="BE1" s="1"/>
      <c r="BF1" s="1"/>
      <c r="BG1" s="1"/>
      <c r="BH1" s="1"/>
      <c r="BI1" s="1"/>
      <c r="BJ1" s="1"/>
      <c r="BK1" s="1"/>
      <c r="BL1" s="1"/>
      <c r="BM1" s="1"/>
      <c r="BN1" s="1"/>
      <c r="BO1" s="1"/>
      <c r="BP1" s="1"/>
      <c r="BQ1" s="1"/>
      <c r="BR1" s="1"/>
      <c r="BS1" s="1"/>
      <c r="BU1" s="300"/>
      <c r="BV1" s="300"/>
      <c r="BW1" s="1"/>
      <c r="BX1" s="1"/>
      <c r="BY1" s="1"/>
      <c r="BZ1" s="1"/>
      <c r="CA1" s="1"/>
      <c r="CB1" s="1"/>
      <c r="CC1" s="1"/>
      <c r="CD1" s="1"/>
      <c r="CE1" s="1"/>
      <c r="CF1" s="1"/>
      <c r="CG1" s="1"/>
      <c r="CH1" s="1"/>
      <c r="CI1" s="1"/>
      <c r="CJ1" s="1"/>
      <c r="CK1" s="1"/>
      <c r="CL1" s="1"/>
      <c r="CM1" s="1"/>
      <c r="CN1" s="1"/>
      <c r="CO1" s="1"/>
      <c r="CP1" s="1"/>
      <c r="CQ1" s="1"/>
      <c r="CS1" s="300"/>
      <c r="CT1" s="300"/>
      <c r="CU1" s="1"/>
      <c r="CV1" s="1"/>
      <c r="CW1" s="1"/>
      <c r="CX1" s="1"/>
      <c r="CY1" s="1"/>
      <c r="CZ1" s="1"/>
      <c r="DA1" s="1"/>
      <c r="DB1" s="1"/>
      <c r="DC1" s="1"/>
      <c r="DD1" s="1"/>
      <c r="DE1" s="1"/>
      <c r="DF1" s="1"/>
      <c r="DG1" s="1"/>
      <c r="DH1" s="1"/>
      <c r="DI1" s="1"/>
      <c r="DJ1" s="1"/>
      <c r="DK1" s="1"/>
      <c r="DL1" s="1"/>
      <c r="DM1" s="1"/>
      <c r="DN1" s="1"/>
      <c r="DO1" s="1"/>
      <c r="DQ1" s="300"/>
      <c r="DR1" s="300"/>
      <c r="DS1" s="1"/>
      <c r="DT1" s="1"/>
      <c r="DU1" s="1"/>
      <c r="DV1" s="1"/>
      <c r="DW1" s="1"/>
      <c r="DX1" s="1"/>
      <c r="DY1" s="1"/>
      <c r="DZ1" s="1"/>
      <c r="EA1" s="1"/>
      <c r="EB1" s="1"/>
      <c r="EC1" s="1"/>
      <c r="ED1" s="1"/>
      <c r="EE1" s="1"/>
      <c r="EF1" s="1"/>
      <c r="EG1" s="1"/>
      <c r="EH1" s="1"/>
      <c r="EI1" s="1"/>
      <c r="EJ1" s="1"/>
      <c r="EK1" s="1"/>
      <c r="EL1" s="1"/>
      <c r="EM1" s="1"/>
      <c r="EO1" s="300"/>
      <c r="EP1" s="300"/>
      <c r="EQ1" s="1"/>
      <c r="ER1" s="1"/>
      <c r="ES1" s="1"/>
      <c r="ET1" s="1"/>
      <c r="EU1" s="1"/>
      <c r="EV1" s="1"/>
      <c r="EW1" s="1"/>
      <c r="EX1" s="1"/>
      <c r="EY1" s="1"/>
      <c r="EZ1" s="1"/>
      <c r="FA1" s="1"/>
      <c r="FB1" s="1"/>
      <c r="FC1" s="1"/>
      <c r="FD1" s="1"/>
      <c r="FE1" s="1"/>
      <c r="FF1" s="1"/>
      <c r="FG1" s="1"/>
      <c r="FH1" s="1"/>
      <c r="FI1" s="1"/>
      <c r="FJ1" s="1"/>
      <c r="FK1" s="1"/>
    </row>
    <row r="2" spans="1:167" ht="15">
      <c r="A2" s="300"/>
      <c r="B2" s="300"/>
      <c r="C2" s="1"/>
      <c r="D2" s="1"/>
      <c r="E2" s="1"/>
      <c r="F2" s="1"/>
      <c r="G2" s="1"/>
      <c r="H2" s="1"/>
      <c r="I2" s="1"/>
      <c r="J2" s="1"/>
      <c r="K2" s="1"/>
      <c r="L2" s="1"/>
      <c r="M2" s="1"/>
      <c r="N2" s="1"/>
      <c r="O2" s="1"/>
      <c r="P2" s="1"/>
      <c r="Q2" s="1"/>
      <c r="R2" s="1"/>
      <c r="S2" s="1"/>
      <c r="T2" s="1"/>
      <c r="U2" s="1"/>
      <c r="V2" s="1"/>
      <c r="W2" s="1"/>
      <c r="Y2" s="300"/>
      <c r="Z2" s="300"/>
      <c r="AA2" s="1"/>
      <c r="AB2" s="1"/>
      <c r="AC2" s="1"/>
      <c r="AD2" s="1"/>
      <c r="AE2" s="1"/>
      <c r="AF2" s="1"/>
      <c r="AG2" s="1"/>
      <c r="AH2" s="1"/>
      <c r="AI2" s="1"/>
      <c r="AJ2" s="1"/>
      <c r="AK2" s="1"/>
      <c r="AL2" s="1"/>
      <c r="AM2" s="1"/>
      <c r="AN2" s="1"/>
      <c r="AO2" s="1"/>
      <c r="AP2" s="1"/>
      <c r="AQ2" s="1"/>
      <c r="AR2" s="1"/>
      <c r="AS2" s="1"/>
      <c r="AT2" s="1"/>
      <c r="AU2" s="1"/>
      <c r="AW2" s="300"/>
      <c r="AX2" s="300"/>
      <c r="AY2" s="1"/>
      <c r="AZ2" s="1"/>
      <c r="BA2" s="1"/>
      <c r="BB2" s="1"/>
      <c r="BC2" s="1"/>
      <c r="BD2" s="1"/>
      <c r="BE2" s="1"/>
      <c r="BF2" s="1"/>
      <c r="BG2" s="1"/>
      <c r="BH2" s="1"/>
      <c r="BI2" s="1"/>
      <c r="BJ2" s="1"/>
      <c r="BK2" s="1"/>
      <c r="BL2" s="1"/>
      <c r="BM2" s="1"/>
      <c r="BN2" s="1"/>
      <c r="BO2" s="1"/>
      <c r="BP2" s="1"/>
      <c r="BQ2" s="1"/>
      <c r="BR2" s="1"/>
      <c r="BS2" s="1"/>
      <c r="BU2" s="300"/>
      <c r="BV2" s="300"/>
      <c r="BW2" s="1"/>
      <c r="BX2" s="1"/>
      <c r="BY2" s="1"/>
      <c r="BZ2" s="1"/>
      <c r="CA2" s="1"/>
      <c r="CB2" s="1"/>
      <c r="CC2" s="1"/>
      <c r="CD2" s="1"/>
      <c r="CE2" s="1"/>
      <c r="CF2" s="1"/>
      <c r="CG2" s="1"/>
      <c r="CH2" s="1"/>
      <c r="CI2" s="1"/>
      <c r="CJ2" s="1"/>
      <c r="CK2" s="1"/>
      <c r="CL2" s="1"/>
      <c r="CM2" s="1"/>
      <c r="CN2" s="1"/>
      <c r="CO2" s="1"/>
      <c r="CP2" s="1"/>
      <c r="CQ2" s="1"/>
      <c r="CS2" s="300"/>
      <c r="CT2" s="300"/>
      <c r="CU2" s="1"/>
      <c r="CV2" s="1"/>
      <c r="CW2" s="1"/>
      <c r="CX2" s="1"/>
      <c r="CY2" s="1"/>
      <c r="CZ2" s="1"/>
      <c r="DA2" s="1"/>
      <c r="DB2" s="1"/>
      <c r="DC2" s="1"/>
      <c r="DD2" s="1"/>
      <c r="DE2" s="1"/>
      <c r="DF2" s="1"/>
      <c r="DG2" s="1"/>
      <c r="DH2" s="1"/>
      <c r="DI2" s="1"/>
      <c r="DJ2" s="1"/>
      <c r="DK2" s="1"/>
      <c r="DL2" s="1"/>
      <c r="DM2" s="1"/>
      <c r="DN2" s="1"/>
      <c r="DO2" s="1"/>
      <c r="DQ2" s="300"/>
      <c r="DR2" s="300"/>
      <c r="DS2" s="1"/>
      <c r="DT2" s="1"/>
      <c r="DU2" s="1"/>
      <c r="DV2" s="1"/>
      <c r="DW2" s="1"/>
      <c r="DX2" s="1"/>
      <c r="DY2" s="1"/>
      <c r="DZ2" s="1"/>
      <c r="EA2" s="1"/>
      <c r="EB2" s="1"/>
      <c r="EC2" s="1"/>
      <c r="ED2" s="1"/>
      <c r="EE2" s="1"/>
      <c r="EF2" s="1"/>
      <c r="EG2" s="1"/>
      <c r="EH2" s="1"/>
      <c r="EI2" s="1"/>
      <c r="EJ2" s="1"/>
      <c r="EK2" s="1"/>
      <c r="EL2" s="1"/>
      <c r="EM2" s="1"/>
      <c r="EO2" s="300"/>
      <c r="EP2" s="300"/>
      <c r="EQ2" s="1"/>
      <c r="ER2" s="1"/>
      <c r="ES2" s="1"/>
      <c r="ET2" s="1"/>
      <c r="EU2" s="1"/>
      <c r="EV2" s="1"/>
      <c r="EW2" s="1"/>
      <c r="EX2" s="1"/>
      <c r="EY2" s="1"/>
      <c r="EZ2" s="1"/>
      <c r="FA2" s="1"/>
      <c r="FB2" s="1"/>
      <c r="FC2" s="1"/>
      <c r="FD2" s="1"/>
      <c r="FE2" s="1"/>
      <c r="FF2" s="1"/>
      <c r="FG2" s="1"/>
      <c r="FH2" s="1"/>
      <c r="FI2" s="1"/>
      <c r="FJ2" s="1"/>
      <c r="FK2" s="1"/>
    </row>
    <row r="3" spans="1:167" ht="15">
      <c r="A3" s="300"/>
      <c r="B3" s="300"/>
      <c r="C3" s="1"/>
      <c r="D3" s="1"/>
      <c r="E3" s="1"/>
      <c r="F3" s="1"/>
      <c r="G3" s="1"/>
      <c r="H3" s="1"/>
      <c r="I3" s="1"/>
      <c r="J3" s="1"/>
      <c r="K3" s="1"/>
      <c r="L3" s="1"/>
      <c r="M3" s="1"/>
      <c r="N3" s="1"/>
      <c r="O3" s="1"/>
      <c r="P3" s="1"/>
      <c r="Q3" s="1"/>
      <c r="R3" s="1"/>
      <c r="S3" s="1"/>
      <c r="T3" s="1"/>
      <c r="U3" s="1"/>
      <c r="V3" s="1"/>
      <c r="W3" s="1"/>
      <c r="Y3" s="300"/>
      <c r="Z3" s="300"/>
      <c r="AA3" s="1"/>
      <c r="AB3" s="1"/>
      <c r="AC3" s="1"/>
      <c r="AD3" s="1"/>
      <c r="AE3" s="1"/>
      <c r="AF3" s="1"/>
      <c r="AG3" s="1"/>
      <c r="AH3" s="1"/>
      <c r="AI3" s="1"/>
      <c r="AJ3" s="1"/>
      <c r="AK3" s="1"/>
      <c r="AL3" s="1"/>
      <c r="AM3" s="1"/>
      <c r="AN3" s="1"/>
      <c r="AO3" s="1"/>
      <c r="AP3" s="1"/>
      <c r="AQ3" s="1"/>
      <c r="AR3" s="1"/>
      <c r="AS3" s="1"/>
      <c r="AT3" s="1"/>
      <c r="AU3" s="1"/>
      <c r="AW3" s="300"/>
      <c r="AX3" s="300"/>
      <c r="AY3" s="1"/>
      <c r="AZ3" s="1"/>
      <c r="BA3" s="1"/>
      <c r="BB3" s="1"/>
      <c r="BC3" s="1"/>
      <c r="BD3" s="1"/>
      <c r="BE3" s="1"/>
      <c r="BF3" s="1"/>
      <c r="BG3" s="1"/>
      <c r="BH3" s="1"/>
      <c r="BI3" s="1"/>
      <c r="BJ3" s="1"/>
      <c r="BK3" s="1"/>
      <c r="BL3" s="1"/>
      <c r="BM3" s="1"/>
      <c r="BN3" s="1"/>
      <c r="BO3" s="1"/>
      <c r="BP3" s="1"/>
      <c r="BQ3" s="1"/>
      <c r="BR3" s="1"/>
      <c r="BS3" s="1"/>
      <c r="BU3" s="300"/>
      <c r="BV3" s="300"/>
      <c r="BW3" s="1"/>
      <c r="BX3" s="1"/>
      <c r="BY3" s="1"/>
      <c r="BZ3" s="1"/>
      <c r="CA3" s="1"/>
      <c r="CB3" s="1"/>
      <c r="CC3" s="1"/>
      <c r="CD3" s="1"/>
      <c r="CE3" s="1"/>
      <c r="CF3" s="1"/>
      <c r="CG3" s="1"/>
      <c r="CH3" s="1"/>
      <c r="CI3" s="1"/>
      <c r="CJ3" s="1"/>
      <c r="CK3" s="1"/>
      <c r="CL3" s="1"/>
      <c r="CM3" s="1"/>
      <c r="CN3" s="1"/>
      <c r="CO3" s="1"/>
      <c r="CP3" s="1"/>
      <c r="CQ3" s="1"/>
      <c r="CS3" s="300"/>
      <c r="CT3" s="300"/>
      <c r="CU3" s="1"/>
      <c r="CV3" s="1"/>
      <c r="CW3" s="1"/>
      <c r="CX3" s="1"/>
      <c r="CY3" s="1"/>
      <c r="CZ3" s="1"/>
      <c r="DA3" s="1"/>
      <c r="DB3" s="1"/>
      <c r="DC3" s="1"/>
      <c r="DD3" s="1"/>
      <c r="DE3" s="1"/>
      <c r="DF3" s="1"/>
      <c r="DG3" s="1"/>
      <c r="DH3" s="1"/>
      <c r="DI3" s="1"/>
      <c r="DJ3" s="1"/>
      <c r="DK3" s="1"/>
      <c r="DL3" s="1"/>
      <c r="DM3" s="1"/>
      <c r="DN3" s="1"/>
      <c r="DO3" s="1"/>
      <c r="DQ3" s="300"/>
      <c r="DR3" s="300"/>
      <c r="DS3" s="1"/>
      <c r="DT3" s="1"/>
      <c r="DU3" s="1"/>
      <c r="DV3" s="1"/>
      <c r="DW3" s="1"/>
      <c r="DX3" s="1"/>
      <c r="DY3" s="1"/>
      <c r="DZ3" s="1"/>
      <c r="EA3" s="1"/>
      <c r="EB3" s="1"/>
      <c r="EC3" s="1"/>
      <c r="ED3" s="1"/>
      <c r="EE3" s="1"/>
      <c r="EF3" s="1"/>
      <c r="EG3" s="1"/>
      <c r="EH3" s="1"/>
      <c r="EI3" s="1"/>
      <c r="EJ3" s="1"/>
      <c r="EK3" s="1"/>
      <c r="EL3" s="1"/>
      <c r="EM3" s="1"/>
      <c r="EO3" s="300"/>
      <c r="EP3" s="300"/>
      <c r="EQ3" s="1"/>
      <c r="ER3" s="1"/>
      <c r="ES3" s="1"/>
      <c r="ET3" s="1"/>
      <c r="EU3" s="1"/>
      <c r="EV3" s="1"/>
      <c r="EW3" s="1"/>
      <c r="EX3" s="1"/>
      <c r="EY3" s="1"/>
      <c r="EZ3" s="1"/>
      <c r="FA3" s="1"/>
      <c r="FB3" s="1"/>
      <c r="FC3" s="1"/>
      <c r="FD3" s="1"/>
      <c r="FE3" s="1"/>
      <c r="FF3" s="1"/>
      <c r="FG3" s="1"/>
      <c r="FH3" s="1"/>
      <c r="FI3" s="1"/>
      <c r="FJ3" s="1"/>
      <c r="FK3" s="1"/>
    </row>
    <row r="4" spans="1:167" ht="15">
      <c r="A4" s="300"/>
      <c r="B4" s="300"/>
      <c r="C4" s="1"/>
      <c r="D4" s="1"/>
      <c r="E4" s="1"/>
      <c r="F4" s="1"/>
      <c r="G4" s="1"/>
      <c r="H4" s="1"/>
      <c r="I4" s="1"/>
      <c r="J4" s="1"/>
      <c r="K4" s="1"/>
      <c r="L4" s="1"/>
      <c r="M4" s="1"/>
      <c r="N4" s="1"/>
      <c r="O4" s="1"/>
      <c r="P4" s="1"/>
      <c r="Q4" s="1"/>
      <c r="R4" s="1"/>
      <c r="S4" s="1"/>
      <c r="T4" s="1"/>
      <c r="U4" s="1"/>
      <c r="V4" s="1"/>
      <c r="W4" s="1"/>
      <c r="Y4" s="300"/>
      <c r="Z4" s="300"/>
      <c r="AA4" s="1"/>
      <c r="AB4" s="1"/>
      <c r="AC4" s="1"/>
      <c r="AD4" s="1"/>
      <c r="AE4" s="1"/>
      <c r="AF4" s="1"/>
      <c r="AG4" s="1"/>
      <c r="AH4" s="1"/>
      <c r="AI4" s="1"/>
      <c r="AJ4" s="1"/>
      <c r="AK4" s="1"/>
      <c r="AL4" s="1"/>
      <c r="AM4" s="1"/>
      <c r="AN4" s="1"/>
      <c r="AO4" s="1"/>
      <c r="AP4" s="1"/>
      <c r="AQ4" s="1"/>
      <c r="AR4" s="1"/>
      <c r="AS4" s="1"/>
      <c r="AT4" s="1"/>
      <c r="AU4" s="1"/>
      <c r="AW4" s="300"/>
      <c r="AX4" s="300"/>
      <c r="AY4" s="1"/>
      <c r="AZ4" s="1"/>
      <c r="BA4" s="1"/>
      <c r="BB4" s="1"/>
      <c r="BC4" s="1"/>
      <c r="BD4" s="1"/>
      <c r="BE4" s="1"/>
      <c r="BF4" s="1"/>
      <c r="BG4" s="1"/>
      <c r="BH4" s="1"/>
      <c r="BI4" s="1"/>
      <c r="BJ4" s="1"/>
      <c r="BK4" s="1"/>
      <c r="BL4" s="1"/>
      <c r="BM4" s="1"/>
      <c r="BN4" s="1"/>
      <c r="BO4" s="1"/>
      <c r="BP4" s="1"/>
      <c r="BQ4" s="1"/>
      <c r="BR4" s="1"/>
      <c r="BS4" s="1"/>
      <c r="BU4" s="300"/>
      <c r="BV4" s="300"/>
      <c r="BW4" s="1"/>
      <c r="BX4" s="1"/>
      <c r="BY4" s="1"/>
      <c r="BZ4" s="1"/>
      <c r="CA4" s="1"/>
      <c r="CB4" s="1"/>
      <c r="CC4" s="1"/>
      <c r="CD4" s="1"/>
      <c r="CE4" s="1"/>
      <c r="CF4" s="1"/>
      <c r="CG4" s="1"/>
      <c r="CH4" s="1"/>
      <c r="CI4" s="1"/>
      <c r="CJ4" s="1"/>
      <c r="CK4" s="1"/>
      <c r="CL4" s="1"/>
      <c r="CM4" s="1"/>
      <c r="CN4" s="1"/>
      <c r="CO4" s="1"/>
      <c r="CP4" s="1"/>
      <c r="CQ4" s="1"/>
      <c r="CS4" s="300"/>
      <c r="CT4" s="300"/>
      <c r="CU4" s="1"/>
      <c r="CV4" s="1"/>
      <c r="CW4" s="1"/>
      <c r="CX4" s="1"/>
      <c r="CY4" s="1"/>
      <c r="CZ4" s="1"/>
      <c r="DA4" s="1"/>
      <c r="DB4" s="1"/>
      <c r="DC4" s="1"/>
      <c r="DD4" s="1"/>
      <c r="DE4" s="1"/>
      <c r="DF4" s="1"/>
      <c r="DG4" s="1"/>
      <c r="DH4" s="1"/>
      <c r="DI4" s="1"/>
      <c r="DJ4" s="1"/>
      <c r="DK4" s="1"/>
      <c r="DL4" s="1"/>
      <c r="DM4" s="1"/>
      <c r="DN4" s="1"/>
      <c r="DO4" s="1"/>
      <c r="DQ4" s="300"/>
      <c r="DR4" s="300"/>
      <c r="DS4" s="1"/>
      <c r="DT4" s="1"/>
      <c r="DU4" s="1"/>
      <c r="DV4" s="1"/>
      <c r="DW4" s="1"/>
      <c r="DX4" s="1"/>
      <c r="DY4" s="1"/>
      <c r="DZ4" s="1"/>
      <c r="EA4" s="1"/>
      <c r="EB4" s="1"/>
      <c r="EC4" s="1"/>
      <c r="ED4" s="1"/>
      <c r="EE4" s="1"/>
      <c r="EF4" s="1"/>
      <c r="EG4" s="1"/>
      <c r="EH4" s="1"/>
      <c r="EI4" s="1"/>
      <c r="EJ4" s="1"/>
      <c r="EK4" s="1"/>
      <c r="EL4" s="1"/>
      <c r="EM4" s="1"/>
      <c r="EO4" s="300"/>
      <c r="EP4" s="300"/>
      <c r="EQ4" s="1"/>
      <c r="ER4" s="1"/>
      <c r="ES4" s="1"/>
      <c r="ET4" s="1"/>
      <c r="EU4" s="1"/>
      <c r="EV4" s="1"/>
      <c r="EW4" s="1"/>
      <c r="EX4" s="1"/>
      <c r="EY4" s="1"/>
      <c r="EZ4" s="1"/>
      <c r="FA4" s="1"/>
      <c r="FB4" s="1"/>
      <c r="FC4" s="1"/>
      <c r="FD4" s="1"/>
      <c r="FE4" s="1"/>
      <c r="FF4" s="1"/>
      <c r="FG4" s="1"/>
      <c r="FH4" s="1"/>
      <c r="FI4" s="1"/>
      <c r="FJ4" s="1"/>
      <c r="FK4" s="1"/>
    </row>
    <row r="5" spans="1:167" ht="18">
      <c r="A5" s="301" t="s">
        <v>179</v>
      </c>
      <c r="B5" s="301"/>
      <c r="C5" s="2"/>
      <c r="D5" s="2"/>
      <c r="E5" s="2"/>
      <c r="F5" s="2"/>
      <c r="G5" s="2"/>
      <c r="H5" s="2"/>
      <c r="I5" s="2"/>
      <c r="J5" s="2"/>
      <c r="K5" s="1"/>
      <c r="L5" s="2"/>
      <c r="M5" s="2"/>
      <c r="N5" s="2"/>
      <c r="O5" s="2"/>
      <c r="P5" s="1"/>
      <c r="Q5" s="2"/>
      <c r="R5" s="1"/>
      <c r="S5" s="1"/>
      <c r="T5" s="2"/>
      <c r="U5" s="1"/>
      <c r="V5" s="1"/>
      <c r="W5" s="2" t="s">
        <v>180</v>
      </c>
      <c r="Y5" s="301" t="s">
        <v>179</v>
      </c>
      <c r="Z5" s="301"/>
      <c r="AA5" s="2"/>
      <c r="AB5" s="2"/>
      <c r="AC5" s="2"/>
      <c r="AD5" s="2"/>
      <c r="AE5" s="2"/>
      <c r="AF5" s="2"/>
      <c r="AG5" s="2"/>
      <c r="AH5" s="2"/>
      <c r="AI5" s="1"/>
      <c r="AJ5" s="2"/>
      <c r="AK5" s="2"/>
      <c r="AL5" s="2"/>
      <c r="AM5" s="2"/>
      <c r="AN5" s="1"/>
      <c r="AO5" s="2"/>
      <c r="AP5" s="1"/>
      <c r="AQ5" s="1"/>
      <c r="AR5" s="2"/>
      <c r="AS5" s="1"/>
      <c r="AT5" s="1"/>
      <c r="AU5" s="2" t="s">
        <v>180</v>
      </c>
      <c r="AW5" s="301" t="s">
        <v>179</v>
      </c>
      <c r="AX5" s="301"/>
      <c r="AY5" s="2"/>
      <c r="AZ5" s="2"/>
      <c r="BA5" s="2"/>
      <c r="BB5" s="2"/>
      <c r="BC5" s="2"/>
      <c r="BD5" s="2"/>
      <c r="BE5" s="2"/>
      <c r="BF5" s="2"/>
      <c r="BG5" s="1"/>
      <c r="BH5" s="2"/>
      <c r="BI5" s="2"/>
      <c r="BJ5" s="2"/>
      <c r="BK5" s="2"/>
      <c r="BL5" s="1"/>
      <c r="BM5" s="2"/>
      <c r="BN5" s="1"/>
      <c r="BO5" s="1"/>
      <c r="BP5" s="2"/>
      <c r="BQ5" s="1"/>
      <c r="BR5" s="1"/>
      <c r="BS5" s="2" t="s">
        <v>180</v>
      </c>
      <c r="BU5" s="301" t="s">
        <v>179</v>
      </c>
      <c r="BV5" s="301"/>
      <c r="BW5" s="2"/>
      <c r="BX5" s="2"/>
      <c r="BY5" s="2"/>
      <c r="BZ5" s="2"/>
      <c r="CA5" s="2"/>
      <c r="CB5" s="2"/>
      <c r="CC5" s="2"/>
      <c r="CD5" s="2"/>
      <c r="CE5" s="1"/>
      <c r="CF5" s="2"/>
      <c r="CG5" s="2"/>
      <c r="CH5" s="2"/>
      <c r="CI5" s="2"/>
      <c r="CJ5" s="1"/>
      <c r="CK5" s="2"/>
      <c r="CL5" s="1"/>
      <c r="CM5" s="1"/>
      <c r="CN5" s="2"/>
      <c r="CO5" s="1"/>
      <c r="CP5" s="1"/>
      <c r="CQ5" s="2" t="s">
        <v>180</v>
      </c>
      <c r="CS5" s="301" t="s">
        <v>179</v>
      </c>
      <c r="CT5" s="301"/>
      <c r="CU5" s="2"/>
      <c r="CV5" s="2"/>
      <c r="CW5" s="2"/>
      <c r="CX5" s="2"/>
      <c r="CY5" s="2"/>
      <c r="CZ5" s="2"/>
      <c r="DA5" s="2"/>
      <c r="DB5" s="2"/>
      <c r="DC5" s="1"/>
      <c r="DD5" s="2"/>
      <c r="DE5" s="2"/>
      <c r="DF5" s="2"/>
      <c r="DG5" s="2"/>
      <c r="DH5" s="1"/>
      <c r="DI5" s="2"/>
      <c r="DJ5" s="1"/>
      <c r="DK5" s="1"/>
      <c r="DL5" s="2"/>
      <c r="DM5" s="1"/>
      <c r="DN5" s="1"/>
      <c r="DO5" s="2" t="s">
        <v>180</v>
      </c>
      <c r="DQ5" s="301" t="s">
        <v>179</v>
      </c>
      <c r="DR5" s="301"/>
      <c r="DS5" s="2"/>
      <c r="DT5" s="2"/>
      <c r="DU5" s="2"/>
      <c r="DV5" s="2"/>
      <c r="DW5" s="2"/>
      <c r="DX5" s="2"/>
      <c r="DY5" s="2"/>
      <c r="DZ5" s="2"/>
      <c r="EA5" s="1"/>
      <c r="EB5" s="2"/>
      <c r="EC5" s="2"/>
      <c r="ED5" s="2"/>
      <c r="EE5" s="2"/>
      <c r="EF5" s="1"/>
      <c r="EG5" s="2"/>
      <c r="EH5" s="1"/>
      <c r="EI5" s="1"/>
      <c r="EJ5" s="2"/>
      <c r="EK5" s="1"/>
      <c r="EL5" s="1"/>
      <c r="EM5" s="2" t="s">
        <v>180</v>
      </c>
      <c r="EO5" s="301" t="s">
        <v>179</v>
      </c>
      <c r="EP5" s="301"/>
      <c r="EQ5" s="2"/>
      <c r="ER5" s="2"/>
      <c r="ES5" s="2"/>
      <c r="ET5" s="2"/>
      <c r="EU5" s="2"/>
      <c r="EV5" s="2"/>
      <c r="EW5" s="2"/>
      <c r="EX5" s="2"/>
      <c r="EY5" s="1"/>
      <c r="EZ5" s="2"/>
      <c r="FA5" s="2"/>
      <c r="FB5" s="2"/>
      <c r="FC5" s="2"/>
      <c r="FD5" s="1"/>
      <c r="FE5" s="2"/>
      <c r="FF5" s="1"/>
      <c r="FG5" s="1"/>
      <c r="FH5" s="2"/>
      <c r="FI5" s="1"/>
      <c r="FJ5" s="1"/>
      <c r="FK5" s="2" t="s">
        <v>180</v>
      </c>
    </row>
    <row r="6" spans="1:167" ht="15">
      <c r="A6" s="300"/>
      <c r="B6" s="300"/>
      <c r="C6" s="1"/>
      <c r="D6" s="1"/>
      <c r="E6" s="1"/>
      <c r="F6" s="1"/>
      <c r="G6" s="1"/>
      <c r="H6" s="1"/>
      <c r="I6" s="1"/>
      <c r="J6" s="1"/>
      <c r="K6" s="1"/>
      <c r="L6" s="1"/>
      <c r="M6" s="1"/>
      <c r="N6" s="1"/>
      <c r="O6" s="1"/>
      <c r="P6" s="1"/>
      <c r="Q6" s="1"/>
      <c r="R6" s="1"/>
      <c r="S6" s="1"/>
      <c r="T6" s="1"/>
      <c r="U6" s="1"/>
      <c r="V6" s="1"/>
      <c r="W6" s="1"/>
      <c r="Y6" s="300"/>
      <c r="Z6" s="300"/>
      <c r="AA6" s="1"/>
      <c r="AB6" s="1"/>
      <c r="AC6" s="1"/>
      <c r="AD6" s="1"/>
      <c r="AE6" s="1"/>
      <c r="AF6" s="1"/>
      <c r="AG6" s="1"/>
      <c r="AH6" s="1"/>
      <c r="AI6" s="1"/>
      <c r="AJ6" s="1"/>
      <c r="AK6" s="1"/>
      <c r="AL6" s="1"/>
      <c r="AM6" s="1"/>
      <c r="AN6" s="1"/>
      <c r="AO6" s="1"/>
      <c r="AP6" s="1"/>
      <c r="AQ6" s="1"/>
      <c r="AR6" s="1"/>
      <c r="AS6" s="1"/>
      <c r="AT6" s="1"/>
      <c r="AU6" s="1"/>
      <c r="AW6" s="300"/>
      <c r="AX6" s="300"/>
      <c r="AY6" s="1"/>
      <c r="AZ6" s="1"/>
      <c r="BA6" s="1"/>
      <c r="BB6" s="1"/>
      <c r="BC6" s="1"/>
      <c r="BD6" s="1"/>
      <c r="BE6" s="1"/>
      <c r="BF6" s="1"/>
      <c r="BG6" s="1"/>
      <c r="BH6" s="1"/>
      <c r="BI6" s="1"/>
      <c r="BJ6" s="1"/>
      <c r="BK6" s="1"/>
      <c r="BL6" s="1"/>
      <c r="BM6" s="1"/>
      <c r="BN6" s="1"/>
      <c r="BO6" s="1"/>
      <c r="BP6" s="1"/>
      <c r="BQ6" s="1"/>
      <c r="BR6" s="1"/>
      <c r="BS6" s="1"/>
      <c r="BU6" s="300"/>
      <c r="BV6" s="300"/>
      <c r="BW6" s="1"/>
      <c r="BX6" s="1"/>
      <c r="BY6" s="1"/>
      <c r="BZ6" s="1"/>
      <c r="CA6" s="1"/>
      <c r="CB6" s="1"/>
      <c r="CC6" s="1"/>
      <c r="CD6" s="1"/>
      <c r="CE6" s="1"/>
      <c r="CF6" s="1"/>
      <c r="CG6" s="1"/>
      <c r="CH6" s="1"/>
      <c r="CI6" s="1"/>
      <c r="CJ6" s="1"/>
      <c r="CK6" s="1"/>
      <c r="CL6" s="1"/>
      <c r="CM6" s="1"/>
      <c r="CN6" s="1"/>
      <c r="CO6" s="1"/>
      <c r="CP6" s="1"/>
      <c r="CQ6" s="1"/>
      <c r="CS6" s="300"/>
      <c r="CT6" s="300"/>
      <c r="CU6" s="1"/>
      <c r="CV6" s="1"/>
      <c r="CW6" s="1"/>
      <c r="CX6" s="1"/>
      <c r="CY6" s="1"/>
      <c r="CZ6" s="1"/>
      <c r="DA6" s="1"/>
      <c r="DB6" s="1"/>
      <c r="DC6" s="1"/>
      <c r="DD6" s="1"/>
      <c r="DE6" s="1"/>
      <c r="DF6" s="1"/>
      <c r="DG6" s="1"/>
      <c r="DH6" s="1"/>
      <c r="DI6" s="1"/>
      <c r="DJ6" s="1"/>
      <c r="DK6" s="1"/>
      <c r="DL6" s="1"/>
      <c r="DM6" s="1"/>
      <c r="DN6" s="1"/>
      <c r="DO6" s="1"/>
      <c r="DQ6" s="300"/>
      <c r="DR6" s="300"/>
      <c r="DS6" s="1"/>
      <c r="DT6" s="1"/>
      <c r="DU6" s="1"/>
      <c r="DV6" s="1"/>
      <c r="DW6" s="1"/>
      <c r="DX6" s="1"/>
      <c r="DY6" s="1"/>
      <c r="DZ6" s="1"/>
      <c r="EA6" s="1"/>
      <c r="EB6" s="1"/>
      <c r="EC6" s="1"/>
      <c r="ED6" s="1"/>
      <c r="EE6" s="1"/>
      <c r="EF6" s="1"/>
      <c r="EG6" s="1"/>
      <c r="EH6" s="1"/>
      <c r="EI6" s="1"/>
      <c r="EJ6" s="1"/>
      <c r="EK6" s="1"/>
      <c r="EL6" s="1"/>
      <c r="EM6" s="1"/>
      <c r="EO6" s="300"/>
      <c r="EP6" s="300"/>
      <c r="EQ6" s="1"/>
      <c r="ER6" s="1"/>
      <c r="ES6" s="1"/>
      <c r="ET6" s="1"/>
      <c r="EU6" s="1"/>
      <c r="EV6" s="1"/>
      <c r="EW6" s="1"/>
      <c r="EX6" s="1"/>
      <c r="EY6" s="1"/>
      <c r="EZ6" s="1"/>
      <c r="FA6" s="1"/>
      <c r="FB6" s="1"/>
      <c r="FC6" s="1"/>
      <c r="FD6" s="1"/>
      <c r="FE6" s="1"/>
      <c r="FF6" s="1"/>
      <c r="FG6" s="1"/>
      <c r="FH6" s="1"/>
      <c r="FI6" s="1"/>
      <c r="FJ6" s="1"/>
      <c r="FK6" s="1"/>
    </row>
    <row r="7" spans="1:167" ht="15.75">
      <c r="A7" s="302" t="s">
        <v>402</v>
      </c>
      <c r="B7" s="302"/>
      <c r="C7" s="2"/>
      <c r="D7" s="2"/>
      <c r="E7" s="2"/>
      <c r="F7" s="2"/>
      <c r="G7" s="2"/>
      <c r="H7" s="2"/>
      <c r="I7" s="2"/>
      <c r="J7" s="2"/>
      <c r="K7" s="2"/>
      <c r="L7" s="2"/>
      <c r="M7" s="2"/>
      <c r="N7" s="2"/>
      <c r="O7" s="2"/>
      <c r="P7" s="2"/>
      <c r="Q7" s="2"/>
      <c r="R7" s="2"/>
      <c r="S7" s="2"/>
      <c r="T7" s="2"/>
      <c r="U7" s="2"/>
      <c r="V7" s="2"/>
      <c r="W7" s="2"/>
      <c r="Y7" s="302" t="s">
        <v>185</v>
      </c>
      <c r="Z7" s="302"/>
      <c r="AA7" s="2"/>
      <c r="AB7" s="2"/>
      <c r="AC7" s="2"/>
      <c r="AD7" s="2"/>
      <c r="AE7" s="2"/>
      <c r="AF7" s="2"/>
      <c r="AG7" s="2"/>
      <c r="AH7" s="2"/>
      <c r="AI7" s="2"/>
      <c r="AJ7" s="2"/>
      <c r="AK7" s="2"/>
      <c r="AL7" s="2"/>
      <c r="AM7" s="2"/>
      <c r="AN7" s="2"/>
      <c r="AO7" s="2"/>
      <c r="AP7" s="2"/>
      <c r="AQ7" s="2"/>
      <c r="AR7" s="2"/>
      <c r="AS7" s="2"/>
      <c r="AT7" s="2"/>
      <c r="AU7" s="2"/>
      <c r="AW7" s="302" t="s">
        <v>186</v>
      </c>
      <c r="AX7" s="302"/>
      <c r="AY7" s="2"/>
      <c r="AZ7" s="2"/>
      <c r="BA7" s="2"/>
      <c r="BB7" s="2"/>
      <c r="BC7" s="2"/>
      <c r="BD7" s="2"/>
      <c r="BE7" s="2"/>
      <c r="BF7" s="2"/>
      <c r="BG7" s="2"/>
      <c r="BH7" s="2"/>
      <c r="BI7" s="2"/>
      <c r="BJ7" s="2"/>
      <c r="BK7" s="2"/>
      <c r="BL7" s="2"/>
      <c r="BM7" s="2"/>
      <c r="BN7" s="2"/>
      <c r="BO7" s="2"/>
      <c r="BP7" s="2"/>
      <c r="BQ7" s="2"/>
      <c r="BR7" s="2"/>
      <c r="BS7" s="2"/>
      <c r="BU7" s="302" t="s">
        <v>187</v>
      </c>
      <c r="BV7" s="302"/>
      <c r="BW7" s="2"/>
      <c r="BX7" s="2"/>
      <c r="BY7" s="2"/>
      <c r="BZ7" s="2"/>
      <c r="CA7" s="2"/>
      <c r="CB7" s="2"/>
      <c r="CC7" s="2"/>
      <c r="CD7" s="2"/>
      <c r="CE7" s="2"/>
      <c r="CF7" s="2"/>
      <c r="CG7" s="2"/>
      <c r="CH7" s="2"/>
      <c r="CI7" s="2"/>
      <c r="CJ7" s="2"/>
      <c r="CK7" s="2"/>
      <c r="CL7" s="2"/>
      <c r="CM7" s="2"/>
      <c r="CN7" s="2"/>
      <c r="CO7" s="2"/>
      <c r="CP7" s="2"/>
      <c r="CQ7" s="2"/>
      <c r="CS7" s="302" t="s">
        <v>188</v>
      </c>
      <c r="CT7" s="302"/>
      <c r="CU7" s="2"/>
      <c r="CV7" s="2"/>
      <c r="CW7" s="2"/>
      <c r="CX7" s="2"/>
      <c r="CY7" s="2"/>
      <c r="CZ7" s="2"/>
      <c r="DA7" s="2"/>
      <c r="DB7" s="2"/>
      <c r="DC7" s="2"/>
      <c r="DD7" s="2"/>
      <c r="DE7" s="2"/>
      <c r="DF7" s="2"/>
      <c r="DG7" s="2"/>
      <c r="DH7" s="2"/>
      <c r="DI7" s="2"/>
      <c r="DJ7" s="2"/>
      <c r="DK7" s="2"/>
      <c r="DL7" s="2"/>
      <c r="DM7" s="2"/>
      <c r="DN7" s="2"/>
      <c r="DO7" s="2"/>
      <c r="DQ7" s="302" t="s">
        <v>189</v>
      </c>
      <c r="DR7" s="302"/>
      <c r="DS7" s="2"/>
      <c r="DT7" s="2"/>
      <c r="DU7" s="2"/>
      <c r="DV7" s="2"/>
      <c r="DW7" s="2"/>
      <c r="DX7" s="2"/>
      <c r="DY7" s="2"/>
      <c r="DZ7" s="2"/>
      <c r="EA7" s="2"/>
      <c r="EB7" s="2"/>
      <c r="EC7" s="2"/>
      <c r="ED7" s="2"/>
      <c r="EE7" s="2"/>
      <c r="EF7" s="2"/>
      <c r="EG7" s="2"/>
      <c r="EH7" s="2"/>
      <c r="EI7" s="2"/>
      <c r="EJ7" s="2"/>
      <c r="EK7" s="2"/>
      <c r="EL7" s="2"/>
      <c r="EM7" s="2"/>
      <c r="EO7" s="302" t="s">
        <v>190</v>
      </c>
      <c r="EP7" s="302"/>
      <c r="EQ7" s="2"/>
      <c r="ER7" s="2"/>
      <c r="ES7" s="2"/>
      <c r="ET7" s="2"/>
      <c r="EU7" s="2"/>
      <c r="EV7" s="2"/>
      <c r="EW7" s="2"/>
      <c r="EX7" s="2"/>
      <c r="EY7" s="2"/>
      <c r="EZ7" s="2"/>
      <c r="FA7" s="2"/>
      <c r="FB7" s="2"/>
      <c r="FC7" s="2"/>
      <c r="FD7" s="2"/>
      <c r="FE7" s="2"/>
      <c r="FF7" s="2"/>
      <c r="FG7" s="2"/>
      <c r="FH7" s="2"/>
      <c r="FI7" s="2"/>
      <c r="FJ7" s="2"/>
      <c r="FK7" s="2"/>
    </row>
    <row r="8" spans="1:167" ht="15.75">
      <c r="A8" s="302" t="s">
        <v>409</v>
      </c>
      <c r="B8" s="302"/>
      <c r="C8" s="3"/>
      <c r="D8" s="3"/>
      <c r="E8" s="3"/>
      <c r="F8" s="3"/>
      <c r="G8" s="3"/>
      <c r="H8" s="3"/>
      <c r="I8" s="3"/>
      <c r="J8" s="3"/>
      <c r="K8" s="3"/>
      <c r="L8" s="3"/>
      <c r="M8" s="3"/>
      <c r="N8" s="3"/>
      <c r="O8" s="3"/>
      <c r="P8" s="3"/>
      <c r="Q8" s="3"/>
      <c r="R8" s="3"/>
      <c r="S8" s="3"/>
      <c r="T8" s="3"/>
      <c r="U8" s="3"/>
      <c r="V8" s="3"/>
      <c r="W8" s="3"/>
      <c r="Y8" s="302" t="s">
        <v>409</v>
      </c>
      <c r="Z8" s="302"/>
      <c r="AA8" s="3"/>
      <c r="AB8" s="3"/>
      <c r="AC8" s="3"/>
      <c r="AD8" s="3"/>
      <c r="AE8" s="3"/>
      <c r="AF8" s="3"/>
      <c r="AG8" s="3"/>
      <c r="AH8" s="3"/>
      <c r="AI8" s="3"/>
      <c r="AJ8" s="3"/>
      <c r="AK8" s="3"/>
      <c r="AL8" s="3"/>
      <c r="AM8" s="3"/>
      <c r="AN8" s="3"/>
      <c r="AO8" s="3"/>
      <c r="AP8" s="3"/>
      <c r="AQ8" s="3"/>
      <c r="AR8" s="3"/>
      <c r="AS8" s="3"/>
      <c r="AT8" s="3"/>
      <c r="AU8" s="3"/>
      <c r="AW8" s="302" t="s">
        <v>409</v>
      </c>
      <c r="AX8" s="302"/>
      <c r="AY8" s="3"/>
      <c r="AZ8" s="3"/>
      <c r="BA8" s="3"/>
      <c r="BB8" s="3"/>
      <c r="BC8" s="3"/>
      <c r="BD8" s="3"/>
      <c r="BE8" s="3"/>
      <c r="BF8" s="3"/>
      <c r="BG8" s="3"/>
      <c r="BH8" s="3"/>
      <c r="BI8" s="3"/>
      <c r="BJ8" s="3"/>
      <c r="BK8" s="3"/>
      <c r="BL8" s="3"/>
      <c r="BM8" s="3"/>
      <c r="BN8" s="3"/>
      <c r="BO8" s="3"/>
      <c r="BP8" s="3"/>
      <c r="BQ8" s="3"/>
      <c r="BR8" s="3"/>
      <c r="BS8" s="3"/>
      <c r="BU8" s="302" t="s">
        <v>409</v>
      </c>
      <c r="BV8" s="302"/>
      <c r="BW8" s="3"/>
      <c r="BX8" s="3"/>
      <c r="BY8" s="3"/>
      <c r="BZ8" s="3"/>
      <c r="CA8" s="3"/>
      <c r="CB8" s="3"/>
      <c r="CC8" s="3"/>
      <c r="CD8" s="3"/>
      <c r="CE8" s="3"/>
      <c r="CF8" s="3"/>
      <c r="CG8" s="3"/>
      <c r="CH8" s="3"/>
      <c r="CI8" s="3"/>
      <c r="CJ8" s="3"/>
      <c r="CK8" s="3"/>
      <c r="CL8" s="3"/>
      <c r="CM8" s="3"/>
      <c r="CN8" s="3"/>
      <c r="CO8" s="3"/>
      <c r="CP8" s="3"/>
      <c r="CQ8" s="3"/>
      <c r="CS8" s="302" t="s">
        <v>409</v>
      </c>
      <c r="CT8" s="302"/>
      <c r="CU8" s="3"/>
      <c r="CV8" s="3"/>
      <c r="CW8" s="3"/>
      <c r="CX8" s="3"/>
      <c r="CY8" s="3"/>
      <c r="CZ8" s="3"/>
      <c r="DA8" s="3"/>
      <c r="DB8" s="3"/>
      <c r="DC8" s="3"/>
      <c r="DD8" s="3"/>
      <c r="DE8" s="3"/>
      <c r="DF8" s="3"/>
      <c r="DG8" s="3"/>
      <c r="DH8" s="3"/>
      <c r="DI8" s="3"/>
      <c r="DJ8" s="3"/>
      <c r="DK8" s="3"/>
      <c r="DL8" s="3"/>
      <c r="DM8" s="3"/>
      <c r="DN8" s="3"/>
      <c r="DO8" s="3"/>
      <c r="DQ8" s="302" t="s">
        <v>409</v>
      </c>
      <c r="DR8" s="302"/>
      <c r="DS8" s="3"/>
      <c r="DT8" s="3"/>
      <c r="DU8" s="3"/>
      <c r="DV8" s="3"/>
      <c r="DW8" s="3"/>
      <c r="DX8" s="3"/>
      <c r="DY8" s="3"/>
      <c r="DZ8" s="3"/>
      <c r="EA8" s="3"/>
      <c r="EB8" s="3"/>
      <c r="EC8" s="3"/>
      <c r="ED8" s="3"/>
      <c r="EE8" s="3"/>
      <c r="EF8" s="3"/>
      <c r="EG8" s="3"/>
      <c r="EH8" s="3"/>
      <c r="EI8" s="3"/>
      <c r="EJ8" s="3"/>
      <c r="EK8" s="3"/>
      <c r="EL8" s="3"/>
      <c r="EM8" s="3"/>
      <c r="EO8" s="302" t="s">
        <v>409</v>
      </c>
      <c r="EP8" s="302"/>
      <c r="EQ8" s="3"/>
      <c r="ER8" s="3"/>
      <c r="ES8" s="3"/>
      <c r="ET8" s="3"/>
      <c r="EU8" s="3"/>
      <c r="EV8" s="3"/>
      <c r="EW8" s="3"/>
      <c r="EX8" s="3"/>
      <c r="EY8" s="3"/>
      <c r="EZ8" s="3"/>
      <c r="FA8" s="3"/>
      <c r="FB8" s="3"/>
      <c r="FC8" s="3"/>
      <c r="FD8" s="3"/>
      <c r="FE8" s="3"/>
      <c r="FF8" s="3"/>
      <c r="FG8" s="3"/>
      <c r="FH8" s="3"/>
      <c r="FI8" s="3"/>
      <c r="FJ8" s="3"/>
      <c r="FK8" s="3"/>
    </row>
    <row r="9" spans="1:167" ht="15">
      <c r="A9" s="300"/>
      <c r="B9" s="300"/>
      <c r="C9" s="1"/>
      <c r="D9" s="1"/>
      <c r="E9" s="1"/>
      <c r="F9" s="1"/>
      <c r="G9" s="1"/>
      <c r="H9" s="1"/>
      <c r="I9" s="1"/>
      <c r="J9" s="1"/>
      <c r="K9" s="1"/>
      <c r="L9" s="1"/>
      <c r="M9" s="1"/>
      <c r="N9" s="1"/>
      <c r="O9" s="1"/>
      <c r="P9" s="1"/>
      <c r="Q9" s="1"/>
      <c r="R9" s="1"/>
      <c r="S9" s="1"/>
      <c r="T9" s="1"/>
      <c r="U9" s="1"/>
      <c r="V9" s="1"/>
      <c r="W9" s="1"/>
      <c r="Y9" s="300"/>
      <c r="Z9" s="300"/>
      <c r="AA9" s="1"/>
      <c r="AB9" s="1"/>
      <c r="AC9" s="1"/>
      <c r="AD9" s="1"/>
      <c r="AE9" s="1"/>
      <c r="AF9" s="1"/>
      <c r="AG9" s="1"/>
      <c r="AH9" s="1"/>
      <c r="AI9" s="1"/>
      <c r="AJ9" s="1"/>
      <c r="AK9" s="1"/>
      <c r="AL9" s="1"/>
      <c r="AM9" s="1"/>
      <c r="AN9" s="1"/>
      <c r="AO9" s="1"/>
      <c r="AP9" s="1"/>
      <c r="AQ9" s="1"/>
      <c r="AR9" s="1"/>
      <c r="AS9" s="1"/>
      <c r="AT9" s="1"/>
      <c r="AU9" s="1"/>
      <c r="AW9" s="300"/>
      <c r="AX9" s="300"/>
      <c r="AY9" s="1"/>
      <c r="AZ9" s="1"/>
      <c r="BA9" s="1"/>
      <c r="BB9" s="1"/>
      <c r="BC9" s="1"/>
      <c r="BD9" s="1"/>
      <c r="BE9" s="1"/>
      <c r="BF9" s="1"/>
      <c r="BG9" s="1"/>
      <c r="BH9" s="1"/>
      <c r="BI9" s="1"/>
      <c r="BJ9" s="1"/>
      <c r="BK9" s="1"/>
      <c r="BL9" s="1"/>
      <c r="BM9" s="1"/>
      <c r="BN9" s="1"/>
      <c r="BO9" s="1"/>
      <c r="BP9" s="1"/>
      <c r="BQ9" s="1"/>
      <c r="BR9" s="1"/>
      <c r="BS9" s="1"/>
      <c r="BU9" s="300"/>
      <c r="BV9" s="300"/>
      <c r="BW9" s="1"/>
      <c r="BX9" s="1"/>
      <c r="BY9" s="1"/>
      <c r="BZ9" s="1"/>
      <c r="CA9" s="1"/>
      <c r="CB9" s="1"/>
      <c r="CC9" s="1"/>
      <c r="CD9" s="1"/>
      <c r="CE9" s="1"/>
      <c r="CF9" s="1"/>
      <c r="CG9" s="1"/>
      <c r="CH9" s="1"/>
      <c r="CI9" s="1"/>
      <c r="CJ9" s="1"/>
      <c r="CK9" s="1"/>
      <c r="CL9" s="1"/>
      <c r="CM9" s="1"/>
      <c r="CN9" s="1"/>
      <c r="CO9" s="1"/>
      <c r="CP9" s="1"/>
      <c r="CQ9" s="1"/>
      <c r="CS9" s="300"/>
      <c r="CT9" s="300"/>
      <c r="CU9" s="1"/>
      <c r="CV9" s="1"/>
      <c r="CW9" s="1"/>
      <c r="CX9" s="1"/>
      <c r="CY9" s="1"/>
      <c r="CZ9" s="1"/>
      <c r="DA9" s="1"/>
      <c r="DB9" s="1"/>
      <c r="DC9" s="1"/>
      <c r="DD9" s="1"/>
      <c r="DE9" s="1"/>
      <c r="DF9" s="1"/>
      <c r="DG9" s="1"/>
      <c r="DH9" s="1"/>
      <c r="DI9" s="1"/>
      <c r="DJ9" s="1"/>
      <c r="DK9" s="1"/>
      <c r="DL9" s="1"/>
      <c r="DM9" s="1"/>
      <c r="DN9" s="1"/>
      <c r="DO9" s="1"/>
      <c r="DQ9" s="300"/>
      <c r="DR9" s="300"/>
      <c r="DS9" s="1"/>
      <c r="DT9" s="1"/>
      <c r="DU9" s="1"/>
      <c r="DV9" s="1"/>
      <c r="DW9" s="1"/>
      <c r="DX9" s="1"/>
      <c r="DY9" s="1"/>
      <c r="DZ9" s="1"/>
      <c r="EA9" s="1"/>
      <c r="EB9" s="1"/>
      <c r="EC9" s="1"/>
      <c r="ED9" s="1"/>
      <c r="EE9" s="1"/>
      <c r="EF9" s="1"/>
      <c r="EG9" s="1"/>
      <c r="EH9" s="1"/>
      <c r="EI9" s="1"/>
      <c r="EJ9" s="1"/>
      <c r="EK9" s="1"/>
      <c r="EL9" s="1"/>
      <c r="EM9" s="1"/>
      <c r="EO9" s="300"/>
      <c r="EP9" s="300"/>
      <c r="EQ9" s="1"/>
      <c r="ER9" s="1"/>
      <c r="ES9" s="1"/>
      <c r="ET9" s="1"/>
      <c r="EU9" s="1"/>
      <c r="EV9" s="1"/>
      <c r="EW9" s="1"/>
      <c r="EX9" s="1"/>
      <c r="EY9" s="1"/>
      <c r="EZ9" s="1"/>
      <c r="FA9" s="1"/>
      <c r="FB9" s="1"/>
      <c r="FC9" s="1"/>
      <c r="FD9" s="1"/>
      <c r="FE9" s="1"/>
      <c r="FF9" s="1"/>
      <c r="FG9" s="1"/>
      <c r="FH9" s="1"/>
      <c r="FI9" s="1"/>
      <c r="FJ9" s="1"/>
      <c r="FK9" s="1"/>
    </row>
    <row r="10" spans="1:167" ht="15">
      <c r="A10" s="300"/>
      <c r="B10" s="300"/>
      <c r="C10" s="1"/>
      <c r="D10" s="1"/>
      <c r="E10" s="1"/>
      <c r="F10" s="1"/>
      <c r="G10" s="1"/>
      <c r="H10" s="1"/>
      <c r="I10" s="1"/>
      <c r="J10" s="1"/>
      <c r="K10" s="1"/>
      <c r="L10" s="1"/>
      <c r="M10" s="1"/>
      <c r="N10" s="1"/>
      <c r="O10" s="1"/>
      <c r="P10" s="1"/>
      <c r="Q10" s="1"/>
      <c r="R10" s="1"/>
      <c r="S10" s="1"/>
      <c r="T10" s="1"/>
      <c r="U10" s="1"/>
      <c r="V10" s="1"/>
      <c r="W10" s="1"/>
      <c r="Y10" s="300"/>
      <c r="Z10" s="300"/>
      <c r="AA10" s="1"/>
      <c r="AB10" s="1"/>
      <c r="AC10" s="1"/>
      <c r="AD10" s="1"/>
      <c r="AE10" s="1"/>
      <c r="AF10" s="1"/>
      <c r="AG10" s="1"/>
      <c r="AH10" s="1"/>
      <c r="AI10" s="1"/>
      <c r="AJ10" s="1"/>
      <c r="AK10" s="1"/>
      <c r="AL10" s="1"/>
      <c r="AM10" s="1"/>
      <c r="AN10" s="1"/>
      <c r="AO10" s="1"/>
      <c r="AP10" s="1"/>
      <c r="AQ10" s="1"/>
      <c r="AR10" s="1"/>
      <c r="AS10" s="1"/>
      <c r="AT10" s="1"/>
      <c r="AU10" s="1"/>
      <c r="AW10" s="300"/>
      <c r="AX10" s="300"/>
      <c r="AY10" s="1"/>
      <c r="AZ10" s="1"/>
      <c r="BA10" s="1"/>
      <c r="BB10" s="1"/>
      <c r="BC10" s="1"/>
      <c r="BD10" s="1"/>
      <c r="BE10" s="1"/>
      <c r="BF10" s="1"/>
      <c r="BG10" s="1"/>
      <c r="BH10" s="1"/>
      <c r="BI10" s="1"/>
      <c r="BJ10" s="1"/>
      <c r="BK10" s="1"/>
      <c r="BL10" s="1"/>
      <c r="BM10" s="1"/>
      <c r="BN10" s="1"/>
      <c r="BO10" s="1"/>
      <c r="BP10" s="1"/>
      <c r="BQ10" s="1"/>
      <c r="BR10" s="1"/>
      <c r="BS10" s="1"/>
      <c r="BU10" s="300"/>
      <c r="BV10" s="300"/>
      <c r="BW10" s="1"/>
      <c r="BX10" s="1"/>
      <c r="BY10" s="1"/>
      <c r="BZ10" s="1"/>
      <c r="CA10" s="1"/>
      <c r="CB10" s="1"/>
      <c r="CC10" s="1"/>
      <c r="CD10" s="1"/>
      <c r="CE10" s="1"/>
      <c r="CF10" s="1"/>
      <c r="CG10" s="1"/>
      <c r="CH10" s="1"/>
      <c r="CI10" s="1"/>
      <c r="CJ10" s="1"/>
      <c r="CK10" s="1"/>
      <c r="CL10" s="1"/>
      <c r="CM10" s="1"/>
      <c r="CN10" s="1"/>
      <c r="CO10" s="1"/>
      <c r="CP10" s="1"/>
      <c r="CQ10" s="1"/>
      <c r="CS10" s="300"/>
      <c r="CT10" s="300"/>
      <c r="CU10" s="1"/>
      <c r="CV10" s="1"/>
      <c r="CW10" s="1"/>
      <c r="CX10" s="1"/>
      <c r="CY10" s="1"/>
      <c r="CZ10" s="1"/>
      <c r="DA10" s="1"/>
      <c r="DB10" s="1"/>
      <c r="DC10" s="1"/>
      <c r="DD10" s="1"/>
      <c r="DE10" s="1"/>
      <c r="DF10" s="1"/>
      <c r="DG10" s="1"/>
      <c r="DH10" s="1"/>
      <c r="DI10" s="1"/>
      <c r="DJ10" s="1"/>
      <c r="DK10" s="1"/>
      <c r="DL10" s="1"/>
      <c r="DM10" s="1"/>
      <c r="DN10" s="1"/>
      <c r="DO10" s="1"/>
      <c r="DQ10" s="300"/>
      <c r="DR10" s="300"/>
      <c r="DS10" s="1"/>
      <c r="DT10" s="1"/>
      <c r="DU10" s="1"/>
      <c r="DV10" s="1"/>
      <c r="DW10" s="1"/>
      <c r="DX10" s="1"/>
      <c r="DY10" s="1"/>
      <c r="DZ10" s="1"/>
      <c r="EA10" s="1"/>
      <c r="EB10" s="1"/>
      <c r="EC10" s="1"/>
      <c r="ED10" s="1"/>
      <c r="EE10" s="1"/>
      <c r="EF10" s="1"/>
      <c r="EG10" s="1"/>
      <c r="EH10" s="1"/>
      <c r="EI10" s="1"/>
      <c r="EJ10" s="1"/>
      <c r="EK10" s="1"/>
      <c r="EL10" s="1"/>
      <c r="EM10" s="1"/>
      <c r="EO10" s="300"/>
      <c r="EP10" s="300"/>
      <c r="EQ10" s="1"/>
      <c r="ER10" s="1"/>
      <c r="ES10" s="1"/>
      <c r="ET10" s="1"/>
      <c r="EU10" s="1"/>
      <c r="EV10" s="1"/>
      <c r="EW10" s="1"/>
      <c r="EX10" s="1"/>
      <c r="EY10" s="1"/>
      <c r="EZ10" s="1"/>
      <c r="FA10" s="1"/>
      <c r="FB10" s="1"/>
      <c r="FC10" s="1"/>
      <c r="FD10" s="1"/>
      <c r="FE10" s="1"/>
      <c r="FF10" s="1"/>
      <c r="FG10" s="1"/>
      <c r="FH10" s="1"/>
      <c r="FI10" s="1"/>
      <c r="FJ10" s="1"/>
      <c r="FK10" s="1"/>
    </row>
    <row r="11" spans="1:167" ht="15">
      <c r="A11" s="300"/>
      <c r="B11" s="300"/>
      <c r="C11" s="4">
        <v>2000</v>
      </c>
      <c r="D11" s="4">
        <v>2001</v>
      </c>
      <c r="E11" s="4">
        <v>2002</v>
      </c>
      <c r="F11" s="4">
        <v>2003</v>
      </c>
      <c r="G11" s="4">
        <v>2004</v>
      </c>
      <c r="H11" s="4">
        <v>2005</v>
      </c>
      <c r="I11" s="4">
        <v>2006</v>
      </c>
      <c r="J11" s="4">
        <v>2007</v>
      </c>
      <c r="K11" s="4">
        <v>2008</v>
      </c>
      <c r="L11" s="4">
        <v>2009</v>
      </c>
      <c r="M11" s="4">
        <v>2010</v>
      </c>
      <c r="N11" s="4">
        <v>2011</v>
      </c>
      <c r="O11" s="4">
        <v>2012</v>
      </c>
      <c r="P11" s="4">
        <v>2013</v>
      </c>
      <c r="Q11" s="4">
        <v>2014</v>
      </c>
      <c r="R11" s="4">
        <v>2015</v>
      </c>
      <c r="S11" s="4">
        <v>2016</v>
      </c>
      <c r="T11" s="4">
        <v>2017</v>
      </c>
      <c r="U11" s="4">
        <v>2018</v>
      </c>
      <c r="V11" s="4">
        <v>2019</v>
      </c>
      <c r="W11" s="4">
        <v>2020</v>
      </c>
      <c r="Y11" s="300"/>
      <c r="Z11" s="300"/>
      <c r="AA11" s="4">
        <v>2000</v>
      </c>
      <c r="AB11" s="4">
        <v>2001</v>
      </c>
      <c r="AC11" s="4">
        <v>2002</v>
      </c>
      <c r="AD11" s="4">
        <v>2003</v>
      </c>
      <c r="AE11" s="4">
        <v>2004</v>
      </c>
      <c r="AF11" s="4">
        <v>2005</v>
      </c>
      <c r="AG11" s="4">
        <v>2006</v>
      </c>
      <c r="AH11" s="4">
        <v>2007</v>
      </c>
      <c r="AI11" s="4">
        <v>2008</v>
      </c>
      <c r="AJ11" s="4">
        <v>2009</v>
      </c>
      <c r="AK11" s="4">
        <v>2010</v>
      </c>
      <c r="AL11" s="4">
        <v>2011</v>
      </c>
      <c r="AM11" s="4">
        <v>2012</v>
      </c>
      <c r="AN11" s="4">
        <v>2013</v>
      </c>
      <c r="AO11" s="4">
        <v>2014</v>
      </c>
      <c r="AP11" s="4">
        <v>2015</v>
      </c>
      <c r="AQ11" s="4">
        <v>2016</v>
      </c>
      <c r="AR11" s="4">
        <v>2017</v>
      </c>
      <c r="AS11" s="4">
        <v>2018</v>
      </c>
      <c r="AT11" s="4">
        <v>2019</v>
      </c>
      <c r="AU11" s="4">
        <v>2020</v>
      </c>
      <c r="AW11" s="300"/>
      <c r="AX11" s="300"/>
      <c r="AY11" s="4">
        <v>2000</v>
      </c>
      <c r="AZ11" s="4">
        <v>2001</v>
      </c>
      <c r="BA11" s="4">
        <v>2002</v>
      </c>
      <c r="BB11" s="4">
        <v>2003</v>
      </c>
      <c r="BC11" s="4">
        <v>2004</v>
      </c>
      <c r="BD11" s="4">
        <v>2005</v>
      </c>
      <c r="BE11" s="4">
        <v>2006</v>
      </c>
      <c r="BF11" s="4">
        <v>2007</v>
      </c>
      <c r="BG11" s="4">
        <v>2008</v>
      </c>
      <c r="BH11" s="4">
        <v>2009</v>
      </c>
      <c r="BI11" s="4">
        <v>2010</v>
      </c>
      <c r="BJ11" s="4">
        <v>2011</v>
      </c>
      <c r="BK11" s="4">
        <v>2012</v>
      </c>
      <c r="BL11" s="4">
        <v>2013</v>
      </c>
      <c r="BM11" s="4">
        <v>2014</v>
      </c>
      <c r="BN11" s="4">
        <v>2015</v>
      </c>
      <c r="BO11" s="4">
        <v>2016</v>
      </c>
      <c r="BP11" s="4">
        <v>2017</v>
      </c>
      <c r="BQ11" s="4">
        <v>2018</v>
      </c>
      <c r="BR11" s="4">
        <v>2019</v>
      </c>
      <c r="BS11" s="4">
        <v>2020</v>
      </c>
      <c r="BU11" s="300"/>
      <c r="BV11" s="300"/>
      <c r="BW11" s="4">
        <v>2000</v>
      </c>
      <c r="BX11" s="4">
        <v>2001</v>
      </c>
      <c r="BY11" s="4">
        <v>2002</v>
      </c>
      <c r="BZ11" s="4">
        <v>2003</v>
      </c>
      <c r="CA11" s="4">
        <v>2004</v>
      </c>
      <c r="CB11" s="4">
        <v>2005</v>
      </c>
      <c r="CC11" s="4">
        <v>2006</v>
      </c>
      <c r="CD11" s="4">
        <v>2007</v>
      </c>
      <c r="CE11" s="4">
        <v>2008</v>
      </c>
      <c r="CF11" s="4">
        <v>2009</v>
      </c>
      <c r="CG11" s="4">
        <v>2010</v>
      </c>
      <c r="CH11" s="4">
        <v>2011</v>
      </c>
      <c r="CI11" s="4">
        <v>2012</v>
      </c>
      <c r="CJ11" s="4">
        <v>2013</v>
      </c>
      <c r="CK11" s="4">
        <v>2014</v>
      </c>
      <c r="CL11" s="4">
        <v>2015</v>
      </c>
      <c r="CM11" s="4">
        <v>2016</v>
      </c>
      <c r="CN11" s="4">
        <v>2017</v>
      </c>
      <c r="CO11" s="4">
        <v>2018</v>
      </c>
      <c r="CP11" s="4">
        <v>2019</v>
      </c>
      <c r="CQ11" s="4">
        <v>2020</v>
      </c>
      <c r="CS11" s="300"/>
      <c r="CT11" s="300"/>
      <c r="CU11" s="4">
        <v>2000</v>
      </c>
      <c r="CV11" s="4">
        <v>2001</v>
      </c>
      <c r="CW11" s="4">
        <v>2002</v>
      </c>
      <c r="CX11" s="4">
        <v>2003</v>
      </c>
      <c r="CY11" s="4">
        <v>2004</v>
      </c>
      <c r="CZ11" s="4">
        <v>2005</v>
      </c>
      <c r="DA11" s="4">
        <v>2006</v>
      </c>
      <c r="DB11" s="4">
        <v>2007</v>
      </c>
      <c r="DC11" s="4">
        <v>2008</v>
      </c>
      <c r="DD11" s="4">
        <v>2009</v>
      </c>
      <c r="DE11" s="4">
        <v>2010</v>
      </c>
      <c r="DF11" s="4">
        <v>2011</v>
      </c>
      <c r="DG11" s="4">
        <v>2012</v>
      </c>
      <c r="DH11" s="4">
        <v>2013</v>
      </c>
      <c r="DI11" s="4">
        <v>2014</v>
      </c>
      <c r="DJ11" s="4">
        <v>2015</v>
      </c>
      <c r="DK11" s="4">
        <v>2016</v>
      </c>
      <c r="DL11" s="4">
        <v>2017</v>
      </c>
      <c r="DM11" s="4">
        <v>2018</v>
      </c>
      <c r="DN11" s="4">
        <v>2019</v>
      </c>
      <c r="DO11" s="4">
        <v>2020</v>
      </c>
      <c r="DQ11" s="300"/>
      <c r="DR11" s="300"/>
      <c r="DS11" s="4">
        <v>2000</v>
      </c>
      <c r="DT11" s="4">
        <v>2001</v>
      </c>
      <c r="DU11" s="4">
        <v>2002</v>
      </c>
      <c r="DV11" s="4">
        <v>2003</v>
      </c>
      <c r="DW11" s="4">
        <v>2004</v>
      </c>
      <c r="DX11" s="4">
        <v>2005</v>
      </c>
      <c r="DY11" s="4">
        <v>2006</v>
      </c>
      <c r="DZ11" s="4">
        <v>2007</v>
      </c>
      <c r="EA11" s="4">
        <v>2008</v>
      </c>
      <c r="EB11" s="4">
        <v>2009</v>
      </c>
      <c r="EC11" s="4">
        <v>2010</v>
      </c>
      <c r="ED11" s="4">
        <v>2011</v>
      </c>
      <c r="EE11" s="4">
        <v>2012</v>
      </c>
      <c r="EF11" s="4">
        <v>2013</v>
      </c>
      <c r="EG11" s="4">
        <v>2014</v>
      </c>
      <c r="EH11" s="4">
        <v>2015</v>
      </c>
      <c r="EI11" s="4">
        <v>2016</v>
      </c>
      <c r="EJ11" s="4">
        <v>2017</v>
      </c>
      <c r="EK11" s="4">
        <v>2018</v>
      </c>
      <c r="EL11" s="4">
        <v>2019</v>
      </c>
      <c r="EM11" s="4">
        <v>2020</v>
      </c>
      <c r="EO11" s="300"/>
      <c r="EP11" s="300"/>
      <c r="EQ11" s="4">
        <v>2000</v>
      </c>
      <c r="ER11" s="4">
        <v>2001</v>
      </c>
      <c r="ES11" s="4">
        <v>2002</v>
      </c>
      <c r="ET11" s="4">
        <v>2003</v>
      </c>
      <c r="EU11" s="4">
        <v>2004</v>
      </c>
      <c r="EV11" s="4">
        <v>2005</v>
      </c>
      <c r="EW11" s="4">
        <v>2006</v>
      </c>
      <c r="EX11" s="4">
        <v>2007</v>
      </c>
      <c r="EY11" s="4">
        <v>2008</v>
      </c>
      <c r="EZ11" s="4">
        <v>2009</v>
      </c>
      <c r="FA11" s="4">
        <v>2010</v>
      </c>
      <c r="FB11" s="4">
        <v>2011</v>
      </c>
      <c r="FC11" s="4">
        <v>2012</v>
      </c>
      <c r="FD11" s="4">
        <v>2013</v>
      </c>
      <c r="FE11" s="4">
        <v>2014</v>
      </c>
      <c r="FF11" s="4">
        <v>2015</v>
      </c>
      <c r="FG11" s="4">
        <v>2016</v>
      </c>
      <c r="FH11" s="4">
        <v>2017</v>
      </c>
      <c r="FI11" s="4">
        <v>2018</v>
      </c>
      <c r="FJ11" s="4">
        <v>2019</v>
      </c>
      <c r="FK11" s="4">
        <v>2020</v>
      </c>
    </row>
    <row r="12" spans="1:167" ht="15">
      <c r="A12" s="323"/>
      <c r="B12" s="323"/>
      <c r="C12" s="1"/>
      <c r="D12" s="1"/>
      <c r="E12" s="1"/>
      <c r="F12" s="1"/>
      <c r="G12" s="1"/>
      <c r="H12" s="1"/>
      <c r="I12" s="1"/>
      <c r="J12" s="1"/>
      <c r="K12" s="1"/>
      <c r="L12" s="1"/>
      <c r="M12" s="1"/>
      <c r="N12" s="1"/>
      <c r="O12" s="1"/>
      <c r="P12" s="1"/>
      <c r="Q12" s="1"/>
      <c r="R12" s="1"/>
      <c r="S12" s="1"/>
      <c r="T12" s="1"/>
      <c r="U12" s="1"/>
      <c r="V12" s="1"/>
      <c r="W12" s="1"/>
      <c r="Y12" s="323"/>
      <c r="Z12" s="323"/>
      <c r="AA12" s="1"/>
      <c r="AB12" s="1"/>
      <c r="AC12" s="1"/>
      <c r="AD12" s="1"/>
      <c r="AE12" s="1"/>
      <c r="AF12" s="1"/>
      <c r="AG12" s="1"/>
      <c r="AH12" s="1"/>
      <c r="AI12" s="1"/>
      <c r="AJ12" s="1"/>
      <c r="AK12" s="1"/>
      <c r="AL12" s="1"/>
      <c r="AM12" s="1"/>
      <c r="AN12" s="1"/>
      <c r="AO12" s="1"/>
      <c r="AP12" s="1"/>
      <c r="AQ12" s="1"/>
      <c r="AR12" s="1"/>
      <c r="AS12" s="1"/>
      <c r="AT12" s="1"/>
      <c r="AU12" s="1"/>
      <c r="AW12" s="323"/>
      <c r="AX12" s="323"/>
      <c r="AY12" s="1"/>
      <c r="AZ12" s="1"/>
      <c r="BA12" s="1"/>
      <c r="BB12" s="1"/>
      <c r="BC12" s="1"/>
      <c r="BD12" s="1"/>
      <c r="BE12" s="1"/>
      <c r="BF12" s="1"/>
      <c r="BG12" s="1"/>
      <c r="BH12" s="1"/>
      <c r="BI12" s="1"/>
      <c r="BJ12" s="1"/>
      <c r="BK12" s="1"/>
      <c r="BL12" s="1"/>
      <c r="BM12" s="1"/>
      <c r="BN12" s="1"/>
      <c r="BO12" s="1"/>
      <c r="BP12" s="1"/>
      <c r="BQ12" s="1"/>
      <c r="BR12" s="1"/>
      <c r="BS12" s="1"/>
      <c r="BU12" s="323"/>
      <c r="BV12" s="323"/>
      <c r="BW12" s="1"/>
      <c r="BX12" s="1"/>
      <c r="BY12" s="1"/>
      <c r="BZ12" s="1"/>
      <c r="CA12" s="1"/>
      <c r="CB12" s="1"/>
      <c r="CC12" s="1"/>
      <c r="CD12" s="1"/>
      <c r="CE12" s="1"/>
      <c r="CF12" s="1"/>
      <c r="CG12" s="1"/>
      <c r="CH12" s="1"/>
      <c r="CI12" s="1"/>
      <c r="CJ12" s="1"/>
      <c r="CK12" s="1"/>
      <c r="CL12" s="1"/>
      <c r="CM12" s="1"/>
      <c r="CN12" s="1"/>
      <c r="CO12" s="1"/>
      <c r="CP12" s="1"/>
      <c r="CQ12" s="1"/>
      <c r="CS12" s="323"/>
      <c r="CT12" s="323"/>
      <c r="CU12" s="1"/>
      <c r="CV12" s="1"/>
      <c r="CW12" s="1"/>
      <c r="CX12" s="1"/>
      <c r="CY12" s="1"/>
      <c r="CZ12" s="1"/>
      <c r="DA12" s="1"/>
      <c r="DB12" s="1"/>
      <c r="DC12" s="1"/>
      <c r="DD12" s="1"/>
      <c r="DE12" s="1"/>
      <c r="DF12" s="1"/>
      <c r="DG12" s="1"/>
      <c r="DH12" s="1"/>
      <c r="DI12" s="1"/>
      <c r="DJ12" s="1"/>
      <c r="DK12" s="1"/>
      <c r="DL12" s="1"/>
      <c r="DM12" s="1"/>
      <c r="DN12" s="1"/>
      <c r="DO12" s="1"/>
      <c r="DQ12" s="323"/>
      <c r="DR12" s="323"/>
      <c r="DS12" s="1"/>
      <c r="DT12" s="1"/>
      <c r="DU12" s="1"/>
      <c r="DV12" s="1"/>
      <c r="DW12" s="1"/>
      <c r="DX12" s="1"/>
      <c r="DY12" s="1"/>
      <c r="DZ12" s="1"/>
      <c r="EA12" s="1"/>
      <c r="EB12" s="1"/>
      <c r="EC12" s="1"/>
      <c r="ED12" s="1"/>
      <c r="EE12" s="1"/>
      <c r="EF12" s="1"/>
      <c r="EG12" s="1"/>
      <c r="EH12" s="1"/>
      <c r="EI12" s="1"/>
      <c r="EJ12" s="1"/>
      <c r="EK12" s="1"/>
      <c r="EL12" s="1"/>
      <c r="EM12" s="1"/>
      <c r="EO12" s="323"/>
      <c r="EP12" s="323"/>
      <c r="EQ12" s="1"/>
      <c r="ER12" s="1"/>
      <c r="ES12" s="1"/>
      <c r="ET12" s="1"/>
      <c r="EU12" s="1"/>
      <c r="EV12" s="1"/>
      <c r="EW12" s="1"/>
      <c r="EX12" s="1"/>
      <c r="EY12" s="1"/>
      <c r="EZ12" s="1"/>
      <c r="FA12" s="1"/>
      <c r="FB12" s="1"/>
      <c r="FC12" s="1"/>
      <c r="FD12" s="1"/>
      <c r="FE12" s="1"/>
      <c r="FF12" s="1"/>
      <c r="FG12" s="1"/>
      <c r="FH12" s="1"/>
      <c r="FI12" s="1"/>
      <c r="FJ12" s="1"/>
      <c r="FK12" s="1"/>
    </row>
    <row r="13" spans="1:167" ht="15">
      <c r="A13" s="1"/>
      <c r="B13" s="6" t="s">
        <v>410</v>
      </c>
      <c r="C13" s="11">
        <v>3.9</v>
      </c>
      <c r="D13" s="11">
        <v>4.2</v>
      </c>
      <c r="E13" s="11">
        <v>4.3</v>
      </c>
      <c r="F13" s="11">
        <v>5.7</v>
      </c>
      <c r="G13" s="11">
        <v>5.2</v>
      </c>
      <c r="H13" s="11">
        <v>5.0999999999999996</v>
      </c>
      <c r="I13" s="11">
        <v>5</v>
      </c>
      <c r="J13" s="11">
        <v>5.6</v>
      </c>
      <c r="K13" s="11">
        <v>4.9000000000000004</v>
      </c>
      <c r="L13" s="11">
        <v>4.7</v>
      </c>
      <c r="M13" s="11">
        <v>5.7</v>
      </c>
      <c r="N13" s="11">
        <v>5.9</v>
      </c>
      <c r="O13" s="11">
        <v>5.2</v>
      </c>
      <c r="P13" s="11">
        <v>3.9</v>
      </c>
      <c r="Q13" s="11">
        <v>4</v>
      </c>
      <c r="R13" s="11">
        <v>3.7</v>
      </c>
      <c r="S13" s="11">
        <v>3.6</v>
      </c>
      <c r="T13" s="11">
        <v>4</v>
      </c>
      <c r="U13" s="11">
        <v>4.0999999999999996</v>
      </c>
      <c r="V13" s="11">
        <v>4</v>
      </c>
      <c r="W13" s="11">
        <v>3.8</v>
      </c>
      <c r="Y13" s="1"/>
      <c r="Z13" s="6" t="s">
        <v>410</v>
      </c>
      <c r="AA13" s="11">
        <v>10.3</v>
      </c>
      <c r="AB13" s="11">
        <v>9.6999999999999993</v>
      </c>
      <c r="AC13" s="11">
        <v>9.6</v>
      </c>
      <c r="AD13" s="11">
        <v>9.5</v>
      </c>
      <c r="AE13" s="11">
        <v>10.4</v>
      </c>
      <c r="AF13" s="11">
        <v>9</v>
      </c>
      <c r="AG13" s="11">
        <v>9.8000000000000007</v>
      </c>
      <c r="AH13" s="11">
        <v>11.3</v>
      </c>
      <c r="AI13" s="11">
        <v>11.4</v>
      </c>
      <c r="AJ13" s="11">
        <v>11.8</v>
      </c>
      <c r="AK13" s="11">
        <v>10.8</v>
      </c>
      <c r="AL13" s="11">
        <v>11.4</v>
      </c>
      <c r="AM13" s="11">
        <v>11.9</v>
      </c>
      <c r="AN13" s="11">
        <v>11.1</v>
      </c>
      <c r="AO13" s="11">
        <v>9.9</v>
      </c>
      <c r="AP13" s="11">
        <v>8.6999999999999993</v>
      </c>
      <c r="AQ13" s="11">
        <v>8.6</v>
      </c>
      <c r="AR13" s="11">
        <v>7.9</v>
      </c>
      <c r="AS13" s="11">
        <v>8.9</v>
      </c>
      <c r="AT13" s="11">
        <v>8.1999999999999993</v>
      </c>
      <c r="AU13" s="11">
        <v>7</v>
      </c>
      <c r="AW13" s="1"/>
      <c r="AX13" s="6" t="s">
        <v>410</v>
      </c>
      <c r="AY13" s="11">
        <v>21.4</v>
      </c>
      <c r="AZ13" s="11">
        <v>20.2</v>
      </c>
      <c r="BA13" s="11">
        <v>18.7</v>
      </c>
      <c r="BB13" s="11">
        <v>16.399999999999999</v>
      </c>
      <c r="BC13" s="11">
        <v>18.5</v>
      </c>
      <c r="BD13" s="11">
        <v>19.899999999999999</v>
      </c>
      <c r="BE13" s="11">
        <v>18.899999999999999</v>
      </c>
      <c r="BF13" s="11">
        <v>19.600000000000001</v>
      </c>
      <c r="BG13" s="11">
        <v>19.600000000000001</v>
      </c>
      <c r="BH13" s="11">
        <v>14.7</v>
      </c>
      <c r="BI13" s="11">
        <v>16.100000000000001</v>
      </c>
      <c r="BJ13" s="11">
        <v>16.899999999999999</v>
      </c>
      <c r="BK13" s="11">
        <v>15.9</v>
      </c>
      <c r="BL13" s="11">
        <v>16.8</v>
      </c>
      <c r="BM13" s="11">
        <v>18</v>
      </c>
      <c r="BN13" s="11">
        <v>18.3</v>
      </c>
      <c r="BO13" s="11">
        <v>18.5</v>
      </c>
      <c r="BP13" s="11">
        <v>18.5</v>
      </c>
      <c r="BQ13" s="11">
        <v>19.600000000000001</v>
      </c>
      <c r="BR13" s="11">
        <v>19.8</v>
      </c>
      <c r="BS13" s="11">
        <v>19.100000000000001</v>
      </c>
      <c r="BU13" s="1"/>
      <c r="BV13" s="6" t="s">
        <v>410</v>
      </c>
      <c r="BW13" s="11">
        <v>4.0999999999999996</v>
      </c>
      <c r="BX13" s="11">
        <v>3.1</v>
      </c>
      <c r="BY13" s="11">
        <v>1.2</v>
      </c>
      <c r="BZ13" s="11">
        <v>2.6</v>
      </c>
      <c r="CA13" s="11">
        <v>3.8</v>
      </c>
      <c r="CB13" s="11">
        <v>3.8</v>
      </c>
      <c r="CC13" s="11">
        <v>3.7</v>
      </c>
      <c r="CD13" s="11">
        <v>3.3</v>
      </c>
      <c r="CE13" s="11">
        <v>3.5</v>
      </c>
      <c r="CF13" s="11">
        <v>6.7</v>
      </c>
      <c r="CG13" s="11">
        <v>8</v>
      </c>
      <c r="CH13" s="11">
        <v>8.8000000000000007</v>
      </c>
      <c r="CI13" s="11">
        <v>7.9</v>
      </c>
      <c r="CJ13" s="11">
        <v>7.3</v>
      </c>
      <c r="CK13" s="11">
        <v>8.4</v>
      </c>
      <c r="CL13" s="11">
        <v>9</v>
      </c>
      <c r="CM13" s="11">
        <v>8.4</v>
      </c>
      <c r="CN13" s="11">
        <v>10.3</v>
      </c>
      <c r="CO13" s="11">
        <v>11.2</v>
      </c>
      <c r="CP13" s="11">
        <v>11.4</v>
      </c>
      <c r="CQ13" s="11">
        <v>9.8000000000000007</v>
      </c>
      <c r="CS13" s="1"/>
      <c r="CT13" s="6" t="s">
        <v>410</v>
      </c>
      <c r="CU13" s="11">
        <v>5.2</v>
      </c>
      <c r="CV13" s="11">
        <v>3.9</v>
      </c>
      <c r="CW13" s="11">
        <v>3.1</v>
      </c>
      <c r="CX13" s="11">
        <v>2.4</v>
      </c>
      <c r="CY13" s="11">
        <v>2.2000000000000002</v>
      </c>
      <c r="CZ13" s="11">
        <v>5.3</v>
      </c>
      <c r="DA13" s="11">
        <v>4.9000000000000004</v>
      </c>
      <c r="DB13" s="11">
        <v>3.2</v>
      </c>
      <c r="DC13" s="11">
        <v>6</v>
      </c>
      <c r="DD13" s="11">
        <v>4.9000000000000004</v>
      </c>
      <c r="DE13" s="11">
        <v>8.9</v>
      </c>
      <c r="DF13" s="11">
        <v>9.1999999999999993</v>
      </c>
      <c r="DG13" s="11">
        <v>7.2</v>
      </c>
      <c r="DH13" s="11">
        <v>8.9</v>
      </c>
      <c r="DI13" s="11">
        <v>9.1999999999999993</v>
      </c>
      <c r="DJ13" s="11">
        <v>10.199999999999999</v>
      </c>
      <c r="DK13" s="11">
        <v>10</v>
      </c>
      <c r="DL13" s="11">
        <v>14.4</v>
      </c>
      <c r="DM13" s="11">
        <v>16.399999999999999</v>
      </c>
      <c r="DN13" s="11">
        <v>17.3</v>
      </c>
      <c r="DO13" s="11">
        <v>16</v>
      </c>
      <c r="DQ13" s="1"/>
      <c r="DR13" s="6" t="s">
        <v>410</v>
      </c>
      <c r="DS13" s="11">
        <v>23.1</v>
      </c>
      <c r="DT13" s="11">
        <v>29</v>
      </c>
      <c r="DU13" s="11">
        <v>28.3</v>
      </c>
      <c r="DV13" s="11">
        <v>33</v>
      </c>
      <c r="DW13" s="11">
        <v>33.9</v>
      </c>
      <c r="DX13" s="11">
        <v>35.6</v>
      </c>
      <c r="DY13" s="11">
        <v>40.6</v>
      </c>
      <c r="DZ13" s="11">
        <v>46.1</v>
      </c>
      <c r="EA13" s="11">
        <v>45.9</v>
      </c>
      <c r="EB13" s="11">
        <v>36.799999999999997</v>
      </c>
      <c r="EC13" s="11">
        <v>27.7</v>
      </c>
      <c r="ED13" s="11">
        <v>33.4</v>
      </c>
      <c r="EE13" s="11">
        <v>39.700000000000003</v>
      </c>
      <c r="EF13" s="11">
        <v>38.200000000000003</v>
      </c>
      <c r="EG13" s="11">
        <v>37.200000000000003</v>
      </c>
      <c r="EH13" s="11">
        <v>32.299999999999997</v>
      </c>
      <c r="EI13" s="11">
        <v>24.2</v>
      </c>
      <c r="EJ13" s="11">
        <v>26.4</v>
      </c>
      <c r="EK13" s="11">
        <v>24.4</v>
      </c>
      <c r="EL13" s="11">
        <v>24.9</v>
      </c>
      <c r="EM13" s="11">
        <v>24</v>
      </c>
      <c r="EO13" s="1"/>
      <c r="EP13" s="6" t="s">
        <v>410</v>
      </c>
      <c r="EQ13" s="11">
        <v>16.399999999999999</v>
      </c>
      <c r="ER13" s="11">
        <v>13.6</v>
      </c>
      <c r="ES13" s="11">
        <v>11.1</v>
      </c>
      <c r="ET13" s="11">
        <v>7.3</v>
      </c>
      <c r="EU13" s="11">
        <v>5.2</v>
      </c>
      <c r="EV13" s="11">
        <v>5.5</v>
      </c>
      <c r="EW13" s="11">
        <v>5.4</v>
      </c>
      <c r="EX13" s="11">
        <v>5.4</v>
      </c>
      <c r="EY13" s="11">
        <v>8.4</v>
      </c>
      <c r="EZ13" s="11">
        <v>5.6</v>
      </c>
      <c r="FA13" s="11">
        <v>6.5</v>
      </c>
      <c r="FB13" s="11">
        <v>8.6</v>
      </c>
      <c r="FC13" s="11">
        <v>8.6999999999999993</v>
      </c>
      <c r="FD13" s="11">
        <v>6.8</v>
      </c>
      <c r="FE13" s="11">
        <v>8.5</v>
      </c>
      <c r="FF13" s="11">
        <v>8.5</v>
      </c>
      <c r="FG13" s="11">
        <v>10</v>
      </c>
      <c r="FH13" s="11">
        <v>14</v>
      </c>
      <c r="FI13" s="11">
        <v>12.8</v>
      </c>
      <c r="FJ13" s="11">
        <v>12.5</v>
      </c>
      <c r="FK13" s="11">
        <v>11.9</v>
      </c>
    </row>
    <row r="14" spans="1:167" ht="15">
      <c r="A14" s="1"/>
      <c r="B14" s="7" t="s">
        <v>411</v>
      </c>
      <c r="C14" s="1">
        <v>0.1</v>
      </c>
      <c r="D14" s="1">
        <v>0.1</v>
      </c>
      <c r="E14" s="1">
        <v>0.2</v>
      </c>
      <c r="F14" s="1">
        <v>0.2</v>
      </c>
      <c r="G14" s="1">
        <v>0.2</v>
      </c>
      <c r="H14" s="1">
        <v>0.2</v>
      </c>
      <c r="I14" s="1">
        <v>0.2</v>
      </c>
      <c r="J14" s="1">
        <v>0.2</v>
      </c>
      <c r="K14" s="1">
        <v>0.2</v>
      </c>
      <c r="L14" s="1">
        <v>0.2</v>
      </c>
      <c r="M14" s="1">
        <v>0.2</v>
      </c>
      <c r="N14" s="1">
        <v>0.2</v>
      </c>
      <c r="O14" s="1">
        <v>0.1</v>
      </c>
      <c r="P14" s="1">
        <v>0.1</v>
      </c>
      <c r="Q14" s="1">
        <v>0.1</v>
      </c>
      <c r="R14" s="1">
        <v>0.1</v>
      </c>
      <c r="S14" s="1">
        <v>0.1</v>
      </c>
      <c r="T14" s="1">
        <v>0.1</v>
      </c>
      <c r="U14" s="1">
        <v>0.1</v>
      </c>
      <c r="V14" s="1">
        <v>0.1</v>
      </c>
      <c r="W14" s="1">
        <v>0</v>
      </c>
      <c r="Y14" s="1"/>
      <c r="Z14" s="7" t="s">
        <v>411</v>
      </c>
      <c r="AA14" s="1">
        <v>0.4</v>
      </c>
      <c r="AB14" s="1">
        <v>0.3</v>
      </c>
      <c r="AC14" s="1">
        <v>0.3</v>
      </c>
      <c r="AD14" s="1">
        <v>0.3</v>
      </c>
      <c r="AE14" s="1">
        <v>0.3</v>
      </c>
      <c r="AF14" s="1">
        <v>0.3</v>
      </c>
      <c r="AG14" s="1">
        <v>0.3</v>
      </c>
      <c r="AH14" s="1">
        <v>0.3</v>
      </c>
      <c r="AI14" s="1">
        <v>0.4</v>
      </c>
      <c r="AJ14" s="1">
        <v>0.4</v>
      </c>
      <c r="AK14" s="1">
        <v>0.3</v>
      </c>
      <c r="AL14" s="1">
        <v>0.3</v>
      </c>
      <c r="AM14" s="1">
        <v>0.3</v>
      </c>
      <c r="AN14" s="1">
        <v>0.3</v>
      </c>
      <c r="AO14" s="1">
        <v>0.2</v>
      </c>
      <c r="AP14" s="1">
        <v>0.2</v>
      </c>
      <c r="AQ14" s="1">
        <v>0.2</v>
      </c>
      <c r="AR14" s="1">
        <v>0.2</v>
      </c>
      <c r="AS14" s="1">
        <v>0.2</v>
      </c>
      <c r="AT14" s="1">
        <v>0.2</v>
      </c>
      <c r="AU14" s="1">
        <v>0.1</v>
      </c>
      <c r="AW14" s="1"/>
      <c r="AX14" s="7" t="s">
        <v>411</v>
      </c>
      <c r="AY14" s="1">
        <v>0.8</v>
      </c>
      <c r="AZ14" s="1">
        <v>0.7</v>
      </c>
      <c r="BA14" s="1">
        <v>0.7</v>
      </c>
      <c r="BB14" s="1">
        <v>0.6</v>
      </c>
      <c r="BC14" s="1">
        <v>0.6</v>
      </c>
      <c r="BD14" s="1">
        <v>0.6</v>
      </c>
      <c r="BE14" s="1">
        <v>0.6</v>
      </c>
      <c r="BF14" s="1">
        <v>0.6</v>
      </c>
      <c r="BG14" s="1">
        <v>0.6</v>
      </c>
      <c r="BH14" s="1">
        <v>0.5</v>
      </c>
      <c r="BI14" s="1">
        <v>0.5</v>
      </c>
      <c r="BJ14" s="1">
        <v>0.5</v>
      </c>
      <c r="BK14" s="1">
        <v>0.4</v>
      </c>
      <c r="BL14" s="1">
        <v>0.4</v>
      </c>
      <c r="BM14" s="1">
        <v>0.4</v>
      </c>
      <c r="BN14" s="1">
        <v>0.4</v>
      </c>
      <c r="BO14" s="1">
        <v>0.4</v>
      </c>
      <c r="BP14" s="1">
        <v>0.4</v>
      </c>
      <c r="BQ14" s="1">
        <v>0.4</v>
      </c>
      <c r="BR14" s="1">
        <v>0.5</v>
      </c>
      <c r="BS14" s="1">
        <v>0.2</v>
      </c>
      <c r="BU14" s="1"/>
      <c r="BV14" s="7" t="s">
        <v>411</v>
      </c>
      <c r="BW14" s="1">
        <v>0.1</v>
      </c>
      <c r="BX14" s="1">
        <v>0.1</v>
      </c>
      <c r="BY14" s="1">
        <v>0</v>
      </c>
      <c r="BZ14" s="1">
        <v>0.1</v>
      </c>
      <c r="CA14" s="1">
        <v>0.1</v>
      </c>
      <c r="CB14" s="1">
        <v>0.1</v>
      </c>
      <c r="CC14" s="1">
        <v>0.1</v>
      </c>
      <c r="CD14" s="1">
        <v>0.1</v>
      </c>
      <c r="CE14" s="1">
        <v>0.1</v>
      </c>
      <c r="CF14" s="1">
        <v>0.2</v>
      </c>
      <c r="CG14" s="1">
        <v>0.2</v>
      </c>
      <c r="CH14" s="1">
        <v>0.3</v>
      </c>
      <c r="CI14" s="1">
        <v>0.2</v>
      </c>
      <c r="CJ14" s="1">
        <v>0.2</v>
      </c>
      <c r="CK14" s="1">
        <v>0.2</v>
      </c>
      <c r="CL14" s="1">
        <v>0.2</v>
      </c>
      <c r="CM14" s="1">
        <v>0.2</v>
      </c>
      <c r="CN14" s="1">
        <v>0.2</v>
      </c>
      <c r="CO14" s="1">
        <v>0.3</v>
      </c>
      <c r="CP14" s="1">
        <v>0.3</v>
      </c>
      <c r="CQ14" s="1">
        <v>0.1</v>
      </c>
      <c r="CS14" s="1"/>
      <c r="CT14" s="7" t="s">
        <v>411</v>
      </c>
      <c r="CU14" s="1">
        <v>0.2</v>
      </c>
      <c r="CV14" s="1">
        <v>0.1</v>
      </c>
      <c r="CW14" s="1">
        <v>0.1</v>
      </c>
      <c r="CX14" s="1">
        <v>0.1</v>
      </c>
      <c r="CY14" s="1">
        <v>0.1</v>
      </c>
      <c r="CZ14" s="1">
        <v>0.2</v>
      </c>
      <c r="DA14" s="1">
        <v>0.1</v>
      </c>
      <c r="DB14" s="1">
        <v>0.1</v>
      </c>
      <c r="DC14" s="1">
        <v>0.2</v>
      </c>
      <c r="DD14" s="1">
        <v>0.2</v>
      </c>
      <c r="DE14" s="1">
        <v>0.3</v>
      </c>
      <c r="DF14" s="1">
        <v>0.3</v>
      </c>
      <c r="DG14" s="1">
        <v>0.2</v>
      </c>
      <c r="DH14" s="1">
        <v>0.2</v>
      </c>
      <c r="DI14" s="1">
        <v>0.2</v>
      </c>
      <c r="DJ14" s="1">
        <v>0.2</v>
      </c>
      <c r="DK14" s="1">
        <v>0.2</v>
      </c>
      <c r="DL14" s="1">
        <v>0.3</v>
      </c>
      <c r="DM14" s="1">
        <v>0.4</v>
      </c>
      <c r="DN14" s="1">
        <v>0.4</v>
      </c>
      <c r="DO14" s="1">
        <v>0.2</v>
      </c>
      <c r="DQ14" s="1"/>
      <c r="DR14" s="7" t="s">
        <v>411</v>
      </c>
      <c r="DS14" s="1">
        <v>0.8</v>
      </c>
      <c r="DT14" s="1">
        <v>1</v>
      </c>
      <c r="DU14" s="1">
        <v>1</v>
      </c>
      <c r="DV14" s="1">
        <v>1.1000000000000001</v>
      </c>
      <c r="DW14" s="1">
        <v>1.1000000000000001</v>
      </c>
      <c r="DX14" s="1">
        <v>1.1000000000000001</v>
      </c>
      <c r="DY14" s="1">
        <v>1.2</v>
      </c>
      <c r="DZ14" s="1">
        <v>1.4</v>
      </c>
      <c r="EA14" s="1">
        <v>1.5</v>
      </c>
      <c r="EB14" s="1">
        <v>1.3</v>
      </c>
      <c r="EC14" s="1">
        <v>0.8</v>
      </c>
      <c r="ED14" s="1">
        <v>1</v>
      </c>
      <c r="EE14" s="1">
        <v>1</v>
      </c>
      <c r="EF14" s="1">
        <v>0.9</v>
      </c>
      <c r="EG14" s="1">
        <v>0.8</v>
      </c>
      <c r="EH14" s="1">
        <v>0.7</v>
      </c>
      <c r="EI14" s="1">
        <v>0.6</v>
      </c>
      <c r="EJ14" s="1">
        <v>0.6</v>
      </c>
      <c r="EK14" s="1">
        <v>0.6</v>
      </c>
      <c r="EL14" s="1">
        <v>0.6</v>
      </c>
      <c r="EM14" s="1">
        <v>0.3</v>
      </c>
      <c r="EO14" s="1"/>
      <c r="EP14" s="7" t="s">
        <v>411</v>
      </c>
      <c r="EQ14" s="1">
        <v>0.6</v>
      </c>
      <c r="ER14" s="1">
        <v>0.5</v>
      </c>
      <c r="ES14" s="1">
        <v>0.4</v>
      </c>
      <c r="ET14" s="1">
        <v>0.2</v>
      </c>
      <c r="EU14" s="1">
        <v>0.2</v>
      </c>
      <c r="EV14" s="1">
        <v>0.2</v>
      </c>
      <c r="EW14" s="1">
        <v>0.2</v>
      </c>
      <c r="EX14" s="1">
        <v>0.2</v>
      </c>
      <c r="EY14" s="1">
        <v>0.3</v>
      </c>
      <c r="EZ14" s="1">
        <v>0.2</v>
      </c>
      <c r="FA14" s="1">
        <v>0.2</v>
      </c>
      <c r="FB14" s="1">
        <v>0.3</v>
      </c>
      <c r="FC14" s="1">
        <v>0.2</v>
      </c>
      <c r="FD14" s="1">
        <v>0.2</v>
      </c>
      <c r="FE14" s="1">
        <v>0.2</v>
      </c>
      <c r="FF14" s="1">
        <v>0.2</v>
      </c>
      <c r="FG14" s="1">
        <v>0.2</v>
      </c>
      <c r="FH14" s="1">
        <v>0.3</v>
      </c>
      <c r="FI14" s="1">
        <v>0.3</v>
      </c>
      <c r="FJ14" s="1">
        <v>0.3</v>
      </c>
      <c r="FK14" s="1">
        <v>0.1</v>
      </c>
    </row>
    <row r="15" spans="1:167" ht="15">
      <c r="A15" s="1"/>
      <c r="B15" s="7" t="s">
        <v>412</v>
      </c>
      <c r="C15" s="1">
        <v>3.8</v>
      </c>
      <c r="D15" s="1">
        <v>4.0999999999999996</v>
      </c>
      <c r="E15" s="1">
        <v>4.0999999999999996</v>
      </c>
      <c r="F15" s="1">
        <v>5.5</v>
      </c>
      <c r="G15" s="1">
        <v>5.0999999999999996</v>
      </c>
      <c r="H15" s="1">
        <v>5</v>
      </c>
      <c r="I15" s="1">
        <v>4.8</v>
      </c>
      <c r="J15" s="1">
        <v>5.5</v>
      </c>
      <c r="K15" s="1">
        <v>4.8</v>
      </c>
      <c r="L15" s="1">
        <v>4.5</v>
      </c>
      <c r="M15" s="1">
        <v>5.5</v>
      </c>
      <c r="N15" s="1">
        <v>5.7</v>
      </c>
      <c r="O15" s="1">
        <v>5</v>
      </c>
      <c r="P15" s="1">
        <v>3.8</v>
      </c>
      <c r="Q15" s="1">
        <v>3.9</v>
      </c>
      <c r="R15" s="1">
        <v>3.6</v>
      </c>
      <c r="S15" s="1">
        <v>3.5</v>
      </c>
      <c r="T15" s="1">
        <v>3.9</v>
      </c>
      <c r="U15" s="1">
        <v>4</v>
      </c>
      <c r="V15" s="1">
        <v>3.9</v>
      </c>
      <c r="W15" s="1">
        <v>3.7</v>
      </c>
      <c r="Y15" s="1"/>
      <c r="Z15" s="7" t="s">
        <v>412</v>
      </c>
      <c r="AA15" s="1">
        <v>10</v>
      </c>
      <c r="AB15" s="1">
        <v>9.4</v>
      </c>
      <c r="AC15" s="1">
        <v>9.1999999999999993</v>
      </c>
      <c r="AD15" s="1">
        <v>9.1999999999999993</v>
      </c>
      <c r="AE15" s="1">
        <v>10.1</v>
      </c>
      <c r="AF15" s="1">
        <v>8.6999999999999993</v>
      </c>
      <c r="AG15" s="1">
        <v>9.5</v>
      </c>
      <c r="AH15" s="1">
        <v>10.9</v>
      </c>
      <c r="AI15" s="1">
        <v>11</v>
      </c>
      <c r="AJ15" s="1">
        <v>11.4</v>
      </c>
      <c r="AK15" s="1">
        <v>10.5</v>
      </c>
      <c r="AL15" s="1">
        <v>11.1</v>
      </c>
      <c r="AM15" s="1">
        <v>11.6</v>
      </c>
      <c r="AN15" s="1">
        <v>10.8</v>
      </c>
      <c r="AO15" s="1">
        <v>9.6999999999999993</v>
      </c>
      <c r="AP15" s="1">
        <v>8.5</v>
      </c>
      <c r="AQ15" s="1">
        <v>8.4</v>
      </c>
      <c r="AR15" s="1">
        <v>7.7</v>
      </c>
      <c r="AS15" s="1">
        <v>8.6999999999999993</v>
      </c>
      <c r="AT15" s="1">
        <v>8</v>
      </c>
      <c r="AU15" s="1">
        <v>6.9</v>
      </c>
      <c r="AW15" s="1"/>
      <c r="AX15" s="7" t="s">
        <v>412</v>
      </c>
      <c r="AY15" s="1">
        <v>20.6</v>
      </c>
      <c r="AZ15" s="1">
        <v>19.5</v>
      </c>
      <c r="BA15" s="1">
        <v>18</v>
      </c>
      <c r="BB15" s="1">
        <v>15.9</v>
      </c>
      <c r="BC15" s="1">
        <v>17.899999999999999</v>
      </c>
      <c r="BD15" s="1">
        <v>19.2</v>
      </c>
      <c r="BE15" s="1">
        <v>18.3</v>
      </c>
      <c r="BF15" s="1">
        <v>19.100000000000001</v>
      </c>
      <c r="BG15" s="1">
        <v>19</v>
      </c>
      <c r="BH15" s="1">
        <v>14.2</v>
      </c>
      <c r="BI15" s="1">
        <v>15.6</v>
      </c>
      <c r="BJ15" s="1">
        <v>16.399999999999999</v>
      </c>
      <c r="BK15" s="1">
        <v>15.5</v>
      </c>
      <c r="BL15" s="1">
        <v>16.399999999999999</v>
      </c>
      <c r="BM15" s="1">
        <v>17.7</v>
      </c>
      <c r="BN15" s="1">
        <v>17.899999999999999</v>
      </c>
      <c r="BO15" s="1">
        <v>18.100000000000001</v>
      </c>
      <c r="BP15" s="1">
        <v>18</v>
      </c>
      <c r="BQ15" s="1">
        <v>19.2</v>
      </c>
      <c r="BR15" s="1">
        <v>19.399999999999999</v>
      </c>
      <c r="BS15" s="1">
        <v>18.899999999999999</v>
      </c>
      <c r="BU15" s="1"/>
      <c r="BV15" s="7" t="s">
        <v>412</v>
      </c>
      <c r="BW15" s="1">
        <v>4</v>
      </c>
      <c r="BX15" s="1">
        <v>3</v>
      </c>
      <c r="BY15" s="1">
        <v>1.1000000000000001</v>
      </c>
      <c r="BZ15" s="1">
        <v>2.5</v>
      </c>
      <c r="CA15" s="1">
        <v>3.6</v>
      </c>
      <c r="CB15" s="1">
        <v>3.7</v>
      </c>
      <c r="CC15" s="1">
        <v>3.6</v>
      </c>
      <c r="CD15" s="1">
        <v>3.2</v>
      </c>
      <c r="CE15" s="1">
        <v>3.4</v>
      </c>
      <c r="CF15" s="1">
        <v>6.5</v>
      </c>
      <c r="CG15" s="1">
        <v>7.8</v>
      </c>
      <c r="CH15" s="1">
        <v>8.6</v>
      </c>
      <c r="CI15" s="1">
        <v>7.7</v>
      </c>
      <c r="CJ15" s="1">
        <v>7.1</v>
      </c>
      <c r="CK15" s="1">
        <v>8.1999999999999993</v>
      </c>
      <c r="CL15" s="1">
        <v>8.8000000000000007</v>
      </c>
      <c r="CM15" s="1">
        <v>8.1999999999999993</v>
      </c>
      <c r="CN15" s="1">
        <v>10</v>
      </c>
      <c r="CO15" s="1">
        <v>11</v>
      </c>
      <c r="CP15" s="1">
        <v>11.1</v>
      </c>
      <c r="CQ15" s="1">
        <v>9.6999999999999993</v>
      </c>
      <c r="CS15" s="1"/>
      <c r="CT15" s="7" t="s">
        <v>412</v>
      </c>
      <c r="CU15" s="1">
        <v>5.0999999999999996</v>
      </c>
      <c r="CV15" s="1">
        <v>3.7</v>
      </c>
      <c r="CW15" s="1">
        <v>3</v>
      </c>
      <c r="CX15" s="1">
        <v>2.2999999999999998</v>
      </c>
      <c r="CY15" s="1">
        <v>2.1</v>
      </c>
      <c r="CZ15" s="1">
        <v>5.0999999999999996</v>
      </c>
      <c r="DA15" s="1">
        <v>4.7</v>
      </c>
      <c r="DB15" s="1">
        <v>3.1</v>
      </c>
      <c r="DC15" s="1">
        <v>5.8</v>
      </c>
      <c r="DD15" s="1">
        <v>4.7</v>
      </c>
      <c r="DE15" s="1">
        <v>8.6</v>
      </c>
      <c r="DF15" s="1">
        <v>8.9</v>
      </c>
      <c r="DG15" s="1">
        <v>7</v>
      </c>
      <c r="DH15" s="1">
        <v>8.6999999999999993</v>
      </c>
      <c r="DI15" s="1">
        <v>9</v>
      </c>
      <c r="DJ15" s="1">
        <v>10</v>
      </c>
      <c r="DK15" s="1">
        <v>9.6999999999999993</v>
      </c>
      <c r="DL15" s="1">
        <v>14</v>
      </c>
      <c r="DM15" s="1">
        <v>16</v>
      </c>
      <c r="DN15" s="1">
        <v>16.899999999999999</v>
      </c>
      <c r="DO15" s="1">
        <v>15.8</v>
      </c>
      <c r="DQ15" s="1"/>
      <c r="DR15" s="7" t="s">
        <v>412</v>
      </c>
      <c r="DS15" s="1">
        <v>22.3</v>
      </c>
      <c r="DT15" s="1">
        <v>28</v>
      </c>
      <c r="DU15" s="1">
        <v>27.3</v>
      </c>
      <c r="DV15" s="1">
        <v>31.9</v>
      </c>
      <c r="DW15" s="1">
        <v>32.799999999999997</v>
      </c>
      <c r="DX15" s="1">
        <v>34.5</v>
      </c>
      <c r="DY15" s="1">
        <v>39.299999999999997</v>
      </c>
      <c r="DZ15" s="1">
        <v>44.7</v>
      </c>
      <c r="EA15" s="1">
        <v>44.4</v>
      </c>
      <c r="EB15" s="1">
        <v>35.5</v>
      </c>
      <c r="EC15" s="1">
        <v>26.9</v>
      </c>
      <c r="ED15" s="1">
        <v>32.5</v>
      </c>
      <c r="EE15" s="1">
        <v>38.700000000000003</v>
      </c>
      <c r="EF15" s="1">
        <v>37.299999999999997</v>
      </c>
      <c r="EG15" s="1">
        <v>36.4</v>
      </c>
      <c r="EH15" s="1">
        <v>31.6</v>
      </c>
      <c r="EI15" s="1">
        <v>23.6</v>
      </c>
      <c r="EJ15" s="1">
        <v>25.8</v>
      </c>
      <c r="EK15" s="1">
        <v>23.8</v>
      </c>
      <c r="EL15" s="1">
        <v>24.3</v>
      </c>
      <c r="EM15" s="1">
        <v>23.7</v>
      </c>
      <c r="EO15" s="1"/>
      <c r="EP15" s="7" t="s">
        <v>412</v>
      </c>
      <c r="EQ15" s="1">
        <v>15.8</v>
      </c>
      <c r="ER15" s="1">
        <v>13.1</v>
      </c>
      <c r="ES15" s="1">
        <v>10.7</v>
      </c>
      <c r="ET15" s="1">
        <v>7.1</v>
      </c>
      <c r="EU15" s="1">
        <v>5</v>
      </c>
      <c r="EV15" s="1">
        <v>5.4</v>
      </c>
      <c r="EW15" s="1">
        <v>5.2</v>
      </c>
      <c r="EX15" s="1">
        <v>5.2</v>
      </c>
      <c r="EY15" s="1">
        <v>8.1</v>
      </c>
      <c r="EZ15" s="1">
        <v>5.4</v>
      </c>
      <c r="FA15" s="1">
        <v>6.3</v>
      </c>
      <c r="FB15" s="1">
        <v>8.3000000000000007</v>
      </c>
      <c r="FC15" s="1">
        <v>8.5</v>
      </c>
      <c r="FD15" s="1">
        <v>6.7</v>
      </c>
      <c r="FE15" s="1">
        <v>8.3000000000000007</v>
      </c>
      <c r="FF15" s="1">
        <v>8.3000000000000007</v>
      </c>
      <c r="FG15" s="1">
        <v>9.8000000000000007</v>
      </c>
      <c r="FH15" s="1">
        <v>13.7</v>
      </c>
      <c r="FI15" s="1">
        <v>12.5</v>
      </c>
      <c r="FJ15" s="1">
        <v>12.3</v>
      </c>
      <c r="FK15" s="1">
        <v>11.7</v>
      </c>
    </row>
    <row r="16" spans="1:167" ht="15">
      <c r="A16" s="300"/>
      <c r="B16" s="300"/>
      <c r="C16" s="1"/>
      <c r="D16" s="1"/>
      <c r="E16" s="1"/>
      <c r="F16" s="1"/>
      <c r="G16" s="1"/>
      <c r="H16" s="1"/>
      <c r="I16" s="1"/>
      <c r="J16" s="1"/>
      <c r="K16" s="1"/>
      <c r="L16" s="1"/>
      <c r="M16" s="1"/>
      <c r="N16" s="1"/>
      <c r="O16" s="1"/>
      <c r="P16" s="1"/>
      <c r="Q16" s="1"/>
      <c r="R16" s="1"/>
      <c r="S16" s="1"/>
      <c r="T16" s="1"/>
      <c r="U16" s="1"/>
      <c r="V16" s="1"/>
      <c r="W16" s="1"/>
      <c r="Y16" s="300"/>
      <c r="Z16" s="300"/>
      <c r="AA16" s="1"/>
      <c r="AB16" s="1"/>
      <c r="AC16" s="1"/>
      <c r="AD16" s="1"/>
      <c r="AE16" s="1"/>
      <c r="AF16" s="1"/>
      <c r="AG16" s="1"/>
      <c r="AH16" s="1"/>
      <c r="AI16" s="1"/>
      <c r="AJ16" s="1"/>
      <c r="AK16" s="1"/>
      <c r="AL16" s="1"/>
      <c r="AM16" s="1"/>
      <c r="AN16" s="1"/>
      <c r="AO16" s="1"/>
      <c r="AP16" s="1"/>
      <c r="AQ16" s="1"/>
      <c r="AR16" s="1"/>
      <c r="AS16" s="1"/>
      <c r="AT16" s="1"/>
      <c r="AU16" s="1"/>
      <c r="AW16" s="300"/>
      <c r="AX16" s="300"/>
      <c r="AY16" s="1"/>
      <c r="AZ16" s="1"/>
      <c r="BA16" s="1"/>
      <c r="BB16" s="1"/>
      <c r="BC16" s="1"/>
      <c r="BD16" s="1"/>
      <c r="BE16" s="1"/>
      <c r="BF16" s="1"/>
      <c r="BG16" s="1"/>
      <c r="BH16" s="1"/>
      <c r="BI16" s="1"/>
      <c r="BJ16" s="1"/>
      <c r="BK16" s="1"/>
      <c r="BL16" s="1"/>
      <c r="BM16" s="1"/>
      <c r="BN16" s="1"/>
      <c r="BO16" s="1"/>
      <c r="BP16" s="1"/>
      <c r="BQ16" s="1"/>
      <c r="BR16" s="1"/>
      <c r="BS16" s="1"/>
      <c r="BU16" s="300"/>
      <c r="BV16" s="300"/>
      <c r="BW16" s="1"/>
      <c r="BX16" s="1"/>
      <c r="BY16" s="1"/>
      <c r="BZ16" s="1"/>
      <c r="CA16" s="1"/>
      <c r="CB16" s="1"/>
      <c r="CC16" s="1"/>
      <c r="CD16" s="1"/>
      <c r="CE16" s="1"/>
      <c r="CF16" s="1"/>
      <c r="CG16" s="1"/>
      <c r="CH16" s="1"/>
      <c r="CI16" s="1"/>
      <c r="CJ16" s="1"/>
      <c r="CK16" s="1"/>
      <c r="CL16" s="1"/>
      <c r="CM16" s="1"/>
      <c r="CN16" s="1"/>
      <c r="CO16" s="1"/>
      <c r="CP16" s="1"/>
      <c r="CQ16" s="1"/>
      <c r="CS16" s="300"/>
      <c r="CT16" s="300"/>
      <c r="CU16" s="1"/>
      <c r="CV16" s="1"/>
      <c r="CW16" s="1"/>
      <c r="CX16" s="1"/>
      <c r="CY16" s="1"/>
      <c r="CZ16" s="1"/>
      <c r="DA16" s="1"/>
      <c r="DB16" s="1"/>
      <c r="DC16" s="1"/>
      <c r="DD16" s="1"/>
      <c r="DE16" s="1"/>
      <c r="DF16" s="1"/>
      <c r="DG16" s="1"/>
      <c r="DH16" s="1"/>
      <c r="DI16" s="1"/>
      <c r="DJ16" s="1"/>
      <c r="DK16" s="1"/>
      <c r="DL16" s="1"/>
      <c r="DM16" s="1"/>
      <c r="DN16" s="1"/>
      <c r="DO16" s="1"/>
      <c r="DQ16" s="300"/>
      <c r="DR16" s="300"/>
      <c r="DS16" s="1"/>
      <c r="DT16" s="1"/>
      <c r="DU16" s="1"/>
      <c r="DV16" s="1"/>
      <c r="DW16" s="1"/>
      <c r="DX16" s="1"/>
      <c r="DY16" s="1"/>
      <c r="DZ16" s="1"/>
      <c r="EA16" s="1"/>
      <c r="EB16" s="1"/>
      <c r="EC16" s="1"/>
      <c r="ED16" s="1"/>
      <c r="EE16" s="1"/>
      <c r="EF16" s="1"/>
      <c r="EG16" s="1"/>
      <c r="EH16" s="1"/>
      <c r="EI16" s="1"/>
      <c r="EJ16" s="1"/>
      <c r="EK16" s="1"/>
      <c r="EL16" s="1"/>
      <c r="EM16" s="1"/>
      <c r="EO16" s="300"/>
      <c r="EP16" s="300"/>
      <c r="EQ16" s="1"/>
      <c r="ER16" s="1"/>
      <c r="ES16" s="1"/>
      <c r="ET16" s="1"/>
      <c r="EU16" s="1"/>
      <c r="EV16" s="1"/>
      <c r="EW16" s="1"/>
      <c r="EX16" s="1"/>
      <c r="EY16" s="1"/>
      <c r="EZ16" s="1"/>
      <c r="FA16" s="1"/>
      <c r="FB16" s="1"/>
      <c r="FC16" s="1"/>
      <c r="FD16" s="1"/>
      <c r="FE16" s="1"/>
      <c r="FF16" s="1"/>
      <c r="FG16" s="1"/>
      <c r="FH16" s="1"/>
      <c r="FI16" s="1"/>
      <c r="FJ16" s="1"/>
      <c r="FK16" s="1"/>
    </row>
    <row r="17" spans="1:167" ht="15">
      <c r="A17" s="314"/>
      <c r="B17" s="314"/>
      <c r="C17" s="1"/>
      <c r="D17" s="1"/>
      <c r="E17" s="1"/>
      <c r="F17" s="1"/>
      <c r="G17" s="1"/>
      <c r="H17" s="1"/>
      <c r="I17" s="1"/>
      <c r="J17" s="1"/>
      <c r="K17" s="1"/>
      <c r="L17" s="1"/>
      <c r="M17" s="1"/>
      <c r="N17" s="1"/>
      <c r="O17" s="1"/>
      <c r="P17" s="1"/>
      <c r="Q17" s="1"/>
      <c r="R17" s="1"/>
      <c r="S17" s="1"/>
      <c r="T17" s="1"/>
      <c r="U17" s="1"/>
      <c r="V17" s="1"/>
      <c r="W17" s="1"/>
      <c r="Y17" s="314"/>
      <c r="Z17" s="314"/>
      <c r="AA17" s="1"/>
      <c r="AB17" s="1"/>
      <c r="AC17" s="1"/>
      <c r="AD17" s="1"/>
      <c r="AE17" s="1"/>
      <c r="AF17" s="1"/>
      <c r="AG17" s="1"/>
      <c r="AH17" s="1"/>
      <c r="AI17" s="1"/>
      <c r="AJ17" s="1"/>
      <c r="AK17" s="1"/>
      <c r="AL17" s="1"/>
      <c r="AM17" s="1"/>
      <c r="AN17" s="1"/>
      <c r="AO17" s="1"/>
      <c r="AP17" s="1"/>
      <c r="AQ17" s="1"/>
      <c r="AR17" s="1"/>
      <c r="AS17" s="1"/>
      <c r="AT17" s="1"/>
      <c r="AU17" s="1"/>
      <c r="AW17" s="314"/>
      <c r="AX17" s="314"/>
      <c r="AY17" s="1"/>
      <c r="AZ17" s="1"/>
      <c r="BA17" s="1"/>
      <c r="BB17" s="1"/>
      <c r="BC17" s="1"/>
      <c r="BD17" s="1"/>
      <c r="BE17" s="1"/>
      <c r="BF17" s="1"/>
      <c r="BG17" s="1"/>
      <c r="BH17" s="1"/>
      <c r="BI17" s="1"/>
      <c r="BJ17" s="1"/>
      <c r="BK17" s="1"/>
      <c r="BL17" s="1"/>
      <c r="BM17" s="1"/>
      <c r="BN17" s="1"/>
      <c r="BO17" s="1"/>
      <c r="BP17" s="1"/>
      <c r="BQ17" s="1"/>
      <c r="BR17" s="1"/>
      <c r="BS17" s="1"/>
      <c r="BU17" s="314"/>
      <c r="BV17" s="314"/>
      <c r="BW17" s="1"/>
      <c r="BX17" s="1"/>
      <c r="BY17" s="1"/>
      <c r="BZ17" s="1"/>
      <c r="CA17" s="1"/>
      <c r="CB17" s="1"/>
      <c r="CC17" s="1"/>
      <c r="CD17" s="1"/>
      <c r="CE17" s="1"/>
      <c r="CF17" s="1"/>
      <c r="CG17" s="1"/>
      <c r="CH17" s="1"/>
      <c r="CI17" s="1"/>
      <c r="CJ17" s="1"/>
      <c r="CK17" s="1"/>
      <c r="CL17" s="1"/>
      <c r="CM17" s="1"/>
      <c r="CN17" s="1"/>
      <c r="CO17" s="1"/>
      <c r="CP17" s="1"/>
      <c r="CQ17" s="1"/>
      <c r="CS17" s="314"/>
      <c r="CT17" s="314"/>
      <c r="CU17" s="1"/>
      <c r="CV17" s="1"/>
      <c r="CW17" s="1"/>
      <c r="CX17" s="1"/>
      <c r="CY17" s="1"/>
      <c r="CZ17" s="1"/>
      <c r="DA17" s="1"/>
      <c r="DB17" s="1"/>
      <c r="DC17" s="1"/>
      <c r="DD17" s="1"/>
      <c r="DE17" s="1"/>
      <c r="DF17" s="1"/>
      <c r="DG17" s="1"/>
      <c r="DH17" s="1"/>
      <c r="DI17" s="1"/>
      <c r="DJ17" s="1"/>
      <c r="DK17" s="1"/>
      <c r="DL17" s="1"/>
      <c r="DM17" s="1"/>
      <c r="DN17" s="1"/>
      <c r="DO17" s="1"/>
      <c r="DQ17" s="314"/>
      <c r="DR17" s="314"/>
      <c r="DS17" s="1"/>
      <c r="DT17" s="1"/>
      <c r="DU17" s="1"/>
      <c r="DV17" s="1"/>
      <c r="DW17" s="1"/>
      <c r="DX17" s="1"/>
      <c r="DY17" s="1"/>
      <c r="DZ17" s="1"/>
      <c r="EA17" s="1"/>
      <c r="EB17" s="1"/>
      <c r="EC17" s="1"/>
      <c r="ED17" s="1"/>
      <c r="EE17" s="1"/>
      <c r="EF17" s="1"/>
      <c r="EG17" s="1"/>
      <c r="EH17" s="1"/>
      <c r="EI17" s="1"/>
      <c r="EJ17" s="1"/>
      <c r="EK17" s="1"/>
      <c r="EL17" s="1"/>
      <c r="EM17" s="1"/>
      <c r="EO17" s="314"/>
      <c r="EP17" s="314"/>
      <c r="EQ17" s="1"/>
      <c r="ER17" s="1"/>
      <c r="ES17" s="1"/>
      <c r="ET17" s="1"/>
      <c r="EU17" s="1"/>
      <c r="EV17" s="1"/>
      <c r="EW17" s="1"/>
      <c r="EX17" s="1"/>
      <c r="EY17" s="1"/>
      <c r="EZ17" s="1"/>
      <c r="FA17" s="1"/>
      <c r="FB17" s="1"/>
      <c r="FC17" s="1"/>
      <c r="FD17" s="1"/>
      <c r="FE17" s="1"/>
      <c r="FF17" s="1"/>
      <c r="FG17" s="1"/>
      <c r="FH17" s="1"/>
      <c r="FI17" s="1"/>
      <c r="FJ17" s="1"/>
      <c r="FK17" s="1"/>
    </row>
    <row r="18" spans="1:167" ht="92.25">
      <c r="A18" s="11"/>
      <c r="B18" s="41" t="s">
        <v>413</v>
      </c>
      <c r="C18" s="11">
        <v>0.3</v>
      </c>
      <c r="D18" s="11">
        <v>0.3</v>
      </c>
      <c r="E18" s="11">
        <v>0.3</v>
      </c>
      <c r="F18" s="11">
        <v>0.4</v>
      </c>
      <c r="G18" s="11">
        <v>0.4</v>
      </c>
      <c r="H18" s="11">
        <v>0.4</v>
      </c>
      <c r="I18" s="11">
        <v>0.4</v>
      </c>
      <c r="J18" s="11">
        <v>0.4</v>
      </c>
      <c r="K18" s="11">
        <v>0.4</v>
      </c>
      <c r="L18" s="11">
        <v>0.4</v>
      </c>
      <c r="M18" s="11">
        <v>0.4</v>
      </c>
      <c r="N18" s="11">
        <v>0.5</v>
      </c>
      <c r="O18" s="11">
        <v>0.4</v>
      </c>
      <c r="P18" s="11">
        <v>0.3</v>
      </c>
      <c r="Q18" s="11">
        <v>0.3</v>
      </c>
      <c r="R18" s="11">
        <v>0.3</v>
      </c>
      <c r="S18" s="11">
        <v>0.3</v>
      </c>
      <c r="T18" s="11">
        <v>0.3</v>
      </c>
      <c r="U18" s="11">
        <v>0.3</v>
      </c>
      <c r="V18" s="11">
        <v>0.3</v>
      </c>
      <c r="W18" s="11">
        <v>0.3</v>
      </c>
      <c r="Y18" s="11"/>
      <c r="Z18" s="41" t="s">
        <v>413</v>
      </c>
      <c r="AA18" s="11">
        <v>0.8</v>
      </c>
      <c r="AB18" s="11">
        <v>0.8</v>
      </c>
      <c r="AC18" s="11">
        <v>0.7</v>
      </c>
      <c r="AD18" s="11">
        <v>0.7</v>
      </c>
      <c r="AE18" s="11">
        <v>0.8</v>
      </c>
      <c r="AF18" s="11">
        <v>0.7</v>
      </c>
      <c r="AG18" s="11">
        <v>0.8</v>
      </c>
      <c r="AH18" s="11">
        <v>0.9</v>
      </c>
      <c r="AI18" s="11">
        <v>0.9</v>
      </c>
      <c r="AJ18" s="11">
        <v>0.9</v>
      </c>
      <c r="AK18" s="11">
        <v>0.8</v>
      </c>
      <c r="AL18" s="11">
        <v>0.9</v>
      </c>
      <c r="AM18" s="11">
        <v>0.9</v>
      </c>
      <c r="AN18" s="11">
        <v>0.9</v>
      </c>
      <c r="AO18" s="11">
        <v>0.8</v>
      </c>
      <c r="AP18" s="11">
        <v>0.7</v>
      </c>
      <c r="AQ18" s="11">
        <v>0.7</v>
      </c>
      <c r="AR18" s="11">
        <v>0.6</v>
      </c>
      <c r="AS18" s="11">
        <v>0.7</v>
      </c>
      <c r="AT18" s="11">
        <v>0.6</v>
      </c>
      <c r="AU18" s="11">
        <v>0.5</v>
      </c>
      <c r="AW18" s="11"/>
      <c r="AX18" s="41" t="s">
        <v>413</v>
      </c>
      <c r="AY18" s="11">
        <v>1.7</v>
      </c>
      <c r="AZ18" s="11">
        <v>1.6</v>
      </c>
      <c r="BA18" s="11">
        <v>1.5</v>
      </c>
      <c r="BB18" s="11">
        <v>1.3</v>
      </c>
      <c r="BC18" s="11">
        <v>1.4</v>
      </c>
      <c r="BD18" s="11">
        <v>1.6</v>
      </c>
      <c r="BE18" s="11">
        <v>1.5</v>
      </c>
      <c r="BF18" s="11">
        <v>1.5</v>
      </c>
      <c r="BG18" s="11">
        <v>1.5</v>
      </c>
      <c r="BH18" s="11">
        <v>1.1000000000000001</v>
      </c>
      <c r="BI18" s="11">
        <v>1.3</v>
      </c>
      <c r="BJ18" s="11">
        <v>1.3</v>
      </c>
      <c r="BK18" s="11">
        <v>1.2</v>
      </c>
      <c r="BL18" s="11">
        <v>1.3</v>
      </c>
      <c r="BM18" s="11">
        <v>1.4</v>
      </c>
      <c r="BN18" s="11">
        <v>1.4</v>
      </c>
      <c r="BO18" s="11">
        <v>1.4</v>
      </c>
      <c r="BP18" s="11">
        <v>1.4</v>
      </c>
      <c r="BQ18" s="11">
        <v>1.5</v>
      </c>
      <c r="BR18" s="11">
        <v>1.5</v>
      </c>
      <c r="BS18" s="11">
        <v>1.5</v>
      </c>
      <c r="BU18" s="11"/>
      <c r="BV18" s="41" t="s">
        <v>413</v>
      </c>
      <c r="BW18" s="11">
        <v>0.3</v>
      </c>
      <c r="BX18" s="11">
        <v>0.2</v>
      </c>
      <c r="BY18" s="11">
        <v>0.1</v>
      </c>
      <c r="BZ18" s="11">
        <v>0.2</v>
      </c>
      <c r="CA18" s="11">
        <v>0.3</v>
      </c>
      <c r="CB18" s="11">
        <v>0.3</v>
      </c>
      <c r="CC18" s="11">
        <v>0.3</v>
      </c>
      <c r="CD18" s="11">
        <v>0.3</v>
      </c>
      <c r="CE18" s="11">
        <v>0.3</v>
      </c>
      <c r="CF18" s="11">
        <v>0.5</v>
      </c>
      <c r="CG18" s="11">
        <v>0.6</v>
      </c>
      <c r="CH18" s="11">
        <v>0.7</v>
      </c>
      <c r="CI18" s="11">
        <v>0.6</v>
      </c>
      <c r="CJ18" s="11">
        <v>0.6</v>
      </c>
      <c r="CK18" s="11">
        <v>0.7</v>
      </c>
      <c r="CL18" s="11">
        <v>0.7</v>
      </c>
      <c r="CM18" s="11">
        <v>0.7</v>
      </c>
      <c r="CN18" s="11">
        <v>0.8</v>
      </c>
      <c r="CO18" s="11">
        <v>0.9</v>
      </c>
      <c r="CP18" s="11">
        <v>0.9</v>
      </c>
      <c r="CQ18" s="11">
        <v>0.8</v>
      </c>
      <c r="CS18" s="11"/>
      <c r="CT18" s="41" t="s">
        <v>413</v>
      </c>
      <c r="CU18" s="11">
        <v>0.4</v>
      </c>
      <c r="CV18" s="11">
        <v>0.3</v>
      </c>
      <c r="CW18" s="11">
        <v>0.2</v>
      </c>
      <c r="CX18" s="11">
        <v>0.2</v>
      </c>
      <c r="CY18" s="11">
        <v>0.2</v>
      </c>
      <c r="CZ18" s="11">
        <v>0.4</v>
      </c>
      <c r="DA18" s="11">
        <v>0.4</v>
      </c>
      <c r="DB18" s="11">
        <v>0.2</v>
      </c>
      <c r="DC18" s="11">
        <v>0.5</v>
      </c>
      <c r="DD18" s="11">
        <v>0.4</v>
      </c>
      <c r="DE18" s="11">
        <v>0.7</v>
      </c>
      <c r="DF18" s="11">
        <v>0.7</v>
      </c>
      <c r="DG18" s="11">
        <v>0.6</v>
      </c>
      <c r="DH18" s="11">
        <v>0.7</v>
      </c>
      <c r="DI18" s="11">
        <v>0.7</v>
      </c>
      <c r="DJ18" s="11">
        <v>0.8</v>
      </c>
      <c r="DK18" s="11">
        <v>0.8</v>
      </c>
      <c r="DL18" s="11">
        <v>1.1000000000000001</v>
      </c>
      <c r="DM18" s="11">
        <v>1.3</v>
      </c>
      <c r="DN18" s="11">
        <v>1.4</v>
      </c>
      <c r="DO18" s="11">
        <v>1.2</v>
      </c>
      <c r="DQ18" s="11"/>
      <c r="DR18" s="41" t="s">
        <v>413</v>
      </c>
      <c r="DS18" s="11">
        <v>1.8</v>
      </c>
      <c r="DT18" s="11">
        <v>2.2999999999999998</v>
      </c>
      <c r="DU18" s="11">
        <v>2.2000000000000002</v>
      </c>
      <c r="DV18" s="11">
        <v>2.6</v>
      </c>
      <c r="DW18" s="11">
        <v>2.6</v>
      </c>
      <c r="DX18" s="11">
        <v>2.8</v>
      </c>
      <c r="DY18" s="11">
        <v>3.2</v>
      </c>
      <c r="DZ18" s="11">
        <v>3.6</v>
      </c>
      <c r="EA18" s="11">
        <v>3.6</v>
      </c>
      <c r="EB18" s="11">
        <v>2.9</v>
      </c>
      <c r="EC18" s="11">
        <v>2.2000000000000002</v>
      </c>
      <c r="ED18" s="11">
        <v>2.6</v>
      </c>
      <c r="EE18" s="11">
        <v>3.1</v>
      </c>
      <c r="EF18" s="11">
        <v>3</v>
      </c>
      <c r="EG18" s="11">
        <v>2.9</v>
      </c>
      <c r="EH18" s="11">
        <v>2.5</v>
      </c>
      <c r="EI18" s="11">
        <v>1.9</v>
      </c>
      <c r="EJ18" s="11">
        <v>2.1</v>
      </c>
      <c r="EK18" s="11">
        <v>1.9</v>
      </c>
      <c r="EL18" s="11">
        <v>1.9</v>
      </c>
      <c r="EM18" s="11">
        <v>1.9</v>
      </c>
      <c r="EO18" s="11"/>
      <c r="EP18" s="41" t="s">
        <v>413</v>
      </c>
      <c r="EQ18" s="11">
        <v>1.3</v>
      </c>
      <c r="ER18" s="11">
        <v>1.1000000000000001</v>
      </c>
      <c r="ES18" s="11">
        <v>0.9</v>
      </c>
      <c r="ET18" s="11">
        <v>0.6</v>
      </c>
      <c r="EU18" s="11">
        <v>0.4</v>
      </c>
      <c r="EV18" s="11">
        <v>0.4</v>
      </c>
      <c r="EW18" s="11">
        <v>0.4</v>
      </c>
      <c r="EX18" s="11">
        <v>0.4</v>
      </c>
      <c r="EY18" s="11">
        <v>0.7</v>
      </c>
      <c r="EZ18" s="11">
        <v>0.4</v>
      </c>
      <c r="FA18" s="11">
        <v>0.5</v>
      </c>
      <c r="FB18" s="11">
        <v>0.7</v>
      </c>
      <c r="FC18" s="11">
        <v>0.7</v>
      </c>
      <c r="FD18" s="11">
        <v>0.5</v>
      </c>
      <c r="FE18" s="11">
        <v>0.7</v>
      </c>
      <c r="FF18" s="11">
        <v>0.7</v>
      </c>
      <c r="FG18" s="11">
        <v>0.8</v>
      </c>
      <c r="FH18" s="11">
        <v>1.1000000000000001</v>
      </c>
      <c r="FI18" s="11">
        <v>1</v>
      </c>
      <c r="FJ18" s="11">
        <v>1</v>
      </c>
      <c r="FK18" s="11">
        <v>0.9</v>
      </c>
    </row>
    <row r="19" spans="1:167" ht="15">
      <c r="A19" s="11"/>
      <c r="B19" s="7" t="s">
        <v>411</v>
      </c>
      <c r="C19" s="16">
        <v>0</v>
      </c>
      <c r="D19" s="16">
        <v>0</v>
      </c>
      <c r="E19" s="16">
        <v>0</v>
      </c>
      <c r="F19" s="16">
        <v>0</v>
      </c>
      <c r="G19" s="16">
        <v>0</v>
      </c>
      <c r="H19" s="16">
        <v>0</v>
      </c>
      <c r="I19" s="16">
        <v>0</v>
      </c>
      <c r="J19" s="16">
        <v>0</v>
      </c>
      <c r="K19" s="16">
        <v>0</v>
      </c>
      <c r="L19" s="16">
        <v>0</v>
      </c>
      <c r="M19" s="16">
        <v>0</v>
      </c>
      <c r="N19" s="16">
        <v>0</v>
      </c>
      <c r="O19" s="16">
        <v>0</v>
      </c>
      <c r="P19" s="16">
        <v>0</v>
      </c>
      <c r="Q19" s="16">
        <v>0</v>
      </c>
      <c r="R19" s="16">
        <v>0</v>
      </c>
      <c r="S19" s="16">
        <v>0</v>
      </c>
      <c r="T19" s="16">
        <v>0</v>
      </c>
      <c r="U19" s="16">
        <v>0</v>
      </c>
      <c r="V19" s="16">
        <v>0</v>
      </c>
      <c r="W19" s="16">
        <v>0</v>
      </c>
      <c r="Y19" s="11"/>
      <c r="Z19" s="7" t="s">
        <v>411</v>
      </c>
      <c r="AA19" s="16">
        <v>0</v>
      </c>
      <c r="AB19" s="16">
        <v>0</v>
      </c>
      <c r="AC19" s="16">
        <v>0</v>
      </c>
      <c r="AD19" s="16">
        <v>0</v>
      </c>
      <c r="AE19" s="16">
        <v>0</v>
      </c>
      <c r="AF19" s="16">
        <v>0</v>
      </c>
      <c r="AG19" s="16">
        <v>0</v>
      </c>
      <c r="AH19" s="16">
        <v>0</v>
      </c>
      <c r="AI19" s="16">
        <v>0</v>
      </c>
      <c r="AJ19" s="16">
        <v>0</v>
      </c>
      <c r="AK19" s="16">
        <v>0</v>
      </c>
      <c r="AL19" s="16">
        <v>0</v>
      </c>
      <c r="AM19" s="16">
        <v>0</v>
      </c>
      <c r="AN19" s="16">
        <v>0</v>
      </c>
      <c r="AO19" s="16">
        <v>0</v>
      </c>
      <c r="AP19" s="16">
        <v>0</v>
      </c>
      <c r="AQ19" s="16">
        <v>0</v>
      </c>
      <c r="AR19" s="16">
        <v>0</v>
      </c>
      <c r="AS19" s="16">
        <v>0</v>
      </c>
      <c r="AT19" s="16">
        <v>0</v>
      </c>
      <c r="AU19" s="16">
        <v>0</v>
      </c>
      <c r="AW19" s="11"/>
      <c r="AX19" s="7" t="s">
        <v>411</v>
      </c>
      <c r="AY19" s="16">
        <v>0.1</v>
      </c>
      <c r="AZ19" s="16">
        <v>0.1</v>
      </c>
      <c r="BA19" s="16">
        <v>0.1</v>
      </c>
      <c r="BB19" s="16">
        <v>0</v>
      </c>
      <c r="BC19" s="16">
        <v>0</v>
      </c>
      <c r="BD19" s="16">
        <v>0</v>
      </c>
      <c r="BE19" s="16">
        <v>0</v>
      </c>
      <c r="BF19" s="16">
        <v>0</v>
      </c>
      <c r="BG19" s="16">
        <v>0</v>
      </c>
      <c r="BH19" s="16">
        <v>0</v>
      </c>
      <c r="BI19" s="16">
        <v>0</v>
      </c>
      <c r="BJ19" s="16">
        <v>0</v>
      </c>
      <c r="BK19" s="16">
        <v>0</v>
      </c>
      <c r="BL19" s="16">
        <v>0</v>
      </c>
      <c r="BM19" s="16">
        <v>0</v>
      </c>
      <c r="BN19" s="16">
        <v>0</v>
      </c>
      <c r="BO19" s="16">
        <v>0</v>
      </c>
      <c r="BP19" s="16">
        <v>0</v>
      </c>
      <c r="BQ19" s="16">
        <v>0</v>
      </c>
      <c r="BR19" s="16">
        <v>0</v>
      </c>
      <c r="BS19" s="16">
        <v>0</v>
      </c>
      <c r="BU19" s="11"/>
      <c r="BV19" s="7" t="s">
        <v>411</v>
      </c>
      <c r="BW19" s="16">
        <v>0</v>
      </c>
      <c r="BX19" s="16">
        <v>0</v>
      </c>
      <c r="BY19" s="16">
        <v>0</v>
      </c>
      <c r="BZ19" s="16">
        <v>0</v>
      </c>
      <c r="CA19" s="16">
        <v>0</v>
      </c>
      <c r="CB19" s="16">
        <v>0</v>
      </c>
      <c r="CC19" s="16">
        <v>0</v>
      </c>
      <c r="CD19" s="16">
        <v>0</v>
      </c>
      <c r="CE19" s="16">
        <v>0</v>
      </c>
      <c r="CF19" s="16">
        <v>0</v>
      </c>
      <c r="CG19" s="16">
        <v>0</v>
      </c>
      <c r="CH19" s="16">
        <v>0</v>
      </c>
      <c r="CI19" s="16">
        <v>0</v>
      </c>
      <c r="CJ19" s="16">
        <v>0</v>
      </c>
      <c r="CK19" s="16">
        <v>0</v>
      </c>
      <c r="CL19" s="16">
        <v>0</v>
      </c>
      <c r="CM19" s="16">
        <v>0</v>
      </c>
      <c r="CN19" s="16">
        <v>0</v>
      </c>
      <c r="CO19" s="16">
        <v>0</v>
      </c>
      <c r="CP19" s="16">
        <v>0</v>
      </c>
      <c r="CQ19" s="16">
        <v>0</v>
      </c>
      <c r="CS19" s="11"/>
      <c r="CT19" s="7" t="s">
        <v>411</v>
      </c>
      <c r="CU19" s="16">
        <v>0</v>
      </c>
      <c r="CV19" s="16">
        <v>0</v>
      </c>
      <c r="CW19" s="16">
        <v>0</v>
      </c>
      <c r="CX19" s="16">
        <v>0</v>
      </c>
      <c r="CY19" s="16">
        <v>0</v>
      </c>
      <c r="CZ19" s="16">
        <v>0</v>
      </c>
      <c r="DA19" s="16">
        <v>0</v>
      </c>
      <c r="DB19" s="16">
        <v>0</v>
      </c>
      <c r="DC19" s="16">
        <v>0</v>
      </c>
      <c r="DD19" s="16">
        <v>0</v>
      </c>
      <c r="DE19" s="16">
        <v>0</v>
      </c>
      <c r="DF19" s="16">
        <v>0</v>
      </c>
      <c r="DG19" s="16">
        <v>0</v>
      </c>
      <c r="DH19" s="16">
        <v>0</v>
      </c>
      <c r="DI19" s="16">
        <v>0</v>
      </c>
      <c r="DJ19" s="16">
        <v>0</v>
      </c>
      <c r="DK19" s="16">
        <v>0</v>
      </c>
      <c r="DL19" s="16">
        <v>0</v>
      </c>
      <c r="DM19" s="16">
        <v>0</v>
      </c>
      <c r="DN19" s="16">
        <v>0</v>
      </c>
      <c r="DO19" s="16">
        <v>0</v>
      </c>
      <c r="DQ19" s="11"/>
      <c r="DR19" s="7" t="s">
        <v>411</v>
      </c>
      <c r="DS19" s="16">
        <v>0.1</v>
      </c>
      <c r="DT19" s="16">
        <v>0.1</v>
      </c>
      <c r="DU19" s="16">
        <v>0.1</v>
      </c>
      <c r="DV19" s="16">
        <v>0.1</v>
      </c>
      <c r="DW19" s="16">
        <v>0.1</v>
      </c>
      <c r="DX19" s="16">
        <v>0.1</v>
      </c>
      <c r="DY19" s="16">
        <v>0.1</v>
      </c>
      <c r="DZ19" s="16">
        <v>0.1</v>
      </c>
      <c r="EA19" s="16">
        <v>0.1</v>
      </c>
      <c r="EB19" s="16">
        <v>0.1</v>
      </c>
      <c r="EC19" s="16">
        <v>0.1</v>
      </c>
      <c r="ED19" s="16">
        <v>0.1</v>
      </c>
      <c r="EE19" s="16">
        <v>0.1</v>
      </c>
      <c r="EF19" s="16">
        <v>0.1</v>
      </c>
      <c r="EG19" s="16">
        <v>0.1</v>
      </c>
      <c r="EH19" s="16">
        <v>0.1</v>
      </c>
      <c r="EI19" s="16">
        <v>0</v>
      </c>
      <c r="EJ19" s="16">
        <v>0</v>
      </c>
      <c r="EK19" s="16">
        <v>0</v>
      </c>
      <c r="EL19" s="16">
        <v>0</v>
      </c>
      <c r="EM19" s="16">
        <v>0</v>
      </c>
      <c r="EO19" s="11"/>
      <c r="EP19" s="7" t="s">
        <v>411</v>
      </c>
      <c r="EQ19" s="16">
        <v>0</v>
      </c>
      <c r="ER19" s="16">
        <v>0</v>
      </c>
      <c r="ES19" s="16">
        <v>0</v>
      </c>
      <c r="ET19" s="16">
        <v>0</v>
      </c>
      <c r="EU19" s="16">
        <v>0</v>
      </c>
      <c r="EV19" s="16">
        <v>0</v>
      </c>
      <c r="EW19" s="16">
        <v>0</v>
      </c>
      <c r="EX19" s="16">
        <v>0</v>
      </c>
      <c r="EY19" s="16">
        <v>0</v>
      </c>
      <c r="EZ19" s="16">
        <v>0</v>
      </c>
      <c r="FA19" s="16">
        <v>0</v>
      </c>
      <c r="FB19" s="16">
        <v>0</v>
      </c>
      <c r="FC19" s="16">
        <v>0</v>
      </c>
      <c r="FD19" s="16">
        <v>0</v>
      </c>
      <c r="FE19" s="16">
        <v>0</v>
      </c>
      <c r="FF19" s="16">
        <v>0</v>
      </c>
      <c r="FG19" s="16">
        <v>0</v>
      </c>
      <c r="FH19" s="16">
        <v>0</v>
      </c>
      <c r="FI19" s="16">
        <v>0</v>
      </c>
      <c r="FJ19" s="16">
        <v>0</v>
      </c>
      <c r="FK19" s="16">
        <v>0</v>
      </c>
    </row>
    <row r="20" spans="1:167" ht="15">
      <c r="A20" s="11"/>
      <c r="B20" s="7" t="s">
        <v>412</v>
      </c>
      <c r="C20" s="16">
        <v>0.3</v>
      </c>
      <c r="D20" s="16">
        <v>0.3</v>
      </c>
      <c r="E20" s="16">
        <v>0.3</v>
      </c>
      <c r="F20" s="16">
        <v>0.4</v>
      </c>
      <c r="G20" s="16">
        <v>0.4</v>
      </c>
      <c r="H20" s="16">
        <v>0.4</v>
      </c>
      <c r="I20" s="16">
        <v>0.4</v>
      </c>
      <c r="J20" s="16">
        <v>0.4</v>
      </c>
      <c r="K20" s="16">
        <v>0.4</v>
      </c>
      <c r="L20" s="16">
        <v>0.4</v>
      </c>
      <c r="M20" s="16">
        <v>0.4</v>
      </c>
      <c r="N20" s="16">
        <v>0.4</v>
      </c>
      <c r="O20" s="16">
        <v>0.4</v>
      </c>
      <c r="P20" s="16">
        <v>0.3</v>
      </c>
      <c r="Q20" s="16">
        <v>0.3</v>
      </c>
      <c r="R20" s="16">
        <v>0.3</v>
      </c>
      <c r="S20" s="16">
        <v>0.3</v>
      </c>
      <c r="T20" s="16">
        <v>0.3</v>
      </c>
      <c r="U20" s="16">
        <v>0.3</v>
      </c>
      <c r="V20" s="16">
        <v>0.3</v>
      </c>
      <c r="W20" s="16">
        <v>0.3</v>
      </c>
      <c r="Y20" s="11"/>
      <c r="Z20" s="7" t="s">
        <v>412</v>
      </c>
      <c r="AA20" s="16">
        <v>0.8</v>
      </c>
      <c r="AB20" s="16">
        <v>0.7</v>
      </c>
      <c r="AC20" s="16">
        <v>0.7</v>
      </c>
      <c r="AD20" s="16">
        <v>0.7</v>
      </c>
      <c r="AE20" s="16">
        <v>0.8</v>
      </c>
      <c r="AF20" s="16">
        <v>0.7</v>
      </c>
      <c r="AG20" s="16">
        <v>0.7</v>
      </c>
      <c r="AH20" s="16">
        <v>0.9</v>
      </c>
      <c r="AI20" s="16">
        <v>0.9</v>
      </c>
      <c r="AJ20" s="16">
        <v>0.9</v>
      </c>
      <c r="AK20" s="16">
        <v>0.8</v>
      </c>
      <c r="AL20" s="16">
        <v>0.9</v>
      </c>
      <c r="AM20" s="16">
        <v>0.9</v>
      </c>
      <c r="AN20" s="16">
        <v>0.8</v>
      </c>
      <c r="AO20" s="16">
        <v>0.8</v>
      </c>
      <c r="AP20" s="16">
        <v>0.7</v>
      </c>
      <c r="AQ20" s="16">
        <v>0.7</v>
      </c>
      <c r="AR20" s="16">
        <v>0.6</v>
      </c>
      <c r="AS20" s="16">
        <v>0.7</v>
      </c>
      <c r="AT20" s="16">
        <v>0.6</v>
      </c>
      <c r="AU20" s="16">
        <v>0.5</v>
      </c>
      <c r="AW20" s="11"/>
      <c r="AX20" s="7" t="s">
        <v>412</v>
      </c>
      <c r="AY20" s="16">
        <v>1.6</v>
      </c>
      <c r="AZ20" s="16">
        <v>1.5</v>
      </c>
      <c r="BA20" s="16">
        <v>1.4</v>
      </c>
      <c r="BB20" s="16">
        <v>1.2</v>
      </c>
      <c r="BC20" s="16">
        <v>1.4</v>
      </c>
      <c r="BD20" s="16">
        <v>1.5</v>
      </c>
      <c r="BE20" s="16">
        <v>1.4</v>
      </c>
      <c r="BF20" s="16">
        <v>1.5</v>
      </c>
      <c r="BG20" s="16">
        <v>1.5</v>
      </c>
      <c r="BH20" s="16">
        <v>1.1000000000000001</v>
      </c>
      <c r="BI20" s="16">
        <v>1.2</v>
      </c>
      <c r="BJ20" s="16">
        <v>1.3</v>
      </c>
      <c r="BK20" s="16">
        <v>1.2</v>
      </c>
      <c r="BL20" s="16">
        <v>1.3</v>
      </c>
      <c r="BM20" s="16">
        <v>1.4</v>
      </c>
      <c r="BN20" s="16">
        <v>1.4</v>
      </c>
      <c r="BO20" s="16">
        <v>1.4</v>
      </c>
      <c r="BP20" s="16">
        <v>1.4</v>
      </c>
      <c r="BQ20" s="16">
        <v>1.5</v>
      </c>
      <c r="BR20" s="16">
        <v>1.5</v>
      </c>
      <c r="BS20" s="16">
        <v>1.5</v>
      </c>
      <c r="BU20" s="11"/>
      <c r="BV20" s="7" t="s">
        <v>412</v>
      </c>
      <c r="BW20" s="16">
        <v>0.3</v>
      </c>
      <c r="BX20" s="16">
        <v>0.2</v>
      </c>
      <c r="BY20" s="16">
        <v>0.1</v>
      </c>
      <c r="BZ20" s="16">
        <v>0.2</v>
      </c>
      <c r="CA20" s="16">
        <v>0.3</v>
      </c>
      <c r="CB20" s="16">
        <v>0.3</v>
      </c>
      <c r="CC20" s="16">
        <v>0.3</v>
      </c>
      <c r="CD20" s="16">
        <v>0.2</v>
      </c>
      <c r="CE20" s="16">
        <v>0.3</v>
      </c>
      <c r="CF20" s="16">
        <v>0.5</v>
      </c>
      <c r="CG20" s="16">
        <v>0.6</v>
      </c>
      <c r="CH20" s="16">
        <v>0.7</v>
      </c>
      <c r="CI20" s="16">
        <v>0.6</v>
      </c>
      <c r="CJ20" s="16">
        <v>0.6</v>
      </c>
      <c r="CK20" s="16">
        <v>0.6</v>
      </c>
      <c r="CL20" s="16">
        <v>0.7</v>
      </c>
      <c r="CM20" s="16">
        <v>0.6</v>
      </c>
      <c r="CN20" s="16">
        <v>0.8</v>
      </c>
      <c r="CO20" s="16">
        <v>0.9</v>
      </c>
      <c r="CP20" s="16">
        <v>0.9</v>
      </c>
      <c r="CQ20" s="16">
        <v>0.8</v>
      </c>
      <c r="CS20" s="11"/>
      <c r="CT20" s="7" t="s">
        <v>412</v>
      </c>
      <c r="CU20" s="16">
        <v>0.4</v>
      </c>
      <c r="CV20" s="16">
        <v>0.3</v>
      </c>
      <c r="CW20" s="16">
        <v>0.2</v>
      </c>
      <c r="CX20" s="16">
        <v>0.2</v>
      </c>
      <c r="CY20" s="16">
        <v>0.2</v>
      </c>
      <c r="CZ20" s="16">
        <v>0.4</v>
      </c>
      <c r="DA20" s="16">
        <v>0.4</v>
      </c>
      <c r="DB20" s="16">
        <v>0.2</v>
      </c>
      <c r="DC20" s="16">
        <v>0.5</v>
      </c>
      <c r="DD20" s="16">
        <v>0.4</v>
      </c>
      <c r="DE20" s="16">
        <v>0.7</v>
      </c>
      <c r="DF20" s="16">
        <v>0.7</v>
      </c>
      <c r="DG20" s="16">
        <v>0.5</v>
      </c>
      <c r="DH20" s="16">
        <v>0.7</v>
      </c>
      <c r="DI20" s="16">
        <v>0.7</v>
      </c>
      <c r="DJ20" s="16">
        <v>0.8</v>
      </c>
      <c r="DK20" s="16">
        <v>0.8</v>
      </c>
      <c r="DL20" s="16">
        <v>1.1000000000000001</v>
      </c>
      <c r="DM20" s="16">
        <v>1.2</v>
      </c>
      <c r="DN20" s="16">
        <v>1.3</v>
      </c>
      <c r="DO20" s="16">
        <v>1.2</v>
      </c>
      <c r="DQ20" s="11"/>
      <c r="DR20" s="7" t="s">
        <v>412</v>
      </c>
      <c r="DS20" s="16">
        <v>1.7</v>
      </c>
      <c r="DT20" s="16">
        <v>2.2000000000000002</v>
      </c>
      <c r="DU20" s="16">
        <v>2.1</v>
      </c>
      <c r="DV20" s="16">
        <v>2.5</v>
      </c>
      <c r="DW20" s="16">
        <v>2.6</v>
      </c>
      <c r="DX20" s="16">
        <v>2.7</v>
      </c>
      <c r="DY20" s="16">
        <v>3.1</v>
      </c>
      <c r="DZ20" s="16">
        <v>3.5</v>
      </c>
      <c r="EA20" s="16">
        <v>3.5</v>
      </c>
      <c r="EB20" s="16">
        <v>2.8</v>
      </c>
      <c r="EC20" s="16">
        <v>2.1</v>
      </c>
      <c r="ED20" s="16">
        <v>2.5</v>
      </c>
      <c r="EE20" s="16">
        <v>3</v>
      </c>
      <c r="EF20" s="16">
        <v>2.9</v>
      </c>
      <c r="EG20" s="16">
        <v>2.8</v>
      </c>
      <c r="EH20" s="16">
        <v>2.5</v>
      </c>
      <c r="EI20" s="16">
        <v>1.8</v>
      </c>
      <c r="EJ20" s="16">
        <v>2</v>
      </c>
      <c r="EK20" s="16">
        <v>1.9</v>
      </c>
      <c r="EL20" s="16">
        <v>1.9</v>
      </c>
      <c r="EM20" s="16">
        <v>1.8</v>
      </c>
      <c r="EO20" s="11"/>
      <c r="EP20" s="7" t="s">
        <v>412</v>
      </c>
      <c r="EQ20" s="16">
        <v>1.2</v>
      </c>
      <c r="ER20" s="16">
        <v>1</v>
      </c>
      <c r="ES20" s="16">
        <v>0.8</v>
      </c>
      <c r="ET20" s="16">
        <v>0.6</v>
      </c>
      <c r="EU20" s="16">
        <v>0.4</v>
      </c>
      <c r="EV20" s="16">
        <v>0.4</v>
      </c>
      <c r="EW20" s="16">
        <v>0.4</v>
      </c>
      <c r="EX20" s="16">
        <v>0.4</v>
      </c>
      <c r="EY20" s="16">
        <v>0.6</v>
      </c>
      <c r="EZ20" s="16">
        <v>0.4</v>
      </c>
      <c r="FA20" s="16">
        <v>0.5</v>
      </c>
      <c r="FB20" s="16">
        <v>0.6</v>
      </c>
      <c r="FC20" s="16">
        <v>0.7</v>
      </c>
      <c r="FD20" s="16">
        <v>0.5</v>
      </c>
      <c r="FE20" s="16">
        <v>0.6</v>
      </c>
      <c r="FF20" s="16">
        <v>0.6</v>
      </c>
      <c r="FG20" s="16">
        <v>0.8</v>
      </c>
      <c r="FH20" s="16">
        <v>1.1000000000000001</v>
      </c>
      <c r="FI20" s="16">
        <v>1</v>
      </c>
      <c r="FJ20" s="16">
        <v>1</v>
      </c>
      <c r="FK20" s="16">
        <v>0.9</v>
      </c>
    </row>
    <row r="21" spans="1:167" ht="15">
      <c r="A21" s="323"/>
      <c r="B21" s="323"/>
      <c r="C21" s="1"/>
      <c r="D21" s="1"/>
      <c r="E21" s="1"/>
      <c r="F21" s="1"/>
      <c r="G21" s="1"/>
      <c r="H21" s="1"/>
      <c r="I21" s="1"/>
      <c r="J21" s="1"/>
      <c r="K21" s="1"/>
      <c r="L21" s="1"/>
      <c r="M21" s="1"/>
      <c r="N21" s="1"/>
      <c r="O21" s="1"/>
      <c r="P21" s="1"/>
      <c r="Q21" s="1"/>
      <c r="R21" s="1"/>
      <c r="S21" s="1"/>
      <c r="T21" s="1"/>
      <c r="U21" s="1"/>
      <c r="V21" s="1"/>
      <c r="W21" s="1"/>
      <c r="Y21" s="323"/>
      <c r="Z21" s="323"/>
      <c r="AA21" s="1"/>
      <c r="AB21" s="1"/>
      <c r="AC21" s="1"/>
      <c r="AD21" s="1"/>
      <c r="AE21" s="1"/>
      <c r="AF21" s="1"/>
      <c r="AG21" s="1"/>
      <c r="AH21" s="1"/>
      <c r="AI21" s="1"/>
      <c r="AJ21" s="1"/>
      <c r="AK21" s="1"/>
      <c r="AL21" s="1"/>
      <c r="AM21" s="1"/>
      <c r="AN21" s="1"/>
      <c r="AO21" s="1"/>
      <c r="AP21" s="1"/>
      <c r="AQ21" s="1"/>
      <c r="AR21" s="1"/>
      <c r="AS21" s="1"/>
      <c r="AT21" s="1"/>
      <c r="AU21" s="1"/>
      <c r="AW21" s="323"/>
      <c r="AX21" s="323"/>
      <c r="AY21" s="1"/>
      <c r="AZ21" s="1"/>
      <c r="BA21" s="1"/>
      <c r="BB21" s="1"/>
      <c r="BC21" s="1"/>
      <c r="BD21" s="1"/>
      <c r="BE21" s="1"/>
      <c r="BF21" s="1"/>
      <c r="BG21" s="1"/>
      <c r="BH21" s="1"/>
      <c r="BI21" s="1"/>
      <c r="BJ21" s="1"/>
      <c r="BK21" s="1"/>
      <c r="BL21" s="1"/>
      <c r="BM21" s="1"/>
      <c r="BN21" s="1"/>
      <c r="BO21" s="1"/>
      <c r="BP21" s="1"/>
      <c r="BQ21" s="1"/>
      <c r="BR21" s="1"/>
      <c r="BS21" s="1"/>
      <c r="BU21" s="323"/>
      <c r="BV21" s="323"/>
      <c r="BW21" s="1"/>
      <c r="BX21" s="1"/>
      <c r="BY21" s="1"/>
      <c r="BZ21" s="1"/>
      <c r="CA21" s="1"/>
      <c r="CB21" s="1"/>
      <c r="CC21" s="1"/>
      <c r="CD21" s="1"/>
      <c r="CE21" s="1"/>
      <c r="CF21" s="1"/>
      <c r="CG21" s="1"/>
      <c r="CH21" s="1"/>
      <c r="CI21" s="1"/>
      <c r="CJ21" s="1"/>
      <c r="CK21" s="1"/>
      <c r="CL21" s="1"/>
      <c r="CM21" s="1"/>
      <c r="CN21" s="1"/>
      <c r="CO21" s="1"/>
      <c r="CP21" s="1"/>
      <c r="CQ21" s="1"/>
      <c r="CS21" s="323"/>
      <c r="CT21" s="323"/>
      <c r="CU21" s="1"/>
      <c r="CV21" s="1"/>
      <c r="CW21" s="1"/>
      <c r="CX21" s="1"/>
      <c r="CY21" s="1"/>
      <c r="CZ21" s="1"/>
      <c r="DA21" s="1"/>
      <c r="DB21" s="1"/>
      <c r="DC21" s="1"/>
      <c r="DD21" s="1"/>
      <c r="DE21" s="1"/>
      <c r="DF21" s="1"/>
      <c r="DG21" s="1"/>
      <c r="DH21" s="1"/>
      <c r="DI21" s="1"/>
      <c r="DJ21" s="1"/>
      <c r="DK21" s="1"/>
      <c r="DL21" s="1"/>
      <c r="DM21" s="1"/>
      <c r="DN21" s="1"/>
      <c r="DO21" s="1"/>
      <c r="DQ21" s="323"/>
      <c r="DR21" s="323"/>
      <c r="DS21" s="1"/>
      <c r="DT21" s="1"/>
      <c r="DU21" s="1"/>
      <c r="DV21" s="1"/>
      <c r="DW21" s="1"/>
      <c r="DX21" s="1"/>
      <c r="DY21" s="1"/>
      <c r="DZ21" s="1"/>
      <c r="EA21" s="1"/>
      <c r="EB21" s="1"/>
      <c r="EC21" s="1"/>
      <c r="ED21" s="1"/>
      <c r="EE21" s="1"/>
      <c r="EF21" s="1"/>
      <c r="EG21" s="1"/>
      <c r="EH21" s="1"/>
      <c r="EI21" s="1"/>
      <c r="EJ21" s="1"/>
      <c r="EK21" s="1"/>
      <c r="EL21" s="1"/>
      <c r="EM21" s="1"/>
      <c r="EO21" s="323"/>
      <c r="EP21" s="323"/>
      <c r="EQ21" s="1"/>
      <c r="ER21" s="1"/>
      <c r="ES21" s="1"/>
      <c r="ET21" s="1"/>
      <c r="EU21" s="1"/>
      <c r="EV21" s="1"/>
      <c r="EW21" s="1"/>
      <c r="EX21" s="1"/>
      <c r="EY21" s="1"/>
      <c r="EZ21" s="1"/>
      <c r="FA21" s="1"/>
      <c r="FB21" s="1"/>
      <c r="FC21" s="1"/>
      <c r="FD21" s="1"/>
      <c r="FE21" s="1"/>
      <c r="FF21" s="1"/>
      <c r="FG21" s="1"/>
      <c r="FH21" s="1"/>
      <c r="FI21" s="1"/>
      <c r="FJ21" s="1"/>
      <c r="FK21" s="1"/>
    </row>
    <row r="22" spans="1:167" ht="102.75">
      <c r="A22" s="1"/>
      <c r="B22" s="142" t="s">
        <v>414</v>
      </c>
      <c r="C22" s="11">
        <v>78.099999999999994</v>
      </c>
      <c r="D22" s="11">
        <v>78.099999999999994</v>
      </c>
      <c r="E22" s="11">
        <v>78.099999999999994</v>
      </c>
      <c r="F22" s="11">
        <v>78.099999999999994</v>
      </c>
      <c r="G22" s="11">
        <v>78.099999999999994</v>
      </c>
      <c r="H22" s="11">
        <v>78.099999999999994</v>
      </c>
      <c r="I22" s="11">
        <v>78.099999999999994</v>
      </c>
      <c r="J22" s="11">
        <v>78.099999999999994</v>
      </c>
      <c r="K22" s="11">
        <v>78.099999999999994</v>
      </c>
      <c r="L22" s="11">
        <v>78.099999999999994</v>
      </c>
      <c r="M22" s="11">
        <v>78.099999999999994</v>
      </c>
      <c r="N22" s="11">
        <v>78.099999999999994</v>
      </c>
      <c r="O22" s="11">
        <v>78.099999999999994</v>
      </c>
      <c r="P22" s="11">
        <v>78.099999999999994</v>
      </c>
      <c r="Q22" s="11">
        <v>78.099999999999994</v>
      </c>
      <c r="R22" s="11">
        <v>78.099999999999994</v>
      </c>
      <c r="S22" s="11">
        <v>78.099999999999994</v>
      </c>
      <c r="T22" s="11">
        <v>78.099999999999994</v>
      </c>
      <c r="U22" s="11">
        <v>78.099999999999994</v>
      </c>
      <c r="V22" s="11">
        <v>78.099999999999994</v>
      </c>
      <c r="W22" s="11">
        <v>78.099999999999994</v>
      </c>
      <c r="Y22" s="1"/>
      <c r="Z22" s="142" t="s">
        <v>414</v>
      </c>
      <c r="AA22" s="11">
        <v>78.099999999999994</v>
      </c>
      <c r="AB22" s="11">
        <v>78.099999999999994</v>
      </c>
      <c r="AC22" s="11">
        <v>78.099999999999994</v>
      </c>
      <c r="AD22" s="11">
        <v>78.099999999999994</v>
      </c>
      <c r="AE22" s="11">
        <v>78.099999999999994</v>
      </c>
      <c r="AF22" s="11">
        <v>78.099999999999994</v>
      </c>
      <c r="AG22" s="11">
        <v>78.099999999999994</v>
      </c>
      <c r="AH22" s="11">
        <v>78.099999999999994</v>
      </c>
      <c r="AI22" s="11">
        <v>78.099999999999994</v>
      </c>
      <c r="AJ22" s="11">
        <v>78.099999999999994</v>
      </c>
      <c r="AK22" s="11">
        <v>78.099999999999994</v>
      </c>
      <c r="AL22" s="11">
        <v>78.099999999999994</v>
      </c>
      <c r="AM22" s="11">
        <v>78.099999999999994</v>
      </c>
      <c r="AN22" s="11">
        <v>78.099999999999994</v>
      </c>
      <c r="AO22" s="11">
        <v>78.099999999999994</v>
      </c>
      <c r="AP22" s="11">
        <v>78.099999999999994</v>
      </c>
      <c r="AQ22" s="11">
        <v>78.099999999999994</v>
      </c>
      <c r="AR22" s="11">
        <v>78.099999999999994</v>
      </c>
      <c r="AS22" s="11">
        <v>78.099999999999994</v>
      </c>
      <c r="AT22" s="11">
        <v>78.099999999999994</v>
      </c>
      <c r="AU22" s="11">
        <v>78.099999999999994</v>
      </c>
      <c r="AW22" s="1"/>
      <c r="AX22" s="142" t="s">
        <v>414</v>
      </c>
      <c r="AY22" s="11">
        <v>78.099999999999994</v>
      </c>
      <c r="AZ22" s="11">
        <v>78.099999999999994</v>
      </c>
      <c r="BA22" s="11">
        <v>78.099999999999994</v>
      </c>
      <c r="BB22" s="11">
        <v>78.099999999999994</v>
      </c>
      <c r="BC22" s="11">
        <v>78.099999999999994</v>
      </c>
      <c r="BD22" s="11">
        <v>78.099999999999994</v>
      </c>
      <c r="BE22" s="11">
        <v>78.099999999999994</v>
      </c>
      <c r="BF22" s="11">
        <v>78.099999999999994</v>
      </c>
      <c r="BG22" s="11">
        <v>78.099999999999994</v>
      </c>
      <c r="BH22" s="11">
        <v>78.099999999999994</v>
      </c>
      <c r="BI22" s="11">
        <v>78.099999999999994</v>
      </c>
      <c r="BJ22" s="11">
        <v>78.099999999999994</v>
      </c>
      <c r="BK22" s="11">
        <v>78.099999999999994</v>
      </c>
      <c r="BL22" s="11">
        <v>78.099999999999994</v>
      </c>
      <c r="BM22" s="11">
        <v>78.099999999999994</v>
      </c>
      <c r="BN22" s="11">
        <v>78.099999999999994</v>
      </c>
      <c r="BO22" s="11">
        <v>78.099999999999994</v>
      </c>
      <c r="BP22" s="11">
        <v>78.099999999999994</v>
      </c>
      <c r="BQ22" s="11">
        <v>78.099999999999994</v>
      </c>
      <c r="BR22" s="11">
        <v>78.099999999999994</v>
      </c>
      <c r="BS22" s="11">
        <v>78.099999999999994</v>
      </c>
      <c r="BU22" s="1"/>
      <c r="BV22" s="142" t="s">
        <v>414</v>
      </c>
      <c r="BW22" s="11">
        <v>78.099999999999994</v>
      </c>
      <c r="BX22" s="11">
        <v>78.099999999999994</v>
      </c>
      <c r="BY22" s="11">
        <v>78.099999999999994</v>
      </c>
      <c r="BZ22" s="11">
        <v>78.099999999999994</v>
      </c>
      <c r="CA22" s="11">
        <v>78.099999999999994</v>
      </c>
      <c r="CB22" s="11">
        <v>78.099999999999994</v>
      </c>
      <c r="CC22" s="11">
        <v>78.099999999999994</v>
      </c>
      <c r="CD22" s="11">
        <v>78.099999999999994</v>
      </c>
      <c r="CE22" s="11">
        <v>78.099999999999994</v>
      </c>
      <c r="CF22" s="11">
        <v>78.099999999999994</v>
      </c>
      <c r="CG22" s="11">
        <v>78.099999999999994</v>
      </c>
      <c r="CH22" s="11">
        <v>78.099999999999994</v>
      </c>
      <c r="CI22" s="11">
        <v>78.099999999999994</v>
      </c>
      <c r="CJ22" s="11">
        <v>78.099999999999994</v>
      </c>
      <c r="CK22" s="11">
        <v>78.099999999999994</v>
      </c>
      <c r="CL22" s="11">
        <v>78.099999999999994</v>
      </c>
      <c r="CM22" s="11">
        <v>78.099999999999994</v>
      </c>
      <c r="CN22" s="11">
        <v>78.099999999999994</v>
      </c>
      <c r="CO22" s="11">
        <v>78.099999999999994</v>
      </c>
      <c r="CP22" s="11">
        <v>78.099999999999994</v>
      </c>
      <c r="CQ22" s="11">
        <v>78.099999999999994</v>
      </c>
      <c r="CS22" s="1"/>
      <c r="CT22" s="142" t="s">
        <v>414</v>
      </c>
      <c r="CU22" s="11">
        <v>78.099999999999994</v>
      </c>
      <c r="CV22" s="11">
        <v>78.099999999999994</v>
      </c>
      <c r="CW22" s="11">
        <v>78.099999999999994</v>
      </c>
      <c r="CX22" s="11">
        <v>78.099999999999994</v>
      </c>
      <c r="CY22" s="11">
        <v>78.099999999999994</v>
      </c>
      <c r="CZ22" s="11">
        <v>78.099999999999994</v>
      </c>
      <c r="DA22" s="11">
        <v>78.099999999999994</v>
      </c>
      <c r="DB22" s="11">
        <v>78.099999999999994</v>
      </c>
      <c r="DC22" s="11">
        <v>78.099999999999994</v>
      </c>
      <c r="DD22" s="11">
        <v>78.099999999999994</v>
      </c>
      <c r="DE22" s="11">
        <v>78.099999999999994</v>
      </c>
      <c r="DF22" s="11">
        <v>78.099999999999994</v>
      </c>
      <c r="DG22" s="11">
        <v>78.099999999999994</v>
      </c>
      <c r="DH22" s="11">
        <v>78.099999999999994</v>
      </c>
      <c r="DI22" s="11">
        <v>78.099999999999994</v>
      </c>
      <c r="DJ22" s="11">
        <v>78.099999999999994</v>
      </c>
      <c r="DK22" s="11">
        <v>78.099999999999994</v>
      </c>
      <c r="DL22" s="11">
        <v>78.099999999999994</v>
      </c>
      <c r="DM22" s="11">
        <v>78.099999999999994</v>
      </c>
      <c r="DN22" s="11">
        <v>78.099999999999994</v>
      </c>
      <c r="DO22" s="11">
        <v>78.099999999999994</v>
      </c>
      <c r="DQ22" s="1"/>
      <c r="DR22" s="142" t="s">
        <v>414</v>
      </c>
      <c r="DS22" s="11">
        <v>78.099999999999994</v>
      </c>
      <c r="DT22" s="11">
        <v>78.099999999999994</v>
      </c>
      <c r="DU22" s="11">
        <v>78.099999999999994</v>
      </c>
      <c r="DV22" s="11">
        <v>78.099999999999994</v>
      </c>
      <c r="DW22" s="11">
        <v>78.099999999999994</v>
      </c>
      <c r="DX22" s="11">
        <v>78.099999999999994</v>
      </c>
      <c r="DY22" s="11">
        <v>78.099999999999994</v>
      </c>
      <c r="DZ22" s="11">
        <v>78.099999999999994</v>
      </c>
      <c r="EA22" s="11">
        <v>78.099999999999994</v>
      </c>
      <c r="EB22" s="11">
        <v>78.099999999999994</v>
      </c>
      <c r="EC22" s="11">
        <v>78.099999999999994</v>
      </c>
      <c r="ED22" s="11">
        <v>78.099999999999994</v>
      </c>
      <c r="EE22" s="11">
        <v>78.099999999999994</v>
      </c>
      <c r="EF22" s="11">
        <v>78.099999999999994</v>
      </c>
      <c r="EG22" s="11">
        <v>78.099999999999994</v>
      </c>
      <c r="EH22" s="11">
        <v>78.099999999999994</v>
      </c>
      <c r="EI22" s="11">
        <v>78.099999999999994</v>
      </c>
      <c r="EJ22" s="11">
        <v>78.099999999999994</v>
      </c>
      <c r="EK22" s="11">
        <v>78.099999999999994</v>
      </c>
      <c r="EL22" s="11">
        <v>78.099999999999994</v>
      </c>
      <c r="EM22" s="11">
        <v>78.099999999999994</v>
      </c>
      <c r="EO22" s="1"/>
      <c r="EP22" s="142" t="s">
        <v>414</v>
      </c>
      <c r="EQ22" s="11">
        <v>78.099999999999994</v>
      </c>
      <c r="ER22" s="11">
        <v>78.099999999999994</v>
      </c>
      <c r="ES22" s="11">
        <v>78.099999999999994</v>
      </c>
      <c r="ET22" s="11">
        <v>78.099999999999994</v>
      </c>
      <c r="EU22" s="11">
        <v>78.099999999999994</v>
      </c>
      <c r="EV22" s="11">
        <v>78.099999999999994</v>
      </c>
      <c r="EW22" s="11">
        <v>78.099999999999994</v>
      </c>
      <c r="EX22" s="11">
        <v>78.099999999999994</v>
      </c>
      <c r="EY22" s="11">
        <v>78.099999999999994</v>
      </c>
      <c r="EZ22" s="11">
        <v>78.099999999999994</v>
      </c>
      <c r="FA22" s="11">
        <v>78.099999999999994</v>
      </c>
      <c r="FB22" s="11">
        <v>78.099999999999994</v>
      </c>
      <c r="FC22" s="11">
        <v>78.099999999999994</v>
      </c>
      <c r="FD22" s="11">
        <v>78.099999999999994</v>
      </c>
      <c r="FE22" s="11">
        <v>78.099999999999994</v>
      </c>
      <c r="FF22" s="11">
        <v>78.099999999999994</v>
      </c>
      <c r="FG22" s="11">
        <v>78.099999999999994</v>
      </c>
      <c r="FH22" s="11">
        <v>78.099999999999994</v>
      </c>
      <c r="FI22" s="11">
        <v>78.099999999999994</v>
      </c>
      <c r="FJ22" s="11">
        <v>78.099999999999994</v>
      </c>
      <c r="FK22" s="11">
        <v>78.099999999999994</v>
      </c>
    </row>
    <row r="23" spans="1:167" ht="102.75">
      <c r="A23" s="1"/>
      <c r="B23" s="142" t="s">
        <v>415</v>
      </c>
      <c r="C23" s="11">
        <v>78.099999999999994</v>
      </c>
      <c r="D23" s="11">
        <v>78.099999999999994</v>
      </c>
      <c r="E23" s="11">
        <v>78.099999999999994</v>
      </c>
      <c r="F23" s="11">
        <v>78.099999999999994</v>
      </c>
      <c r="G23" s="11">
        <v>78.099999999999994</v>
      </c>
      <c r="H23" s="11">
        <v>78.099999999999994</v>
      </c>
      <c r="I23" s="11">
        <v>78.099999999999994</v>
      </c>
      <c r="J23" s="11">
        <v>78.099999999999994</v>
      </c>
      <c r="K23" s="11">
        <v>78.099999999999994</v>
      </c>
      <c r="L23" s="11">
        <v>78.099999999999994</v>
      </c>
      <c r="M23" s="11">
        <v>78.099999999999994</v>
      </c>
      <c r="N23" s="11">
        <v>78.099999999999994</v>
      </c>
      <c r="O23" s="11">
        <v>78.099999999999994</v>
      </c>
      <c r="P23" s="11">
        <v>78.099999999999994</v>
      </c>
      <c r="Q23" s="11">
        <v>78.099999999999994</v>
      </c>
      <c r="R23" s="11">
        <v>78.099999999999994</v>
      </c>
      <c r="S23" s="11">
        <v>78.099999999999994</v>
      </c>
      <c r="T23" s="11">
        <v>78.099999999999994</v>
      </c>
      <c r="U23" s="11">
        <v>78.099999999999994</v>
      </c>
      <c r="V23" s="11">
        <v>78.099999999999994</v>
      </c>
      <c r="W23" s="11">
        <v>78.099999999999994</v>
      </c>
      <c r="Y23" s="1"/>
      <c r="Z23" s="142" t="s">
        <v>415</v>
      </c>
      <c r="AA23" s="11">
        <v>78.099999999999994</v>
      </c>
      <c r="AB23" s="11">
        <v>78.099999999999994</v>
      </c>
      <c r="AC23" s="11">
        <v>78.099999999999994</v>
      </c>
      <c r="AD23" s="11">
        <v>78.099999999999994</v>
      </c>
      <c r="AE23" s="11">
        <v>78.099999999999994</v>
      </c>
      <c r="AF23" s="11">
        <v>78.099999999999994</v>
      </c>
      <c r="AG23" s="11">
        <v>78.099999999999994</v>
      </c>
      <c r="AH23" s="11">
        <v>78.099999999999994</v>
      </c>
      <c r="AI23" s="11">
        <v>78.099999999999994</v>
      </c>
      <c r="AJ23" s="11">
        <v>78.099999999999994</v>
      </c>
      <c r="AK23" s="11">
        <v>78.099999999999994</v>
      </c>
      <c r="AL23" s="11">
        <v>78.099999999999994</v>
      </c>
      <c r="AM23" s="11">
        <v>78.099999999999994</v>
      </c>
      <c r="AN23" s="11">
        <v>78.099999999999994</v>
      </c>
      <c r="AO23" s="11">
        <v>78.099999999999994</v>
      </c>
      <c r="AP23" s="11">
        <v>78.099999999999994</v>
      </c>
      <c r="AQ23" s="11">
        <v>78.099999999999994</v>
      </c>
      <c r="AR23" s="11">
        <v>78.099999999999994</v>
      </c>
      <c r="AS23" s="11">
        <v>78.099999999999994</v>
      </c>
      <c r="AT23" s="11">
        <v>78.099999999999994</v>
      </c>
      <c r="AU23" s="11">
        <v>78.099999999999994</v>
      </c>
      <c r="AW23" s="1"/>
      <c r="AX23" s="142" t="s">
        <v>415</v>
      </c>
      <c r="AY23" s="11">
        <v>78.099999999999994</v>
      </c>
      <c r="AZ23" s="11">
        <v>78.099999999999994</v>
      </c>
      <c r="BA23" s="11">
        <v>78.099999999999994</v>
      </c>
      <c r="BB23" s="11">
        <v>78.099999999999994</v>
      </c>
      <c r="BC23" s="11">
        <v>78.099999999999994</v>
      </c>
      <c r="BD23" s="11">
        <v>78.099999999999994</v>
      </c>
      <c r="BE23" s="11">
        <v>78.099999999999994</v>
      </c>
      <c r="BF23" s="11">
        <v>78.099999999999994</v>
      </c>
      <c r="BG23" s="11">
        <v>78.099999999999994</v>
      </c>
      <c r="BH23" s="11">
        <v>78.099999999999994</v>
      </c>
      <c r="BI23" s="11">
        <v>78.099999999999994</v>
      </c>
      <c r="BJ23" s="11">
        <v>78.099999999999994</v>
      </c>
      <c r="BK23" s="11">
        <v>78.099999999999994</v>
      </c>
      <c r="BL23" s="11">
        <v>78.099999999999994</v>
      </c>
      <c r="BM23" s="11">
        <v>78.099999999999994</v>
      </c>
      <c r="BN23" s="11">
        <v>78.099999999999994</v>
      </c>
      <c r="BO23" s="11">
        <v>78.099999999999994</v>
      </c>
      <c r="BP23" s="11">
        <v>78.099999999999994</v>
      </c>
      <c r="BQ23" s="11">
        <v>78.099999999999994</v>
      </c>
      <c r="BR23" s="11">
        <v>78.099999999999994</v>
      </c>
      <c r="BS23" s="11">
        <v>78.099999999999994</v>
      </c>
      <c r="BU23" s="1"/>
      <c r="BV23" s="142" t="s">
        <v>415</v>
      </c>
      <c r="BW23" s="11">
        <v>78.099999999999994</v>
      </c>
      <c r="BX23" s="11">
        <v>78.099999999999994</v>
      </c>
      <c r="BY23" s="11">
        <v>78.099999999999994</v>
      </c>
      <c r="BZ23" s="11">
        <v>78.099999999999994</v>
      </c>
      <c r="CA23" s="11">
        <v>78.099999999999994</v>
      </c>
      <c r="CB23" s="11">
        <v>78.099999999999994</v>
      </c>
      <c r="CC23" s="11">
        <v>78.099999999999994</v>
      </c>
      <c r="CD23" s="11">
        <v>78.099999999999994</v>
      </c>
      <c r="CE23" s="11">
        <v>78.099999999999994</v>
      </c>
      <c r="CF23" s="11">
        <v>78.099999999999994</v>
      </c>
      <c r="CG23" s="11">
        <v>78.099999999999994</v>
      </c>
      <c r="CH23" s="11">
        <v>78.099999999999994</v>
      </c>
      <c r="CI23" s="11">
        <v>78.099999999999994</v>
      </c>
      <c r="CJ23" s="11">
        <v>78.099999999999994</v>
      </c>
      <c r="CK23" s="11">
        <v>78.099999999999994</v>
      </c>
      <c r="CL23" s="11">
        <v>78.099999999999994</v>
      </c>
      <c r="CM23" s="11">
        <v>78.099999999999994</v>
      </c>
      <c r="CN23" s="11">
        <v>78.099999999999994</v>
      </c>
      <c r="CO23" s="11">
        <v>78.099999999999994</v>
      </c>
      <c r="CP23" s="11">
        <v>78.099999999999994</v>
      </c>
      <c r="CQ23" s="11">
        <v>78.099999999999994</v>
      </c>
      <c r="CS23" s="1"/>
      <c r="CT23" s="142" t="s">
        <v>415</v>
      </c>
      <c r="CU23" s="11">
        <v>78.099999999999994</v>
      </c>
      <c r="CV23" s="11">
        <v>78.099999999999994</v>
      </c>
      <c r="CW23" s="11">
        <v>78.099999999999994</v>
      </c>
      <c r="CX23" s="11">
        <v>78.099999999999994</v>
      </c>
      <c r="CY23" s="11">
        <v>78.099999999999994</v>
      </c>
      <c r="CZ23" s="11">
        <v>78.099999999999994</v>
      </c>
      <c r="DA23" s="11">
        <v>78.099999999999994</v>
      </c>
      <c r="DB23" s="11">
        <v>78.099999999999994</v>
      </c>
      <c r="DC23" s="11">
        <v>78.099999999999994</v>
      </c>
      <c r="DD23" s="11">
        <v>78.099999999999994</v>
      </c>
      <c r="DE23" s="11">
        <v>78.099999999999994</v>
      </c>
      <c r="DF23" s="11">
        <v>78.099999999999994</v>
      </c>
      <c r="DG23" s="11">
        <v>78.099999999999994</v>
      </c>
      <c r="DH23" s="11">
        <v>78.099999999999994</v>
      </c>
      <c r="DI23" s="11">
        <v>78.099999999999994</v>
      </c>
      <c r="DJ23" s="11">
        <v>78.099999999999994</v>
      </c>
      <c r="DK23" s="11">
        <v>78.099999999999994</v>
      </c>
      <c r="DL23" s="11">
        <v>78.099999999999994</v>
      </c>
      <c r="DM23" s="11">
        <v>78.099999999999994</v>
      </c>
      <c r="DN23" s="11">
        <v>78.099999999999994</v>
      </c>
      <c r="DO23" s="11">
        <v>78.099999999999994</v>
      </c>
      <c r="DQ23" s="1"/>
      <c r="DR23" s="142" t="s">
        <v>415</v>
      </c>
      <c r="DS23" s="11">
        <v>78.099999999999994</v>
      </c>
      <c r="DT23" s="11">
        <v>78.099999999999994</v>
      </c>
      <c r="DU23" s="11">
        <v>78.099999999999994</v>
      </c>
      <c r="DV23" s="11">
        <v>78.099999999999994</v>
      </c>
      <c r="DW23" s="11">
        <v>78.099999999999994</v>
      </c>
      <c r="DX23" s="11">
        <v>78.099999999999994</v>
      </c>
      <c r="DY23" s="11">
        <v>78.099999999999994</v>
      </c>
      <c r="DZ23" s="11">
        <v>78.099999999999994</v>
      </c>
      <c r="EA23" s="11">
        <v>78.099999999999994</v>
      </c>
      <c r="EB23" s="11">
        <v>78.099999999999994</v>
      </c>
      <c r="EC23" s="11">
        <v>78.099999999999994</v>
      </c>
      <c r="ED23" s="11">
        <v>78.099999999999994</v>
      </c>
      <c r="EE23" s="11">
        <v>78.099999999999994</v>
      </c>
      <c r="EF23" s="11">
        <v>78.099999999999994</v>
      </c>
      <c r="EG23" s="11">
        <v>78.099999999999994</v>
      </c>
      <c r="EH23" s="11">
        <v>78.099999999999994</v>
      </c>
      <c r="EI23" s="11">
        <v>78.099999999999994</v>
      </c>
      <c r="EJ23" s="11">
        <v>78.099999999999994</v>
      </c>
      <c r="EK23" s="11">
        <v>78.099999999999994</v>
      </c>
      <c r="EL23" s="11">
        <v>78.099999999999994</v>
      </c>
      <c r="EM23" s="11">
        <v>78.099999999999994</v>
      </c>
      <c r="EO23" s="1"/>
      <c r="EP23" s="142" t="s">
        <v>415</v>
      </c>
      <c r="EQ23" s="11">
        <v>78.099999999999994</v>
      </c>
      <c r="ER23" s="11">
        <v>78.099999999999994</v>
      </c>
      <c r="ES23" s="11">
        <v>78.099999999999994</v>
      </c>
      <c r="ET23" s="11">
        <v>78.099999999999994</v>
      </c>
      <c r="EU23" s="11">
        <v>78.099999999999994</v>
      </c>
      <c r="EV23" s="11">
        <v>78.099999999999994</v>
      </c>
      <c r="EW23" s="11">
        <v>78.099999999999994</v>
      </c>
      <c r="EX23" s="11">
        <v>78.099999999999994</v>
      </c>
      <c r="EY23" s="11">
        <v>78.099999999999994</v>
      </c>
      <c r="EZ23" s="11">
        <v>78.099999999999994</v>
      </c>
      <c r="FA23" s="11">
        <v>78.099999999999994</v>
      </c>
      <c r="FB23" s="11">
        <v>78.099999999999994</v>
      </c>
      <c r="FC23" s="11">
        <v>78.099999999999994</v>
      </c>
      <c r="FD23" s="11">
        <v>78.099999999999994</v>
      </c>
      <c r="FE23" s="11">
        <v>78.099999999999994</v>
      </c>
      <c r="FF23" s="11">
        <v>78.099999999999994</v>
      </c>
      <c r="FG23" s="11">
        <v>78.099999999999994</v>
      </c>
      <c r="FH23" s="11">
        <v>78.099999999999994</v>
      </c>
      <c r="FI23" s="11">
        <v>78.099999999999994</v>
      </c>
      <c r="FJ23" s="11">
        <v>78.099999999999994</v>
      </c>
      <c r="FK23" s="11">
        <v>78.099999999999994</v>
      </c>
    </row>
    <row r="24" spans="1:167" ht="15">
      <c r="A24" s="300"/>
      <c r="B24" s="300"/>
      <c r="C24" s="1"/>
      <c r="D24" s="1"/>
      <c r="E24" s="1"/>
      <c r="F24" s="1"/>
      <c r="G24" s="1"/>
      <c r="H24" s="1"/>
      <c r="I24" s="1"/>
      <c r="J24" s="1"/>
      <c r="K24" s="1"/>
      <c r="L24" s="1"/>
      <c r="M24" s="1"/>
      <c r="N24" s="1"/>
      <c r="O24" s="1"/>
      <c r="P24" s="1"/>
      <c r="Q24" s="1"/>
      <c r="R24" s="1"/>
      <c r="S24" s="1"/>
      <c r="T24" s="1"/>
      <c r="U24" s="1"/>
      <c r="V24" s="1"/>
      <c r="W24" s="1"/>
      <c r="Y24" s="300"/>
      <c r="Z24" s="300"/>
      <c r="AA24" s="1"/>
      <c r="AB24" s="1"/>
      <c r="AC24" s="1"/>
      <c r="AD24" s="1"/>
      <c r="AE24" s="1"/>
      <c r="AF24" s="1"/>
      <c r="AG24" s="1"/>
      <c r="AH24" s="1"/>
      <c r="AI24" s="1"/>
      <c r="AJ24" s="1"/>
      <c r="AK24" s="1"/>
      <c r="AL24" s="1"/>
      <c r="AM24" s="1"/>
      <c r="AN24" s="1"/>
      <c r="AO24" s="1"/>
      <c r="AP24" s="1"/>
      <c r="AQ24" s="1"/>
      <c r="AR24" s="1"/>
      <c r="AS24" s="1"/>
      <c r="AT24" s="1"/>
      <c r="AU24" s="1"/>
      <c r="AW24" s="300"/>
      <c r="AX24" s="300"/>
      <c r="AY24" s="1"/>
      <c r="AZ24" s="1"/>
      <c r="BA24" s="1"/>
      <c r="BB24" s="1"/>
      <c r="BC24" s="1"/>
      <c r="BD24" s="1"/>
      <c r="BE24" s="1"/>
      <c r="BF24" s="1"/>
      <c r="BG24" s="1"/>
      <c r="BH24" s="1"/>
      <c r="BI24" s="1"/>
      <c r="BJ24" s="1"/>
      <c r="BK24" s="1"/>
      <c r="BL24" s="1"/>
      <c r="BM24" s="1"/>
      <c r="BN24" s="1"/>
      <c r="BO24" s="1"/>
      <c r="BP24" s="1"/>
      <c r="BQ24" s="1"/>
      <c r="BR24" s="1"/>
      <c r="BS24" s="1"/>
      <c r="BU24" s="300"/>
      <c r="BV24" s="300"/>
      <c r="BW24" s="1"/>
      <c r="BX24" s="1"/>
      <c r="BY24" s="1"/>
      <c r="BZ24" s="1"/>
      <c r="CA24" s="1"/>
      <c r="CB24" s="1"/>
      <c r="CC24" s="1"/>
      <c r="CD24" s="1"/>
      <c r="CE24" s="1"/>
      <c r="CF24" s="1"/>
      <c r="CG24" s="1"/>
      <c r="CH24" s="1"/>
      <c r="CI24" s="1"/>
      <c r="CJ24" s="1"/>
      <c r="CK24" s="1"/>
      <c r="CL24" s="1"/>
      <c r="CM24" s="1"/>
      <c r="CN24" s="1"/>
      <c r="CO24" s="1"/>
      <c r="CP24" s="1"/>
      <c r="CQ24" s="1"/>
      <c r="CS24" s="300"/>
      <c r="CT24" s="300"/>
      <c r="CU24" s="1"/>
      <c r="CV24" s="1"/>
      <c r="CW24" s="1"/>
      <c r="CX24" s="1"/>
      <c r="CY24" s="1"/>
      <c r="CZ24" s="1"/>
      <c r="DA24" s="1"/>
      <c r="DB24" s="1"/>
      <c r="DC24" s="1"/>
      <c r="DD24" s="1"/>
      <c r="DE24" s="1"/>
      <c r="DF24" s="1"/>
      <c r="DG24" s="1"/>
      <c r="DH24" s="1"/>
      <c r="DI24" s="1"/>
      <c r="DJ24" s="1"/>
      <c r="DK24" s="1"/>
      <c r="DL24" s="1"/>
      <c r="DM24" s="1"/>
      <c r="DN24" s="1"/>
      <c r="DO24" s="1"/>
      <c r="DQ24" s="300"/>
      <c r="DR24" s="300"/>
      <c r="DS24" s="1"/>
      <c r="DT24" s="1"/>
      <c r="DU24" s="1"/>
      <c r="DV24" s="1"/>
      <c r="DW24" s="1"/>
      <c r="DX24" s="1"/>
      <c r="DY24" s="1"/>
      <c r="DZ24" s="1"/>
      <c r="EA24" s="1"/>
      <c r="EB24" s="1"/>
      <c r="EC24" s="1"/>
      <c r="ED24" s="1"/>
      <c r="EE24" s="1"/>
      <c r="EF24" s="1"/>
      <c r="EG24" s="1"/>
      <c r="EH24" s="1"/>
      <c r="EI24" s="1"/>
      <c r="EJ24" s="1"/>
      <c r="EK24" s="1"/>
      <c r="EL24" s="1"/>
      <c r="EM24" s="1"/>
      <c r="EO24" s="300"/>
      <c r="EP24" s="300"/>
      <c r="EQ24" s="1"/>
      <c r="ER24" s="1"/>
      <c r="ES24" s="1"/>
      <c r="ET24" s="1"/>
      <c r="EU24" s="1"/>
      <c r="EV24" s="1"/>
      <c r="EW24" s="1"/>
      <c r="EX24" s="1"/>
      <c r="EY24" s="1"/>
      <c r="EZ24" s="1"/>
      <c r="FA24" s="1"/>
      <c r="FB24" s="1"/>
      <c r="FC24" s="1"/>
      <c r="FD24" s="1"/>
      <c r="FE24" s="1"/>
      <c r="FF24" s="1"/>
      <c r="FG24" s="1"/>
      <c r="FH24" s="1"/>
      <c r="FI24" s="1"/>
      <c r="FJ24" s="1"/>
      <c r="FK24" s="1"/>
    </row>
    <row r="25" spans="1:167" ht="15">
      <c r="A25" s="314" t="s">
        <v>416</v>
      </c>
      <c r="B25" s="314"/>
      <c r="C25" s="1"/>
      <c r="D25" s="1"/>
      <c r="E25" s="1"/>
      <c r="F25" s="1"/>
      <c r="G25" s="1"/>
      <c r="H25" s="1"/>
      <c r="I25" s="1"/>
      <c r="J25" s="1"/>
      <c r="K25" s="1"/>
      <c r="L25" s="1"/>
      <c r="M25" s="1"/>
      <c r="N25" s="1"/>
      <c r="O25" s="1"/>
      <c r="P25" s="1"/>
      <c r="Q25" s="1"/>
      <c r="R25" s="1"/>
      <c r="S25" s="1"/>
      <c r="T25" s="1"/>
      <c r="U25" s="1"/>
      <c r="V25" s="1"/>
      <c r="W25" s="1"/>
      <c r="Y25" s="314" t="s">
        <v>416</v>
      </c>
      <c r="Z25" s="314"/>
      <c r="AA25" s="1"/>
      <c r="AB25" s="1"/>
      <c r="AC25" s="1"/>
      <c r="AD25" s="1"/>
      <c r="AE25" s="1"/>
      <c r="AF25" s="1"/>
      <c r="AG25" s="1"/>
      <c r="AH25" s="1"/>
      <c r="AI25" s="1"/>
      <c r="AJ25" s="1"/>
      <c r="AK25" s="1"/>
      <c r="AL25" s="1"/>
      <c r="AM25" s="1"/>
      <c r="AN25" s="1"/>
      <c r="AO25" s="1"/>
      <c r="AP25" s="1"/>
      <c r="AQ25" s="1"/>
      <c r="AR25" s="1"/>
      <c r="AS25" s="1"/>
      <c r="AT25" s="1"/>
      <c r="AU25" s="1"/>
      <c r="AW25" s="314" t="s">
        <v>416</v>
      </c>
      <c r="AX25" s="314"/>
      <c r="AY25" s="1"/>
      <c r="AZ25" s="1"/>
      <c r="BA25" s="1"/>
      <c r="BB25" s="1"/>
      <c r="BC25" s="1"/>
      <c r="BD25" s="1"/>
      <c r="BE25" s="1"/>
      <c r="BF25" s="1"/>
      <c r="BG25" s="1"/>
      <c r="BH25" s="1"/>
      <c r="BI25" s="1"/>
      <c r="BJ25" s="1"/>
      <c r="BK25" s="1"/>
      <c r="BL25" s="1"/>
      <c r="BM25" s="1"/>
      <c r="BN25" s="1"/>
      <c r="BO25" s="1"/>
      <c r="BP25" s="1"/>
      <c r="BQ25" s="1"/>
      <c r="BR25" s="1"/>
      <c r="BS25" s="1"/>
      <c r="BU25" s="314" t="s">
        <v>416</v>
      </c>
      <c r="BV25" s="314"/>
      <c r="BW25" s="1"/>
      <c r="BX25" s="1"/>
      <c r="BY25" s="1"/>
      <c r="BZ25" s="1"/>
      <c r="CA25" s="1"/>
      <c r="CB25" s="1"/>
      <c r="CC25" s="1"/>
      <c r="CD25" s="1"/>
      <c r="CE25" s="1"/>
      <c r="CF25" s="1"/>
      <c r="CG25" s="1"/>
      <c r="CH25" s="1"/>
      <c r="CI25" s="1"/>
      <c r="CJ25" s="1"/>
      <c r="CK25" s="1"/>
      <c r="CL25" s="1"/>
      <c r="CM25" s="1"/>
      <c r="CN25" s="1"/>
      <c r="CO25" s="1"/>
      <c r="CP25" s="1"/>
      <c r="CQ25" s="1"/>
      <c r="CS25" s="314" t="s">
        <v>416</v>
      </c>
      <c r="CT25" s="314"/>
      <c r="CU25" s="1"/>
      <c r="CV25" s="1"/>
      <c r="CW25" s="1"/>
      <c r="CX25" s="1"/>
      <c r="CY25" s="1"/>
      <c r="CZ25" s="1"/>
      <c r="DA25" s="1"/>
      <c r="DB25" s="1"/>
      <c r="DC25" s="1"/>
      <c r="DD25" s="1"/>
      <c r="DE25" s="1"/>
      <c r="DF25" s="1"/>
      <c r="DG25" s="1"/>
      <c r="DH25" s="1"/>
      <c r="DI25" s="1"/>
      <c r="DJ25" s="1"/>
      <c r="DK25" s="1"/>
      <c r="DL25" s="1"/>
      <c r="DM25" s="1"/>
      <c r="DN25" s="1"/>
      <c r="DO25" s="1"/>
      <c r="DQ25" s="314" t="s">
        <v>416</v>
      </c>
      <c r="DR25" s="314"/>
      <c r="DS25" s="1"/>
      <c r="DT25" s="1"/>
      <c r="DU25" s="1"/>
      <c r="DV25" s="1"/>
      <c r="DW25" s="1"/>
      <c r="DX25" s="1"/>
      <c r="DY25" s="1"/>
      <c r="DZ25" s="1"/>
      <c r="EA25" s="1"/>
      <c r="EB25" s="1"/>
      <c r="EC25" s="1"/>
      <c r="ED25" s="1"/>
      <c r="EE25" s="1"/>
      <c r="EF25" s="1"/>
      <c r="EG25" s="1"/>
      <c r="EH25" s="1"/>
      <c r="EI25" s="1"/>
      <c r="EJ25" s="1"/>
      <c r="EK25" s="1"/>
      <c r="EL25" s="1"/>
      <c r="EM25" s="1"/>
      <c r="EO25" s="314" t="s">
        <v>416</v>
      </c>
      <c r="EP25" s="314"/>
      <c r="EQ25" s="1"/>
      <c r="ER25" s="1"/>
      <c r="ES25" s="1"/>
      <c r="ET25" s="1"/>
      <c r="EU25" s="1"/>
      <c r="EV25" s="1"/>
      <c r="EW25" s="1"/>
      <c r="EX25" s="1"/>
      <c r="EY25" s="1"/>
      <c r="EZ25" s="1"/>
      <c r="FA25" s="1"/>
      <c r="FB25" s="1"/>
      <c r="FC25" s="1"/>
      <c r="FD25" s="1"/>
      <c r="FE25" s="1"/>
      <c r="FF25" s="1"/>
      <c r="FG25" s="1"/>
      <c r="FH25" s="1"/>
      <c r="FI25" s="1"/>
      <c r="FJ25" s="1"/>
      <c r="FK25" s="1"/>
    </row>
    <row r="26" spans="1:167" ht="15">
      <c r="A26" s="300"/>
      <c r="B26" s="300"/>
      <c r="C26" s="1"/>
      <c r="D26" s="1"/>
      <c r="E26" s="1"/>
      <c r="F26" s="1"/>
      <c r="G26" s="1"/>
      <c r="H26" s="1"/>
      <c r="I26" s="1"/>
      <c r="J26" s="1"/>
      <c r="K26" s="1"/>
      <c r="L26" s="1"/>
      <c r="M26" s="1"/>
      <c r="N26" s="1"/>
      <c r="O26" s="1"/>
      <c r="P26" s="1"/>
      <c r="Q26" s="1"/>
      <c r="R26" s="1"/>
      <c r="S26" s="1"/>
      <c r="T26" s="1"/>
      <c r="U26" s="1"/>
      <c r="V26" s="1"/>
      <c r="W26" s="1"/>
      <c r="Y26" s="300"/>
      <c r="Z26" s="300"/>
      <c r="AA26" s="1"/>
      <c r="AB26" s="1"/>
      <c r="AC26" s="1"/>
      <c r="AD26" s="1"/>
      <c r="AE26" s="1"/>
      <c r="AF26" s="1"/>
      <c r="AG26" s="1"/>
      <c r="AH26" s="1"/>
      <c r="AI26" s="1"/>
      <c r="AJ26" s="1"/>
      <c r="AK26" s="1"/>
      <c r="AL26" s="1"/>
      <c r="AM26" s="1"/>
      <c r="AN26" s="1"/>
      <c r="AO26" s="1"/>
      <c r="AP26" s="1"/>
      <c r="AQ26" s="1"/>
      <c r="AR26" s="1"/>
      <c r="AS26" s="1"/>
      <c r="AT26" s="1"/>
      <c r="AU26" s="1"/>
      <c r="AW26" s="300"/>
      <c r="AX26" s="300"/>
      <c r="AY26" s="1"/>
      <c r="AZ26" s="1"/>
      <c r="BA26" s="1"/>
      <c r="BB26" s="1"/>
      <c r="BC26" s="1"/>
      <c r="BD26" s="1"/>
      <c r="BE26" s="1"/>
      <c r="BF26" s="1"/>
      <c r="BG26" s="1"/>
      <c r="BH26" s="1"/>
      <c r="BI26" s="1"/>
      <c r="BJ26" s="1"/>
      <c r="BK26" s="1"/>
      <c r="BL26" s="1"/>
      <c r="BM26" s="1"/>
      <c r="BN26" s="1"/>
      <c r="BO26" s="1"/>
      <c r="BP26" s="1"/>
      <c r="BQ26" s="1"/>
      <c r="BR26" s="1"/>
      <c r="BS26" s="1"/>
      <c r="BU26" s="300"/>
      <c r="BV26" s="300"/>
      <c r="BW26" s="1"/>
      <c r="BX26" s="1"/>
      <c r="BY26" s="1"/>
      <c r="BZ26" s="1"/>
      <c r="CA26" s="1"/>
      <c r="CB26" s="1"/>
      <c r="CC26" s="1"/>
      <c r="CD26" s="1"/>
      <c r="CE26" s="1"/>
      <c r="CF26" s="1"/>
      <c r="CG26" s="1"/>
      <c r="CH26" s="1"/>
      <c r="CI26" s="1"/>
      <c r="CJ26" s="1"/>
      <c r="CK26" s="1"/>
      <c r="CL26" s="1"/>
      <c r="CM26" s="1"/>
      <c r="CN26" s="1"/>
      <c r="CO26" s="1"/>
      <c r="CP26" s="1"/>
      <c r="CQ26" s="1"/>
      <c r="CS26" s="300"/>
      <c r="CT26" s="300"/>
      <c r="CU26" s="1"/>
      <c r="CV26" s="1"/>
      <c r="CW26" s="1"/>
      <c r="CX26" s="1"/>
      <c r="CY26" s="1"/>
      <c r="CZ26" s="1"/>
      <c r="DA26" s="1"/>
      <c r="DB26" s="1"/>
      <c r="DC26" s="1"/>
      <c r="DD26" s="1"/>
      <c r="DE26" s="1"/>
      <c r="DF26" s="1"/>
      <c r="DG26" s="1"/>
      <c r="DH26" s="1"/>
      <c r="DI26" s="1"/>
      <c r="DJ26" s="1"/>
      <c r="DK26" s="1"/>
      <c r="DL26" s="1"/>
      <c r="DM26" s="1"/>
      <c r="DN26" s="1"/>
      <c r="DO26" s="1"/>
      <c r="DQ26" s="300"/>
      <c r="DR26" s="300"/>
      <c r="DS26" s="1"/>
      <c r="DT26" s="1"/>
      <c r="DU26" s="1"/>
      <c r="DV26" s="1"/>
      <c r="DW26" s="1"/>
      <c r="DX26" s="1"/>
      <c r="DY26" s="1"/>
      <c r="DZ26" s="1"/>
      <c r="EA26" s="1"/>
      <c r="EB26" s="1"/>
      <c r="EC26" s="1"/>
      <c r="ED26" s="1"/>
      <c r="EE26" s="1"/>
      <c r="EF26" s="1"/>
      <c r="EG26" s="1"/>
      <c r="EH26" s="1"/>
      <c r="EI26" s="1"/>
      <c r="EJ26" s="1"/>
      <c r="EK26" s="1"/>
      <c r="EL26" s="1"/>
      <c r="EM26" s="1"/>
      <c r="EO26" s="300"/>
      <c r="EP26" s="300"/>
      <c r="EQ26" s="1"/>
      <c r="ER26" s="1"/>
      <c r="ES26" s="1"/>
      <c r="ET26" s="1"/>
      <c r="EU26" s="1"/>
      <c r="EV26" s="1"/>
      <c r="EW26" s="1"/>
      <c r="EX26" s="1"/>
      <c r="EY26" s="1"/>
      <c r="EZ26" s="1"/>
      <c r="FA26" s="1"/>
      <c r="FB26" s="1"/>
      <c r="FC26" s="1"/>
      <c r="FD26" s="1"/>
      <c r="FE26" s="1"/>
      <c r="FF26" s="1"/>
      <c r="FG26" s="1"/>
      <c r="FH26" s="1"/>
      <c r="FI26" s="1"/>
      <c r="FJ26" s="1"/>
      <c r="FK26" s="1"/>
    </row>
    <row r="27" spans="1:167">
      <c r="A27" s="324" t="s">
        <v>417</v>
      </c>
      <c r="B27" s="324"/>
      <c r="C27" s="16"/>
      <c r="D27" s="16"/>
      <c r="E27" s="16"/>
      <c r="F27" s="16"/>
      <c r="G27" s="16"/>
      <c r="H27" s="16"/>
      <c r="I27" s="16"/>
      <c r="J27" s="16"/>
      <c r="K27" s="16"/>
      <c r="L27" s="16"/>
      <c r="M27" s="16"/>
      <c r="N27" s="16"/>
      <c r="O27" s="16"/>
      <c r="P27" s="16"/>
      <c r="Q27" s="16"/>
      <c r="R27" s="16"/>
      <c r="S27" s="16"/>
      <c r="T27" s="16"/>
      <c r="U27" s="16"/>
      <c r="V27" s="16"/>
      <c r="W27" s="16"/>
      <c r="Y27" s="324" t="s">
        <v>417</v>
      </c>
      <c r="Z27" s="324"/>
      <c r="AA27" s="16"/>
      <c r="AB27" s="16"/>
      <c r="AC27" s="16"/>
      <c r="AD27" s="16"/>
      <c r="AE27" s="16"/>
      <c r="AF27" s="16"/>
      <c r="AG27" s="16"/>
      <c r="AH27" s="16"/>
      <c r="AI27" s="16"/>
      <c r="AJ27" s="16"/>
      <c r="AK27" s="16"/>
      <c r="AL27" s="16"/>
      <c r="AM27" s="16"/>
      <c r="AN27" s="16"/>
      <c r="AO27" s="16"/>
      <c r="AP27" s="16"/>
      <c r="AQ27" s="16"/>
      <c r="AR27" s="16"/>
      <c r="AS27" s="16"/>
      <c r="AT27" s="16"/>
      <c r="AU27" s="16"/>
      <c r="AW27" s="324" t="s">
        <v>417</v>
      </c>
      <c r="AX27" s="324"/>
      <c r="AY27" s="16"/>
      <c r="AZ27" s="16"/>
      <c r="BA27" s="16"/>
      <c r="BB27" s="16"/>
      <c r="BC27" s="16"/>
      <c r="BD27" s="16"/>
      <c r="BE27" s="16"/>
      <c r="BF27" s="16"/>
      <c r="BG27" s="16"/>
      <c r="BH27" s="16"/>
      <c r="BI27" s="16"/>
      <c r="BJ27" s="16"/>
      <c r="BK27" s="16"/>
      <c r="BL27" s="16"/>
      <c r="BM27" s="16"/>
      <c r="BN27" s="16"/>
      <c r="BO27" s="16"/>
      <c r="BP27" s="16"/>
      <c r="BQ27" s="16"/>
      <c r="BR27" s="16"/>
      <c r="BS27" s="16"/>
      <c r="BU27" s="324" t="s">
        <v>417</v>
      </c>
      <c r="BV27" s="324"/>
      <c r="BW27" s="16"/>
      <c r="BX27" s="16"/>
      <c r="BY27" s="16"/>
      <c r="BZ27" s="16"/>
      <c r="CA27" s="16"/>
      <c r="CB27" s="16"/>
      <c r="CC27" s="16"/>
      <c r="CD27" s="16"/>
      <c r="CE27" s="16"/>
      <c r="CF27" s="16"/>
      <c r="CG27" s="16"/>
      <c r="CH27" s="16"/>
      <c r="CI27" s="16"/>
      <c r="CJ27" s="16"/>
      <c r="CK27" s="16"/>
      <c r="CL27" s="16"/>
      <c r="CM27" s="16"/>
      <c r="CN27" s="16"/>
      <c r="CO27" s="16"/>
      <c r="CP27" s="16"/>
      <c r="CQ27" s="16"/>
      <c r="CS27" s="324" t="s">
        <v>417</v>
      </c>
      <c r="CT27" s="324"/>
      <c r="CU27" s="16"/>
      <c r="CV27" s="16"/>
      <c r="CW27" s="16"/>
      <c r="CX27" s="16"/>
      <c r="CY27" s="16"/>
      <c r="CZ27" s="16"/>
      <c r="DA27" s="16"/>
      <c r="DB27" s="16"/>
      <c r="DC27" s="16"/>
      <c r="DD27" s="16"/>
      <c r="DE27" s="16"/>
      <c r="DF27" s="16"/>
      <c r="DG27" s="16"/>
      <c r="DH27" s="16"/>
      <c r="DI27" s="16"/>
      <c r="DJ27" s="16"/>
      <c r="DK27" s="16"/>
      <c r="DL27" s="16"/>
      <c r="DM27" s="16"/>
      <c r="DN27" s="16"/>
      <c r="DO27" s="16"/>
      <c r="DQ27" s="324" t="s">
        <v>417</v>
      </c>
      <c r="DR27" s="324"/>
      <c r="DS27" s="16"/>
      <c r="DT27" s="16"/>
      <c r="DU27" s="16"/>
      <c r="DV27" s="16"/>
      <c r="DW27" s="16"/>
      <c r="DX27" s="16"/>
      <c r="DY27" s="16"/>
      <c r="DZ27" s="16"/>
      <c r="EA27" s="16"/>
      <c r="EB27" s="16"/>
      <c r="EC27" s="16"/>
      <c r="ED27" s="16"/>
      <c r="EE27" s="16"/>
      <c r="EF27" s="16"/>
      <c r="EG27" s="16"/>
      <c r="EH27" s="16"/>
      <c r="EI27" s="16"/>
      <c r="EJ27" s="16"/>
      <c r="EK27" s="16"/>
      <c r="EL27" s="16"/>
      <c r="EM27" s="16"/>
      <c r="EO27" s="324" t="s">
        <v>417</v>
      </c>
      <c r="EP27" s="324"/>
      <c r="EQ27" s="16"/>
      <c r="ER27" s="16"/>
      <c r="ES27" s="16"/>
      <c r="ET27" s="16"/>
      <c r="EU27" s="16"/>
      <c r="EV27" s="16"/>
      <c r="EW27" s="16"/>
      <c r="EX27" s="16"/>
      <c r="EY27" s="16"/>
      <c r="EZ27" s="16"/>
      <c r="FA27" s="16"/>
      <c r="FB27" s="16"/>
      <c r="FC27" s="16"/>
      <c r="FD27" s="16"/>
      <c r="FE27" s="16"/>
      <c r="FF27" s="16"/>
      <c r="FG27" s="16"/>
      <c r="FH27" s="16"/>
      <c r="FI27" s="16"/>
      <c r="FJ27" s="16"/>
      <c r="FK27" s="16"/>
    </row>
  </sheetData>
  <mergeCells count="133">
    <mergeCell ref="A27:B27"/>
    <mergeCell ref="Y27:Z27"/>
    <mergeCell ref="AW27:AX27"/>
    <mergeCell ref="BU27:BV27"/>
    <mergeCell ref="CS27:CT27"/>
    <mergeCell ref="DQ27:DR27"/>
    <mergeCell ref="EO27:EP27"/>
    <mergeCell ref="A25:B25"/>
    <mergeCell ref="Y25:Z25"/>
    <mergeCell ref="AW25:AX25"/>
    <mergeCell ref="BU25:BV25"/>
    <mergeCell ref="CS25:CT25"/>
    <mergeCell ref="DQ25:DR25"/>
    <mergeCell ref="EO25:EP25"/>
    <mergeCell ref="A26:B26"/>
    <mergeCell ref="Y26:Z26"/>
    <mergeCell ref="AW26:AX26"/>
    <mergeCell ref="BU26:BV26"/>
    <mergeCell ref="CS26:CT26"/>
    <mergeCell ref="DQ26:DR26"/>
    <mergeCell ref="EO26:EP26"/>
    <mergeCell ref="A21:B21"/>
    <mergeCell ref="Y21:Z21"/>
    <mergeCell ref="AW21:AX21"/>
    <mergeCell ref="BU21:BV21"/>
    <mergeCell ref="CS21:CT21"/>
    <mergeCell ref="DQ21:DR21"/>
    <mergeCell ref="EO21:EP21"/>
    <mergeCell ref="A24:B24"/>
    <mergeCell ref="Y24:Z24"/>
    <mergeCell ref="AW24:AX24"/>
    <mergeCell ref="BU24:BV24"/>
    <mergeCell ref="CS24:CT24"/>
    <mergeCell ref="DQ24:DR24"/>
    <mergeCell ref="EO24:EP24"/>
    <mergeCell ref="A16:B16"/>
    <mergeCell ref="Y16:Z16"/>
    <mergeCell ref="AW16:AX16"/>
    <mergeCell ref="BU16:BV16"/>
    <mergeCell ref="CS16:CT16"/>
    <mergeCell ref="DQ16:DR16"/>
    <mergeCell ref="EO16:EP16"/>
    <mergeCell ref="A17:B17"/>
    <mergeCell ref="Y17:Z17"/>
    <mergeCell ref="AW17:AX17"/>
    <mergeCell ref="BU17:BV17"/>
    <mergeCell ref="CS17:CT17"/>
    <mergeCell ref="DQ17:DR17"/>
    <mergeCell ref="EO17:EP17"/>
    <mergeCell ref="A11:B11"/>
    <mergeCell ref="Y11:Z11"/>
    <mergeCell ref="AW11:AX11"/>
    <mergeCell ref="BU11:BV11"/>
    <mergeCell ref="CS11:CT11"/>
    <mergeCell ref="DQ11:DR11"/>
    <mergeCell ref="EO11:EP11"/>
    <mergeCell ref="A12:B12"/>
    <mergeCell ref="Y12:Z12"/>
    <mergeCell ref="AW12:AX12"/>
    <mergeCell ref="BU12:BV12"/>
    <mergeCell ref="CS12:CT12"/>
    <mergeCell ref="DQ12:DR12"/>
    <mergeCell ref="EO12:EP12"/>
    <mergeCell ref="A9:B9"/>
    <mergeCell ref="Y9:Z9"/>
    <mergeCell ref="AW9:AX9"/>
    <mergeCell ref="BU9:BV9"/>
    <mergeCell ref="CS9:CT9"/>
    <mergeCell ref="DQ9:DR9"/>
    <mergeCell ref="EO9:EP9"/>
    <mergeCell ref="A10:B10"/>
    <mergeCell ref="Y10:Z10"/>
    <mergeCell ref="AW10:AX10"/>
    <mergeCell ref="BU10:BV10"/>
    <mergeCell ref="CS10:CT10"/>
    <mergeCell ref="DQ10:DR10"/>
    <mergeCell ref="EO10:EP10"/>
    <mergeCell ref="A7:B7"/>
    <mergeCell ref="Y7:Z7"/>
    <mergeCell ref="AW7:AX7"/>
    <mergeCell ref="BU7:BV7"/>
    <mergeCell ref="CS7:CT7"/>
    <mergeCell ref="DQ7:DR7"/>
    <mergeCell ref="EO7:EP7"/>
    <mergeCell ref="A8:B8"/>
    <mergeCell ref="Y8:Z8"/>
    <mergeCell ref="AW8:AX8"/>
    <mergeCell ref="BU8:BV8"/>
    <mergeCell ref="CS8:CT8"/>
    <mergeCell ref="DQ8:DR8"/>
    <mergeCell ref="EO8:EP8"/>
    <mergeCell ref="A5:B5"/>
    <mergeCell ref="Y5:Z5"/>
    <mergeCell ref="AW5:AX5"/>
    <mergeCell ref="BU5:BV5"/>
    <mergeCell ref="CS5:CT5"/>
    <mergeCell ref="DQ5:DR5"/>
    <mergeCell ref="EO5:EP5"/>
    <mergeCell ref="A6:B6"/>
    <mergeCell ref="Y6:Z6"/>
    <mergeCell ref="AW6:AX6"/>
    <mergeCell ref="BU6:BV6"/>
    <mergeCell ref="CS6:CT6"/>
    <mergeCell ref="DQ6:DR6"/>
    <mergeCell ref="EO6:EP6"/>
    <mergeCell ref="A3:B3"/>
    <mergeCell ref="Y3:Z3"/>
    <mergeCell ref="AW3:AX3"/>
    <mergeCell ref="BU3:BV3"/>
    <mergeCell ref="CS3:CT3"/>
    <mergeCell ref="DQ3:DR3"/>
    <mergeCell ref="EO3:EP3"/>
    <mergeCell ref="A4:B4"/>
    <mergeCell ref="Y4:Z4"/>
    <mergeCell ref="AW4:AX4"/>
    <mergeCell ref="BU4:BV4"/>
    <mergeCell ref="CS4:CT4"/>
    <mergeCell ref="DQ4:DR4"/>
    <mergeCell ref="EO4:EP4"/>
    <mergeCell ref="A1:B1"/>
    <mergeCell ref="Y1:Z1"/>
    <mergeCell ref="AW1:AX1"/>
    <mergeCell ref="BU1:BV1"/>
    <mergeCell ref="CS1:CT1"/>
    <mergeCell ref="DQ1:DR1"/>
    <mergeCell ref="EO1:EP1"/>
    <mergeCell ref="A2:B2"/>
    <mergeCell ref="Y2:Z2"/>
    <mergeCell ref="AW2:AX2"/>
    <mergeCell ref="BU2:BV2"/>
    <mergeCell ref="CS2:CT2"/>
    <mergeCell ref="DQ2:DR2"/>
    <mergeCell ref="EO2:EP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K34"/>
  <sheetViews>
    <sheetView topLeftCell="A6" workbookViewId="0">
      <selection activeCell="A22" sqref="A22:B22"/>
    </sheetView>
  </sheetViews>
  <sheetFormatPr defaultColWidth="9" defaultRowHeight="12.75"/>
  <cols>
    <col min="2" max="2" width="44.85546875" customWidth="1"/>
    <col min="4" max="22" width="9" hidden="1" customWidth="1"/>
    <col min="26" max="26" width="45.140625"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s>
  <sheetData>
    <row r="1" spans="1:167" ht="15">
      <c r="A1" s="300"/>
      <c r="B1" s="300"/>
      <c r="C1" s="1"/>
      <c r="D1" s="1"/>
      <c r="E1" s="1"/>
      <c r="F1" s="1"/>
      <c r="G1" s="1"/>
      <c r="H1" s="1"/>
      <c r="I1" s="1"/>
      <c r="J1" s="1"/>
      <c r="K1" s="1"/>
      <c r="L1" s="1"/>
      <c r="M1" s="1"/>
      <c r="N1" s="1"/>
      <c r="O1" s="1"/>
      <c r="P1" s="1"/>
      <c r="Q1" s="1"/>
      <c r="R1" s="1"/>
      <c r="S1" s="1"/>
      <c r="T1" s="1"/>
      <c r="U1" s="1"/>
      <c r="V1" s="1"/>
      <c r="W1" s="1"/>
      <c r="Y1" s="300"/>
      <c r="Z1" s="300"/>
      <c r="AA1" s="1"/>
      <c r="AB1" s="1"/>
      <c r="AC1" s="1"/>
      <c r="AD1" s="1"/>
      <c r="AE1" s="1"/>
      <c r="AF1" s="1"/>
      <c r="AG1" s="1"/>
      <c r="AH1" s="1"/>
      <c r="AI1" s="1"/>
      <c r="AJ1" s="1"/>
      <c r="AK1" s="1"/>
      <c r="AL1" s="1"/>
      <c r="AM1" s="1"/>
      <c r="AN1" s="1"/>
      <c r="AO1" s="1"/>
      <c r="AP1" s="1"/>
      <c r="AQ1" s="1"/>
      <c r="AR1" s="1"/>
      <c r="AS1" s="1"/>
      <c r="AT1" s="1"/>
      <c r="AU1" s="1"/>
      <c r="AW1" s="300"/>
      <c r="AX1" s="300"/>
      <c r="AY1" s="1"/>
      <c r="AZ1" s="1"/>
      <c r="BA1" s="1"/>
      <c r="BB1" s="1"/>
      <c r="BC1" s="1"/>
      <c r="BD1" s="1"/>
      <c r="BE1" s="1"/>
      <c r="BF1" s="1"/>
      <c r="BG1" s="1"/>
      <c r="BH1" s="1"/>
      <c r="BI1" s="1"/>
      <c r="BJ1" s="1"/>
      <c r="BK1" s="1"/>
      <c r="BL1" s="1"/>
      <c r="BM1" s="1"/>
      <c r="BN1" s="1"/>
      <c r="BO1" s="1"/>
      <c r="BP1" s="1"/>
      <c r="BQ1" s="1"/>
      <c r="BR1" s="1"/>
      <c r="BS1" s="1"/>
      <c r="BU1" s="300"/>
      <c r="BV1" s="300"/>
      <c r="BW1" s="1"/>
      <c r="BX1" s="1"/>
      <c r="BY1" s="1"/>
      <c r="BZ1" s="1"/>
      <c r="CA1" s="1"/>
      <c r="CB1" s="1"/>
      <c r="CC1" s="1"/>
      <c r="CD1" s="1"/>
      <c r="CE1" s="1"/>
      <c r="CF1" s="1"/>
      <c r="CG1" s="1"/>
      <c r="CH1" s="1"/>
      <c r="CI1" s="1"/>
      <c r="CJ1" s="1"/>
      <c r="CK1" s="1"/>
      <c r="CL1" s="1"/>
      <c r="CM1" s="1"/>
      <c r="CN1" s="1"/>
      <c r="CO1" s="1"/>
      <c r="CP1" s="1"/>
      <c r="CQ1" s="1"/>
      <c r="CS1" s="300"/>
      <c r="CT1" s="300"/>
      <c r="CU1" s="1"/>
      <c r="CV1" s="1"/>
      <c r="CW1" s="1"/>
      <c r="CX1" s="1"/>
      <c r="CY1" s="1"/>
      <c r="CZ1" s="1"/>
      <c r="DA1" s="1"/>
      <c r="DB1" s="1"/>
      <c r="DC1" s="1"/>
      <c r="DD1" s="1"/>
      <c r="DE1" s="1"/>
      <c r="DF1" s="1"/>
      <c r="DG1" s="1"/>
      <c r="DH1" s="1"/>
      <c r="DI1" s="1"/>
      <c r="DJ1" s="1"/>
      <c r="DK1" s="1"/>
      <c r="DL1" s="1"/>
      <c r="DM1" s="1"/>
      <c r="DN1" s="1"/>
      <c r="DO1" s="1"/>
      <c r="DQ1" s="300"/>
      <c r="DR1" s="300"/>
      <c r="DS1" s="1"/>
      <c r="DT1" s="1"/>
      <c r="DU1" s="1"/>
      <c r="DV1" s="1"/>
      <c r="DW1" s="1"/>
      <c r="DX1" s="1"/>
      <c r="DY1" s="1"/>
      <c r="DZ1" s="1"/>
      <c r="EA1" s="1"/>
      <c r="EB1" s="1"/>
      <c r="EC1" s="1"/>
      <c r="ED1" s="1"/>
      <c r="EE1" s="1"/>
      <c r="EF1" s="1"/>
      <c r="EG1" s="1"/>
      <c r="EH1" s="1"/>
      <c r="EI1" s="1"/>
      <c r="EJ1" s="1"/>
      <c r="EK1" s="1"/>
      <c r="EL1" s="1"/>
      <c r="EM1" s="1"/>
      <c r="EO1" s="300"/>
      <c r="EP1" s="300"/>
      <c r="EQ1" s="1"/>
      <c r="ER1" s="1"/>
      <c r="ES1" s="1"/>
      <c r="ET1" s="1"/>
      <c r="EU1" s="1"/>
      <c r="EV1" s="1"/>
      <c r="EW1" s="1"/>
      <c r="EX1" s="1"/>
      <c r="EY1" s="1"/>
      <c r="EZ1" s="1"/>
      <c r="FA1" s="1"/>
      <c r="FB1" s="1"/>
      <c r="FC1" s="1"/>
      <c r="FD1" s="1"/>
      <c r="FE1" s="1"/>
      <c r="FF1" s="1"/>
      <c r="FG1" s="1"/>
      <c r="FH1" s="1"/>
      <c r="FI1" s="1"/>
      <c r="FJ1" s="1"/>
      <c r="FK1" s="1"/>
    </row>
    <row r="2" spans="1:167" ht="15">
      <c r="A2" s="300"/>
      <c r="B2" s="300"/>
      <c r="C2" s="1"/>
      <c r="D2" s="1"/>
      <c r="E2" s="1"/>
      <c r="F2" s="1"/>
      <c r="G2" s="1"/>
      <c r="H2" s="1"/>
      <c r="I2" s="1"/>
      <c r="J2" s="1"/>
      <c r="K2" s="1"/>
      <c r="L2" s="1"/>
      <c r="M2" s="1"/>
      <c r="N2" s="1"/>
      <c r="O2" s="1"/>
      <c r="P2" s="1"/>
      <c r="Q2" s="1"/>
      <c r="R2" s="1"/>
      <c r="S2" s="1"/>
      <c r="T2" s="1"/>
      <c r="U2" s="1"/>
      <c r="V2" s="1"/>
      <c r="W2" s="1"/>
      <c r="Y2" s="300"/>
      <c r="Z2" s="300"/>
      <c r="AA2" s="1"/>
      <c r="AB2" s="1"/>
      <c r="AC2" s="1"/>
      <c r="AD2" s="1"/>
      <c r="AE2" s="1"/>
      <c r="AF2" s="1"/>
      <c r="AG2" s="1"/>
      <c r="AH2" s="1"/>
      <c r="AI2" s="1"/>
      <c r="AJ2" s="1"/>
      <c r="AK2" s="1"/>
      <c r="AL2" s="1"/>
      <c r="AM2" s="1"/>
      <c r="AN2" s="1"/>
      <c r="AO2" s="1"/>
      <c r="AP2" s="1"/>
      <c r="AQ2" s="1"/>
      <c r="AR2" s="1"/>
      <c r="AS2" s="1"/>
      <c r="AT2" s="1"/>
      <c r="AU2" s="1"/>
      <c r="AW2" s="300"/>
      <c r="AX2" s="300"/>
      <c r="AY2" s="1"/>
      <c r="AZ2" s="1"/>
      <c r="BA2" s="1"/>
      <c r="BB2" s="1"/>
      <c r="BC2" s="1"/>
      <c r="BD2" s="1"/>
      <c r="BE2" s="1"/>
      <c r="BF2" s="1"/>
      <c r="BG2" s="1"/>
      <c r="BH2" s="1"/>
      <c r="BI2" s="1"/>
      <c r="BJ2" s="1"/>
      <c r="BK2" s="1"/>
      <c r="BL2" s="1"/>
      <c r="BM2" s="1"/>
      <c r="BN2" s="1"/>
      <c r="BO2" s="1"/>
      <c r="BP2" s="1"/>
      <c r="BQ2" s="1"/>
      <c r="BR2" s="1"/>
      <c r="BS2" s="1"/>
      <c r="BU2" s="300"/>
      <c r="BV2" s="300"/>
      <c r="BW2" s="1"/>
      <c r="BX2" s="1"/>
      <c r="BY2" s="1"/>
      <c r="BZ2" s="1"/>
      <c r="CA2" s="1"/>
      <c r="CB2" s="1"/>
      <c r="CC2" s="1"/>
      <c r="CD2" s="1"/>
      <c r="CE2" s="1"/>
      <c r="CF2" s="1"/>
      <c r="CG2" s="1"/>
      <c r="CH2" s="1"/>
      <c r="CI2" s="1"/>
      <c r="CJ2" s="1"/>
      <c r="CK2" s="1"/>
      <c r="CL2" s="1"/>
      <c r="CM2" s="1"/>
      <c r="CN2" s="1"/>
      <c r="CO2" s="1"/>
      <c r="CP2" s="1"/>
      <c r="CQ2" s="1"/>
      <c r="CS2" s="300"/>
      <c r="CT2" s="300"/>
      <c r="CU2" s="1"/>
      <c r="CV2" s="1"/>
      <c r="CW2" s="1"/>
      <c r="CX2" s="1"/>
      <c r="CY2" s="1"/>
      <c r="CZ2" s="1"/>
      <c r="DA2" s="1"/>
      <c r="DB2" s="1"/>
      <c r="DC2" s="1"/>
      <c r="DD2" s="1"/>
      <c r="DE2" s="1"/>
      <c r="DF2" s="1"/>
      <c r="DG2" s="1"/>
      <c r="DH2" s="1"/>
      <c r="DI2" s="1"/>
      <c r="DJ2" s="1"/>
      <c r="DK2" s="1"/>
      <c r="DL2" s="1"/>
      <c r="DM2" s="1"/>
      <c r="DN2" s="1"/>
      <c r="DO2" s="1"/>
      <c r="DQ2" s="300"/>
      <c r="DR2" s="300"/>
      <c r="DS2" s="1"/>
      <c r="DT2" s="1"/>
      <c r="DU2" s="1"/>
      <c r="DV2" s="1"/>
      <c r="DW2" s="1"/>
      <c r="DX2" s="1"/>
      <c r="DY2" s="1"/>
      <c r="DZ2" s="1"/>
      <c r="EA2" s="1"/>
      <c r="EB2" s="1"/>
      <c r="EC2" s="1"/>
      <c r="ED2" s="1"/>
      <c r="EE2" s="1"/>
      <c r="EF2" s="1"/>
      <c r="EG2" s="1"/>
      <c r="EH2" s="1"/>
      <c r="EI2" s="1"/>
      <c r="EJ2" s="1"/>
      <c r="EK2" s="1"/>
      <c r="EL2" s="1"/>
      <c r="EM2" s="1"/>
      <c r="EO2" s="300"/>
      <c r="EP2" s="300"/>
      <c r="EQ2" s="1"/>
      <c r="ER2" s="1"/>
      <c r="ES2" s="1"/>
      <c r="ET2" s="1"/>
      <c r="EU2" s="1"/>
      <c r="EV2" s="1"/>
      <c r="EW2" s="1"/>
      <c r="EX2" s="1"/>
      <c r="EY2" s="1"/>
      <c r="EZ2" s="1"/>
      <c r="FA2" s="1"/>
      <c r="FB2" s="1"/>
      <c r="FC2" s="1"/>
      <c r="FD2" s="1"/>
      <c r="FE2" s="1"/>
      <c r="FF2" s="1"/>
      <c r="FG2" s="1"/>
      <c r="FH2" s="1"/>
      <c r="FI2" s="1"/>
      <c r="FJ2" s="1"/>
      <c r="FK2" s="1"/>
    </row>
    <row r="3" spans="1:167" ht="15">
      <c r="A3" s="300"/>
      <c r="B3" s="300"/>
      <c r="C3" s="1"/>
      <c r="D3" s="1"/>
      <c r="E3" s="1"/>
      <c r="F3" s="1"/>
      <c r="G3" s="1"/>
      <c r="H3" s="1"/>
      <c r="I3" s="1"/>
      <c r="J3" s="1"/>
      <c r="K3" s="1"/>
      <c r="L3" s="1"/>
      <c r="M3" s="1"/>
      <c r="N3" s="1"/>
      <c r="O3" s="1"/>
      <c r="P3" s="1"/>
      <c r="Q3" s="1"/>
      <c r="R3" s="1"/>
      <c r="S3" s="1"/>
      <c r="T3" s="1"/>
      <c r="U3" s="1"/>
      <c r="V3" s="1"/>
      <c r="W3" s="1"/>
      <c r="Y3" s="300"/>
      <c r="Z3" s="300"/>
      <c r="AA3" s="1"/>
      <c r="AB3" s="1"/>
      <c r="AC3" s="1"/>
      <c r="AD3" s="1"/>
      <c r="AE3" s="1"/>
      <c r="AF3" s="1"/>
      <c r="AG3" s="1"/>
      <c r="AH3" s="1"/>
      <c r="AI3" s="1"/>
      <c r="AJ3" s="1"/>
      <c r="AK3" s="1"/>
      <c r="AL3" s="1"/>
      <c r="AM3" s="1"/>
      <c r="AN3" s="1"/>
      <c r="AO3" s="1"/>
      <c r="AP3" s="1"/>
      <c r="AQ3" s="1"/>
      <c r="AR3" s="1"/>
      <c r="AS3" s="1"/>
      <c r="AT3" s="1"/>
      <c r="AU3" s="1"/>
      <c r="AW3" s="300"/>
      <c r="AX3" s="300"/>
      <c r="AY3" s="1"/>
      <c r="AZ3" s="1"/>
      <c r="BA3" s="1"/>
      <c r="BB3" s="1"/>
      <c r="BC3" s="1"/>
      <c r="BD3" s="1"/>
      <c r="BE3" s="1"/>
      <c r="BF3" s="1"/>
      <c r="BG3" s="1"/>
      <c r="BH3" s="1"/>
      <c r="BI3" s="1"/>
      <c r="BJ3" s="1"/>
      <c r="BK3" s="1"/>
      <c r="BL3" s="1"/>
      <c r="BM3" s="1"/>
      <c r="BN3" s="1"/>
      <c r="BO3" s="1"/>
      <c r="BP3" s="1"/>
      <c r="BQ3" s="1"/>
      <c r="BR3" s="1"/>
      <c r="BS3" s="1"/>
      <c r="BU3" s="300"/>
      <c r="BV3" s="300"/>
      <c r="BW3" s="1"/>
      <c r="BX3" s="1"/>
      <c r="BY3" s="1"/>
      <c r="BZ3" s="1"/>
      <c r="CA3" s="1"/>
      <c r="CB3" s="1"/>
      <c r="CC3" s="1"/>
      <c r="CD3" s="1"/>
      <c r="CE3" s="1"/>
      <c r="CF3" s="1"/>
      <c r="CG3" s="1"/>
      <c r="CH3" s="1"/>
      <c r="CI3" s="1"/>
      <c r="CJ3" s="1"/>
      <c r="CK3" s="1"/>
      <c r="CL3" s="1"/>
      <c r="CM3" s="1"/>
      <c r="CN3" s="1"/>
      <c r="CO3" s="1"/>
      <c r="CP3" s="1"/>
      <c r="CQ3" s="1"/>
      <c r="CS3" s="300"/>
      <c r="CT3" s="300"/>
      <c r="CU3" s="1"/>
      <c r="CV3" s="1"/>
      <c r="CW3" s="1"/>
      <c r="CX3" s="1"/>
      <c r="CY3" s="1"/>
      <c r="CZ3" s="1"/>
      <c r="DA3" s="1"/>
      <c r="DB3" s="1"/>
      <c r="DC3" s="1"/>
      <c r="DD3" s="1"/>
      <c r="DE3" s="1"/>
      <c r="DF3" s="1"/>
      <c r="DG3" s="1"/>
      <c r="DH3" s="1"/>
      <c r="DI3" s="1"/>
      <c r="DJ3" s="1"/>
      <c r="DK3" s="1"/>
      <c r="DL3" s="1"/>
      <c r="DM3" s="1"/>
      <c r="DN3" s="1"/>
      <c r="DO3" s="1"/>
      <c r="DQ3" s="300"/>
      <c r="DR3" s="300"/>
      <c r="DS3" s="1"/>
      <c r="DT3" s="1"/>
      <c r="DU3" s="1"/>
      <c r="DV3" s="1"/>
      <c r="DW3" s="1"/>
      <c r="DX3" s="1"/>
      <c r="DY3" s="1"/>
      <c r="DZ3" s="1"/>
      <c r="EA3" s="1"/>
      <c r="EB3" s="1"/>
      <c r="EC3" s="1"/>
      <c r="ED3" s="1"/>
      <c r="EE3" s="1"/>
      <c r="EF3" s="1"/>
      <c r="EG3" s="1"/>
      <c r="EH3" s="1"/>
      <c r="EI3" s="1"/>
      <c r="EJ3" s="1"/>
      <c r="EK3" s="1"/>
      <c r="EL3" s="1"/>
      <c r="EM3" s="1"/>
      <c r="EO3" s="300"/>
      <c r="EP3" s="300"/>
      <c r="EQ3" s="1"/>
      <c r="ER3" s="1"/>
      <c r="ES3" s="1"/>
      <c r="ET3" s="1"/>
      <c r="EU3" s="1"/>
      <c r="EV3" s="1"/>
      <c r="EW3" s="1"/>
      <c r="EX3" s="1"/>
      <c r="EY3" s="1"/>
      <c r="EZ3" s="1"/>
      <c r="FA3" s="1"/>
      <c r="FB3" s="1"/>
      <c r="FC3" s="1"/>
      <c r="FD3" s="1"/>
      <c r="FE3" s="1"/>
      <c r="FF3" s="1"/>
      <c r="FG3" s="1"/>
      <c r="FH3" s="1"/>
      <c r="FI3" s="1"/>
      <c r="FJ3" s="1"/>
      <c r="FK3" s="1"/>
    </row>
    <row r="4" spans="1:167" ht="15">
      <c r="A4" s="300"/>
      <c r="B4" s="300"/>
      <c r="C4" s="1"/>
      <c r="D4" s="1"/>
      <c r="E4" s="1"/>
      <c r="F4" s="1"/>
      <c r="G4" s="1"/>
      <c r="H4" s="1"/>
      <c r="I4" s="1"/>
      <c r="J4" s="1"/>
      <c r="K4" s="1"/>
      <c r="L4" s="1"/>
      <c r="M4" s="1"/>
      <c r="N4" s="1"/>
      <c r="O4" s="1"/>
      <c r="P4" s="1"/>
      <c r="Q4" s="1"/>
      <c r="R4" s="1"/>
      <c r="S4" s="1"/>
      <c r="T4" s="1"/>
      <c r="U4" s="1"/>
      <c r="V4" s="1"/>
      <c r="W4" s="1"/>
      <c r="Y4" s="300"/>
      <c r="Z4" s="300"/>
      <c r="AA4" s="1"/>
      <c r="AB4" s="1"/>
      <c r="AC4" s="1"/>
      <c r="AD4" s="1"/>
      <c r="AE4" s="1"/>
      <c r="AF4" s="1"/>
      <c r="AG4" s="1"/>
      <c r="AH4" s="1"/>
      <c r="AI4" s="1"/>
      <c r="AJ4" s="1"/>
      <c r="AK4" s="1"/>
      <c r="AL4" s="1"/>
      <c r="AM4" s="1"/>
      <c r="AN4" s="1"/>
      <c r="AO4" s="1"/>
      <c r="AP4" s="1"/>
      <c r="AQ4" s="1"/>
      <c r="AR4" s="1"/>
      <c r="AS4" s="1"/>
      <c r="AT4" s="1"/>
      <c r="AU4" s="1"/>
      <c r="AW4" s="300"/>
      <c r="AX4" s="300"/>
      <c r="AY4" s="1"/>
      <c r="AZ4" s="1"/>
      <c r="BA4" s="1"/>
      <c r="BB4" s="1"/>
      <c r="BC4" s="1"/>
      <c r="BD4" s="1"/>
      <c r="BE4" s="1"/>
      <c r="BF4" s="1"/>
      <c r="BG4" s="1"/>
      <c r="BH4" s="1"/>
      <c r="BI4" s="1"/>
      <c r="BJ4" s="1"/>
      <c r="BK4" s="1"/>
      <c r="BL4" s="1"/>
      <c r="BM4" s="1"/>
      <c r="BN4" s="1"/>
      <c r="BO4" s="1"/>
      <c r="BP4" s="1"/>
      <c r="BQ4" s="1"/>
      <c r="BR4" s="1"/>
      <c r="BS4" s="1"/>
      <c r="BU4" s="300"/>
      <c r="BV4" s="300"/>
      <c r="BW4" s="1"/>
      <c r="BX4" s="1"/>
      <c r="BY4" s="1"/>
      <c r="BZ4" s="1"/>
      <c r="CA4" s="1"/>
      <c r="CB4" s="1"/>
      <c r="CC4" s="1"/>
      <c r="CD4" s="1"/>
      <c r="CE4" s="1"/>
      <c r="CF4" s="1"/>
      <c r="CG4" s="1"/>
      <c r="CH4" s="1"/>
      <c r="CI4" s="1"/>
      <c r="CJ4" s="1"/>
      <c r="CK4" s="1"/>
      <c r="CL4" s="1"/>
      <c r="CM4" s="1"/>
      <c r="CN4" s="1"/>
      <c r="CO4" s="1"/>
      <c r="CP4" s="1"/>
      <c r="CQ4" s="1"/>
      <c r="CS4" s="300"/>
      <c r="CT4" s="300"/>
      <c r="CU4" s="1"/>
      <c r="CV4" s="1"/>
      <c r="CW4" s="1"/>
      <c r="CX4" s="1"/>
      <c r="CY4" s="1"/>
      <c r="CZ4" s="1"/>
      <c r="DA4" s="1"/>
      <c r="DB4" s="1"/>
      <c r="DC4" s="1"/>
      <c r="DD4" s="1"/>
      <c r="DE4" s="1"/>
      <c r="DF4" s="1"/>
      <c r="DG4" s="1"/>
      <c r="DH4" s="1"/>
      <c r="DI4" s="1"/>
      <c r="DJ4" s="1"/>
      <c r="DK4" s="1"/>
      <c r="DL4" s="1"/>
      <c r="DM4" s="1"/>
      <c r="DN4" s="1"/>
      <c r="DO4" s="1"/>
      <c r="DQ4" s="300"/>
      <c r="DR4" s="300"/>
      <c r="DS4" s="1"/>
      <c r="DT4" s="1"/>
      <c r="DU4" s="1"/>
      <c r="DV4" s="1"/>
      <c r="DW4" s="1"/>
      <c r="DX4" s="1"/>
      <c r="DY4" s="1"/>
      <c r="DZ4" s="1"/>
      <c r="EA4" s="1"/>
      <c r="EB4" s="1"/>
      <c r="EC4" s="1"/>
      <c r="ED4" s="1"/>
      <c r="EE4" s="1"/>
      <c r="EF4" s="1"/>
      <c r="EG4" s="1"/>
      <c r="EH4" s="1"/>
      <c r="EI4" s="1"/>
      <c r="EJ4" s="1"/>
      <c r="EK4" s="1"/>
      <c r="EL4" s="1"/>
      <c r="EM4" s="1"/>
      <c r="EO4" s="300"/>
      <c r="EP4" s="300"/>
      <c r="EQ4" s="1"/>
      <c r="ER4" s="1"/>
      <c r="ES4" s="1"/>
      <c r="ET4" s="1"/>
      <c r="EU4" s="1"/>
      <c r="EV4" s="1"/>
      <c r="EW4" s="1"/>
      <c r="EX4" s="1"/>
      <c r="EY4" s="1"/>
      <c r="EZ4" s="1"/>
      <c r="FA4" s="1"/>
      <c r="FB4" s="1"/>
      <c r="FC4" s="1"/>
      <c r="FD4" s="1"/>
      <c r="FE4" s="1"/>
      <c r="FF4" s="1"/>
      <c r="FG4" s="1"/>
      <c r="FH4" s="1"/>
      <c r="FI4" s="1"/>
      <c r="FJ4" s="1"/>
      <c r="FK4" s="1"/>
    </row>
    <row r="5" spans="1:167" ht="18">
      <c r="A5" s="301" t="s">
        <v>179</v>
      </c>
      <c r="B5" s="301"/>
      <c r="C5" s="2"/>
      <c r="D5" s="2"/>
      <c r="E5" s="2"/>
      <c r="F5" s="2"/>
      <c r="G5" s="2"/>
      <c r="H5" s="2"/>
      <c r="I5" s="2"/>
      <c r="J5" s="2"/>
      <c r="K5" s="1"/>
      <c r="L5" s="2"/>
      <c r="M5" s="2"/>
      <c r="N5" s="2"/>
      <c r="O5" s="2"/>
      <c r="P5" s="1"/>
      <c r="Q5" s="2"/>
      <c r="R5" s="1"/>
      <c r="S5" s="1"/>
      <c r="T5" s="2"/>
      <c r="U5" s="1"/>
      <c r="V5" s="1"/>
      <c r="W5" s="2" t="s">
        <v>180</v>
      </c>
      <c r="Y5" s="301" t="s">
        <v>179</v>
      </c>
      <c r="Z5" s="301"/>
      <c r="AA5" s="2"/>
      <c r="AB5" s="2"/>
      <c r="AC5" s="2"/>
      <c r="AD5" s="2"/>
      <c r="AE5" s="2"/>
      <c r="AF5" s="2"/>
      <c r="AG5" s="2"/>
      <c r="AH5" s="2"/>
      <c r="AI5" s="1"/>
      <c r="AJ5" s="2"/>
      <c r="AK5" s="2"/>
      <c r="AL5" s="2"/>
      <c r="AM5" s="2"/>
      <c r="AN5" s="1"/>
      <c r="AO5" s="2"/>
      <c r="AP5" s="1"/>
      <c r="AQ5" s="1"/>
      <c r="AR5" s="2"/>
      <c r="AS5" s="1"/>
      <c r="AT5" s="1"/>
      <c r="AU5" s="2" t="s">
        <v>180</v>
      </c>
      <c r="AW5" s="301" t="s">
        <v>179</v>
      </c>
      <c r="AX5" s="301"/>
      <c r="AY5" s="2"/>
      <c r="AZ5" s="2"/>
      <c r="BA5" s="2"/>
      <c r="BB5" s="2"/>
      <c r="BC5" s="2"/>
      <c r="BD5" s="2"/>
      <c r="BE5" s="2"/>
      <c r="BF5" s="2"/>
      <c r="BG5" s="1"/>
      <c r="BH5" s="2"/>
      <c r="BI5" s="2"/>
      <c r="BJ5" s="2"/>
      <c r="BK5" s="2"/>
      <c r="BL5" s="1"/>
      <c r="BM5" s="2"/>
      <c r="BN5" s="1"/>
      <c r="BO5" s="1"/>
      <c r="BP5" s="2"/>
      <c r="BQ5" s="1"/>
      <c r="BR5" s="1"/>
      <c r="BS5" s="2" t="s">
        <v>180</v>
      </c>
      <c r="BU5" s="301" t="s">
        <v>179</v>
      </c>
      <c r="BV5" s="301"/>
      <c r="BW5" s="2"/>
      <c r="BX5" s="2"/>
      <c r="BY5" s="2"/>
      <c r="BZ5" s="2"/>
      <c r="CA5" s="2"/>
      <c r="CB5" s="2"/>
      <c r="CC5" s="2"/>
      <c r="CD5" s="2"/>
      <c r="CE5" s="1"/>
      <c r="CF5" s="2"/>
      <c r="CG5" s="2"/>
      <c r="CH5" s="2"/>
      <c r="CI5" s="2"/>
      <c r="CJ5" s="1"/>
      <c r="CK5" s="2"/>
      <c r="CL5" s="1"/>
      <c r="CM5" s="1"/>
      <c r="CN5" s="2"/>
      <c r="CO5" s="1"/>
      <c r="CP5" s="1"/>
      <c r="CQ5" s="2" t="s">
        <v>180</v>
      </c>
      <c r="CS5" s="301" t="s">
        <v>179</v>
      </c>
      <c r="CT5" s="301"/>
      <c r="CU5" s="2"/>
      <c r="CV5" s="2"/>
      <c r="CW5" s="2"/>
      <c r="CX5" s="2"/>
      <c r="CY5" s="2"/>
      <c r="CZ5" s="2"/>
      <c r="DA5" s="2"/>
      <c r="DB5" s="2"/>
      <c r="DC5" s="1"/>
      <c r="DD5" s="2"/>
      <c r="DE5" s="2"/>
      <c r="DF5" s="2"/>
      <c r="DG5" s="2"/>
      <c r="DH5" s="1"/>
      <c r="DI5" s="2"/>
      <c r="DJ5" s="1"/>
      <c r="DK5" s="1"/>
      <c r="DL5" s="2"/>
      <c r="DM5" s="1"/>
      <c r="DN5" s="1"/>
      <c r="DO5" s="2" t="s">
        <v>180</v>
      </c>
      <c r="DQ5" s="301" t="s">
        <v>179</v>
      </c>
      <c r="DR5" s="301"/>
      <c r="DS5" s="2"/>
      <c r="DT5" s="2"/>
      <c r="DU5" s="2"/>
      <c r="DV5" s="2"/>
      <c r="DW5" s="2"/>
      <c r="DX5" s="2"/>
      <c r="DY5" s="2"/>
      <c r="DZ5" s="2"/>
      <c r="EA5" s="1"/>
      <c r="EB5" s="2"/>
      <c r="EC5" s="2"/>
      <c r="ED5" s="2"/>
      <c r="EE5" s="2"/>
      <c r="EF5" s="1"/>
      <c r="EG5" s="2"/>
      <c r="EH5" s="1"/>
      <c r="EI5" s="1"/>
      <c r="EJ5" s="2"/>
      <c r="EK5" s="1"/>
      <c r="EL5" s="1"/>
      <c r="EM5" s="2" t="s">
        <v>180</v>
      </c>
      <c r="EO5" s="301" t="s">
        <v>179</v>
      </c>
      <c r="EP5" s="301"/>
      <c r="EQ5" s="2"/>
      <c r="ER5" s="2"/>
      <c r="ES5" s="2"/>
      <c r="ET5" s="2"/>
      <c r="EU5" s="2"/>
      <c r="EV5" s="2"/>
      <c r="EW5" s="2"/>
      <c r="EX5" s="2"/>
      <c r="EY5" s="1"/>
      <c r="EZ5" s="2"/>
      <c r="FA5" s="2"/>
      <c r="FB5" s="2"/>
      <c r="FC5" s="2"/>
      <c r="FD5" s="1"/>
      <c r="FE5" s="2"/>
      <c r="FF5" s="1"/>
      <c r="FG5" s="1"/>
      <c r="FH5" s="2"/>
      <c r="FI5" s="1"/>
      <c r="FJ5" s="1"/>
      <c r="FK5" s="2" t="s">
        <v>180</v>
      </c>
    </row>
    <row r="6" spans="1:167" ht="15">
      <c r="A6" s="300"/>
      <c r="B6" s="300"/>
      <c r="C6" s="1"/>
      <c r="D6" s="1"/>
      <c r="E6" s="1"/>
      <c r="F6" s="1"/>
      <c r="G6" s="1"/>
      <c r="H6" s="1"/>
      <c r="I6" s="1"/>
      <c r="J6" s="1"/>
      <c r="K6" s="1"/>
      <c r="L6" s="1"/>
      <c r="M6" s="1"/>
      <c r="N6" s="1"/>
      <c r="O6" s="1"/>
      <c r="P6" s="1"/>
      <c r="Q6" s="1"/>
      <c r="R6" s="1"/>
      <c r="S6" s="1"/>
      <c r="T6" s="1"/>
      <c r="U6" s="1"/>
      <c r="V6" s="1"/>
      <c r="W6" s="1"/>
      <c r="Y6" s="300"/>
      <c r="Z6" s="300"/>
      <c r="AA6" s="1"/>
      <c r="AB6" s="1"/>
      <c r="AC6" s="1"/>
      <c r="AD6" s="1"/>
      <c r="AE6" s="1"/>
      <c r="AF6" s="1"/>
      <c r="AG6" s="1"/>
      <c r="AH6" s="1"/>
      <c r="AI6" s="1"/>
      <c r="AJ6" s="1"/>
      <c r="AK6" s="1"/>
      <c r="AL6" s="1"/>
      <c r="AM6" s="1"/>
      <c r="AN6" s="1"/>
      <c r="AO6" s="1"/>
      <c r="AP6" s="1"/>
      <c r="AQ6" s="1"/>
      <c r="AR6" s="1"/>
      <c r="AS6" s="1"/>
      <c r="AT6" s="1"/>
      <c r="AU6" s="1"/>
      <c r="AW6" s="300"/>
      <c r="AX6" s="300"/>
      <c r="AY6" s="1"/>
      <c r="AZ6" s="1"/>
      <c r="BA6" s="1"/>
      <c r="BB6" s="1"/>
      <c r="BC6" s="1"/>
      <c r="BD6" s="1"/>
      <c r="BE6" s="1"/>
      <c r="BF6" s="1"/>
      <c r="BG6" s="1"/>
      <c r="BH6" s="1"/>
      <c r="BI6" s="1"/>
      <c r="BJ6" s="1"/>
      <c r="BK6" s="1"/>
      <c r="BL6" s="1"/>
      <c r="BM6" s="1"/>
      <c r="BN6" s="1"/>
      <c r="BO6" s="1"/>
      <c r="BP6" s="1"/>
      <c r="BQ6" s="1"/>
      <c r="BR6" s="1"/>
      <c r="BS6" s="1"/>
      <c r="BU6" s="300"/>
      <c r="BV6" s="300"/>
      <c r="BW6" s="1"/>
      <c r="BX6" s="1"/>
      <c r="BY6" s="1"/>
      <c r="BZ6" s="1"/>
      <c r="CA6" s="1"/>
      <c r="CB6" s="1"/>
      <c r="CC6" s="1"/>
      <c r="CD6" s="1"/>
      <c r="CE6" s="1"/>
      <c r="CF6" s="1"/>
      <c r="CG6" s="1"/>
      <c r="CH6" s="1"/>
      <c r="CI6" s="1"/>
      <c r="CJ6" s="1"/>
      <c r="CK6" s="1"/>
      <c r="CL6" s="1"/>
      <c r="CM6" s="1"/>
      <c r="CN6" s="1"/>
      <c r="CO6" s="1"/>
      <c r="CP6" s="1"/>
      <c r="CQ6" s="1"/>
      <c r="CS6" s="300"/>
      <c r="CT6" s="300"/>
      <c r="CU6" s="1"/>
      <c r="CV6" s="1"/>
      <c r="CW6" s="1"/>
      <c r="CX6" s="1"/>
      <c r="CY6" s="1"/>
      <c r="CZ6" s="1"/>
      <c r="DA6" s="1"/>
      <c r="DB6" s="1"/>
      <c r="DC6" s="1"/>
      <c r="DD6" s="1"/>
      <c r="DE6" s="1"/>
      <c r="DF6" s="1"/>
      <c r="DG6" s="1"/>
      <c r="DH6" s="1"/>
      <c r="DI6" s="1"/>
      <c r="DJ6" s="1"/>
      <c r="DK6" s="1"/>
      <c r="DL6" s="1"/>
      <c r="DM6" s="1"/>
      <c r="DN6" s="1"/>
      <c r="DO6" s="1"/>
      <c r="DQ6" s="300"/>
      <c r="DR6" s="300"/>
      <c r="DS6" s="1"/>
      <c r="DT6" s="1"/>
      <c r="DU6" s="1"/>
      <c r="DV6" s="1"/>
      <c r="DW6" s="1"/>
      <c r="DX6" s="1"/>
      <c r="DY6" s="1"/>
      <c r="DZ6" s="1"/>
      <c r="EA6" s="1"/>
      <c r="EB6" s="1"/>
      <c r="EC6" s="1"/>
      <c r="ED6" s="1"/>
      <c r="EE6" s="1"/>
      <c r="EF6" s="1"/>
      <c r="EG6" s="1"/>
      <c r="EH6" s="1"/>
      <c r="EI6" s="1"/>
      <c r="EJ6" s="1"/>
      <c r="EK6" s="1"/>
      <c r="EL6" s="1"/>
      <c r="EM6" s="1"/>
      <c r="EO6" s="300"/>
      <c r="EP6" s="300"/>
      <c r="EQ6" s="1"/>
      <c r="ER6" s="1"/>
      <c r="ES6" s="1"/>
      <c r="ET6" s="1"/>
      <c r="EU6" s="1"/>
      <c r="EV6" s="1"/>
      <c r="EW6" s="1"/>
      <c r="EX6" s="1"/>
      <c r="EY6" s="1"/>
      <c r="EZ6" s="1"/>
      <c r="FA6" s="1"/>
      <c r="FB6" s="1"/>
      <c r="FC6" s="1"/>
      <c r="FD6" s="1"/>
      <c r="FE6" s="1"/>
      <c r="FF6" s="1"/>
      <c r="FG6" s="1"/>
      <c r="FH6" s="1"/>
      <c r="FI6" s="1"/>
      <c r="FJ6" s="1"/>
      <c r="FK6" s="1"/>
    </row>
    <row r="7" spans="1:167" ht="15.75">
      <c r="A7" s="302" t="s">
        <v>402</v>
      </c>
      <c r="B7" s="302"/>
      <c r="C7" s="2"/>
      <c r="D7" s="2"/>
      <c r="E7" s="2"/>
      <c r="F7" s="2"/>
      <c r="G7" s="2"/>
      <c r="H7" s="2"/>
      <c r="I7" s="2"/>
      <c r="J7" s="2"/>
      <c r="K7" s="2"/>
      <c r="L7" s="2"/>
      <c r="M7" s="2"/>
      <c r="N7" s="2"/>
      <c r="O7" s="2"/>
      <c r="P7" s="2"/>
      <c r="Q7" s="2"/>
      <c r="R7" s="2"/>
      <c r="S7" s="2"/>
      <c r="T7" s="2"/>
      <c r="U7" s="2"/>
      <c r="V7" s="2"/>
      <c r="W7" s="2"/>
      <c r="Y7" s="302" t="s">
        <v>185</v>
      </c>
      <c r="Z7" s="302"/>
      <c r="AA7" s="2"/>
      <c r="AB7" s="2"/>
      <c r="AC7" s="2"/>
      <c r="AD7" s="2"/>
      <c r="AE7" s="2"/>
      <c r="AF7" s="2"/>
      <c r="AG7" s="2"/>
      <c r="AH7" s="2"/>
      <c r="AI7" s="2"/>
      <c r="AJ7" s="2"/>
      <c r="AK7" s="2"/>
      <c r="AL7" s="2"/>
      <c r="AM7" s="2"/>
      <c r="AN7" s="2"/>
      <c r="AO7" s="2"/>
      <c r="AP7" s="2"/>
      <c r="AQ7" s="2"/>
      <c r="AR7" s="2"/>
      <c r="AS7" s="2"/>
      <c r="AT7" s="2"/>
      <c r="AU7" s="2"/>
      <c r="AW7" s="302" t="s">
        <v>186</v>
      </c>
      <c r="AX7" s="302"/>
      <c r="AY7" s="2"/>
      <c r="AZ7" s="2"/>
      <c r="BA7" s="2"/>
      <c r="BB7" s="2"/>
      <c r="BC7" s="2"/>
      <c r="BD7" s="2"/>
      <c r="BE7" s="2"/>
      <c r="BF7" s="2"/>
      <c r="BG7" s="2"/>
      <c r="BH7" s="2"/>
      <c r="BI7" s="2"/>
      <c r="BJ7" s="2"/>
      <c r="BK7" s="2"/>
      <c r="BL7" s="2"/>
      <c r="BM7" s="2"/>
      <c r="BN7" s="2"/>
      <c r="BO7" s="2"/>
      <c r="BP7" s="2"/>
      <c r="BQ7" s="2"/>
      <c r="BR7" s="2"/>
      <c r="BS7" s="2"/>
      <c r="BU7" s="302" t="s">
        <v>187</v>
      </c>
      <c r="BV7" s="302"/>
      <c r="BW7" s="2"/>
      <c r="BX7" s="2"/>
      <c r="BY7" s="2"/>
      <c r="BZ7" s="2"/>
      <c r="CA7" s="2"/>
      <c r="CB7" s="2"/>
      <c r="CC7" s="2"/>
      <c r="CD7" s="2"/>
      <c r="CE7" s="2"/>
      <c r="CF7" s="2"/>
      <c r="CG7" s="2"/>
      <c r="CH7" s="2"/>
      <c r="CI7" s="2"/>
      <c r="CJ7" s="2"/>
      <c r="CK7" s="2"/>
      <c r="CL7" s="2"/>
      <c r="CM7" s="2"/>
      <c r="CN7" s="2"/>
      <c r="CO7" s="2"/>
      <c r="CP7" s="2"/>
      <c r="CQ7" s="2"/>
      <c r="CS7" s="302" t="s">
        <v>188</v>
      </c>
      <c r="CT7" s="302"/>
      <c r="CU7" s="2"/>
      <c r="CV7" s="2"/>
      <c r="CW7" s="2"/>
      <c r="CX7" s="2"/>
      <c r="CY7" s="2"/>
      <c r="CZ7" s="2"/>
      <c r="DA7" s="2"/>
      <c r="DB7" s="2"/>
      <c r="DC7" s="2"/>
      <c r="DD7" s="2"/>
      <c r="DE7" s="2"/>
      <c r="DF7" s="2"/>
      <c r="DG7" s="2"/>
      <c r="DH7" s="2"/>
      <c r="DI7" s="2"/>
      <c r="DJ7" s="2"/>
      <c r="DK7" s="2"/>
      <c r="DL7" s="2"/>
      <c r="DM7" s="2"/>
      <c r="DN7" s="2"/>
      <c r="DO7" s="2"/>
      <c r="DQ7" s="302" t="s">
        <v>189</v>
      </c>
      <c r="DR7" s="302"/>
      <c r="DS7" s="2"/>
      <c r="DT7" s="2"/>
      <c r="DU7" s="2"/>
      <c r="DV7" s="2"/>
      <c r="DW7" s="2"/>
      <c r="DX7" s="2"/>
      <c r="DY7" s="2"/>
      <c r="DZ7" s="2"/>
      <c r="EA7" s="2"/>
      <c r="EB7" s="2"/>
      <c r="EC7" s="2"/>
      <c r="ED7" s="2"/>
      <c r="EE7" s="2"/>
      <c r="EF7" s="2"/>
      <c r="EG7" s="2"/>
      <c r="EH7" s="2"/>
      <c r="EI7" s="2"/>
      <c r="EJ7" s="2"/>
      <c r="EK7" s="2"/>
      <c r="EL7" s="2"/>
      <c r="EM7" s="2"/>
      <c r="EO7" s="302" t="s">
        <v>190</v>
      </c>
      <c r="EP7" s="302"/>
      <c r="EQ7" s="2"/>
      <c r="ER7" s="2"/>
      <c r="ES7" s="2"/>
      <c r="ET7" s="2"/>
      <c r="EU7" s="2"/>
      <c r="EV7" s="2"/>
      <c r="EW7" s="2"/>
      <c r="EX7" s="2"/>
      <c r="EY7" s="2"/>
      <c r="EZ7" s="2"/>
      <c r="FA7" s="2"/>
      <c r="FB7" s="2"/>
      <c r="FC7" s="2"/>
      <c r="FD7" s="2"/>
      <c r="FE7" s="2"/>
      <c r="FF7" s="2"/>
      <c r="FG7" s="2"/>
      <c r="FH7" s="2"/>
      <c r="FI7" s="2"/>
      <c r="FJ7" s="2"/>
      <c r="FK7" s="2"/>
    </row>
    <row r="8" spans="1:167" ht="15.75">
      <c r="A8" s="302" t="s">
        <v>418</v>
      </c>
      <c r="B8" s="302"/>
      <c r="C8" s="3"/>
      <c r="D8" s="3"/>
      <c r="E8" s="3"/>
      <c r="F8" s="3"/>
      <c r="G8" s="3"/>
      <c r="H8" s="3"/>
      <c r="I8" s="3"/>
      <c r="J8" s="3"/>
      <c r="K8" s="3"/>
      <c r="L8" s="3"/>
      <c r="M8" s="3"/>
      <c r="N8" s="3"/>
      <c r="O8" s="3"/>
      <c r="P8" s="3"/>
      <c r="Q8" s="3"/>
      <c r="R8" s="3"/>
      <c r="S8" s="3"/>
      <c r="T8" s="3"/>
      <c r="U8" s="3"/>
      <c r="V8" s="3"/>
      <c r="W8" s="3"/>
      <c r="Y8" s="302" t="s">
        <v>418</v>
      </c>
      <c r="Z8" s="302"/>
      <c r="AA8" s="3"/>
      <c r="AB8" s="3"/>
      <c r="AC8" s="3"/>
      <c r="AD8" s="3"/>
      <c r="AE8" s="3"/>
      <c r="AF8" s="3"/>
      <c r="AG8" s="3"/>
      <c r="AH8" s="3"/>
      <c r="AI8" s="3"/>
      <c r="AJ8" s="3"/>
      <c r="AK8" s="3"/>
      <c r="AL8" s="3"/>
      <c r="AM8" s="3"/>
      <c r="AN8" s="3"/>
      <c r="AO8" s="3"/>
      <c r="AP8" s="3"/>
      <c r="AQ8" s="3"/>
      <c r="AR8" s="3"/>
      <c r="AS8" s="3"/>
      <c r="AT8" s="3"/>
      <c r="AU8" s="3"/>
      <c r="AW8" s="302" t="s">
        <v>418</v>
      </c>
      <c r="AX8" s="302"/>
      <c r="AY8" s="3"/>
      <c r="AZ8" s="3"/>
      <c r="BA8" s="3"/>
      <c r="BB8" s="3"/>
      <c r="BC8" s="3"/>
      <c r="BD8" s="3"/>
      <c r="BE8" s="3"/>
      <c r="BF8" s="3"/>
      <c r="BG8" s="3"/>
      <c r="BH8" s="3"/>
      <c r="BI8" s="3"/>
      <c r="BJ8" s="3"/>
      <c r="BK8" s="3"/>
      <c r="BL8" s="3"/>
      <c r="BM8" s="3"/>
      <c r="BN8" s="3"/>
      <c r="BO8" s="3"/>
      <c r="BP8" s="3"/>
      <c r="BQ8" s="3"/>
      <c r="BR8" s="3"/>
      <c r="BS8" s="3"/>
      <c r="BU8" s="302" t="s">
        <v>418</v>
      </c>
      <c r="BV8" s="302"/>
      <c r="BW8" s="3"/>
      <c r="BX8" s="3"/>
      <c r="BY8" s="3"/>
      <c r="BZ8" s="3"/>
      <c r="CA8" s="3"/>
      <c r="CB8" s="3"/>
      <c r="CC8" s="3"/>
      <c r="CD8" s="3"/>
      <c r="CE8" s="3"/>
      <c r="CF8" s="3"/>
      <c r="CG8" s="3"/>
      <c r="CH8" s="3"/>
      <c r="CI8" s="3"/>
      <c r="CJ8" s="3"/>
      <c r="CK8" s="3"/>
      <c r="CL8" s="3"/>
      <c r="CM8" s="3"/>
      <c r="CN8" s="3"/>
      <c r="CO8" s="3"/>
      <c r="CP8" s="3"/>
      <c r="CQ8" s="3"/>
      <c r="CS8" s="302" t="s">
        <v>418</v>
      </c>
      <c r="CT8" s="302"/>
      <c r="CU8" s="3"/>
      <c r="CV8" s="3"/>
      <c r="CW8" s="3"/>
      <c r="CX8" s="3"/>
      <c r="CY8" s="3"/>
      <c r="CZ8" s="3"/>
      <c r="DA8" s="3"/>
      <c r="DB8" s="3"/>
      <c r="DC8" s="3"/>
      <c r="DD8" s="3"/>
      <c r="DE8" s="3"/>
      <c r="DF8" s="3"/>
      <c r="DG8" s="3"/>
      <c r="DH8" s="3"/>
      <c r="DI8" s="3"/>
      <c r="DJ8" s="3"/>
      <c r="DK8" s="3"/>
      <c r="DL8" s="3"/>
      <c r="DM8" s="3"/>
      <c r="DN8" s="3"/>
      <c r="DO8" s="3"/>
      <c r="DQ8" s="302" t="s">
        <v>418</v>
      </c>
      <c r="DR8" s="302"/>
      <c r="DS8" s="3"/>
      <c r="DT8" s="3"/>
      <c r="DU8" s="3"/>
      <c r="DV8" s="3"/>
      <c r="DW8" s="3"/>
      <c r="DX8" s="3"/>
      <c r="DY8" s="3"/>
      <c r="DZ8" s="3"/>
      <c r="EA8" s="3"/>
      <c r="EB8" s="3"/>
      <c r="EC8" s="3"/>
      <c r="ED8" s="3"/>
      <c r="EE8" s="3"/>
      <c r="EF8" s="3"/>
      <c r="EG8" s="3"/>
      <c r="EH8" s="3"/>
      <c r="EI8" s="3"/>
      <c r="EJ8" s="3"/>
      <c r="EK8" s="3"/>
      <c r="EL8" s="3"/>
      <c r="EM8" s="3"/>
      <c r="EO8" s="302" t="s">
        <v>418</v>
      </c>
      <c r="EP8" s="302"/>
      <c r="EQ8" s="3"/>
      <c r="ER8" s="3"/>
      <c r="ES8" s="3"/>
      <c r="ET8" s="3"/>
      <c r="EU8" s="3"/>
      <c r="EV8" s="3"/>
      <c r="EW8" s="3"/>
      <c r="EX8" s="3"/>
      <c r="EY8" s="3"/>
      <c r="EZ8" s="3"/>
      <c r="FA8" s="3"/>
      <c r="FB8" s="3"/>
      <c r="FC8" s="3"/>
      <c r="FD8" s="3"/>
      <c r="FE8" s="3"/>
      <c r="FF8" s="3"/>
      <c r="FG8" s="3"/>
      <c r="FH8" s="3"/>
      <c r="FI8" s="3"/>
      <c r="FJ8" s="3"/>
      <c r="FK8" s="3"/>
    </row>
    <row r="9" spans="1:167" ht="15">
      <c r="A9" s="300"/>
      <c r="B9" s="300"/>
      <c r="C9" s="1"/>
      <c r="D9" s="1"/>
      <c r="E9" s="1"/>
      <c r="F9" s="1"/>
      <c r="G9" s="1"/>
      <c r="H9" s="1"/>
      <c r="I9" s="1"/>
      <c r="J9" s="1"/>
      <c r="K9" s="1"/>
      <c r="L9" s="1"/>
      <c r="M9" s="1"/>
      <c r="N9" s="1"/>
      <c r="O9" s="1"/>
      <c r="P9" s="1"/>
      <c r="Q9" s="1"/>
      <c r="R9" s="1"/>
      <c r="S9" s="1"/>
      <c r="T9" s="1"/>
      <c r="U9" s="1"/>
      <c r="V9" s="1"/>
      <c r="W9" s="1"/>
      <c r="Y9" s="300"/>
      <c r="Z9" s="300"/>
      <c r="AA9" s="1"/>
      <c r="AB9" s="1"/>
      <c r="AC9" s="1"/>
      <c r="AD9" s="1"/>
      <c r="AE9" s="1"/>
      <c r="AF9" s="1"/>
      <c r="AG9" s="1"/>
      <c r="AH9" s="1"/>
      <c r="AI9" s="1"/>
      <c r="AJ9" s="1"/>
      <c r="AK9" s="1"/>
      <c r="AL9" s="1"/>
      <c r="AM9" s="1"/>
      <c r="AN9" s="1"/>
      <c r="AO9" s="1"/>
      <c r="AP9" s="1"/>
      <c r="AQ9" s="1"/>
      <c r="AR9" s="1"/>
      <c r="AS9" s="1"/>
      <c r="AT9" s="1"/>
      <c r="AU9" s="1"/>
      <c r="AW9" s="300"/>
      <c r="AX9" s="300"/>
      <c r="AY9" s="1"/>
      <c r="AZ9" s="1"/>
      <c r="BA9" s="1"/>
      <c r="BB9" s="1"/>
      <c r="BC9" s="1"/>
      <c r="BD9" s="1"/>
      <c r="BE9" s="1"/>
      <c r="BF9" s="1"/>
      <c r="BG9" s="1"/>
      <c r="BH9" s="1"/>
      <c r="BI9" s="1"/>
      <c r="BJ9" s="1"/>
      <c r="BK9" s="1"/>
      <c r="BL9" s="1"/>
      <c r="BM9" s="1"/>
      <c r="BN9" s="1"/>
      <c r="BO9" s="1"/>
      <c r="BP9" s="1"/>
      <c r="BQ9" s="1"/>
      <c r="BR9" s="1"/>
      <c r="BS9" s="1"/>
      <c r="BU9" s="300"/>
      <c r="BV9" s="300"/>
      <c r="BW9" s="1"/>
      <c r="BX9" s="1"/>
      <c r="BY9" s="1"/>
      <c r="BZ9" s="1"/>
      <c r="CA9" s="1"/>
      <c r="CB9" s="1"/>
      <c r="CC9" s="1"/>
      <c r="CD9" s="1"/>
      <c r="CE9" s="1"/>
      <c r="CF9" s="1"/>
      <c r="CG9" s="1"/>
      <c r="CH9" s="1"/>
      <c r="CI9" s="1"/>
      <c r="CJ9" s="1"/>
      <c r="CK9" s="1"/>
      <c r="CL9" s="1"/>
      <c r="CM9" s="1"/>
      <c r="CN9" s="1"/>
      <c r="CO9" s="1"/>
      <c r="CP9" s="1"/>
      <c r="CQ9" s="1"/>
      <c r="CS9" s="300"/>
      <c r="CT9" s="300"/>
      <c r="CU9" s="1"/>
      <c r="CV9" s="1"/>
      <c r="CW9" s="1"/>
      <c r="CX9" s="1"/>
      <c r="CY9" s="1"/>
      <c r="CZ9" s="1"/>
      <c r="DA9" s="1"/>
      <c r="DB9" s="1"/>
      <c r="DC9" s="1"/>
      <c r="DD9" s="1"/>
      <c r="DE9" s="1"/>
      <c r="DF9" s="1"/>
      <c r="DG9" s="1"/>
      <c r="DH9" s="1"/>
      <c r="DI9" s="1"/>
      <c r="DJ9" s="1"/>
      <c r="DK9" s="1"/>
      <c r="DL9" s="1"/>
      <c r="DM9" s="1"/>
      <c r="DN9" s="1"/>
      <c r="DO9" s="1"/>
      <c r="DQ9" s="300"/>
      <c r="DR9" s="300"/>
      <c r="DS9" s="1"/>
      <c r="DT9" s="1"/>
      <c r="DU9" s="1"/>
      <c r="DV9" s="1"/>
      <c r="DW9" s="1"/>
      <c r="DX9" s="1"/>
      <c r="DY9" s="1"/>
      <c r="DZ9" s="1"/>
      <c r="EA9" s="1"/>
      <c r="EB9" s="1"/>
      <c r="EC9" s="1"/>
      <c r="ED9" s="1"/>
      <c r="EE9" s="1"/>
      <c r="EF9" s="1"/>
      <c r="EG9" s="1"/>
      <c r="EH9" s="1"/>
      <c r="EI9" s="1"/>
      <c r="EJ9" s="1"/>
      <c r="EK9" s="1"/>
      <c r="EL9" s="1"/>
      <c r="EM9" s="1"/>
      <c r="EO9" s="300"/>
      <c r="EP9" s="300"/>
      <c r="EQ9" s="1"/>
      <c r="ER9" s="1"/>
      <c r="ES9" s="1"/>
      <c r="ET9" s="1"/>
      <c r="EU9" s="1"/>
      <c r="EV9" s="1"/>
      <c r="EW9" s="1"/>
      <c r="EX9" s="1"/>
      <c r="EY9" s="1"/>
      <c r="EZ9" s="1"/>
      <c r="FA9" s="1"/>
      <c r="FB9" s="1"/>
      <c r="FC9" s="1"/>
      <c r="FD9" s="1"/>
      <c r="FE9" s="1"/>
      <c r="FF9" s="1"/>
      <c r="FG9" s="1"/>
      <c r="FH9" s="1"/>
      <c r="FI9" s="1"/>
      <c r="FJ9" s="1"/>
      <c r="FK9" s="1"/>
    </row>
    <row r="10" spans="1:167" ht="15">
      <c r="A10" s="300"/>
      <c r="B10" s="300"/>
      <c r="C10" s="1"/>
      <c r="D10" s="1"/>
      <c r="E10" s="1"/>
      <c r="F10" s="1"/>
      <c r="G10" s="1"/>
      <c r="H10" s="1"/>
      <c r="I10" s="1"/>
      <c r="J10" s="1"/>
      <c r="K10" s="1"/>
      <c r="L10" s="1"/>
      <c r="M10" s="1"/>
      <c r="N10" s="1"/>
      <c r="O10" s="1"/>
      <c r="P10" s="1"/>
      <c r="Q10" s="1"/>
      <c r="R10" s="1"/>
      <c r="S10" s="1"/>
      <c r="T10" s="1"/>
      <c r="U10" s="1"/>
      <c r="V10" s="1"/>
      <c r="W10" s="1"/>
      <c r="Y10" s="300"/>
      <c r="Z10" s="300"/>
      <c r="AA10" s="1"/>
      <c r="AB10" s="1"/>
      <c r="AC10" s="1"/>
      <c r="AD10" s="1"/>
      <c r="AE10" s="1"/>
      <c r="AF10" s="1"/>
      <c r="AG10" s="1"/>
      <c r="AH10" s="1"/>
      <c r="AI10" s="1"/>
      <c r="AJ10" s="1"/>
      <c r="AK10" s="1"/>
      <c r="AL10" s="1"/>
      <c r="AM10" s="1"/>
      <c r="AN10" s="1"/>
      <c r="AO10" s="1"/>
      <c r="AP10" s="1"/>
      <c r="AQ10" s="1"/>
      <c r="AR10" s="1"/>
      <c r="AS10" s="1"/>
      <c r="AT10" s="1"/>
      <c r="AU10" s="1"/>
      <c r="AW10" s="300"/>
      <c r="AX10" s="300"/>
      <c r="AY10" s="1"/>
      <c r="AZ10" s="1"/>
      <c r="BA10" s="1"/>
      <c r="BB10" s="1"/>
      <c r="BC10" s="1"/>
      <c r="BD10" s="1"/>
      <c r="BE10" s="1"/>
      <c r="BF10" s="1"/>
      <c r="BG10" s="1"/>
      <c r="BH10" s="1"/>
      <c r="BI10" s="1"/>
      <c r="BJ10" s="1"/>
      <c r="BK10" s="1"/>
      <c r="BL10" s="1"/>
      <c r="BM10" s="1"/>
      <c r="BN10" s="1"/>
      <c r="BO10" s="1"/>
      <c r="BP10" s="1"/>
      <c r="BQ10" s="1"/>
      <c r="BR10" s="1"/>
      <c r="BS10" s="1"/>
      <c r="BU10" s="300"/>
      <c r="BV10" s="300"/>
      <c r="BW10" s="1"/>
      <c r="BX10" s="1"/>
      <c r="BY10" s="1"/>
      <c r="BZ10" s="1"/>
      <c r="CA10" s="1"/>
      <c r="CB10" s="1"/>
      <c r="CC10" s="1"/>
      <c r="CD10" s="1"/>
      <c r="CE10" s="1"/>
      <c r="CF10" s="1"/>
      <c r="CG10" s="1"/>
      <c r="CH10" s="1"/>
      <c r="CI10" s="1"/>
      <c r="CJ10" s="1"/>
      <c r="CK10" s="1"/>
      <c r="CL10" s="1"/>
      <c r="CM10" s="1"/>
      <c r="CN10" s="1"/>
      <c r="CO10" s="1"/>
      <c r="CP10" s="1"/>
      <c r="CQ10" s="1"/>
      <c r="CS10" s="300"/>
      <c r="CT10" s="300"/>
      <c r="CU10" s="1"/>
      <c r="CV10" s="1"/>
      <c r="CW10" s="1"/>
      <c r="CX10" s="1"/>
      <c r="CY10" s="1"/>
      <c r="CZ10" s="1"/>
      <c r="DA10" s="1"/>
      <c r="DB10" s="1"/>
      <c r="DC10" s="1"/>
      <c r="DD10" s="1"/>
      <c r="DE10" s="1"/>
      <c r="DF10" s="1"/>
      <c r="DG10" s="1"/>
      <c r="DH10" s="1"/>
      <c r="DI10" s="1"/>
      <c r="DJ10" s="1"/>
      <c r="DK10" s="1"/>
      <c r="DL10" s="1"/>
      <c r="DM10" s="1"/>
      <c r="DN10" s="1"/>
      <c r="DO10" s="1"/>
      <c r="DQ10" s="300"/>
      <c r="DR10" s="300"/>
      <c r="DS10" s="1"/>
      <c r="DT10" s="1"/>
      <c r="DU10" s="1"/>
      <c r="DV10" s="1"/>
      <c r="DW10" s="1"/>
      <c r="DX10" s="1"/>
      <c r="DY10" s="1"/>
      <c r="DZ10" s="1"/>
      <c r="EA10" s="1"/>
      <c r="EB10" s="1"/>
      <c r="EC10" s="1"/>
      <c r="ED10" s="1"/>
      <c r="EE10" s="1"/>
      <c r="EF10" s="1"/>
      <c r="EG10" s="1"/>
      <c r="EH10" s="1"/>
      <c r="EI10" s="1"/>
      <c r="EJ10" s="1"/>
      <c r="EK10" s="1"/>
      <c r="EL10" s="1"/>
      <c r="EM10" s="1"/>
      <c r="EO10" s="300"/>
      <c r="EP10" s="300"/>
      <c r="EQ10" s="1"/>
      <c r="ER10" s="1"/>
      <c r="ES10" s="1"/>
      <c r="ET10" s="1"/>
      <c r="EU10" s="1"/>
      <c r="EV10" s="1"/>
      <c r="EW10" s="1"/>
      <c r="EX10" s="1"/>
      <c r="EY10" s="1"/>
      <c r="EZ10" s="1"/>
      <c r="FA10" s="1"/>
      <c r="FB10" s="1"/>
      <c r="FC10" s="1"/>
      <c r="FD10" s="1"/>
      <c r="FE10" s="1"/>
      <c r="FF10" s="1"/>
      <c r="FG10" s="1"/>
      <c r="FH10" s="1"/>
      <c r="FI10" s="1"/>
      <c r="FJ10" s="1"/>
      <c r="FK10" s="1"/>
    </row>
    <row r="11" spans="1:167" ht="15">
      <c r="A11" s="300"/>
      <c r="B11" s="300"/>
      <c r="C11" s="4">
        <v>2000</v>
      </c>
      <c r="D11" s="4">
        <v>2001</v>
      </c>
      <c r="E11" s="4">
        <v>2002</v>
      </c>
      <c r="F11" s="4">
        <v>2003</v>
      </c>
      <c r="G11" s="4">
        <v>2004</v>
      </c>
      <c r="H11" s="4">
        <v>2005</v>
      </c>
      <c r="I11" s="4">
        <v>2006</v>
      </c>
      <c r="J11" s="4">
        <v>2007</v>
      </c>
      <c r="K11" s="4">
        <v>2008</v>
      </c>
      <c r="L11" s="4">
        <v>2009</v>
      </c>
      <c r="M11" s="4">
        <v>2010</v>
      </c>
      <c r="N11" s="4">
        <v>2011</v>
      </c>
      <c r="O11" s="4">
        <v>2012</v>
      </c>
      <c r="P11" s="4">
        <v>2013</v>
      </c>
      <c r="Q11" s="4">
        <v>2014</v>
      </c>
      <c r="R11" s="4">
        <v>2015</v>
      </c>
      <c r="S11" s="4">
        <v>2016</v>
      </c>
      <c r="T11" s="4">
        <v>2017</v>
      </c>
      <c r="U11" s="4">
        <v>2018</v>
      </c>
      <c r="V11" s="4">
        <v>2019</v>
      </c>
      <c r="W11" s="4">
        <v>2020</v>
      </c>
      <c r="Y11" s="300"/>
      <c r="Z11" s="300"/>
      <c r="AA11" s="4">
        <v>2000</v>
      </c>
      <c r="AB11" s="4">
        <v>2001</v>
      </c>
      <c r="AC11" s="4">
        <v>2002</v>
      </c>
      <c r="AD11" s="4">
        <v>2003</v>
      </c>
      <c r="AE11" s="4">
        <v>2004</v>
      </c>
      <c r="AF11" s="4">
        <v>2005</v>
      </c>
      <c r="AG11" s="4">
        <v>2006</v>
      </c>
      <c r="AH11" s="4">
        <v>2007</v>
      </c>
      <c r="AI11" s="4">
        <v>2008</v>
      </c>
      <c r="AJ11" s="4">
        <v>2009</v>
      </c>
      <c r="AK11" s="4">
        <v>2010</v>
      </c>
      <c r="AL11" s="4">
        <v>2011</v>
      </c>
      <c r="AM11" s="4">
        <v>2012</v>
      </c>
      <c r="AN11" s="4">
        <v>2013</v>
      </c>
      <c r="AO11" s="4">
        <v>2014</v>
      </c>
      <c r="AP11" s="4">
        <v>2015</v>
      </c>
      <c r="AQ11" s="4">
        <v>2016</v>
      </c>
      <c r="AR11" s="4">
        <v>2017</v>
      </c>
      <c r="AS11" s="4">
        <v>2018</v>
      </c>
      <c r="AT11" s="4">
        <v>2019</v>
      </c>
      <c r="AU11" s="4">
        <v>2020</v>
      </c>
      <c r="AW11" s="300"/>
      <c r="AX11" s="300"/>
      <c r="AY11" s="4">
        <v>2000</v>
      </c>
      <c r="AZ11" s="4">
        <v>2001</v>
      </c>
      <c r="BA11" s="4">
        <v>2002</v>
      </c>
      <c r="BB11" s="4">
        <v>2003</v>
      </c>
      <c r="BC11" s="4">
        <v>2004</v>
      </c>
      <c r="BD11" s="4">
        <v>2005</v>
      </c>
      <c r="BE11" s="4">
        <v>2006</v>
      </c>
      <c r="BF11" s="4">
        <v>2007</v>
      </c>
      <c r="BG11" s="4">
        <v>2008</v>
      </c>
      <c r="BH11" s="4">
        <v>2009</v>
      </c>
      <c r="BI11" s="4">
        <v>2010</v>
      </c>
      <c r="BJ11" s="4">
        <v>2011</v>
      </c>
      <c r="BK11" s="4">
        <v>2012</v>
      </c>
      <c r="BL11" s="4">
        <v>2013</v>
      </c>
      <c r="BM11" s="4">
        <v>2014</v>
      </c>
      <c r="BN11" s="4">
        <v>2015</v>
      </c>
      <c r="BO11" s="4">
        <v>2016</v>
      </c>
      <c r="BP11" s="4">
        <v>2017</v>
      </c>
      <c r="BQ11" s="4">
        <v>2018</v>
      </c>
      <c r="BR11" s="4">
        <v>2019</v>
      </c>
      <c r="BS11" s="4">
        <v>2020</v>
      </c>
      <c r="BU11" s="300"/>
      <c r="BV11" s="300"/>
      <c r="BW11" s="4">
        <v>2000</v>
      </c>
      <c r="BX11" s="4">
        <v>2001</v>
      </c>
      <c r="BY11" s="4">
        <v>2002</v>
      </c>
      <c r="BZ11" s="4">
        <v>2003</v>
      </c>
      <c r="CA11" s="4">
        <v>2004</v>
      </c>
      <c r="CB11" s="4">
        <v>2005</v>
      </c>
      <c r="CC11" s="4">
        <v>2006</v>
      </c>
      <c r="CD11" s="4">
        <v>2007</v>
      </c>
      <c r="CE11" s="4">
        <v>2008</v>
      </c>
      <c r="CF11" s="4">
        <v>2009</v>
      </c>
      <c r="CG11" s="4">
        <v>2010</v>
      </c>
      <c r="CH11" s="4">
        <v>2011</v>
      </c>
      <c r="CI11" s="4">
        <v>2012</v>
      </c>
      <c r="CJ11" s="4">
        <v>2013</v>
      </c>
      <c r="CK11" s="4">
        <v>2014</v>
      </c>
      <c r="CL11" s="4">
        <v>2015</v>
      </c>
      <c r="CM11" s="4">
        <v>2016</v>
      </c>
      <c r="CN11" s="4">
        <v>2017</v>
      </c>
      <c r="CO11" s="4">
        <v>2018</v>
      </c>
      <c r="CP11" s="4">
        <v>2019</v>
      </c>
      <c r="CQ11" s="4">
        <v>2020</v>
      </c>
      <c r="CS11" s="300"/>
      <c r="CT11" s="300"/>
      <c r="CU11" s="4">
        <v>2000</v>
      </c>
      <c r="CV11" s="4">
        <v>2001</v>
      </c>
      <c r="CW11" s="4">
        <v>2002</v>
      </c>
      <c r="CX11" s="4">
        <v>2003</v>
      </c>
      <c r="CY11" s="4">
        <v>2004</v>
      </c>
      <c r="CZ11" s="4">
        <v>2005</v>
      </c>
      <c r="DA11" s="4">
        <v>2006</v>
      </c>
      <c r="DB11" s="4">
        <v>2007</v>
      </c>
      <c r="DC11" s="4">
        <v>2008</v>
      </c>
      <c r="DD11" s="4">
        <v>2009</v>
      </c>
      <c r="DE11" s="4">
        <v>2010</v>
      </c>
      <c r="DF11" s="4">
        <v>2011</v>
      </c>
      <c r="DG11" s="4">
        <v>2012</v>
      </c>
      <c r="DH11" s="4">
        <v>2013</v>
      </c>
      <c r="DI11" s="4">
        <v>2014</v>
      </c>
      <c r="DJ11" s="4">
        <v>2015</v>
      </c>
      <c r="DK11" s="4">
        <v>2016</v>
      </c>
      <c r="DL11" s="4">
        <v>2017</v>
      </c>
      <c r="DM11" s="4">
        <v>2018</v>
      </c>
      <c r="DN11" s="4">
        <v>2019</v>
      </c>
      <c r="DO11" s="4">
        <v>2020</v>
      </c>
      <c r="DQ11" s="300"/>
      <c r="DR11" s="300"/>
      <c r="DS11" s="4">
        <v>2000</v>
      </c>
      <c r="DT11" s="4">
        <v>2001</v>
      </c>
      <c r="DU11" s="4">
        <v>2002</v>
      </c>
      <c r="DV11" s="4">
        <v>2003</v>
      </c>
      <c r="DW11" s="4">
        <v>2004</v>
      </c>
      <c r="DX11" s="4">
        <v>2005</v>
      </c>
      <c r="DY11" s="4">
        <v>2006</v>
      </c>
      <c r="DZ11" s="4">
        <v>2007</v>
      </c>
      <c r="EA11" s="4">
        <v>2008</v>
      </c>
      <c r="EB11" s="4">
        <v>2009</v>
      </c>
      <c r="EC11" s="4">
        <v>2010</v>
      </c>
      <c r="ED11" s="4">
        <v>2011</v>
      </c>
      <c r="EE11" s="4">
        <v>2012</v>
      </c>
      <c r="EF11" s="4">
        <v>2013</v>
      </c>
      <c r="EG11" s="4">
        <v>2014</v>
      </c>
      <c r="EH11" s="4">
        <v>2015</v>
      </c>
      <c r="EI11" s="4">
        <v>2016</v>
      </c>
      <c r="EJ11" s="4">
        <v>2017</v>
      </c>
      <c r="EK11" s="4">
        <v>2018</v>
      </c>
      <c r="EL11" s="4">
        <v>2019</v>
      </c>
      <c r="EM11" s="4">
        <v>2020</v>
      </c>
      <c r="EO11" s="300"/>
      <c r="EP11" s="300"/>
      <c r="EQ11" s="4">
        <v>2000</v>
      </c>
      <c r="ER11" s="4">
        <v>2001</v>
      </c>
      <c r="ES11" s="4">
        <v>2002</v>
      </c>
      <c r="ET11" s="4">
        <v>2003</v>
      </c>
      <c r="EU11" s="4">
        <v>2004</v>
      </c>
      <c r="EV11" s="4">
        <v>2005</v>
      </c>
      <c r="EW11" s="4">
        <v>2006</v>
      </c>
      <c r="EX11" s="4">
        <v>2007</v>
      </c>
      <c r="EY11" s="4">
        <v>2008</v>
      </c>
      <c r="EZ11" s="4">
        <v>2009</v>
      </c>
      <c r="FA11" s="4">
        <v>2010</v>
      </c>
      <c r="FB11" s="4">
        <v>2011</v>
      </c>
      <c r="FC11" s="4">
        <v>2012</v>
      </c>
      <c r="FD11" s="4">
        <v>2013</v>
      </c>
      <c r="FE11" s="4">
        <v>2014</v>
      </c>
      <c r="FF11" s="4">
        <v>2015</v>
      </c>
      <c r="FG11" s="4">
        <v>2016</v>
      </c>
      <c r="FH11" s="4">
        <v>2017</v>
      </c>
      <c r="FI11" s="4">
        <v>2018</v>
      </c>
      <c r="FJ11" s="4">
        <v>2019</v>
      </c>
      <c r="FK11" s="4">
        <v>2020</v>
      </c>
    </row>
    <row r="12" spans="1:167" ht="15">
      <c r="A12" s="323"/>
      <c r="B12" s="323"/>
      <c r="C12" s="1"/>
      <c r="D12" s="1"/>
      <c r="E12" s="1"/>
      <c r="F12" s="1"/>
      <c r="G12" s="1"/>
      <c r="H12" s="1"/>
      <c r="I12" s="1"/>
      <c r="J12" s="1"/>
      <c r="K12" s="1"/>
      <c r="L12" s="1"/>
      <c r="M12" s="1"/>
      <c r="N12" s="1"/>
      <c r="O12" s="1"/>
      <c r="P12" s="1"/>
      <c r="Q12" s="1"/>
      <c r="R12" s="1"/>
      <c r="S12" s="1"/>
      <c r="T12" s="1"/>
      <c r="U12" s="1"/>
      <c r="V12" s="1"/>
      <c r="W12" s="1"/>
      <c r="Y12" s="323"/>
      <c r="Z12" s="323"/>
      <c r="AA12" s="1"/>
      <c r="AB12" s="1"/>
      <c r="AC12" s="1"/>
      <c r="AD12" s="1"/>
      <c r="AE12" s="1"/>
      <c r="AF12" s="1"/>
      <c r="AG12" s="1"/>
      <c r="AH12" s="1"/>
      <c r="AI12" s="1"/>
      <c r="AJ12" s="1"/>
      <c r="AK12" s="1"/>
      <c r="AL12" s="1"/>
      <c r="AM12" s="1"/>
      <c r="AN12" s="1"/>
      <c r="AO12" s="1"/>
      <c r="AP12" s="1"/>
      <c r="AQ12" s="1"/>
      <c r="AR12" s="1"/>
      <c r="AS12" s="1"/>
      <c r="AT12" s="1"/>
      <c r="AU12" s="1"/>
      <c r="AW12" s="323"/>
      <c r="AX12" s="323"/>
      <c r="AY12" s="1"/>
      <c r="AZ12" s="1"/>
      <c r="BA12" s="1"/>
      <c r="BB12" s="1"/>
      <c r="BC12" s="1"/>
      <c r="BD12" s="1"/>
      <c r="BE12" s="1"/>
      <c r="BF12" s="1"/>
      <c r="BG12" s="1"/>
      <c r="BH12" s="1"/>
      <c r="BI12" s="1"/>
      <c r="BJ12" s="1"/>
      <c r="BK12" s="1"/>
      <c r="BL12" s="1"/>
      <c r="BM12" s="1"/>
      <c r="BN12" s="1"/>
      <c r="BO12" s="1"/>
      <c r="BP12" s="1"/>
      <c r="BQ12" s="1"/>
      <c r="BR12" s="1"/>
      <c r="BS12" s="1"/>
      <c r="BU12" s="323"/>
      <c r="BV12" s="323"/>
      <c r="BW12" s="1"/>
      <c r="BX12" s="1"/>
      <c r="BY12" s="1"/>
      <c r="BZ12" s="1"/>
      <c r="CA12" s="1"/>
      <c r="CB12" s="1"/>
      <c r="CC12" s="1"/>
      <c r="CD12" s="1"/>
      <c r="CE12" s="1"/>
      <c r="CF12" s="1"/>
      <c r="CG12" s="1"/>
      <c r="CH12" s="1"/>
      <c r="CI12" s="1"/>
      <c r="CJ12" s="1"/>
      <c r="CK12" s="1"/>
      <c r="CL12" s="1"/>
      <c r="CM12" s="1"/>
      <c r="CN12" s="1"/>
      <c r="CO12" s="1"/>
      <c r="CP12" s="1"/>
      <c r="CQ12" s="1"/>
      <c r="CS12" s="323"/>
      <c r="CT12" s="323"/>
      <c r="CU12" s="1"/>
      <c r="CV12" s="1"/>
      <c r="CW12" s="1"/>
      <c r="CX12" s="1"/>
      <c r="CY12" s="1"/>
      <c r="CZ12" s="1"/>
      <c r="DA12" s="1"/>
      <c r="DB12" s="1"/>
      <c r="DC12" s="1"/>
      <c r="DD12" s="1"/>
      <c r="DE12" s="1"/>
      <c r="DF12" s="1"/>
      <c r="DG12" s="1"/>
      <c r="DH12" s="1"/>
      <c r="DI12" s="1"/>
      <c r="DJ12" s="1"/>
      <c r="DK12" s="1"/>
      <c r="DL12" s="1"/>
      <c r="DM12" s="1"/>
      <c r="DN12" s="1"/>
      <c r="DO12" s="1"/>
      <c r="DQ12" s="323"/>
      <c r="DR12" s="323"/>
      <c r="DS12" s="1"/>
      <c r="DT12" s="1"/>
      <c r="DU12" s="1"/>
      <c r="DV12" s="1"/>
      <c r="DW12" s="1"/>
      <c r="DX12" s="1"/>
      <c r="DY12" s="1"/>
      <c r="DZ12" s="1"/>
      <c r="EA12" s="1"/>
      <c r="EB12" s="1"/>
      <c r="EC12" s="1"/>
      <c r="ED12" s="1"/>
      <c r="EE12" s="1"/>
      <c r="EF12" s="1"/>
      <c r="EG12" s="1"/>
      <c r="EH12" s="1"/>
      <c r="EI12" s="1"/>
      <c r="EJ12" s="1"/>
      <c r="EK12" s="1"/>
      <c r="EL12" s="1"/>
      <c r="EM12" s="1"/>
      <c r="EO12" s="323"/>
      <c r="EP12" s="323"/>
      <c r="EQ12" s="1"/>
      <c r="ER12" s="1"/>
      <c r="ES12" s="1"/>
      <c r="ET12" s="1"/>
      <c r="EU12" s="1"/>
      <c r="EV12" s="1"/>
      <c r="EW12" s="1"/>
      <c r="EX12" s="1"/>
      <c r="EY12" s="1"/>
      <c r="EZ12" s="1"/>
      <c r="FA12" s="1"/>
      <c r="FB12" s="1"/>
      <c r="FC12" s="1"/>
      <c r="FD12" s="1"/>
      <c r="FE12" s="1"/>
      <c r="FF12" s="1"/>
      <c r="FG12" s="1"/>
      <c r="FH12" s="1"/>
      <c r="FI12" s="1"/>
      <c r="FJ12" s="1"/>
      <c r="FK12" s="1"/>
    </row>
    <row r="13" spans="1:167" ht="15">
      <c r="A13" s="1"/>
      <c r="B13" s="6" t="s">
        <v>419</v>
      </c>
      <c r="C13" s="11">
        <v>19.399999999999999</v>
      </c>
      <c r="D13" s="11">
        <v>17.7</v>
      </c>
      <c r="E13" s="11">
        <v>15.7</v>
      </c>
      <c r="F13" s="11">
        <v>17.7</v>
      </c>
      <c r="G13" s="11">
        <v>22.7</v>
      </c>
      <c r="H13" s="11">
        <v>24.6</v>
      </c>
      <c r="I13" s="11">
        <v>19.2</v>
      </c>
      <c r="J13" s="11">
        <v>20.2</v>
      </c>
      <c r="K13" s="11">
        <v>21.8</v>
      </c>
      <c r="L13" s="11">
        <v>22.1</v>
      </c>
      <c r="M13" s="11">
        <v>19.3</v>
      </c>
      <c r="N13" s="11">
        <v>19.100000000000001</v>
      </c>
      <c r="O13" s="11">
        <v>8.6</v>
      </c>
      <c r="P13" s="11">
        <v>11.2</v>
      </c>
      <c r="Q13" s="11">
        <v>17.100000000000001</v>
      </c>
      <c r="R13" s="11">
        <v>18.8</v>
      </c>
      <c r="S13" s="11">
        <v>23.3</v>
      </c>
      <c r="T13" s="11">
        <v>20.3</v>
      </c>
      <c r="U13" s="11">
        <v>22.7</v>
      </c>
      <c r="V13" s="11">
        <v>22.4</v>
      </c>
      <c r="W13" s="11">
        <v>13</v>
      </c>
      <c r="Y13" s="1"/>
      <c r="Z13" s="6" t="s">
        <v>419</v>
      </c>
      <c r="AA13" s="11">
        <v>40.1</v>
      </c>
      <c r="AB13" s="11">
        <v>44.1</v>
      </c>
      <c r="AC13" s="11">
        <v>56.8</v>
      </c>
      <c r="AD13" s="11">
        <v>51.4</v>
      </c>
      <c r="AE13" s="11">
        <v>51.4</v>
      </c>
      <c r="AF13" s="11">
        <v>39.6</v>
      </c>
      <c r="AG13" s="11">
        <v>64.900000000000006</v>
      </c>
      <c r="AH13" s="11">
        <v>63.4</v>
      </c>
      <c r="AI13" s="11">
        <v>37.9</v>
      </c>
      <c r="AJ13" s="11">
        <v>30.7</v>
      </c>
      <c r="AK13" s="11">
        <v>34.4</v>
      </c>
      <c r="AL13" s="11">
        <v>39.799999999999997</v>
      </c>
      <c r="AM13" s="11">
        <v>75.7</v>
      </c>
      <c r="AN13" s="11">
        <v>76</v>
      </c>
      <c r="AO13" s="11">
        <v>68.2</v>
      </c>
      <c r="AP13" s="11">
        <v>76.599999999999994</v>
      </c>
      <c r="AQ13" s="11">
        <v>79.8</v>
      </c>
      <c r="AR13" s="11">
        <v>75.099999999999994</v>
      </c>
      <c r="AS13" s="11">
        <v>79.5</v>
      </c>
      <c r="AT13" s="11">
        <v>85.7</v>
      </c>
      <c r="AU13" s="11">
        <v>30.6</v>
      </c>
      <c r="AW13" s="1"/>
      <c r="AX13" s="6" t="s">
        <v>419</v>
      </c>
      <c r="AY13" s="11">
        <v>67.7</v>
      </c>
      <c r="AZ13" s="11">
        <v>57.7</v>
      </c>
      <c r="BA13" s="11">
        <v>44.6</v>
      </c>
      <c r="BB13" s="11">
        <v>50.5</v>
      </c>
      <c r="BC13" s="11">
        <v>64</v>
      </c>
      <c r="BD13" s="11">
        <v>84.7</v>
      </c>
      <c r="BE13" s="11">
        <v>60.3</v>
      </c>
      <c r="BF13" s="11">
        <v>62.5</v>
      </c>
      <c r="BG13" s="11">
        <v>69</v>
      </c>
      <c r="BH13" s="11">
        <v>61.8</v>
      </c>
      <c r="BI13" s="11">
        <v>59</v>
      </c>
      <c r="BJ13" s="11">
        <v>56</v>
      </c>
      <c r="BK13" s="11">
        <v>66.400000000000006</v>
      </c>
      <c r="BL13" s="11">
        <v>69.7</v>
      </c>
      <c r="BM13" s="11">
        <v>68.5</v>
      </c>
      <c r="BN13" s="11">
        <v>73.7</v>
      </c>
      <c r="BO13" s="11">
        <v>77.900000000000006</v>
      </c>
      <c r="BP13" s="11">
        <v>92.7</v>
      </c>
      <c r="BQ13" s="11">
        <v>99</v>
      </c>
      <c r="BR13" s="11">
        <v>94.6</v>
      </c>
      <c r="BS13" s="11">
        <v>44</v>
      </c>
      <c r="BU13" s="1"/>
      <c r="BV13" s="6" t="s">
        <v>419</v>
      </c>
      <c r="BW13" s="11">
        <v>8.1</v>
      </c>
      <c r="BX13" s="11">
        <v>7.3</v>
      </c>
      <c r="BY13" s="11">
        <v>6.5</v>
      </c>
      <c r="BZ13" s="11">
        <v>7</v>
      </c>
      <c r="CA13" s="11">
        <v>7.4</v>
      </c>
      <c r="CB13" s="11">
        <v>7.9</v>
      </c>
      <c r="CC13" s="11">
        <v>8.3000000000000007</v>
      </c>
      <c r="CD13" s="11">
        <v>8.4</v>
      </c>
      <c r="CE13" s="11">
        <v>8.8000000000000007</v>
      </c>
      <c r="CF13" s="11">
        <v>8.4</v>
      </c>
      <c r="CG13" s="11">
        <v>9</v>
      </c>
      <c r="CH13" s="11">
        <v>8.6999999999999993</v>
      </c>
      <c r="CI13" s="11">
        <v>8.8000000000000007</v>
      </c>
      <c r="CJ13" s="11">
        <v>7.4</v>
      </c>
      <c r="CK13" s="11">
        <v>5.2</v>
      </c>
      <c r="CL13" s="11">
        <v>5</v>
      </c>
      <c r="CM13" s="11">
        <v>5</v>
      </c>
      <c r="CN13" s="11">
        <v>7.2</v>
      </c>
      <c r="CO13" s="11">
        <v>9.5</v>
      </c>
      <c r="CP13" s="11">
        <v>10.5</v>
      </c>
      <c r="CQ13" s="11">
        <v>6.7</v>
      </c>
      <c r="CS13" s="1"/>
      <c r="CT13" s="6" t="s">
        <v>419</v>
      </c>
      <c r="CU13" s="11">
        <v>2.5</v>
      </c>
      <c r="CV13" s="11">
        <v>2.6</v>
      </c>
      <c r="CW13" s="11">
        <v>2.4</v>
      </c>
      <c r="CX13" s="11">
        <v>2.2000000000000002</v>
      </c>
      <c r="CY13" s="11">
        <v>2.1</v>
      </c>
      <c r="CZ13" s="11">
        <v>2.6</v>
      </c>
      <c r="DA13" s="11">
        <v>2.9</v>
      </c>
      <c r="DB13" s="11">
        <v>3.1</v>
      </c>
      <c r="DC13" s="11">
        <v>3.4</v>
      </c>
      <c r="DD13" s="11">
        <v>3.1</v>
      </c>
      <c r="DE13" s="11">
        <v>3.5</v>
      </c>
      <c r="DF13" s="11">
        <v>3.6</v>
      </c>
      <c r="DG13" s="11">
        <v>4.0999999999999996</v>
      </c>
      <c r="DH13" s="11">
        <v>4.8</v>
      </c>
      <c r="DI13" s="11">
        <v>7.1</v>
      </c>
      <c r="DJ13" s="11">
        <v>5.2</v>
      </c>
      <c r="DK13" s="11">
        <v>3.9</v>
      </c>
      <c r="DL13" s="11">
        <v>3.5</v>
      </c>
      <c r="DM13" s="11">
        <v>3.4</v>
      </c>
      <c r="DN13" s="11">
        <v>2.9</v>
      </c>
      <c r="DO13" s="11">
        <v>1.8</v>
      </c>
      <c r="DQ13" s="1"/>
      <c r="DR13" s="6" t="s">
        <v>419</v>
      </c>
      <c r="DS13" s="11">
        <v>31.5</v>
      </c>
      <c r="DT13" s="11">
        <v>31.4</v>
      </c>
      <c r="DU13" s="11">
        <v>27.2</v>
      </c>
      <c r="DV13" s="11">
        <v>27.6</v>
      </c>
      <c r="DW13" s="11">
        <v>29.6</v>
      </c>
      <c r="DX13" s="11">
        <v>32.1</v>
      </c>
      <c r="DY13" s="11">
        <v>33.5</v>
      </c>
      <c r="DZ13" s="11">
        <v>35.9</v>
      </c>
      <c r="EA13" s="11">
        <v>35.5</v>
      </c>
      <c r="EB13" s="11">
        <v>32.700000000000003</v>
      </c>
      <c r="EC13" s="11">
        <v>33.9</v>
      </c>
      <c r="ED13" s="11">
        <v>31.8</v>
      </c>
      <c r="EE13" s="11">
        <v>34.4</v>
      </c>
      <c r="EF13" s="11">
        <v>37.6</v>
      </c>
      <c r="EG13" s="11">
        <v>39.9</v>
      </c>
      <c r="EH13" s="11">
        <v>41.2</v>
      </c>
      <c r="EI13" s="11">
        <v>39</v>
      </c>
      <c r="EJ13" s="11">
        <v>40.6</v>
      </c>
      <c r="EK13" s="11">
        <v>40.6</v>
      </c>
      <c r="EL13" s="11">
        <v>40.1</v>
      </c>
      <c r="EM13" s="11">
        <v>19.5</v>
      </c>
      <c r="EO13" s="1"/>
      <c r="EP13" s="6" t="s">
        <v>419</v>
      </c>
      <c r="EQ13" s="11">
        <v>62.6</v>
      </c>
      <c r="ER13" s="11">
        <v>51.2</v>
      </c>
      <c r="ES13" s="11">
        <v>59.6</v>
      </c>
      <c r="ET13" s="11">
        <v>54.8</v>
      </c>
      <c r="EU13" s="11">
        <v>58.4</v>
      </c>
      <c r="EV13" s="11">
        <v>58.7</v>
      </c>
      <c r="EW13" s="11">
        <v>60.2</v>
      </c>
      <c r="EX13" s="11">
        <v>60.4</v>
      </c>
      <c r="EY13" s="11">
        <v>62.9</v>
      </c>
      <c r="EZ13" s="11">
        <v>57.6</v>
      </c>
      <c r="FA13" s="11">
        <v>64.599999999999994</v>
      </c>
      <c r="FB13" s="11">
        <v>67.7</v>
      </c>
      <c r="FC13" s="11">
        <v>60.5</v>
      </c>
      <c r="FD13" s="11">
        <v>62.3</v>
      </c>
      <c r="FE13" s="11">
        <v>57.5</v>
      </c>
      <c r="FF13" s="11">
        <v>49.3</v>
      </c>
      <c r="FG13" s="11">
        <v>48.2</v>
      </c>
      <c r="FH13" s="11">
        <v>59.1</v>
      </c>
      <c r="FI13" s="11">
        <v>79.900000000000006</v>
      </c>
      <c r="FJ13" s="11">
        <v>80.3</v>
      </c>
      <c r="FK13" s="11">
        <v>41.2</v>
      </c>
    </row>
    <row r="14" spans="1:167" ht="15">
      <c r="A14" s="1"/>
      <c r="B14" s="18" t="s">
        <v>296</v>
      </c>
      <c r="C14" s="1"/>
      <c r="D14" s="1"/>
      <c r="E14" s="1"/>
      <c r="F14" s="1"/>
      <c r="G14" s="1"/>
      <c r="H14" s="1"/>
      <c r="I14" s="1"/>
      <c r="J14" s="1"/>
      <c r="K14" s="1"/>
      <c r="L14" s="1"/>
      <c r="M14" s="1"/>
      <c r="N14" s="1"/>
      <c r="O14" s="1"/>
      <c r="P14" s="1"/>
      <c r="Q14" s="1"/>
      <c r="R14" s="1"/>
      <c r="S14" s="1"/>
      <c r="T14" s="1"/>
      <c r="U14" s="1"/>
      <c r="V14" s="1"/>
      <c r="W14" s="1"/>
      <c r="Y14" s="1"/>
      <c r="Z14" s="18" t="s">
        <v>296</v>
      </c>
      <c r="AA14" s="1"/>
      <c r="AB14" s="1"/>
      <c r="AC14" s="1"/>
      <c r="AD14" s="1"/>
      <c r="AE14" s="1"/>
      <c r="AF14" s="1"/>
      <c r="AG14" s="1"/>
      <c r="AH14" s="1"/>
      <c r="AI14" s="1"/>
      <c r="AJ14" s="1"/>
      <c r="AK14" s="1"/>
      <c r="AL14" s="1"/>
      <c r="AM14" s="1"/>
      <c r="AN14" s="1"/>
      <c r="AO14" s="1"/>
      <c r="AP14" s="1"/>
      <c r="AQ14" s="1"/>
      <c r="AR14" s="1"/>
      <c r="AS14" s="1"/>
      <c r="AT14" s="1"/>
      <c r="AU14" s="1"/>
      <c r="AW14" s="1"/>
      <c r="AX14" s="18" t="s">
        <v>296</v>
      </c>
      <c r="AY14" s="1"/>
      <c r="AZ14" s="1"/>
      <c r="BA14" s="1"/>
      <c r="BB14" s="1"/>
      <c r="BC14" s="1"/>
      <c r="BD14" s="1"/>
      <c r="BE14" s="1"/>
      <c r="BF14" s="1"/>
      <c r="BG14" s="1"/>
      <c r="BH14" s="1"/>
      <c r="BI14" s="1"/>
      <c r="BJ14" s="1"/>
      <c r="BK14" s="1"/>
      <c r="BL14" s="1"/>
      <c r="BM14" s="1"/>
      <c r="BN14" s="1"/>
      <c r="BO14" s="1"/>
      <c r="BP14" s="1"/>
      <c r="BQ14" s="1"/>
      <c r="BR14" s="1"/>
      <c r="BS14" s="1"/>
      <c r="BU14" s="1"/>
      <c r="BV14" s="18" t="s">
        <v>296</v>
      </c>
      <c r="BW14" s="1"/>
      <c r="BX14" s="1"/>
      <c r="BY14" s="1"/>
      <c r="BZ14" s="1"/>
      <c r="CA14" s="1"/>
      <c r="CB14" s="1"/>
      <c r="CC14" s="1"/>
      <c r="CD14" s="1"/>
      <c r="CE14" s="1"/>
      <c r="CF14" s="1"/>
      <c r="CG14" s="1"/>
      <c r="CH14" s="1"/>
      <c r="CI14" s="1"/>
      <c r="CJ14" s="1"/>
      <c r="CK14" s="1"/>
      <c r="CL14" s="1"/>
      <c r="CM14" s="1"/>
      <c r="CN14" s="1"/>
      <c r="CO14" s="1"/>
      <c r="CP14" s="1"/>
      <c r="CQ14" s="1"/>
      <c r="CS14" s="1"/>
      <c r="CT14" s="18" t="s">
        <v>296</v>
      </c>
      <c r="CU14" s="1"/>
      <c r="CV14" s="1"/>
      <c r="CW14" s="1"/>
      <c r="CX14" s="1"/>
      <c r="CY14" s="1"/>
      <c r="CZ14" s="1"/>
      <c r="DA14" s="1"/>
      <c r="DB14" s="1"/>
      <c r="DC14" s="1"/>
      <c r="DD14" s="1"/>
      <c r="DE14" s="1"/>
      <c r="DF14" s="1"/>
      <c r="DG14" s="1"/>
      <c r="DH14" s="1"/>
      <c r="DI14" s="1"/>
      <c r="DJ14" s="1"/>
      <c r="DK14" s="1"/>
      <c r="DL14" s="1"/>
      <c r="DM14" s="1"/>
      <c r="DN14" s="1"/>
      <c r="DO14" s="1"/>
      <c r="DQ14" s="1"/>
      <c r="DR14" s="18" t="s">
        <v>296</v>
      </c>
      <c r="DS14" s="1"/>
      <c r="DT14" s="1"/>
      <c r="DU14" s="1"/>
      <c r="DV14" s="1"/>
      <c r="DW14" s="1"/>
      <c r="DX14" s="1"/>
      <c r="DY14" s="1"/>
      <c r="DZ14" s="1"/>
      <c r="EA14" s="1"/>
      <c r="EB14" s="1"/>
      <c r="EC14" s="1"/>
      <c r="ED14" s="1"/>
      <c r="EE14" s="1"/>
      <c r="EF14" s="1"/>
      <c r="EG14" s="1"/>
      <c r="EH14" s="1"/>
      <c r="EI14" s="1"/>
      <c r="EJ14" s="1"/>
      <c r="EK14" s="1"/>
      <c r="EL14" s="1"/>
      <c r="EM14" s="1"/>
      <c r="EO14" s="1"/>
      <c r="EP14" s="18" t="s">
        <v>296</v>
      </c>
      <c r="EQ14" s="1"/>
      <c r="ER14" s="1"/>
      <c r="ES14" s="1"/>
      <c r="ET14" s="1"/>
      <c r="EU14" s="1"/>
      <c r="EV14" s="1"/>
      <c r="EW14" s="1"/>
      <c r="EX14" s="1"/>
      <c r="EY14" s="1"/>
      <c r="EZ14" s="1"/>
      <c r="FA14" s="1"/>
      <c r="FB14" s="1"/>
      <c r="FC14" s="1"/>
      <c r="FD14" s="1"/>
      <c r="FE14" s="1"/>
      <c r="FF14" s="1"/>
      <c r="FG14" s="1"/>
      <c r="FH14" s="1"/>
      <c r="FI14" s="1"/>
      <c r="FJ14" s="1"/>
      <c r="FK14" s="1"/>
    </row>
    <row r="15" spans="1:167" ht="15">
      <c r="A15" s="1"/>
      <c r="B15" s="7" t="s">
        <v>405</v>
      </c>
      <c r="C15" s="1">
        <v>0.2</v>
      </c>
      <c r="D15" s="1">
        <v>0.2</v>
      </c>
      <c r="E15" s="1">
        <v>0.1</v>
      </c>
      <c r="F15" s="1">
        <v>0.1</v>
      </c>
      <c r="G15" s="1">
        <v>0.1</v>
      </c>
      <c r="H15" s="1">
        <v>0.1</v>
      </c>
      <c r="I15" s="1">
        <v>0.1</v>
      </c>
      <c r="J15" s="1">
        <v>0.1</v>
      </c>
      <c r="K15" s="1">
        <v>0.1</v>
      </c>
      <c r="L15" s="1">
        <v>0.1</v>
      </c>
      <c r="M15" s="1">
        <v>0.1</v>
      </c>
      <c r="N15" s="1">
        <v>0.1</v>
      </c>
      <c r="O15" s="1">
        <v>0.1</v>
      </c>
      <c r="P15" s="1">
        <v>0.1</v>
      </c>
      <c r="Q15" s="1">
        <v>0</v>
      </c>
      <c r="R15" s="1">
        <v>0</v>
      </c>
      <c r="S15" s="1">
        <v>0</v>
      </c>
      <c r="T15" s="1">
        <v>0</v>
      </c>
      <c r="U15" s="1">
        <v>0</v>
      </c>
      <c r="V15" s="1">
        <v>0</v>
      </c>
      <c r="W15" s="1">
        <v>0</v>
      </c>
      <c r="Y15" s="1"/>
      <c r="Z15" s="7" t="s">
        <v>405</v>
      </c>
      <c r="AA15" s="1">
        <v>0.6</v>
      </c>
      <c r="AB15" s="1">
        <v>0.6</v>
      </c>
      <c r="AC15" s="1">
        <v>0.6</v>
      </c>
      <c r="AD15" s="1">
        <v>0.5</v>
      </c>
      <c r="AE15" s="1">
        <v>0.5</v>
      </c>
      <c r="AF15" s="1">
        <v>0.6</v>
      </c>
      <c r="AG15" s="1">
        <v>0.6</v>
      </c>
      <c r="AH15" s="1">
        <v>0.7</v>
      </c>
      <c r="AI15" s="1">
        <v>0.8</v>
      </c>
      <c r="AJ15" s="1">
        <v>1</v>
      </c>
      <c r="AK15" s="1">
        <v>0.9</v>
      </c>
      <c r="AL15" s="1">
        <v>0.6</v>
      </c>
      <c r="AM15" s="1">
        <v>0.6</v>
      </c>
      <c r="AN15" s="1">
        <v>0.5</v>
      </c>
      <c r="AO15" s="1">
        <v>0.5</v>
      </c>
      <c r="AP15" s="1">
        <v>0.5</v>
      </c>
      <c r="AQ15" s="1">
        <v>0.5</v>
      </c>
      <c r="AR15" s="1">
        <v>0.5</v>
      </c>
      <c r="AS15" s="1">
        <v>0.2</v>
      </c>
      <c r="AT15" s="1">
        <v>0.5</v>
      </c>
      <c r="AU15" s="1">
        <v>0.4</v>
      </c>
      <c r="AW15" s="1"/>
      <c r="AX15" s="7" t="s">
        <v>405</v>
      </c>
      <c r="AY15" s="1">
        <v>0.6</v>
      </c>
      <c r="AZ15" s="1">
        <v>0.6</v>
      </c>
      <c r="BA15" s="1">
        <v>0.5</v>
      </c>
      <c r="BB15" s="1">
        <v>0.5</v>
      </c>
      <c r="BC15" s="1">
        <v>0.4</v>
      </c>
      <c r="BD15" s="1">
        <v>0.6</v>
      </c>
      <c r="BE15" s="1">
        <v>0.6</v>
      </c>
      <c r="BF15" s="1">
        <v>0.5</v>
      </c>
      <c r="BG15" s="1">
        <v>0.4</v>
      </c>
      <c r="BH15" s="1">
        <v>0.4</v>
      </c>
      <c r="BI15" s="1">
        <v>0.3</v>
      </c>
      <c r="BJ15" s="1">
        <v>0.3</v>
      </c>
      <c r="BK15" s="1">
        <v>0.2</v>
      </c>
      <c r="BL15" s="1">
        <v>0.2</v>
      </c>
      <c r="BM15" s="1">
        <v>0.2</v>
      </c>
      <c r="BN15" s="1">
        <v>0.3</v>
      </c>
      <c r="BO15" s="1">
        <v>0.3</v>
      </c>
      <c r="BP15" s="1">
        <v>0.3</v>
      </c>
      <c r="BQ15" s="1">
        <v>0.2</v>
      </c>
      <c r="BR15" s="1">
        <v>0.3</v>
      </c>
      <c r="BS15" s="1">
        <v>0.2</v>
      </c>
      <c r="BU15" s="1"/>
      <c r="BV15" s="7" t="s">
        <v>405</v>
      </c>
      <c r="BW15" s="1">
        <v>0.4</v>
      </c>
      <c r="BX15" s="1">
        <v>0.4</v>
      </c>
      <c r="BY15" s="1">
        <v>0.4</v>
      </c>
      <c r="BZ15" s="1">
        <v>0.4</v>
      </c>
      <c r="CA15" s="1">
        <v>0.3</v>
      </c>
      <c r="CB15" s="1">
        <v>0.3</v>
      </c>
      <c r="CC15" s="1">
        <v>0.3</v>
      </c>
      <c r="CD15" s="1">
        <v>0.3</v>
      </c>
      <c r="CE15" s="1">
        <v>0.3</v>
      </c>
      <c r="CF15" s="1">
        <v>0.2</v>
      </c>
      <c r="CG15" s="1">
        <v>0.2</v>
      </c>
      <c r="CH15" s="1">
        <v>0.2</v>
      </c>
      <c r="CI15" s="1">
        <v>0.3</v>
      </c>
      <c r="CJ15" s="1">
        <v>0.3</v>
      </c>
      <c r="CK15" s="1">
        <v>0.3</v>
      </c>
      <c r="CL15" s="1">
        <v>0.4</v>
      </c>
      <c r="CM15" s="1">
        <v>0.4</v>
      </c>
      <c r="CN15" s="1">
        <v>0.5</v>
      </c>
      <c r="CO15" s="1">
        <v>0.5</v>
      </c>
      <c r="CP15" s="1">
        <v>0.5</v>
      </c>
      <c r="CQ15" s="1">
        <v>0.4</v>
      </c>
      <c r="CS15" s="1"/>
      <c r="CT15" s="7" t="s">
        <v>405</v>
      </c>
      <c r="CU15" s="1">
        <v>0.2</v>
      </c>
      <c r="CV15" s="1">
        <v>0.2</v>
      </c>
      <c r="CW15" s="1">
        <v>0.2</v>
      </c>
      <c r="CX15" s="1">
        <v>0.2</v>
      </c>
      <c r="CY15" s="1">
        <v>0.1</v>
      </c>
      <c r="CZ15" s="1">
        <v>0.2</v>
      </c>
      <c r="DA15" s="1">
        <v>0.2</v>
      </c>
      <c r="DB15" s="1">
        <v>0.2</v>
      </c>
      <c r="DC15" s="1">
        <v>0.2</v>
      </c>
      <c r="DD15" s="1">
        <v>0.1</v>
      </c>
      <c r="DE15" s="1">
        <v>0.1</v>
      </c>
      <c r="DF15" s="1">
        <v>0.1</v>
      </c>
      <c r="DG15" s="1">
        <v>0.2</v>
      </c>
      <c r="DH15" s="1">
        <v>0.1</v>
      </c>
      <c r="DI15" s="1">
        <v>0.1</v>
      </c>
      <c r="DJ15" s="1">
        <v>0.1</v>
      </c>
      <c r="DK15" s="1">
        <v>0.1</v>
      </c>
      <c r="DL15" s="1">
        <v>0.1</v>
      </c>
      <c r="DM15" s="1">
        <v>0.1</v>
      </c>
      <c r="DN15" s="1">
        <v>0.1</v>
      </c>
      <c r="DO15" s="1">
        <v>0.1</v>
      </c>
      <c r="DQ15" s="1"/>
      <c r="DR15" s="7" t="s">
        <v>405</v>
      </c>
      <c r="DS15" s="1">
        <v>0.8</v>
      </c>
      <c r="DT15" s="1">
        <v>0.8</v>
      </c>
      <c r="DU15" s="1">
        <v>0.8</v>
      </c>
      <c r="DV15" s="1">
        <v>0.7</v>
      </c>
      <c r="DW15" s="1">
        <v>0.6</v>
      </c>
      <c r="DX15" s="1">
        <v>0.7</v>
      </c>
      <c r="DY15" s="1">
        <v>0.6</v>
      </c>
      <c r="DZ15" s="1">
        <v>0.6</v>
      </c>
      <c r="EA15" s="1">
        <v>0.6</v>
      </c>
      <c r="EB15" s="1">
        <v>0.5</v>
      </c>
      <c r="EC15" s="1">
        <v>0.5</v>
      </c>
      <c r="ED15" s="1">
        <v>0.5</v>
      </c>
      <c r="EE15" s="1">
        <v>0.8</v>
      </c>
      <c r="EF15" s="1">
        <v>0.6</v>
      </c>
      <c r="EG15" s="1">
        <v>0.4</v>
      </c>
      <c r="EH15" s="1">
        <v>0.5</v>
      </c>
      <c r="EI15" s="1">
        <v>0.5</v>
      </c>
      <c r="EJ15" s="1">
        <v>0.6</v>
      </c>
      <c r="EK15" s="1">
        <v>0.5</v>
      </c>
      <c r="EL15" s="1">
        <v>0.5</v>
      </c>
      <c r="EM15" s="1">
        <v>0.4</v>
      </c>
      <c r="EO15" s="1"/>
      <c r="EP15" s="7" t="s">
        <v>405</v>
      </c>
      <c r="EQ15" s="1">
        <v>0.8</v>
      </c>
      <c r="ER15" s="1">
        <v>0.8</v>
      </c>
      <c r="ES15" s="1">
        <v>0.7</v>
      </c>
      <c r="ET15" s="1">
        <v>0.7</v>
      </c>
      <c r="EU15" s="1">
        <v>0.7</v>
      </c>
      <c r="EV15" s="1">
        <v>0.7</v>
      </c>
      <c r="EW15" s="1">
        <v>0.6</v>
      </c>
      <c r="EX15" s="1">
        <v>0.6</v>
      </c>
      <c r="EY15" s="1">
        <v>0.5</v>
      </c>
      <c r="EZ15" s="1">
        <v>0.4</v>
      </c>
      <c r="FA15" s="1">
        <v>0.3</v>
      </c>
      <c r="FB15" s="1">
        <v>0.4</v>
      </c>
      <c r="FC15" s="1">
        <v>0.4</v>
      </c>
      <c r="FD15" s="1">
        <v>0.3</v>
      </c>
      <c r="FE15" s="1">
        <v>0.3</v>
      </c>
      <c r="FF15" s="1">
        <v>0.4</v>
      </c>
      <c r="FG15" s="1">
        <v>0.4</v>
      </c>
      <c r="FH15" s="1">
        <v>0.3</v>
      </c>
      <c r="FI15" s="1">
        <v>0.3</v>
      </c>
      <c r="FJ15" s="1">
        <v>0.4</v>
      </c>
      <c r="FK15" s="1">
        <v>0.2</v>
      </c>
    </row>
    <row r="16" spans="1:167" ht="15">
      <c r="A16" s="1"/>
      <c r="B16" s="7" t="s">
        <v>406</v>
      </c>
      <c r="C16" s="1">
        <v>19.3</v>
      </c>
      <c r="D16" s="1">
        <v>17.600000000000001</v>
      </c>
      <c r="E16" s="1">
        <v>15.5</v>
      </c>
      <c r="F16" s="1">
        <v>17.5</v>
      </c>
      <c r="G16" s="1">
        <v>22.6</v>
      </c>
      <c r="H16" s="1">
        <v>24.5</v>
      </c>
      <c r="I16" s="1">
        <v>19</v>
      </c>
      <c r="J16" s="1">
        <v>20</v>
      </c>
      <c r="K16" s="1">
        <v>21.7</v>
      </c>
      <c r="L16" s="1">
        <v>21.9</v>
      </c>
      <c r="M16" s="1">
        <v>19.2</v>
      </c>
      <c r="N16" s="1">
        <v>19</v>
      </c>
      <c r="O16" s="1">
        <v>8.5</v>
      </c>
      <c r="P16" s="1">
        <v>11.1</v>
      </c>
      <c r="Q16" s="1">
        <v>17.100000000000001</v>
      </c>
      <c r="R16" s="1">
        <v>18.8</v>
      </c>
      <c r="S16" s="1">
        <v>23.3</v>
      </c>
      <c r="T16" s="1">
        <v>20.3</v>
      </c>
      <c r="U16" s="1">
        <v>22.7</v>
      </c>
      <c r="V16" s="1">
        <v>22.4</v>
      </c>
      <c r="W16" s="1">
        <v>13</v>
      </c>
      <c r="Y16" s="1"/>
      <c r="Z16" s="7" t="s">
        <v>406</v>
      </c>
      <c r="AA16" s="1">
        <v>39.5</v>
      </c>
      <c r="AB16" s="1">
        <v>43.4</v>
      </c>
      <c r="AC16" s="1">
        <v>56.2</v>
      </c>
      <c r="AD16" s="1">
        <v>50.9</v>
      </c>
      <c r="AE16" s="1">
        <v>50.8</v>
      </c>
      <c r="AF16" s="1">
        <v>39</v>
      </c>
      <c r="AG16" s="1">
        <v>64.3</v>
      </c>
      <c r="AH16" s="1">
        <v>62.7</v>
      </c>
      <c r="AI16" s="1">
        <v>37.1</v>
      </c>
      <c r="AJ16" s="1">
        <v>29.7</v>
      </c>
      <c r="AK16" s="1">
        <v>33.5</v>
      </c>
      <c r="AL16" s="1">
        <v>39.299999999999997</v>
      </c>
      <c r="AM16" s="1">
        <v>75.099999999999994</v>
      </c>
      <c r="AN16" s="1">
        <v>75.400000000000006</v>
      </c>
      <c r="AO16" s="1">
        <v>67.7</v>
      </c>
      <c r="AP16" s="1">
        <v>76.099999999999994</v>
      </c>
      <c r="AQ16" s="1">
        <v>79.3</v>
      </c>
      <c r="AR16" s="1">
        <v>74.599999999999994</v>
      </c>
      <c r="AS16" s="1">
        <v>79.2</v>
      </c>
      <c r="AT16" s="1">
        <v>85.2</v>
      </c>
      <c r="AU16" s="1">
        <v>30.2</v>
      </c>
      <c r="AW16" s="1"/>
      <c r="AX16" s="7" t="s">
        <v>406</v>
      </c>
      <c r="AY16" s="1">
        <v>67.2</v>
      </c>
      <c r="AZ16" s="1">
        <v>57.1</v>
      </c>
      <c r="BA16" s="1">
        <v>44.1</v>
      </c>
      <c r="BB16" s="1">
        <v>50</v>
      </c>
      <c r="BC16" s="1">
        <v>63.6</v>
      </c>
      <c r="BD16" s="1">
        <v>84.1</v>
      </c>
      <c r="BE16" s="1">
        <v>59.7</v>
      </c>
      <c r="BF16" s="1">
        <v>62</v>
      </c>
      <c r="BG16" s="1">
        <v>68.5</v>
      </c>
      <c r="BH16" s="1">
        <v>61.4</v>
      </c>
      <c r="BI16" s="1">
        <v>58.7</v>
      </c>
      <c r="BJ16" s="1">
        <v>55.7</v>
      </c>
      <c r="BK16" s="1">
        <v>66.099999999999994</v>
      </c>
      <c r="BL16" s="1">
        <v>69.5</v>
      </c>
      <c r="BM16" s="1">
        <v>68.3</v>
      </c>
      <c r="BN16" s="1">
        <v>73.400000000000006</v>
      </c>
      <c r="BO16" s="1">
        <v>77.599999999999994</v>
      </c>
      <c r="BP16" s="1">
        <v>92.4</v>
      </c>
      <c r="BQ16" s="1">
        <v>98.8</v>
      </c>
      <c r="BR16" s="1">
        <v>94.3</v>
      </c>
      <c r="BS16" s="1">
        <v>43.8</v>
      </c>
      <c r="BU16" s="1"/>
      <c r="BV16" s="7" t="s">
        <v>406</v>
      </c>
      <c r="BW16" s="1">
        <v>7.7</v>
      </c>
      <c r="BX16" s="1">
        <v>6.9</v>
      </c>
      <c r="BY16" s="1">
        <v>6.1</v>
      </c>
      <c r="BZ16" s="1">
        <v>6.6</v>
      </c>
      <c r="CA16" s="1">
        <v>7.1</v>
      </c>
      <c r="CB16" s="1">
        <v>7.5</v>
      </c>
      <c r="CC16" s="1">
        <v>8</v>
      </c>
      <c r="CD16" s="1">
        <v>8.1</v>
      </c>
      <c r="CE16" s="1">
        <v>8.5</v>
      </c>
      <c r="CF16" s="1">
        <v>8.1999999999999993</v>
      </c>
      <c r="CG16" s="1">
        <v>8.6999999999999993</v>
      </c>
      <c r="CH16" s="1">
        <v>8.5</v>
      </c>
      <c r="CI16" s="1">
        <v>8.5</v>
      </c>
      <c r="CJ16" s="1">
        <v>7.1</v>
      </c>
      <c r="CK16" s="1">
        <v>4.9000000000000004</v>
      </c>
      <c r="CL16" s="1">
        <v>4.5999999999999996</v>
      </c>
      <c r="CM16" s="1">
        <v>4.7</v>
      </c>
      <c r="CN16" s="1">
        <v>6.7</v>
      </c>
      <c r="CO16" s="1">
        <v>9</v>
      </c>
      <c r="CP16" s="1">
        <v>10.1</v>
      </c>
      <c r="CQ16" s="1">
        <v>6.3</v>
      </c>
      <c r="CS16" s="1"/>
      <c r="CT16" s="7" t="s">
        <v>406</v>
      </c>
      <c r="CU16" s="1">
        <v>2.2999999999999998</v>
      </c>
      <c r="CV16" s="1">
        <v>2.4</v>
      </c>
      <c r="CW16" s="1">
        <v>2.2000000000000002</v>
      </c>
      <c r="CX16" s="1">
        <v>2</v>
      </c>
      <c r="CY16" s="1">
        <v>2</v>
      </c>
      <c r="CZ16" s="1">
        <v>2.4</v>
      </c>
      <c r="DA16" s="1">
        <v>2.7</v>
      </c>
      <c r="DB16" s="1">
        <v>3</v>
      </c>
      <c r="DC16" s="1">
        <v>3.3</v>
      </c>
      <c r="DD16" s="1">
        <v>3</v>
      </c>
      <c r="DE16" s="1">
        <v>3.3</v>
      </c>
      <c r="DF16" s="1">
        <v>3.5</v>
      </c>
      <c r="DG16" s="1">
        <v>3.9</v>
      </c>
      <c r="DH16" s="1">
        <v>4.7</v>
      </c>
      <c r="DI16" s="1">
        <v>7</v>
      </c>
      <c r="DJ16" s="1">
        <v>5.0999999999999996</v>
      </c>
      <c r="DK16" s="1">
        <v>3.8</v>
      </c>
      <c r="DL16" s="1">
        <v>3.5</v>
      </c>
      <c r="DM16" s="1">
        <v>3.3</v>
      </c>
      <c r="DN16" s="1">
        <v>2.9</v>
      </c>
      <c r="DO16" s="1">
        <v>1.7</v>
      </c>
      <c r="DQ16" s="1"/>
      <c r="DR16" s="7" t="s">
        <v>406</v>
      </c>
      <c r="DS16" s="1">
        <v>30.7</v>
      </c>
      <c r="DT16" s="1">
        <v>30.6</v>
      </c>
      <c r="DU16" s="1">
        <v>26.4</v>
      </c>
      <c r="DV16" s="1">
        <v>26.8</v>
      </c>
      <c r="DW16" s="1">
        <v>29</v>
      </c>
      <c r="DX16" s="1">
        <v>31.4</v>
      </c>
      <c r="DY16" s="1">
        <v>32.9</v>
      </c>
      <c r="DZ16" s="1">
        <v>35.299999999999997</v>
      </c>
      <c r="EA16" s="1">
        <v>34.9</v>
      </c>
      <c r="EB16" s="1">
        <v>32.200000000000003</v>
      </c>
      <c r="EC16" s="1">
        <v>33.5</v>
      </c>
      <c r="ED16" s="1">
        <v>31.3</v>
      </c>
      <c r="EE16" s="1">
        <v>33.6</v>
      </c>
      <c r="EF16" s="1">
        <v>37</v>
      </c>
      <c r="EG16" s="1">
        <v>39.5</v>
      </c>
      <c r="EH16" s="1">
        <v>40.6</v>
      </c>
      <c r="EI16" s="1">
        <v>38.4</v>
      </c>
      <c r="EJ16" s="1">
        <v>40</v>
      </c>
      <c r="EK16" s="1">
        <v>40.1</v>
      </c>
      <c r="EL16" s="1">
        <v>39.6</v>
      </c>
      <c r="EM16" s="1">
        <v>19.100000000000001</v>
      </c>
      <c r="EO16" s="1"/>
      <c r="EP16" s="7" t="s">
        <v>406</v>
      </c>
      <c r="EQ16" s="1">
        <v>61.9</v>
      </c>
      <c r="ER16" s="1">
        <v>50.5</v>
      </c>
      <c r="ES16" s="1">
        <v>58.8</v>
      </c>
      <c r="ET16" s="1">
        <v>54.1</v>
      </c>
      <c r="EU16" s="1">
        <v>57.7</v>
      </c>
      <c r="EV16" s="1">
        <v>57.9</v>
      </c>
      <c r="EW16" s="1">
        <v>59.7</v>
      </c>
      <c r="EX16" s="1">
        <v>59.8</v>
      </c>
      <c r="EY16" s="1">
        <v>62.4</v>
      </c>
      <c r="EZ16" s="1">
        <v>57.1</v>
      </c>
      <c r="FA16" s="1">
        <v>64.3</v>
      </c>
      <c r="FB16" s="1">
        <v>67.400000000000006</v>
      </c>
      <c r="FC16" s="1">
        <v>60.1</v>
      </c>
      <c r="FD16" s="1">
        <v>62</v>
      </c>
      <c r="FE16" s="1">
        <v>57.2</v>
      </c>
      <c r="FF16" s="1">
        <v>48.9</v>
      </c>
      <c r="FG16" s="1">
        <v>47.8</v>
      </c>
      <c r="FH16" s="1">
        <v>58.8</v>
      </c>
      <c r="FI16" s="1">
        <v>79.599999999999994</v>
      </c>
      <c r="FJ16" s="1">
        <v>79.900000000000006</v>
      </c>
      <c r="FK16" s="1">
        <v>41</v>
      </c>
    </row>
    <row r="17" spans="1:167" ht="15">
      <c r="A17" s="300"/>
      <c r="B17" s="300"/>
      <c r="C17" s="1"/>
      <c r="D17" s="1"/>
      <c r="E17" s="1"/>
      <c r="F17" s="1"/>
      <c r="G17" s="1"/>
      <c r="H17" s="1"/>
      <c r="I17" s="1"/>
      <c r="J17" s="1"/>
      <c r="K17" s="1"/>
      <c r="L17" s="1"/>
      <c r="M17" s="1"/>
      <c r="N17" s="1"/>
      <c r="O17" s="1"/>
      <c r="P17" s="1"/>
      <c r="Q17" s="1"/>
      <c r="R17" s="1"/>
      <c r="S17" s="1"/>
      <c r="T17" s="1"/>
      <c r="U17" s="1"/>
      <c r="V17" s="1"/>
      <c r="W17" s="1"/>
      <c r="Y17" s="300"/>
      <c r="Z17" s="300"/>
      <c r="AA17" s="1"/>
      <c r="AB17" s="1"/>
      <c r="AC17" s="1"/>
      <c r="AD17" s="1"/>
      <c r="AE17" s="1"/>
      <c r="AF17" s="1"/>
      <c r="AG17" s="1"/>
      <c r="AH17" s="1"/>
      <c r="AI17" s="1"/>
      <c r="AJ17" s="1"/>
      <c r="AK17" s="1"/>
      <c r="AL17" s="1"/>
      <c r="AM17" s="1"/>
      <c r="AN17" s="1"/>
      <c r="AO17" s="1"/>
      <c r="AP17" s="1"/>
      <c r="AQ17" s="1"/>
      <c r="AR17" s="1"/>
      <c r="AS17" s="1"/>
      <c r="AT17" s="1"/>
      <c r="AU17" s="1"/>
      <c r="AW17" s="300"/>
      <c r="AX17" s="300"/>
      <c r="AY17" s="1"/>
      <c r="AZ17" s="1"/>
      <c r="BA17" s="1"/>
      <c r="BB17" s="1"/>
      <c r="BC17" s="1"/>
      <c r="BD17" s="1"/>
      <c r="BE17" s="1"/>
      <c r="BF17" s="1"/>
      <c r="BG17" s="1"/>
      <c r="BH17" s="1"/>
      <c r="BI17" s="1"/>
      <c r="BJ17" s="1"/>
      <c r="BK17" s="1"/>
      <c r="BL17" s="1"/>
      <c r="BM17" s="1"/>
      <c r="BN17" s="1"/>
      <c r="BO17" s="1"/>
      <c r="BP17" s="1"/>
      <c r="BQ17" s="1"/>
      <c r="BR17" s="1"/>
      <c r="BS17" s="1"/>
      <c r="BU17" s="300"/>
      <c r="BV17" s="300"/>
      <c r="BW17" s="1"/>
      <c r="BX17" s="1"/>
      <c r="BY17" s="1"/>
      <c r="BZ17" s="1"/>
      <c r="CA17" s="1"/>
      <c r="CB17" s="1"/>
      <c r="CC17" s="1"/>
      <c r="CD17" s="1"/>
      <c r="CE17" s="1"/>
      <c r="CF17" s="1"/>
      <c r="CG17" s="1"/>
      <c r="CH17" s="1"/>
      <c r="CI17" s="1"/>
      <c r="CJ17" s="1"/>
      <c r="CK17" s="1"/>
      <c r="CL17" s="1"/>
      <c r="CM17" s="1"/>
      <c r="CN17" s="1"/>
      <c r="CO17" s="1"/>
      <c r="CP17" s="1"/>
      <c r="CQ17" s="1"/>
      <c r="CS17" s="300"/>
      <c r="CT17" s="300"/>
      <c r="CU17" s="1"/>
      <c r="CV17" s="1"/>
      <c r="CW17" s="1"/>
      <c r="CX17" s="1"/>
      <c r="CY17" s="1"/>
      <c r="CZ17" s="1"/>
      <c r="DA17" s="1"/>
      <c r="DB17" s="1"/>
      <c r="DC17" s="1"/>
      <c r="DD17" s="1"/>
      <c r="DE17" s="1"/>
      <c r="DF17" s="1"/>
      <c r="DG17" s="1"/>
      <c r="DH17" s="1"/>
      <c r="DI17" s="1"/>
      <c r="DJ17" s="1"/>
      <c r="DK17" s="1"/>
      <c r="DL17" s="1"/>
      <c r="DM17" s="1"/>
      <c r="DN17" s="1"/>
      <c r="DO17" s="1"/>
      <c r="DQ17" s="300"/>
      <c r="DR17" s="300"/>
      <c r="DS17" s="1"/>
      <c r="DT17" s="1"/>
      <c r="DU17" s="1"/>
      <c r="DV17" s="1"/>
      <c r="DW17" s="1"/>
      <c r="DX17" s="1"/>
      <c r="DY17" s="1"/>
      <c r="DZ17" s="1"/>
      <c r="EA17" s="1"/>
      <c r="EB17" s="1"/>
      <c r="EC17" s="1"/>
      <c r="ED17" s="1"/>
      <c r="EE17" s="1"/>
      <c r="EF17" s="1"/>
      <c r="EG17" s="1"/>
      <c r="EH17" s="1"/>
      <c r="EI17" s="1"/>
      <c r="EJ17" s="1"/>
      <c r="EK17" s="1"/>
      <c r="EL17" s="1"/>
      <c r="EM17" s="1"/>
      <c r="EO17" s="300"/>
      <c r="EP17" s="300"/>
      <c r="EQ17" s="1"/>
      <c r="ER17" s="1"/>
      <c r="ES17" s="1"/>
      <c r="ET17" s="1"/>
      <c r="EU17" s="1"/>
      <c r="EV17" s="1"/>
      <c r="EW17" s="1"/>
      <c r="EX17" s="1"/>
      <c r="EY17" s="1"/>
      <c r="EZ17" s="1"/>
      <c r="FA17" s="1"/>
      <c r="FB17" s="1"/>
      <c r="FC17" s="1"/>
      <c r="FD17" s="1"/>
      <c r="FE17" s="1"/>
      <c r="FF17" s="1"/>
      <c r="FG17" s="1"/>
      <c r="FH17" s="1"/>
      <c r="FI17" s="1"/>
      <c r="FJ17" s="1"/>
      <c r="FK17" s="1"/>
    </row>
    <row r="18" spans="1:167" ht="15">
      <c r="A18" s="1"/>
      <c r="B18" s="18" t="s">
        <v>197</v>
      </c>
      <c r="C18" s="1"/>
      <c r="D18" s="1"/>
      <c r="E18" s="1"/>
      <c r="F18" s="1"/>
      <c r="G18" s="1"/>
      <c r="H18" s="1"/>
      <c r="I18" s="1"/>
      <c r="J18" s="1"/>
      <c r="K18" s="1"/>
      <c r="L18" s="1"/>
      <c r="M18" s="1"/>
      <c r="N18" s="1"/>
      <c r="O18" s="1"/>
      <c r="P18" s="1"/>
      <c r="Q18" s="1"/>
      <c r="R18" s="1"/>
      <c r="S18" s="1"/>
      <c r="T18" s="1"/>
      <c r="U18" s="1"/>
      <c r="V18" s="1"/>
      <c r="W18" s="1"/>
      <c r="Y18" s="1"/>
      <c r="Z18" s="18" t="s">
        <v>197</v>
      </c>
      <c r="AA18" s="1"/>
      <c r="AB18" s="1"/>
      <c r="AC18" s="1"/>
      <c r="AD18" s="1"/>
      <c r="AE18" s="1"/>
      <c r="AF18" s="1"/>
      <c r="AG18" s="1"/>
      <c r="AH18" s="1"/>
      <c r="AI18" s="1"/>
      <c r="AJ18" s="1"/>
      <c r="AK18" s="1"/>
      <c r="AL18" s="1"/>
      <c r="AM18" s="1"/>
      <c r="AN18" s="1"/>
      <c r="AO18" s="1"/>
      <c r="AP18" s="1"/>
      <c r="AQ18" s="1"/>
      <c r="AR18" s="1"/>
      <c r="AS18" s="1"/>
      <c r="AT18" s="1"/>
      <c r="AU18" s="1"/>
      <c r="AW18" s="1"/>
      <c r="AX18" s="18" t="s">
        <v>197</v>
      </c>
      <c r="AY18" s="1"/>
      <c r="AZ18" s="1"/>
      <c r="BA18" s="1"/>
      <c r="BB18" s="1"/>
      <c r="BC18" s="1"/>
      <c r="BD18" s="1"/>
      <c r="BE18" s="1"/>
      <c r="BF18" s="1"/>
      <c r="BG18" s="1"/>
      <c r="BH18" s="1"/>
      <c r="BI18" s="1"/>
      <c r="BJ18" s="1"/>
      <c r="BK18" s="1"/>
      <c r="BL18" s="1"/>
      <c r="BM18" s="1"/>
      <c r="BN18" s="1"/>
      <c r="BO18" s="1"/>
      <c r="BP18" s="1"/>
      <c r="BQ18" s="1"/>
      <c r="BR18" s="1"/>
      <c r="BS18" s="1"/>
      <c r="BU18" s="1"/>
      <c r="BV18" s="18" t="s">
        <v>197</v>
      </c>
      <c r="BW18" s="1"/>
      <c r="BX18" s="1"/>
      <c r="BY18" s="1"/>
      <c r="BZ18" s="1"/>
      <c r="CA18" s="1"/>
      <c r="CB18" s="1"/>
      <c r="CC18" s="1"/>
      <c r="CD18" s="1"/>
      <c r="CE18" s="1"/>
      <c r="CF18" s="1"/>
      <c r="CG18" s="1"/>
      <c r="CH18" s="1"/>
      <c r="CI18" s="1"/>
      <c r="CJ18" s="1"/>
      <c r="CK18" s="1"/>
      <c r="CL18" s="1"/>
      <c r="CM18" s="1"/>
      <c r="CN18" s="1"/>
      <c r="CO18" s="1"/>
      <c r="CP18" s="1"/>
      <c r="CQ18" s="1"/>
      <c r="CS18" s="1"/>
      <c r="CT18" s="18" t="s">
        <v>197</v>
      </c>
      <c r="CU18" s="1"/>
      <c r="CV18" s="1"/>
      <c r="CW18" s="1"/>
      <c r="CX18" s="1"/>
      <c r="CY18" s="1"/>
      <c r="CZ18" s="1"/>
      <c r="DA18" s="1"/>
      <c r="DB18" s="1"/>
      <c r="DC18" s="1"/>
      <c r="DD18" s="1"/>
      <c r="DE18" s="1"/>
      <c r="DF18" s="1"/>
      <c r="DG18" s="1"/>
      <c r="DH18" s="1"/>
      <c r="DI18" s="1"/>
      <c r="DJ18" s="1"/>
      <c r="DK18" s="1"/>
      <c r="DL18" s="1"/>
      <c r="DM18" s="1"/>
      <c r="DN18" s="1"/>
      <c r="DO18" s="1"/>
      <c r="DQ18" s="1"/>
      <c r="DR18" s="18" t="s">
        <v>197</v>
      </c>
      <c r="DS18" s="1"/>
      <c r="DT18" s="1"/>
      <c r="DU18" s="1"/>
      <c r="DV18" s="1"/>
      <c r="DW18" s="1"/>
      <c r="DX18" s="1"/>
      <c r="DY18" s="1"/>
      <c r="DZ18" s="1"/>
      <c r="EA18" s="1"/>
      <c r="EB18" s="1"/>
      <c r="EC18" s="1"/>
      <c r="ED18" s="1"/>
      <c r="EE18" s="1"/>
      <c r="EF18" s="1"/>
      <c r="EG18" s="1"/>
      <c r="EH18" s="1"/>
      <c r="EI18" s="1"/>
      <c r="EJ18" s="1"/>
      <c r="EK18" s="1"/>
      <c r="EL18" s="1"/>
      <c r="EM18" s="1"/>
      <c r="EO18" s="1"/>
      <c r="EP18" s="18" t="s">
        <v>197</v>
      </c>
      <c r="EQ18" s="1"/>
      <c r="ER18" s="1"/>
      <c r="ES18" s="1"/>
      <c r="ET18" s="1"/>
      <c r="EU18" s="1"/>
      <c r="EV18" s="1"/>
      <c r="EW18" s="1"/>
      <c r="EX18" s="1"/>
      <c r="EY18" s="1"/>
      <c r="EZ18" s="1"/>
      <c r="FA18" s="1"/>
      <c r="FB18" s="1"/>
      <c r="FC18" s="1"/>
      <c r="FD18" s="1"/>
      <c r="FE18" s="1"/>
      <c r="FF18" s="1"/>
      <c r="FG18" s="1"/>
      <c r="FH18" s="1"/>
      <c r="FI18" s="1"/>
      <c r="FJ18" s="1"/>
      <c r="FK18" s="1"/>
    </row>
    <row r="19" spans="1:167" ht="15">
      <c r="A19" s="1"/>
      <c r="B19" s="7" t="s">
        <v>405</v>
      </c>
      <c r="C19" s="1">
        <v>0.8</v>
      </c>
      <c r="D19" s="1">
        <v>0.9</v>
      </c>
      <c r="E19" s="1">
        <v>0.9</v>
      </c>
      <c r="F19" s="1">
        <v>0.8</v>
      </c>
      <c r="G19" s="1">
        <v>0.5</v>
      </c>
      <c r="H19" s="1">
        <v>0.5</v>
      </c>
      <c r="I19" s="1">
        <v>0.6</v>
      </c>
      <c r="J19" s="1">
        <v>0.7</v>
      </c>
      <c r="K19" s="1">
        <v>0.6</v>
      </c>
      <c r="L19" s="1">
        <v>0.6</v>
      </c>
      <c r="M19" s="1">
        <v>0.6</v>
      </c>
      <c r="N19" s="1">
        <v>0.5</v>
      </c>
      <c r="O19" s="1">
        <v>1</v>
      </c>
      <c r="P19" s="1">
        <v>0.7</v>
      </c>
      <c r="Q19" s="1">
        <v>0.1</v>
      </c>
      <c r="R19" s="1">
        <v>0</v>
      </c>
      <c r="S19" s="1">
        <v>0</v>
      </c>
      <c r="T19" s="1">
        <v>0</v>
      </c>
      <c r="U19" s="1">
        <v>0</v>
      </c>
      <c r="V19" s="1">
        <v>0</v>
      </c>
      <c r="W19" s="1">
        <v>0</v>
      </c>
      <c r="Y19" s="1"/>
      <c r="Z19" s="7" t="s">
        <v>405</v>
      </c>
      <c r="AA19" s="1">
        <v>1.6</v>
      </c>
      <c r="AB19" s="1">
        <v>1.4</v>
      </c>
      <c r="AC19" s="1">
        <v>1</v>
      </c>
      <c r="AD19" s="1">
        <v>1</v>
      </c>
      <c r="AE19" s="1">
        <v>1</v>
      </c>
      <c r="AF19" s="1">
        <v>1.4</v>
      </c>
      <c r="AG19" s="1">
        <v>0.9</v>
      </c>
      <c r="AH19" s="1">
        <v>1.1000000000000001</v>
      </c>
      <c r="AI19" s="1">
        <v>2.2000000000000002</v>
      </c>
      <c r="AJ19" s="1">
        <v>3.2</v>
      </c>
      <c r="AK19" s="1">
        <v>2.7</v>
      </c>
      <c r="AL19" s="1">
        <v>1.4</v>
      </c>
      <c r="AM19" s="1">
        <v>0.8</v>
      </c>
      <c r="AN19" s="1">
        <v>0.7</v>
      </c>
      <c r="AO19" s="1">
        <v>0.8</v>
      </c>
      <c r="AP19" s="1">
        <v>0.6</v>
      </c>
      <c r="AQ19" s="1">
        <v>0.7</v>
      </c>
      <c r="AR19" s="1">
        <v>0.6</v>
      </c>
      <c r="AS19" s="1">
        <v>0.3</v>
      </c>
      <c r="AT19" s="1">
        <v>0.5</v>
      </c>
      <c r="AU19" s="1">
        <v>1.3</v>
      </c>
      <c r="AW19" s="1"/>
      <c r="AX19" s="7" t="s">
        <v>405</v>
      </c>
      <c r="AY19" s="1">
        <v>0.8</v>
      </c>
      <c r="AZ19" s="1">
        <v>1</v>
      </c>
      <c r="BA19" s="1">
        <v>1.2</v>
      </c>
      <c r="BB19" s="1">
        <v>1</v>
      </c>
      <c r="BC19" s="1">
        <v>0.7</v>
      </c>
      <c r="BD19" s="1">
        <v>0.7</v>
      </c>
      <c r="BE19" s="1">
        <v>1</v>
      </c>
      <c r="BF19" s="1">
        <v>0.8</v>
      </c>
      <c r="BG19" s="1">
        <v>0.6</v>
      </c>
      <c r="BH19" s="1">
        <v>0.6</v>
      </c>
      <c r="BI19" s="1">
        <v>0.5</v>
      </c>
      <c r="BJ19" s="1">
        <v>0.5</v>
      </c>
      <c r="BK19" s="1">
        <v>0.3</v>
      </c>
      <c r="BL19" s="1">
        <v>0.3</v>
      </c>
      <c r="BM19" s="1">
        <v>0.4</v>
      </c>
      <c r="BN19" s="1">
        <v>0.4</v>
      </c>
      <c r="BO19" s="1">
        <v>0.4</v>
      </c>
      <c r="BP19" s="1">
        <v>0.3</v>
      </c>
      <c r="BQ19" s="1">
        <v>0.2</v>
      </c>
      <c r="BR19" s="1">
        <v>0.4</v>
      </c>
      <c r="BS19" s="1">
        <v>0.5</v>
      </c>
      <c r="BU19" s="1"/>
      <c r="BV19" s="7" t="s">
        <v>405</v>
      </c>
      <c r="BW19" s="1">
        <v>4.9000000000000004</v>
      </c>
      <c r="BX19" s="1">
        <v>5.7</v>
      </c>
      <c r="BY19" s="1">
        <v>5.7</v>
      </c>
      <c r="BZ19" s="1">
        <v>5.4</v>
      </c>
      <c r="CA19" s="1">
        <v>4.2</v>
      </c>
      <c r="CB19" s="1">
        <v>4.4000000000000004</v>
      </c>
      <c r="CC19" s="1">
        <v>3.7</v>
      </c>
      <c r="CD19" s="1">
        <v>3.7</v>
      </c>
      <c r="CE19" s="1">
        <v>3.4</v>
      </c>
      <c r="CF19" s="1">
        <v>2.4</v>
      </c>
      <c r="CG19" s="1">
        <v>2.6</v>
      </c>
      <c r="CH19" s="1">
        <v>2.5</v>
      </c>
      <c r="CI19" s="1">
        <v>3.7</v>
      </c>
      <c r="CJ19" s="1">
        <v>4</v>
      </c>
      <c r="CK19" s="1">
        <v>5.4</v>
      </c>
      <c r="CL19" s="1">
        <v>7.2</v>
      </c>
      <c r="CM19" s="1">
        <v>7.7</v>
      </c>
      <c r="CN19" s="1">
        <v>6.9</v>
      </c>
      <c r="CO19" s="1">
        <v>5.3</v>
      </c>
      <c r="CP19" s="1">
        <v>4.4000000000000004</v>
      </c>
      <c r="CQ19" s="1">
        <v>5.6</v>
      </c>
      <c r="CS19" s="1"/>
      <c r="CT19" s="7" t="s">
        <v>405</v>
      </c>
      <c r="CU19" s="1">
        <v>8.1</v>
      </c>
      <c r="CV19" s="1">
        <v>7.4</v>
      </c>
      <c r="CW19" s="1">
        <v>9.3000000000000007</v>
      </c>
      <c r="CX19" s="1">
        <v>8.6999999999999993</v>
      </c>
      <c r="CY19" s="1">
        <v>6.6</v>
      </c>
      <c r="CZ19" s="1">
        <v>7.5</v>
      </c>
      <c r="DA19" s="1">
        <v>6.8</v>
      </c>
      <c r="DB19" s="1">
        <v>5.4</v>
      </c>
      <c r="DC19" s="1">
        <v>4.7</v>
      </c>
      <c r="DD19" s="1">
        <v>4</v>
      </c>
      <c r="DE19" s="1">
        <v>4.0999999999999996</v>
      </c>
      <c r="DF19" s="1">
        <v>3.5</v>
      </c>
      <c r="DG19" s="1">
        <v>4.5999999999999996</v>
      </c>
      <c r="DH19" s="1">
        <v>2.7</v>
      </c>
      <c r="DI19" s="1">
        <v>1.3</v>
      </c>
      <c r="DJ19" s="1">
        <v>1.7</v>
      </c>
      <c r="DK19" s="1">
        <v>2.1</v>
      </c>
      <c r="DL19" s="1">
        <v>2.1</v>
      </c>
      <c r="DM19" s="1">
        <v>2</v>
      </c>
      <c r="DN19" s="1">
        <v>2.1</v>
      </c>
      <c r="DO19" s="1">
        <v>4.0999999999999996</v>
      </c>
      <c r="DQ19" s="1"/>
      <c r="DR19" s="7" t="s">
        <v>405</v>
      </c>
      <c r="DS19" s="1">
        <v>2.5</v>
      </c>
      <c r="DT19" s="1">
        <v>2.4</v>
      </c>
      <c r="DU19" s="1">
        <v>2.9</v>
      </c>
      <c r="DV19" s="1">
        <v>2.7</v>
      </c>
      <c r="DW19" s="1">
        <v>2</v>
      </c>
      <c r="DX19" s="1">
        <v>2.2999999999999998</v>
      </c>
      <c r="DY19" s="1">
        <v>1.8</v>
      </c>
      <c r="DZ19" s="1">
        <v>1.7</v>
      </c>
      <c r="EA19" s="1">
        <v>1.8</v>
      </c>
      <c r="EB19" s="1">
        <v>1.6</v>
      </c>
      <c r="EC19" s="1">
        <v>1.4</v>
      </c>
      <c r="ED19" s="1">
        <v>1.4</v>
      </c>
      <c r="EE19" s="1">
        <v>2.2999999999999998</v>
      </c>
      <c r="EF19" s="1">
        <v>1.6</v>
      </c>
      <c r="EG19" s="1">
        <v>1.1000000000000001</v>
      </c>
      <c r="EH19" s="1">
        <v>1.3</v>
      </c>
      <c r="EI19" s="1">
        <v>1.4</v>
      </c>
      <c r="EJ19" s="1">
        <v>1.4</v>
      </c>
      <c r="EK19" s="1">
        <v>1.3</v>
      </c>
      <c r="EL19" s="1">
        <v>1.2</v>
      </c>
      <c r="EM19" s="1">
        <v>2</v>
      </c>
      <c r="EO19" s="1"/>
      <c r="EP19" s="7" t="s">
        <v>405</v>
      </c>
      <c r="EQ19" s="1">
        <v>1.3</v>
      </c>
      <c r="ER19" s="1">
        <v>1.5</v>
      </c>
      <c r="ES19" s="1">
        <v>1.3</v>
      </c>
      <c r="ET19" s="1">
        <v>1.2</v>
      </c>
      <c r="EU19" s="1">
        <v>1.2</v>
      </c>
      <c r="EV19" s="1">
        <v>1.2</v>
      </c>
      <c r="EW19" s="1">
        <v>0.9</v>
      </c>
      <c r="EX19" s="1">
        <v>0.9</v>
      </c>
      <c r="EY19" s="1">
        <v>0.8</v>
      </c>
      <c r="EZ19" s="1">
        <v>0.8</v>
      </c>
      <c r="FA19" s="1">
        <v>0.5</v>
      </c>
      <c r="FB19" s="1">
        <v>0.5</v>
      </c>
      <c r="FC19" s="1">
        <v>0.7</v>
      </c>
      <c r="FD19" s="1">
        <v>0.6</v>
      </c>
      <c r="FE19" s="1">
        <v>0.6</v>
      </c>
      <c r="FF19" s="1">
        <v>0.7</v>
      </c>
      <c r="FG19" s="1">
        <v>0.8</v>
      </c>
      <c r="FH19" s="1">
        <v>0.5</v>
      </c>
      <c r="FI19" s="1">
        <v>0.4</v>
      </c>
      <c r="FJ19" s="1">
        <v>0.5</v>
      </c>
      <c r="FK19" s="1">
        <v>0.6</v>
      </c>
    </row>
    <row r="20" spans="1:167" ht="15">
      <c r="A20" s="1"/>
      <c r="B20" s="7" t="s">
        <v>406</v>
      </c>
      <c r="C20" s="1">
        <v>99.2</v>
      </c>
      <c r="D20" s="1">
        <v>99.1</v>
      </c>
      <c r="E20" s="1">
        <v>99.1</v>
      </c>
      <c r="F20" s="1">
        <v>99.2</v>
      </c>
      <c r="G20" s="1">
        <v>99.5</v>
      </c>
      <c r="H20" s="1">
        <v>99.5</v>
      </c>
      <c r="I20" s="1">
        <v>99.4</v>
      </c>
      <c r="J20" s="1">
        <v>99.3</v>
      </c>
      <c r="K20" s="1">
        <v>99.4</v>
      </c>
      <c r="L20" s="1">
        <v>99.4</v>
      </c>
      <c r="M20" s="1">
        <v>99.4</v>
      </c>
      <c r="N20" s="1">
        <v>99.5</v>
      </c>
      <c r="O20" s="1">
        <v>99</v>
      </c>
      <c r="P20" s="1">
        <v>99.3</v>
      </c>
      <c r="Q20" s="1">
        <v>99.9</v>
      </c>
      <c r="R20" s="1">
        <v>100</v>
      </c>
      <c r="S20" s="1">
        <v>100</v>
      </c>
      <c r="T20" s="1">
        <v>100</v>
      </c>
      <c r="U20" s="1">
        <v>100</v>
      </c>
      <c r="V20" s="1">
        <v>100</v>
      </c>
      <c r="W20" s="1">
        <v>100</v>
      </c>
      <c r="Y20" s="1"/>
      <c r="Z20" s="7" t="s">
        <v>406</v>
      </c>
      <c r="AA20" s="1">
        <v>98.4</v>
      </c>
      <c r="AB20" s="1">
        <v>98.6</v>
      </c>
      <c r="AC20" s="1">
        <v>99</v>
      </c>
      <c r="AD20" s="1">
        <v>99</v>
      </c>
      <c r="AE20" s="1">
        <v>99</v>
      </c>
      <c r="AF20" s="1">
        <v>98.6</v>
      </c>
      <c r="AG20" s="1">
        <v>99.1</v>
      </c>
      <c r="AH20" s="1">
        <v>98.9</v>
      </c>
      <c r="AI20" s="1">
        <v>97.8</v>
      </c>
      <c r="AJ20" s="1">
        <v>96.8</v>
      </c>
      <c r="AK20" s="1">
        <v>97.3</v>
      </c>
      <c r="AL20" s="1">
        <v>98.6</v>
      </c>
      <c r="AM20" s="1">
        <v>99.2</v>
      </c>
      <c r="AN20" s="1">
        <v>99.3</v>
      </c>
      <c r="AO20" s="1">
        <v>99.2</v>
      </c>
      <c r="AP20" s="1">
        <v>99.4</v>
      </c>
      <c r="AQ20" s="1">
        <v>99.3</v>
      </c>
      <c r="AR20" s="1">
        <v>99.4</v>
      </c>
      <c r="AS20" s="1">
        <v>99.7</v>
      </c>
      <c r="AT20" s="1">
        <v>99.5</v>
      </c>
      <c r="AU20" s="1">
        <v>98.7</v>
      </c>
      <c r="AW20" s="1"/>
      <c r="AX20" s="7" t="s">
        <v>406</v>
      </c>
      <c r="AY20" s="1">
        <v>99.2</v>
      </c>
      <c r="AZ20" s="1">
        <v>99</v>
      </c>
      <c r="BA20" s="1">
        <v>98.8</v>
      </c>
      <c r="BB20" s="1">
        <v>99</v>
      </c>
      <c r="BC20" s="1">
        <v>99.3</v>
      </c>
      <c r="BD20" s="1">
        <v>99.3</v>
      </c>
      <c r="BE20" s="1">
        <v>99</v>
      </c>
      <c r="BF20" s="1">
        <v>99.2</v>
      </c>
      <c r="BG20" s="1">
        <v>99.4</v>
      </c>
      <c r="BH20" s="1">
        <v>99.4</v>
      </c>
      <c r="BI20" s="1">
        <v>99.5</v>
      </c>
      <c r="BJ20" s="1">
        <v>99.5</v>
      </c>
      <c r="BK20" s="1">
        <v>99.7</v>
      </c>
      <c r="BL20" s="1">
        <v>99.7</v>
      </c>
      <c r="BM20" s="1">
        <v>99.6</v>
      </c>
      <c r="BN20" s="1">
        <v>99.6</v>
      </c>
      <c r="BO20" s="1">
        <v>99.6</v>
      </c>
      <c r="BP20" s="1">
        <v>99.7</v>
      </c>
      <c r="BQ20" s="1">
        <v>99.8</v>
      </c>
      <c r="BR20" s="1">
        <v>99.6</v>
      </c>
      <c r="BS20" s="1">
        <v>99.5</v>
      </c>
      <c r="BU20" s="1"/>
      <c r="BV20" s="7" t="s">
        <v>406</v>
      </c>
      <c r="BW20" s="1">
        <v>95.1</v>
      </c>
      <c r="BX20" s="1">
        <v>94.3</v>
      </c>
      <c r="BY20" s="1">
        <v>94.3</v>
      </c>
      <c r="BZ20" s="1">
        <v>94.6</v>
      </c>
      <c r="CA20" s="1">
        <v>95.8</v>
      </c>
      <c r="CB20" s="1">
        <v>95.6</v>
      </c>
      <c r="CC20" s="1">
        <v>96.3</v>
      </c>
      <c r="CD20" s="1">
        <v>96.3</v>
      </c>
      <c r="CE20" s="1">
        <v>96.6</v>
      </c>
      <c r="CF20" s="1">
        <v>97.6</v>
      </c>
      <c r="CG20" s="1">
        <v>97.4</v>
      </c>
      <c r="CH20" s="1">
        <v>97.5</v>
      </c>
      <c r="CI20" s="1">
        <v>96.3</v>
      </c>
      <c r="CJ20" s="1">
        <v>96</v>
      </c>
      <c r="CK20" s="1">
        <v>94.6</v>
      </c>
      <c r="CL20" s="1">
        <v>92.8</v>
      </c>
      <c r="CM20" s="1">
        <v>92.3</v>
      </c>
      <c r="CN20" s="1">
        <v>93.1</v>
      </c>
      <c r="CO20" s="1">
        <v>94.7</v>
      </c>
      <c r="CP20" s="1">
        <v>95.6</v>
      </c>
      <c r="CQ20" s="1">
        <v>94.4</v>
      </c>
      <c r="CS20" s="1"/>
      <c r="CT20" s="7" t="s">
        <v>406</v>
      </c>
      <c r="CU20" s="1">
        <v>91.9</v>
      </c>
      <c r="CV20" s="1">
        <v>92.6</v>
      </c>
      <c r="CW20" s="1">
        <v>90.7</v>
      </c>
      <c r="CX20" s="1">
        <v>91.3</v>
      </c>
      <c r="CY20" s="1">
        <v>93.4</v>
      </c>
      <c r="CZ20" s="1">
        <v>92.5</v>
      </c>
      <c r="DA20" s="1">
        <v>93.2</v>
      </c>
      <c r="DB20" s="1">
        <v>94.6</v>
      </c>
      <c r="DC20" s="1">
        <v>95.3</v>
      </c>
      <c r="DD20" s="1">
        <v>96</v>
      </c>
      <c r="DE20" s="1">
        <v>95.9</v>
      </c>
      <c r="DF20" s="1">
        <v>96.5</v>
      </c>
      <c r="DG20" s="1">
        <v>95.4</v>
      </c>
      <c r="DH20" s="1">
        <v>97.3</v>
      </c>
      <c r="DI20" s="1">
        <v>98.7</v>
      </c>
      <c r="DJ20" s="1">
        <v>98.3</v>
      </c>
      <c r="DK20" s="1">
        <v>97.9</v>
      </c>
      <c r="DL20" s="1">
        <v>97.9</v>
      </c>
      <c r="DM20" s="1">
        <v>98</v>
      </c>
      <c r="DN20" s="1">
        <v>97.9</v>
      </c>
      <c r="DO20" s="1">
        <v>95.9</v>
      </c>
      <c r="DQ20" s="1"/>
      <c r="DR20" s="7" t="s">
        <v>406</v>
      </c>
      <c r="DS20" s="1">
        <v>97.5</v>
      </c>
      <c r="DT20" s="1">
        <v>97.6</v>
      </c>
      <c r="DU20" s="1">
        <v>97.1</v>
      </c>
      <c r="DV20" s="1">
        <v>97.3</v>
      </c>
      <c r="DW20" s="1">
        <v>98</v>
      </c>
      <c r="DX20" s="1">
        <v>97.7</v>
      </c>
      <c r="DY20" s="1">
        <v>98.2</v>
      </c>
      <c r="DZ20" s="1">
        <v>98.3</v>
      </c>
      <c r="EA20" s="1">
        <v>98.2</v>
      </c>
      <c r="EB20" s="1">
        <v>98.4</v>
      </c>
      <c r="EC20" s="1">
        <v>98.6</v>
      </c>
      <c r="ED20" s="1">
        <v>98.6</v>
      </c>
      <c r="EE20" s="1">
        <v>97.7</v>
      </c>
      <c r="EF20" s="1">
        <v>98.4</v>
      </c>
      <c r="EG20" s="1">
        <v>98.9</v>
      </c>
      <c r="EH20" s="1">
        <v>98.7</v>
      </c>
      <c r="EI20" s="1">
        <v>98.6</v>
      </c>
      <c r="EJ20" s="1">
        <v>98.6</v>
      </c>
      <c r="EK20" s="1">
        <v>98.7</v>
      </c>
      <c r="EL20" s="1">
        <v>98.8</v>
      </c>
      <c r="EM20" s="1">
        <v>98</v>
      </c>
      <c r="EO20" s="1"/>
      <c r="EP20" s="7" t="s">
        <v>406</v>
      </c>
      <c r="EQ20" s="1">
        <v>98.7</v>
      </c>
      <c r="ER20" s="1">
        <v>98.5</v>
      </c>
      <c r="ES20" s="1">
        <v>98.7</v>
      </c>
      <c r="ET20" s="1">
        <v>98.8</v>
      </c>
      <c r="EU20" s="1">
        <v>98.8</v>
      </c>
      <c r="EV20" s="1">
        <v>98.8</v>
      </c>
      <c r="EW20" s="1">
        <v>99.1</v>
      </c>
      <c r="EX20" s="1">
        <v>99.1</v>
      </c>
      <c r="EY20" s="1">
        <v>99.2</v>
      </c>
      <c r="EZ20" s="1">
        <v>99.2</v>
      </c>
      <c r="FA20" s="1">
        <v>99.5</v>
      </c>
      <c r="FB20" s="1">
        <v>99.5</v>
      </c>
      <c r="FC20" s="1">
        <v>99.3</v>
      </c>
      <c r="FD20" s="1">
        <v>99.4</v>
      </c>
      <c r="FE20" s="1">
        <v>99.4</v>
      </c>
      <c r="FF20" s="1">
        <v>99.3</v>
      </c>
      <c r="FG20" s="1">
        <v>99.2</v>
      </c>
      <c r="FH20" s="1">
        <v>99.5</v>
      </c>
      <c r="FI20" s="1">
        <v>99.6</v>
      </c>
      <c r="FJ20" s="1">
        <v>99.5</v>
      </c>
      <c r="FK20" s="1">
        <v>99.4</v>
      </c>
    </row>
    <row r="21" spans="1:167" ht="15">
      <c r="A21" s="300"/>
      <c r="B21" s="300"/>
      <c r="C21" s="1"/>
      <c r="D21" s="1"/>
      <c r="E21" s="1"/>
      <c r="F21" s="1"/>
      <c r="G21" s="1"/>
      <c r="H21" s="1"/>
      <c r="I21" s="1"/>
      <c r="J21" s="1"/>
      <c r="K21" s="1"/>
      <c r="L21" s="1"/>
      <c r="M21" s="1"/>
      <c r="N21" s="1"/>
      <c r="O21" s="1"/>
      <c r="P21" s="1"/>
      <c r="Q21" s="1"/>
      <c r="R21" s="1"/>
      <c r="S21" s="1"/>
      <c r="T21" s="1"/>
      <c r="U21" s="1"/>
      <c r="V21" s="1"/>
      <c r="W21" s="1"/>
      <c r="Y21" s="300"/>
      <c r="Z21" s="300"/>
      <c r="AA21" s="1"/>
      <c r="AB21" s="1"/>
      <c r="AC21" s="1"/>
      <c r="AD21" s="1"/>
      <c r="AE21" s="1"/>
      <c r="AF21" s="1"/>
      <c r="AG21" s="1"/>
      <c r="AH21" s="1"/>
      <c r="AI21" s="1"/>
      <c r="AJ21" s="1"/>
      <c r="AK21" s="1"/>
      <c r="AL21" s="1"/>
      <c r="AM21" s="1"/>
      <c r="AN21" s="1"/>
      <c r="AO21" s="1"/>
      <c r="AP21" s="1"/>
      <c r="AQ21" s="1"/>
      <c r="AR21" s="1"/>
      <c r="AS21" s="1"/>
      <c r="AT21" s="1"/>
      <c r="AU21" s="1"/>
      <c r="AW21" s="300"/>
      <c r="AX21" s="300"/>
      <c r="AY21" s="1"/>
      <c r="AZ21" s="1"/>
      <c r="BA21" s="1"/>
      <c r="BB21" s="1"/>
      <c r="BC21" s="1"/>
      <c r="BD21" s="1"/>
      <c r="BE21" s="1"/>
      <c r="BF21" s="1"/>
      <c r="BG21" s="1"/>
      <c r="BH21" s="1"/>
      <c r="BI21" s="1"/>
      <c r="BJ21" s="1"/>
      <c r="BK21" s="1"/>
      <c r="BL21" s="1"/>
      <c r="BM21" s="1"/>
      <c r="BN21" s="1"/>
      <c r="BO21" s="1"/>
      <c r="BP21" s="1"/>
      <c r="BQ21" s="1"/>
      <c r="BR21" s="1"/>
      <c r="BS21" s="1"/>
      <c r="BU21" s="300"/>
      <c r="BV21" s="300"/>
      <c r="BW21" s="1"/>
      <c r="BX21" s="1"/>
      <c r="BY21" s="1"/>
      <c r="BZ21" s="1"/>
      <c r="CA21" s="1"/>
      <c r="CB21" s="1"/>
      <c r="CC21" s="1"/>
      <c r="CD21" s="1"/>
      <c r="CE21" s="1"/>
      <c r="CF21" s="1"/>
      <c r="CG21" s="1"/>
      <c r="CH21" s="1"/>
      <c r="CI21" s="1"/>
      <c r="CJ21" s="1"/>
      <c r="CK21" s="1"/>
      <c r="CL21" s="1"/>
      <c r="CM21" s="1"/>
      <c r="CN21" s="1"/>
      <c r="CO21" s="1"/>
      <c r="CP21" s="1"/>
      <c r="CQ21" s="1"/>
      <c r="CS21" s="300"/>
      <c r="CT21" s="300"/>
      <c r="CU21" s="1"/>
      <c r="CV21" s="1"/>
      <c r="CW21" s="1"/>
      <c r="CX21" s="1"/>
      <c r="CY21" s="1"/>
      <c r="CZ21" s="1"/>
      <c r="DA21" s="1"/>
      <c r="DB21" s="1"/>
      <c r="DC21" s="1"/>
      <c r="DD21" s="1"/>
      <c r="DE21" s="1"/>
      <c r="DF21" s="1"/>
      <c r="DG21" s="1"/>
      <c r="DH21" s="1"/>
      <c r="DI21" s="1"/>
      <c r="DJ21" s="1"/>
      <c r="DK21" s="1"/>
      <c r="DL21" s="1"/>
      <c r="DM21" s="1"/>
      <c r="DN21" s="1"/>
      <c r="DO21" s="1"/>
      <c r="DQ21" s="300"/>
      <c r="DR21" s="300"/>
      <c r="DS21" s="1"/>
      <c r="DT21" s="1"/>
      <c r="DU21" s="1"/>
      <c r="DV21" s="1"/>
      <c r="DW21" s="1"/>
      <c r="DX21" s="1"/>
      <c r="DY21" s="1"/>
      <c r="DZ21" s="1"/>
      <c r="EA21" s="1"/>
      <c r="EB21" s="1"/>
      <c r="EC21" s="1"/>
      <c r="ED21" s="1"/>
      <c r="EE21" s="1"/>
      <c r="EF21" s="1"/>
      <c r="EG21" s="1"/>
      <c r="EH21" s="1"/>
      <c r="EI21" s="1"/>
      <c r="EJ21" s="1"/>
      <c r="EK21" s="1"/>
      <c r="EL21" s="1"/>
      <c r="EM21" s="1"/>
      <c r="EO21" s="300"/>
      <c r="EP21" s="300"/>
      <c r="EQ21" s="1"/>
      <c r="ER21" s="1"/>
      <c r="ES21" s="1"/>
      <c r="ET21" s="1"/>
      <c r="EU21" s="1"/>
      <c r="EV21" s="1"/>
      <c r="EW21" s="1"/>
      <c r="EX21" s="1"/>
      <c r="EY21" s="1"/>
      <c r="EZ21" s="1"/>
      <c r="FA21" s="1"/>
      <c r="FB21" s="1"/>
      <c r="FC21" s="1"/>
      <c r="FD21" s="1"/>
      <c r="FE21" s="1"/>
      <c r="FF21" s="1"/>
      <c r="FG21" s="1"/>
      <c r="FH21" s="1"/>
      <c r="FI21" s="1"/>
      <c r="FJ21" s="1"/>
      <c r="FK21" s="1"/>
    </row>
    <row r="22" spans="1:167" ht="15">
      <c r="A22" s="300"/>
      <c r="B22" s="300"/>
      <c r="C22" s="1"/>
      <c r="D22" s="1"/>
      <c r="E22" s="1"/>
      <c r="F22" s="1"/>
      <c r="G22" s="1"/>
      <c r="H22" s="1"/>
      <c r="I22" s="1"/>
      <c r="J22" s="1"/>
      <c r="K22" s="1"/>
      <c r="L22" s="1"/>
      <c r="M22" s="1"/>
      <c r="N22" s="1"/>
      <c r="O22" s="1"/>
      <c r="P22" s="1"/>
      <c r="Q22" s="1"/>
      <c r="R22" s="1"/>
      <c r="S22" s="1"/>
      <c r="T22" s="1"/>
      <c r="U22" s="1"/>
      <c r="V22" s="1"/>
      <c r="W22" s="1"/>
      <c r="Y22" s="300"/>
      <c r="Z22" s="300"/>
      <c r="AA22" s="1"/>
      <c r="AB22" s="1"/>
      <c r="AC22" s="1"/>
      <c r="AD22" s="1"/>
      <c r="AE22" s="1"/>
      <c r="AF22" s="1"/>
      <c r="AG22" s="1"/>
      <c r="AH22" s="1"/>
      <c r="AI22" s="1"/>
      <c r="AJ22" s="1"/>
      <c r="AK22" s="1"/>
      <c r="AL22" s="1"/>
      <c r="AM22" s="1"/>
      <c r="AN22" s="1"/>
      <c r="AO22" s="1"/>
      <c r="AP22" s="1"/>
      <c r="AQ22" s="1"/>
      <c r="AR22" s="1"/>
      <c r="AS22" s="1"/>
      <c r="AT22" s="1"/>
      <c r="AU22" s="1"/>
      <c r="AW22" s="300"/>
      <c r="AX22" s="300"/>
      <c r="AY22" s="1"/>
      <c r="AZ22" s="1"/>
      <c r="BA22" s="1"/>
      <c r="BB22" s="1"/>
      <c r="BC22" s="1"/>
      <c r="BD22" s="1"/>
      <c r="BE22" s="1"/>
      <c r="BF22" s="1"/>
      <c r="BG22" s="1"/>
      <c r="BH22" s="1"/>
      <c r="BI22" s="1"/>
      <c r="BJ22" s="1"/>
      <c r="BK22" s="1"/>
      <c r="BL22" s="1"/>
      <c r="BM22" s="1"/>
      <c r="BN22" s="1"/>
      <c r="BO22" s="1"/>
      <c r="BP22" s="1"/>
      <c r="BQ22" s="1"/>
      <c r="BR22" s="1"/>
      <c r="BS22" s="1"/>
      <c r="BU22" s="300"/>
      <c r="BV22" s="300"/>
      <c r="BW22" s="1"/>
      <c r="BX22" s="1"/>
      <c r="BY22" s="1"/>
      <c r="BZ22" s="1"/>
      <c r="CA22" s="1"/>
      <c r="CB22" s="1"/>
      <c r="CC22" s="1"/>
      <c r="CD22" s="1"/>
      <c r="CE22" s="1"/>
      <c r="CF22" s="1"/>
      <c r="CG22" s="1"/>
      <c r="CH22" s="1"/>
      <c r="CI22" s="1"/>
      <c r="CJ22" s="1"/>
      <c r="CK22" s="1"/>
      <c r="CL22" s="1"/>
      <c r="CM22" s="1"/>
      <c r="CN22" s="1"/>
      <c r="CO22" s="1"/>
      <c r="CP22" s="1"/>
      <c r="CQ22" s="1"/>
      <c r="CS22" s="300"/>
      <c r="CT22" s="300"/>
      <c r="CU22" s="1"/>
      <c r="CV22" s="1"/>
      <c r="CW22" s="1"/>
      <c r="CX22" s="1"/>
      <c r="CY22" s="1"/>
      <c r="CZ22" s="1"/>
      <c r="DA22" s="1"/>
      <c r="DB22" s="1"/>
      <c r="DC22" s="1"/>
      <c r="DD22" s="1"/>
      <c r="DE22" s="1"/>
      <c r="DF22" s="1"/>
      <c r="DG22" s="1"/>
      <c r="DH22" s="1"/>
      <c r="DI22" s="1"/>
      <c r="DJ22" s="1"/>
      <c r="DK22" s="1"/>
      <c r="DL22" s="1"/>
      <c r="DM22" s="1"/>
      <c r="DN22" s="1"/>
      <c r="DO22" s="1"/>
      <c r="DQ22" s="300"/>
      <c r="DR22" s="300"/>
      <c r="DS22" s="1"/>
      <c r="DT22" s="1"/>
      <c r="DU22" s="1"/>
      <c r="DV22" s="1"/>
      <c r="DW22" s="1"/>
      <c r="DX22" s="1"/>
      <c r="DY22" s="1"/>
      <c r="DZ22" s="1"/>
      <c r="EA22" s="1"/>
      <c r="EB22" s="1"/>
      <c r="EC22" s="1"/>
      <c r="ED22" s="1"/>
      <c r="EE22" s="1"/>
      <c r="EF22" s="1"/>
      <c r="EG22" s="1"/>
      <c r="EH22" s="1"/>
      <c r="EI22" s="1"/>
      <c r="EJ22" s="1"/>
      <c r="EK22" s="1"/>
      <c r="EL22" s="1"/>
      <c r="EM22" s="1"/>
      <c r="EO22" s="300"/>
      <c r="EP22" s="300"/>
      <c r="EQ22" s="1"/>
      <c r="ER22" s="1"/>
      <c r="ES22" s="1"/>
      <c r="ET22" s="1"/>
      <c r="EU22" s="1"/>
      <c r="EV22" s="1"/>
      <c r="EW22" s="1"/>
      <c r="EX22" s="1"/>
      <c r="EY22" s="1"/>
      <c r="EZ22" s="1"/>
      <c r="FA22" s="1"/>
      <c r="FB22" s="1"/>
      <c r="FC22" s="1"/>
      <c r="FD22" s="1"/>
      <c r="FE22" s="1"/>
      <c r="FF22" s="1"/>
      <c r="FG22" s="1"/>
      <c r="FH22" s="1"/>
      <c r="FI22" s="1"/>
      <c r="FJ22" s="1"/>
      <c r="FK22" s="1"/>
    </row>
    <row r="23" spans="1:167" ht="103.5">
      <c r="A23" s="11"/>
      <c r="B23" s="41" t="s">
        <v>420</v>
      </c>
      <c r="C23" s="11">
        <v>1.3</v>
      </c>
      <c r="D23" s="11">
        <v>1.2</v>
      </c>
      <c r="E23" s="11">
        <v>1.1000000000000001</v>
      </c>
      <c r="F23" s="11">
        <v>1.2</v>
      </c>
      <c r="G23" s="11">
        <v>1.6</v>
      </c>
      <c r="H23" s="11">
        <v>1.7</v>
      </c>
      <c r="I23" s="11">
        <v>1.3</v>
      </c>
      <c r="J23" s="11">
        <v>1.4</v>
      </c>
      <c r="K23" s="11">
        <v>1.5</v>
      </c>
      <c r="L23" s="11">
        <v>1.5</v>
      </c>
      <c r="M23" s="11">
        <v>1.3</v>
      </c>
      <c r="N23" s="11">
        <v>1.3</v>
      </c>
      <c r="O23" s="11">
        <v>0.6</v>
      </c>
      <c r="P23" s="11">
        <v>0.8</v>
      </c>
      <c r="Q23" s="11">
        <v>1.2</v>
      </c>
      <c r="R23" s="11">
        <v>1.3</v>
      </c>
      <c r="S23" s="11">
        <v>1.6</v>
      </c>
      <c r="T23" s="11">
        <v>1.4</v>
      </c>
      <c r="U23" s="11">
        <v>1.6</v>
      </c>
      <c r="V23" s="11">
        <v>1.5</v>
      </c>
      <c r="W23" s="11">
        <v>0.9</v>
      </c>
      <c r="Y23" s="11"/>
      <c r="Z23" s="41" t="s">
        <v>420</v>
      </c>
      <c r="AA23" s="11">
        <v>2.8</v>
      </c>
      <c r="AB23" s="11">
        <v>3</v>
      </c>
      <c r="AC23" s="11">
        <v>3.9</v>
      </c>
      <c r="AD23" s="11">
        <v>3.5</v>
      </c>
      <c r="AE23" s="11">
        <v>3.5</v>
      </c>
      <c r="AF23" s="11">
        <v>2.7</v>
      </c>
      <c r="AG23" s="11">
        <v>4.5</v>
      </c>
      <c r="AH23" s="11">
        <v>4.4000000000000004</v>
      </c>
      <c r="AI23" s="11">
        <v>2.6</v>
      </c>
      <c r="AJ23" s="11">
        <v>2.1</v>
      </c>
      <c r="AK23" s="11">
        <v>2.4</v>
      </c>
      <c r="AL23" s="11">
        <v>2.7</v>
      </c>
      <c r="AM23" s="11">
        <v>5.2</v>
      </c>
      <c r="AN23" s="11">
        <v>5.2</v>
      </c>
      <c r="AO23" s="11">
        <v>4.7</v>
      </c>
      <c r="AP23" s="11">
        <v>5.3</v>
      </c>
      <c r="AQ23" s="11">
        <v>5.5</v>
      </c>
      <c r="AR23" s="11">
        <v>5.2</v>
      </c>
      <c r="AS23" s="11">
        <v>5.5</v>
      </c>
      <c r="AT23" s="11">
        <v>5.9</v>
      </c>
      <c r="AU23" s="11">
        <v>2.1</v>
      </c>
      <c r="AW23" s="11"/>
      <c r="AX23" s="41" t="s">
        <v>420</v>
      </c>
      <c r="AY23" s="11">
        <v>4.7</v>
      </c>
      <c r="AZ23" s="11">
        <v>4</v>
      </c>
      <c r="BA23" s="11">
        <v>3.1</v>
      </c>
      <c r="BB23" s="11">
        <v>3.5</v>
      </c>
      <c r="BC23" s="11">
        <v>4.4000000000000004</v>
      </c>
      <c r="BD23" s="11">
        <v>5.8</v>
      </c>
      <c r="BE23" s="11">
        <v>4.2</v>
      </c>
      <c r="BF23" s="11">
        <v>4.3</v>
      </c>
      <c r="BG23" s="11">
        <v>4.8</v>
      </c>
      <c r="BH23" s="11">
        <v>4.3</v>
      </c>
      <c r="BI23" s="11">
        <v>4.0999999999999996</v>
      </c>
      <c r="BJ23" s="11">
        <v>3.9</v>
      </c>
      <c r="BK23" s="11">
        <v>4.5999999999999996</v>
      </c>
      <c r="BL23" s="11">
        <v>4.8</v>
      </c>
      <c r="BM23" s="11">
        <v>4.7</v>
      </c>
      <c r="BN23" s="11">
        <v>5.0999999999999996</v>
      </c>
      <c r="BO23" s="11">
        <v>5.4</v>
      </c>
      <c r="BP23" s="11">
        <v>6.4</v>
      </c>
      <c r="BQ23" s="11">
        <v>6.8</v>
      </c>
      <c r="BR23" s="11">
        <v>6.5</v>
      </c>
      <c r="BS23" s="11">
        <v>3</v>
      </c>
      <c r="BU23" s="11"/>
      <c r="BV23" s="41" t="s">
        <v>420</v>
      </c>
      <c r="BW23" s="11">
        <v>0.6</v>
      </c>
      <c r="BX23" s="11">
        <v>0.5</v>
      </c>
      <c r="BY23" s="11">
        <v>0.5</v>
      </c>
      <c r="BZ23" s="11">
        <v>0.5</v>
      </c>
      <c r="CA23" s="11">
        <v>0.5</v>
      </c>
      <c r="CB23" s="11">
        <v>0.5</v>
      </c>
      <c r="CC23" s="11">
        <v>0.6</v>
      </c>
      <c r="CD23" s="11">
        <v>0.6</v>
      </c>
      <c r="CE23" s="11">
        <v>0.6</v>
      </c>
      <c r="CF23" s="11">
        <v>0.6</v>
      </c>
      <c r="CG23" s="11">
        <v>0.6</v>
      </c>
      <c r="CH23" s="11">
        <v>0.6</v>
      </c>
      <c r="CI23" s="11">
        <v>0.6</v>
      </c>
      <c r="CJ23" s="11">
        <v>0.5</v>
      </c>
      <c r="CK23" s="11">
        <v>0.4</v>
      </c>
      <c r="CL23" s="11">
        <v>0.3</v>
      </c>
      <c r="CM23" s="11">
        <v>0.3</v>
      </c>
      <c r="CN23" s="11">
        <v>0.5</v>
      </c>
      <c r="CO23" s="11">
        <v>0.7</v>
      </c>
      <c r="CP23" s="11">
        <v>0.7</v>
      </c>
      <c r="CQ23" s="11">
        <v>0.5</v>
      </c>
      <c r="CS23" s="11"/>
      <c r="CT23" s="41" t="s">
        <v>420</v>
      </c>
      <c r="CU23" s="11">
        <v>0.2</v>
      </c>
      <c r="CV23" s="11">
        <v>0.2</v>
      </c>
      <c r="CW23" s="11">
        <v>0.2</v>
      </c>
      <c r="CX23" s="11">
        <v>0.2</v>
      </c>
      <c r="CY23" s="11">
        <v>0.1</v>
      </c>
      <c r="CZ23" s="11">
        <v>0.2</v>
      </c>
      <c r="DA23" s="11">
        <v>0.2</v>
      </c>
      <c r="DB23" s="11">
        <v>0.2</v>
      </c>
      <c r="DC23" s="11">
        <v>0.2</v>
      </c>
      <c r="DD23" s="11">
        <v>0.2</v>
      </c>
      <c r="DE23" s="11">
        <v>0.2</v>
      </c>
      <c r="DF23" s="11">
        <v>0.3</v>
      </c>
      <c r="DG23" s="11">
        <v>0.3</v>
      </c>
      <c r="DH23" s="11">
        <v>0.3</v>
      </c>
      <c r="DI23" s="11">
        <v>0.5</v>
      </c>
      <c r="DJ23" s="11">
        <v>0.4</v>
      </c>
      <c r="DK23" s="11">
        <v>0.3</v>
      </c>
      <c r="DL23" s="11">
        <v>0.2</v>
      </c>
      <c r="DM23" s="11">
        <v>0.2</v>
      </c>
      <c r="DN23" s="11">
        <v>0.2</v>
      </c>
      <c r="DO23" s="11">
        <v>0.1</v>
      </c>
      <c r="DQ23" s="11"/>
      <c r="DR23" s="41" t="s">
        <v>420</v>
      </c>
      <c r="DS23" s="11">
        <v>2.2000000000000002</v>
      </c>
      <c r="DT23" s="11">
        <v>2.2000000000000002</v>
      </c>
      <c r="DU23" s="11">
        <v>1.9</v>
      </c>
      <c r="DV23" s="11">
        <v>1.9</v>
      </c>
      <c r="DW23" s="11">
        <v>2</v>
      </c>
      <c r="DX23" s="11">
        <v>2.2000000000000002</v>
      </c>
      <c r="DY23" s="11">
        <v>2.2999999999999998</v>
      </c>
      <c r="DZ23" s="11">
        <v>2.5</v>
      </c>
      <c r="EA23" s="11">
        <v>2.5</v>
      </c>
      <c r="EB23" s="11">
        <v>2.2999999999999998</v>
      </c>
      <c r="EC23" s="11">
        <v>2.2999999999999998</v>
      </c>
      <c r="ED23" s="11">
        <v>2.2000000000000002</v>
      </c>
      <c r="EE23" s="11">
        <v>2.4</v>
      </c>
      <c r="EF23" s="11">
        <v>2.6</v>
      </c>
      <c r="EG23" s="11">
        <v>2.8</v>
      </c>
      <c r="EH23" s="11">
        <v>2.8</v>
      </c>
      <c r="EI23" s="11">
        <v>2.7</v>
      </c>
      <c r="EJ23" s="11">
        <v>2.8</v>
      </c>
      <c r="EK23" s="11">
        <v>2.8</v>
      </c>
      <c r="EL23" s="11">
        <v>2.8</v>
      </c>
      <c r="EM23" s="11">
        <v>1.3</v>
      </c>
      <c r="EO23" s="11"/>
      <c r="EP23" s="41" t="s">
        <v>420</v>
      </c>
      <c r="EQ23" s="11">
        <v>4.3</v>
      </c>
      <c r="ER23" s="11">
        <v>3.5</v>
      </c>
      <c r="ES23" s="11">
        <v>4.0999999999999996</v>
      </c>
      <c r="ET23" s="11">
        <v>3.8</v>
      </c>
      <c r="EU23" s="11">
        <v>4</v>
      </c>
      <c r="EV23" s="11">
        <v>4.0999999999999996</v>
      </c>
      <c r="EW23" s="11">
        <v>4.2</v>
      </c>
      <c r="EX23" s="11">
        <v>4.2</v>
      </c>
      <c r="EY23" s="11">
        <v>4.3</v>
      </c>
      <c r="EZ23" s="11">
        <v>4</v>
      </c>
      <c r="FA23" s="11">
        <v>4.5</v>
      </c>
      <c r="FB23" s="11">
        <v>4.7</v>
      </c>
      <c r="FC23" s="11">
        <v>4.2</v>
      </c>
      <c r="FD23" s="11">
        <v>4.3</v>
      </c>
      <c r="FE23" s="11">
        <v>4</v>
      </c>
      <c r="FF23" s="11">
        <v>3.4</v>
      </c>
      <c r="FG23" s="11">
        <v>3.3</v>
      </c>
      <c r="FH23" s="11">
        <v>4.0999999999999996</v>
      </c>
      <c r="FI23" s="11">
        <v>5.5</v>
      </c>
      <c r="FJ23" s="11">
        <v>5.5</v>
      </c>
      <c r="FK23" s="11">
        <v>2.8</v>
      </c>
    </row>
    <row r="24" spans="1:167" ht="15">
      <c r="A24" s="1"/>
      <c r="B24" s="18" t="s">
        <v>320</v>
      </c>
      <c r="C24" s="1"/>
      <c r="D24" s="1"/>
      <c r="E24" s="1"/>
      <c r="F24" s="1"/>
      <c r="G24" s="1"/>
      <c r="H24" s="1"/>
      <c r="I24" s="1"/>
      <c r="J24" s="1"/>
      <c r="K24" s="1"/>
      <c r="L24" s="1"/>
      <c r="M24" s="1"/>
      <c r="N24" s="1"/>
      <c r="O24" s="1"/>
      <c r="P24" s="1"/>
      <c r="Q24" s="1"/>
      <c r="R24" s="1"/>
      <c r="S24" s="1"/>
      <c r="T24" s="1"/>
      <c r="U24" s="1"/>
      <c r="V24" s="1"/>
      <c r="W24" s="1"/>
      <c r="Y24" s="1"/>
      <c r="Z24" s="18" t="s">
        <v>320</v>
      </c>
      <c r="AA24" s="1"/>
      <c r="AB24" s="1"/>
      <c r="AC24" s="1"/>
      <c r="AD24" s="1"/>
      <c r="AE24" s="1"/>
      <c r="AF24" s="1"/>
      <c r="AG24" s="1"/>
      <c r="AH24" s="1"/>
      <c r="AI24" s="1"/>
      <c r="AJ24" s="1"/>
      <c r="AK24" s="1"/>
      <c r="AL24" s="1"/>
      <c r="AM24" s="1"/>
      <c r="AN24" s="1"/>
      <c r="AO24" s="1"/>
      <c r="AP24" s="1"/>
      <c r="AQ24" s="1"/>
      <c r="AR24" s="1"/>
      <c r="AS24" s="1"/>
      <c r="AT24" s="1"/>
      <c r="AU24" s="1"/>
      <c r="AW24" s="1"/>
      <c r="AX24" s="18" t="s">
        <v>320</v>
      </c>
      <c r="AY24" s="1"/>
      <c r="AZ24" s="1"/>
      <c r="BA24" s="1"/>
      <c r="BB24" s="1"/>
      <c r="BC24" s="1"/>
      <c r="BD24" s="1"/>
      <c r="BE24" s="1"/>
      <c r="BF24" s="1"/>
      <c r="BG24" s="1"/>
      <c r="BH24" s="1"/>
      <c r="BI24" s="1"/>
      <c r="BJ24" s="1"/>
      <c r="BK24" s="1"/>
      <c r="BL24" s="1"/>
      <c r="BM24" s="1"/>
      <c r="BN24" s="1"/>
      <c r="BO24" s="1"/>
      <c r="BP24" s="1"/>
      <c r="BQ24" s="1"/>
      <c r="BR24" s="1"/>
      <c r="BS24" s="1"/>
      <c r="BU24" s="1"/>
      <c r="BV24" s="18" t="s">
        <v>320</v>
      </c>
      <c r="BW24" s="1"/>
      <c r="BX24" s="1"/>
      <c r="BY24" s="1"/>
      <c r="BZ24" s="1"/>
      <c r="CA24" s="1"/>
      <c r="CB24" s="1"/>
      <c r="CC24" s="1"/>
      <c r="CD24" s="1"/>
      <c r="CE24" s="1"/>
      <c r="CF24" s="1"/>
      <c r="CG24" s="1"/>
      <c r="CH24" s="1"/>
      <c r="CI24" s="1"/>
      <c r="CJ24" s="1"/>
      <c r="CK24" s="1"/>
      <c r="CL24" s="1"/>
      <c r="CM24" s="1"/>
      <c r="CN24" s="1"/>
      <c r="CO24" s="1"/>
      <c r="CP24" s="1"/>
      <c r="CQ24" s="1"/>
      <c r="CS24" s="1"/>
      <c r="CT24" s="18" t="s">
        <v>320</v>
      </c>
      <c r="CU24" s="1"/>
      <c r="CV24" s="1"/>
      <c r="CW24" s="1"/>
      <c r="CX24" s="1"/>
      <c r="CY24" s="1"/>
      <c r="CZ24" s="1"/>
      <c r="DA24" s="1"/>
      <c r="DB24" s="1"/>
      <c r="DC24" s="1"/>
      <c r="DD24" s="1"/>
      <c r="DE24" s="1"/>
      <c r="DF24" s="1"/>
      <c r="DG24" s="1"/>
      <c r="DH24" s="1"/>
      <c r="DI24" s="1"/>
      <c r="DJ24" s="1"/>
      <c r="DK24" s="1"/>
      <c r="DL24" s="1"/>
      <c r="DM24" s="1"/>
      <c r="DN24" s="1"/>
      <c r="DO24" s="1"/>
      <c r="DQ24" s="1"/>
      <c r="DR24" s="18" t="s">
        <v>320</v>
      </c>
      <c r="DS24" s="1"/>
      <c r="DT24" s="1"/>
      <c r="DU24" s="1"/>
      <c r="DV24" s="1"/>
      <c r="DW24" s="1"/>
      <c r="DX24" s="1"/>
      <c r="DY24" s="1"/>
      <c r="DZ24" s="1"/>
      <c r="EA24" s="1"/>
      <c r="EB24" s="1"/>
      <c r="EC24" s="1"/>
      <c r="ED24" s="1"/>
      <c r="EE24" s="1"/>
      <c r="EF24" s="1"/>
      <c r="EG24" s="1"/>
      <c r="EH24" s="1"/>
      <c r="EI24" s="1"/>
      <c r="EJ24" s="1"/>
      <c r="EK24" s="1"/>
      <c r="EL24" s="1"/>
      <c r="EM24" s="1"/>
      <c r="EO24" s="1"/>
      <c r="EP24" s="18" t="s">
        <v>320</v>
      </c>
      <c r="EQ24" s="1"/>
      <c r="ER24" s="1"/>
      <c r="ES24" s="1"/>
      <c r="ET24" s="1"/>
      <c r="EU24" s="1"/>
      <c r="EV24" s="1"/>
      <c r="EW24" s="1"/>
      <c r="EX24" s="1"/>
      <c r="EY24" s="1"/>
      <c r="EZ24" s="1"/>
      <c r="FA24" s="1"/>
      <c r="FB24" s="1"/>
      <c r="FC24" s="1"/>
      <c r="FD24" s="1"/>
      <c r="FE24" s="1"/>
      <c r="FF24" s="1"/>
      <c r="FG24" s="1"/>
      <c r="FH24" s="1"/>
      <c r="FI24" s="1"/>
      <c r="FJ24" s="1"/>
      <c r="FK24" s="1"/>
    </row>
    <row r="25" spans="1:167" ht="15">
      <c r="A25" s="1"/>
      <c r="B25" s="7" t="s">
        <v>405</v>
      </c>
      <c r="C25" s="1">
        <v>0</v>
      </c>
      <c r="D25" s="1">
        <v>0</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Y25" s="1"/>
      <c r="Z25" s="7" t="s">
        <v>405</v>
      </c>
      <c r="AA25" s="1">
        <v>0</v>
      </c>
      <c r="AB25" s="1">
        <v>0</v>
      </c>
      <c r="AC25" s="1">
        <v>0</v>
      </c>
      <c r="AD25" s="1">
        <v>0</v>
      </c>
      <c r="AE25" s="1">
        <v>0</v>
      </c>
      <c r="AF25" s="1">
        <v>0</v>
      </c>
      <c r="AG25" s="1">
        <v>0</v>
      </c>
      <c r="AH25" s="1">
        <v>0.1</v>
      </c>
      <c r="AI25" s="1">
        <v>0.1</v>
      </c>
      <c r="AJ25" s="1">
        <v>0.1</v>
      </c>
      <c r="AK25" s="1">
        <v>0.1</v>
      </c>
      <c r="AL25" s="1">
        <v>0</v>
      </c>
      <c r="AM25" s="1">
        <v>0</v>
      </c>
      <c r="AN25" s="1">
        <v>0</v>
      </c>
      <c r="AO25" s="1">
        <v>0</v>
      </c>
      <c r="AP25" s="1">
        <v>0</v>
      </c>
      <c r="AQ25" s="1">
        <v>0</v>
      </c>
      <c r="AR25" s="1">
        <v>0</v>
      </c>
      <c r="AS25" s="1">
        <v>0</v>
      </c>
      <c r="AT25" s="1">
        <v>0</v>
      </c>
      <c r="AU25" s="1">
        <v>0</v>
      </c>
      <c r="AW25" s="1"/>
      <c r="AX25" s="7" t="s">
        <v>405</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U25" s="1"/>
      <c r="BV25" s="7" t="s">
        <v>405</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S25" s="1"/>
      <c r="CT25" s="7" t="s">
        <v>405</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Q25" s="1"/>
      <c r="DR25" s="7" t="s">
        <v>405</v>
      </c>
      <c r="DS25" s="1">
        <v>0.1</v>
      </c>
      <c r="DT25" s="1">
        <v>0.1</v>
      </c>
      <c r="DU25" s="1">
        <v>0.1</v>
      </c>
      <c r="DV25" s="1">
        <v>0.1</v>
      </c>
      <c r="DW25" s="1">
        <v>0</v>
      </c>
      <c r="DX25" s="1">
        <v>0.1</v>
      </c>
      <c r="DY25" s="1">
        <v>0</v>
      </c>
      <c r="DZ25" s="1">
        <v>0</v>
      </c>
      <c r="EA25" s="1">
        <v>0</v>
      </c>
      <c r="EB25" s="1">
        <v>0</v>
      </c>
      <c r="EC25" s="1">
        <v>0</v>
      </c>
      <c r="ED25" s="1">
        <v>0</v>
      </c>
      <c r="EE25" s="1">
        <v>0.1</v>
      </c>
      <c r="EF25" s="1">
        <v>0</v>
      </c>
      <c r="EG25" s="1">
        <v>0</v>
      </c>
      <c r="EH25" s="1">
        <v>0</v>
      </c>
      <c r="EI25" s="1">
        <v>0</v>
      </c>
      <c r="EJ25" s="1">
        <v>0</v>
      </c>
      <c r="EK25" s="1">
        <v>0</v>
      </c>
      <c r="EL25" s="1">
        <v>0</v>
      </c>
      <c r="EM25" s="1">
        <v>0</v>
      </c>
      <c r="EO25" s="1"/>
      <c r="EP25" s="7" t="s">
        <v>405</v>
      </c>
      <c r="EQ25" s="1">
        <v>0.1</v>
      </c>
      <c r="ER25" s="1">
        <v>0.1</v>
      </c>
      <c r="ES25" s="1">
        <v>0.1</v>
      </c>
      <c r="ET25" s="1">
        <v>0</v>
      </c>
      <c r="EU25" s="1">
        <v>0.1</v>
      </c>
      <c r="EV25" s="1">
        <v>0.1</v>
      </c>
      <c r="EW25" s="1">
        <v>0</v>
      </c>
      <c r="EX25" s="1">
        <v>0</v>
      </c>
      <c r="EY25" s="1">
        <v>0</v>
      </c>
      <c r="EZ25" s="1">
        <v>0</v>
      </c>
      <c r="FA25" s="1">
        <v>0</v>
      </c>
      <c r="FB25" s="1">
        <v>0</v>
      </c>
      <c r="FC25" s="1">
        <v>0</v>
      </c>
      <c r="FD25" s="1">
        <v>0</v>
      </c>
      <c r="FE25" s="1">
        <v>0</v>
      </c>
      <c r="FF25" s="1">
        <v>0</v>
      </c>
      <c r="FG25" s="1">
        <v>0</v>
      </c>
      <c r="FH25" s="1">
        <v>0</v>
      </c>
      <c r="FI25" s="1">
        <v>0</v>
      </c>
      <c r="FJ25" s="1">
        <v>0</v>
      </c>
      <c r="FK25" s="1">
        <v>0</v>
      </c>
    </row>
    <row r="26" spans="1:167" ht="15">
      <c r="A26" s="1"/>
      <c r="B26" s="7" t="s">
        <v>406</v>
      </c>
      <c r="C26" s="1">
        <v>1.3</v>
      </c>
      <c r="D26" s="1">
        <v>1.2</v>
      </c>
      <c r="E26" s="1">
        <v>1.1000000000000001</v>
      </c>
      <c r="F26" s="1">
        <v>1.2</v>
      </c>
      <c r="G26" s="1">
        <v>1.6</v>
      </c>
      <c r="H26" s="1">
        <v>1.7</v>
      </c>
      <c r="I26" s="1">
        <v>1.3</v>
      </c>
      <c r="J26" s="1">
        <v>1.4</v>
      </c>
      <c r="K26" s="1">
        <v>1.5</v>
      </c>
      <c r="L26" s="1">
        <v>1.5</v>
      </c>
      <c r="M26" s="1">
        <v>1.3</v>
      </c>
      <c r="N26" s="1">
        <v>1.3</v>
      </c>
      <c r="O26" s="1">
        <v>0.6</v>
      </c>
      <c r="P26" s="1">
        <v>0.8</v>
      </c>
      <c r="Q26" s="1">
        <v>1.2</v>
      </c>
      <c r="R26" s="1">
        <v>1.3</v>
      </c>
      <c r="S26" s="1">
        <v>1.6</v>
      </c>
      <c r="T26" s="1">
        <v>1.4</v>
      </c>
      <c r="U26" s="1">
        <v>1.6</v>
      </c>
      <c r="V26" s="1">
        <v>1.5</v>
      </c>
      <c r="W26" s="1">
        <v>0.9</v>
      </c>
      <c r="Y26" s="1"/>
      <c r="Z26" s="7" t="s">
        <v>406</v>
      </c>
      <c r="AA26" s="1">
        <v>2.7</v>
      </c>
      <c r="AB26" s="1">
        <v>3</v>
      </c>
      <c r="AC26" s="1">
        <v>3.9</v>
      </c>
      <c r="AD26" s="1">
        <v>3.5</v>
      </c>
      <c r="AE26" s="1">
        <v>3.5</v>
      </c>
      <c r="AF26" s="1">
        <v>2.7</v>
      </c>
      <c r="AG26" s="1">
        <v>4.4000000000000004</v>
      </c>
      <c r="AH26" s="1">
        <v>4.3</v>
      </c>
      <c r="AI26" s="1">
        <v>2.6</v>
      </c>
      <c r="AJ26" s="1">
        <v>2</v>
      </c>
      <c r="AK26" s="1">
        <v>2.2999999999999998</v>
      </c>
      <c r="AL26" s="1">
        <v>2.7</v>
      </c>
      <c r="AM26" s="1">
        <v>5.2</v>
      </c>
      <c r="AN26" s="1">
        <v>5.2</v>
      </c>
      <c r="AO26" s="1">
        <v>4.7</v>
      </c>
      <c r="AP26" s="1">
        <v>5.3</v>
      </c>
      <c r="AQ26" s="1">
        <v>5.5</v>
      </c>
      <c r="AR26" s="1">
        <v>5.2</v>
      </c>
      <c r="AS26" s="1">
        <v>5.5</v>
      </c>
      <c r="AT26" s="1">
        <v>5.9</v>
      </c>
      <c r="AU26" s="1">
        <v>2.1</v>
      </c>
      <c r="AW26" s="1"/>
      <c r="AX26" s="7" t="s">
        <v>406</v>
      </c>
      <c r="AY26" s="1">
        <v>4.5999999999999996</v>
      </c>
      <c r="AZ26" s="1">
        <v>3.9</v>
      </c>
      <c r="BA26" s="1">
        <v>3</v>
      </c>
      <c r="BB26" s="1">
        <v>3.5</v>
      </c>
      <c r="BC26" s="1">
        <v>4.4000000000000004</v>
      </c>
      <c r="BD26" s="1">
        <v>5.8</v>
      </c>
      <c r="BE26" s="1">
        <v>4.0999999999999996</v>
      </c>
      <c r="BF26" s="1">
        <v>4.3</v>
      </c>
      <c r="BG26" s="1">
        <v>4.7</v>
      </c>
      <c r="BH26" s="1">
        <v>4.2</v>
      </c>
      <c r="BI26" s="1">
        <v>4</v>
      </c>
      <c r="BJ26" s="1">
        <v>3.8</v>
      </c>
      <c r="BK26" s="1">
        <v>4.5999999999999996</v>
      </c>
      <c r="BL26" s="1">
        <v>4.8</v>
      </c>
      <c r="BM26" s="1">
        <v>4.7</v>
      </c>
      <c r="BN26" s="1">
        <v>5.0999999999999996</v>
      </c>
      <c r="BO26" s="1">
        <v>5.4</v>
      </c>
      <c r="BP26" s="1">
        <v>6.4</v>
      </c>
      <c r="BQ26" s="1">
        <v>6.8</v>
      </c>
      <c r="BR26" s="1">
        <v>6.5</v>
      </c>
      <c r="BS26" s="1">
        <v>3</v>
      </c>
      <c r="BU26" s="1"/>
      <c r="BV26" s="7" t="s">
        <v>406</v>
      </c>
      <c r="BW26" s="1">
        <v>0.5</v>
      </c>
      <c r="BX26" s="1">
        <v>0.5</v>
      </c>
      <c r="BY26" s="1">
        <v>0.4</v>
      </c>
      <c r="BZ26" s="1">
        <v>0.5</v>
      </c>
      <c r="CA26" s="1">
        <v>0.5</v>
      </c>
      <c r="CB26" s="1">
        <v>0.5</v>
      </c>
      <c r="CC26" s="1">
        <v>0.5</v>
      </c>
      <c r="CD26" s="1">
        <v>0.6</v>
      </c>
      <c r="CE26" s="1">
        <v>0.6</v>
      </c>
      <c r="CF26" s="1">
        <v>0.6</v>
      </c>
      <c r="CG26" s="1">
        <v>0.6</v>
      </c>
      <c r="CH26" s="1">
        <v>0.6</v>
      </c>
      <c r="CI26" s="1">
        <v>0.6</v>
      </c>
      <c r="CJ26" s="1">
        <v>0.5</v>
      </c>
      <c r="CK26" s="1">
        <v>0.3</v>
      </c>
      <c r="CL26" s="1">
        <v>0.3</v>
      </c>
      <c r="CM26" s="1">
        <v>0.3</v>
      </c>
      <c r="CN26" s="1">
        <v>0.5</v>
      </c>
      <c r="CO26" s="1">
        <v>0.6</v>
      </c>
      <c r="CP26" s="1">
        <v>0.7</v>
      </c>
      <c r="CQ26" s="1">
        <v>0.4</v>
      </c>
      <c r="CS26" s="1"/>
      <c r="CT26" s="7" t="s">
        <v>406</v>
      </c>
      <c r="CU26" s="1">
        <v>0.2</v>
      </c>
      <c r="CV26" s="1">
        <v>0.2</v>
      </c>
      <c r="CW26" s="1">
        <v>0.2</v>
      </c>
      <c r="CX26" s="1">
        <v>0.1</v>
      </c>
      <c r="CY26" s="1">
        <v>0.1</v>
      </c>
      <c r="CZ26" s="1">
        <v>0.2</v>
      </c>
      <c r="DA26" s="1">
        <v>0.2</v>
      </c>
      <c r="DB26" s="1">
        <v>0.2</v>
      </c>
      <c r="DC26" s="1">
        <v>0.2</v>
      </c>
      <c r="DD26" s="1">
        <v>0.2</v>
      </c>
      <c r="DE26" s="1">
        <v>0.2</v>
      </c>
      <c r="DF26" s="1">
        <v>0.2</v>
      </c>
      <c r="DG26" s="1">
        <v>0.3</v>
      </c>
      <c r="DH26" s="1">
        <v>0.3</v>
      </c>
      <c r="DI26" s="1">
        <v>0.5</v>
      </c>
      <c r="DJ26" s="1">
        <v>0.4</v>
      </c>
      <c r="DK26" s="1">
        <v>0.3</v>
      </c>
      <c r="DL26" s="1">
        <v>0.2</v>
      </c>
      <c r="DM26" s="1">
        <v>0.2</v>
      </c>
      <c r="DN26" s="1">
        <v>0.2</v>
      </c>
      <c r="DO26" s="1">
        <v>0.1</v>
      </c>
      <c r="DQ26" s="1"/>
      <c r="DR26" s="7" t="s">
        <v>406</v>
      </c>
      <c r="DS26" s="1">
        <v>2.1</v>
      </c>
      <c r="DT26" s="1">
        <v>2.1</v>
      </c>
      <c r="DU26" s="1">
        <v>1.8</v>
      </c>
      <c r="DV26" s="1">
        <v>1.9</v>
      </c>
      <c r="DW26" s="1">
        <v>2</v>
      </c>
      <c r="DX26" s="1">
        <v>2.2000000000000002</v>
      </c>
      <c r="DY26" s="1">
        <v>2.2999999999999998</v>
      </c>
      <c r="DZ26" s="1">
        <v>2.4</v>
      </c>
      <c r="EA26" s="1">
        <v>2.4</v>
      </c>
      <c r="EB26" s="1">
        <v>2.2000000000000002</v>
      </c>
      <c r="EC26" s="1">
        <v>2.2999999999999998</v>
      </c>
      <c r="ED26" s="1">
        <v>2.2000000000000002</v>
      </c>
      <c r="EE26" s="1">
        <v>2.2999999999999998</v>
      </c>
      <c r="EF26" s="1">
        <v>2.6</v>
      </c>
      <c r="EG26" s="1">
        <v>2.7</v>
      </c>
      <c r="EH26" s="1">
        <v>2.8</v>
      </c>
      <c r="EI26" s="1">
        <v>2.7</v>
      </c>
      <c r="EJ26" s="1">
        <v>2.8</v>
      </c>
      <c r="EK26" s="1">
        <v>2.8</v>
      </c>
      <c r="EL26" s="1">
        <v>2.7</v>
      </c>
      <c r="EM26" s="1">
        <v>1.3</v>
      </c>
      <c r="EO26" s="1"/>
      <c r="EP26" s="7" t="s">
        <v>406</v>
      </c>
      <c r="EQ26" s="1">
        <v>4.3</v>
      </c>
      <c r="ER26" s="1">
        <v>3.5</v>
      </c>
      <c r="ES26" s="1">
        <v>4.0999999999999996</v>
      </c>
      <c r="ET26" s="1">
        <v>3.7</v>
      </c>
      <c r="EU26" s="1">
        <v>4</v>
      </c>
      <c r="EV26" s="1">
        <v>4</v>
      </c>
      <c r="EW26" s="1">
        <v>4.0999999999999996</v>
      </c>
      <c r="EX26" s="1">
        <v>4.0999999999999996</v>
      </c>
      <c r="EY26" s="1">
        <v>4.3</v>
      </c>
      <c r="EZ26" s="1">
        <v>3.9</v>
      </c>
      <c r="FA26" s="1">
        <v>4.4000000000000004</v>
      </c>
      <c r="FB26" s="1">
        <v>4.7</v>
      </c>
      <c r="FC26" s="1">
        <v>4.0999999999999996</v>
      </c>
      <c r="FD26" s="1">
        <v>4.3</v>
      </c>
      <c r="FE26" s="1">
        <v>3.9</v>
      </c>
      <c r="FF26" s="1">
        <v>3.4</v>
      </c>
      <c r="FG26" s="1">
        <v>3.3</v>
      </c>
      <c r="FH26" s="1">
        <v>4.0999999999999996</v>
      </c>
      <c r="FI26" s="1">
        <v>5.5</v>
      </c>
      <c r="FJ26" s="1">
        <v>5.5</v>
      </c>
      <c r="FK26" s="1">
        <v>2.8</v>
      </c>
    </row>
    <row r="27" spans="1:167" ht="15">
      <c r="A27" s="323"/>
      <c r="B27" s="323"/>
      <c r="C27" s="1"/>
      <c r="D27" s="1"/>
      <c r="E27" s="1"/>
      <c r="F27" s="1"/>
      <c r="G27" s="1"/>
      <c r="H27" s="1"/>
      <c r="I27" s="1"/>
      <c r="J27" s="1"/>
      <c r="K27" s="1"/>
      <c r="L27" s="1"/>
      <c r="M27" s="1"/>
      <c r="N27" s="1"/>
      <c r="O27" s="1"/>
      <c r="P27" s="1"/>
      <c r="Q27" s="1"/>
      <c r="R27" s="1"/>
      <c r="S27" s="1"/>
      <c r="T27" s="1"/>
      <c r="U27" s="1"/>
      <c r="V27" s="1"/>
      <c r="W27" s="1"/>
      <c r="Y27" s="323"/>
      <c r="Z27" s="323"/>
      <c r="AA27" s="1"/>
      <c r="AB27" s="1"/>
      <c r="AC27" s="1"/>
      <c r="AD27" s="1"/>
      <c r="AE27" s="1"/>
      <c r="AF27" s="1"/>
      <c r="AG27" s="1"/>
      <c r="AH27" s="1"/>
      <c r="AI27" s="1"/>
      <c r="AJ27" s="1"/>
      <c r="AK27" s="1"/>
      <c r="AL27" s="1"/>
      <c r="AM27" s="1"/>
      <c r="AN27" s="1"/>
      <c r="AO27" s="1"/>
      <c r="AP27" s="1"/>
      <c r="AQ27" s="1"/>
      <c r="AR27" s="1"/>
      <c r="AS27" s="1"/>
      <c r="AT27" s="1"/>
      <c r="AU27" s="1"/>
      <c r="AW27" s="323"/>
      <c r="AX27" s="323"/>
      <c r="AY27" s="1"/>
      <c r="AZ27" s="1"/>
      <c r="BA27" s="1"/>
      <c r="BB27" s="1"/>
      <c r="BC27" s="1"/>
      <c r="BD27" s="1"/>
      <c r="BE27" s="1"/>
      <c r="BF27" s="1"/>
      <c r="BG27" s="1"/>
      <c r="BH27" s="1"/>
      <c r="BI27" s="1"/>
      <c r="BJ27" s="1"/>
      <c r="BK27" s="1"/>
      <c r="BL27" s="1"/>
      <c r="BM27" s="1"/>
      <c r="BN27" s="1"/>
      <c r="BO27" s="1"/>
      <c r="BP27" s="1"/>
      <c r="BQ27" s="1"/>
      <c r="BR27" s="1"/>
      <c r="BS27" s="1"/>
      <c r="BU27" s="323"/>
      <c r="BV27" s="323"/>
      <c r="BW27" s="1"/>
      <c r="BX27" s="1"/>
      <c r="BY27" s="1"/>
      <c r="BZ27" s="1"/>
      <c r="CA27" s="1"/>
      <c r="CB27" s="1"/>
      <c r="CC27" s="1"/>
      <c r="CD27" s="1"/>
      <c r="CE27" s="1"/>
      <c r="CF27" s="1"/>
      <c r="CG27" s="1"/>
      <c r="CH27" s="1"/>
      <c r="CI27" s="1"/>
      <c r="CJ27" s="1"/>
      <c r="CK27" s="1"/>
      <c r="CL27" s="1"/>
      <c r="CM27" s="1"/>
      <c r="CN27" s="1"/>
      <c r="CO27" s="1"/>
      <c r="CP27" s="1"/>
      <c r="CQ27" s="1"/>
      <c r="CS27" s="323"/>
      <c r="CT27" s="323"/>
      <c r="CU27" s="1"/>
      <c r="CV27" s="1"/>
      <c r="CW27" s="1"/>
      <c r="CX27" s="1"/>
      <c r="CY27" s="1"/>
      <c r="CZ27" s="1"/>
      <c r="DA27" s="1"/>
      <c r="DB27" s="1"/>
      <c r="DC27" s="1"/>
      <c r="DD27" s="1"/>
      <c r="DE27" s="1"/>
      <c r="DF27" s="1"/>
      <c r="DG27" s="1"/>
      <c r="DH27" s="1"/>
      <c r="DI27" s="1"/>
      <c r="DJ27" s="1"/>
      <c r="DK27" s="1"/>
      <c r="DL27" s="1"/>
      <c r="DM27" s="1"/>
      <c r="DN27" s="1"/>
      <c r="DO27" s="1"/>
      <c r="DQ27" s="323"/>
      <c r="DR27" s="323"/>
      <c r="DS27" s="1"/>
      <c r="DT27" s="1"/>
      <c r="DU27" s="1"/>
      <c r="DV27" s="1"/>
      <c r="DW27" s="1"/>
      <c r="DX27" s="1"/>
      <c r="DY27" s="1"/>
      <c r="DZ27" s="1"/>
      <c r="EA27" s="1"/>
      <c r="EB27" s="1"/>
      <c r="EC27" s="1"/>
      <c r="ED27" s="1"/>
      <c r="EE27" s="1"/>
      <c r="EF27" s="1"/>
      <c r="EG27" s="1"/>
      <c r="EH27" s="1"/>
      <c r="EI27" s="1"/>
      <c r="EJ27" s="1"/>
      <c r="EK27" s="1"/>
      <c r="EL27" s="1"/>
      <c r="EM27" s="1"/>
      <c r="EO27" s="323"/>
      <c r="EP27" s="323"/>
      <c r="EQ27" s="1"/>
      <c r="ER27" s="1"/>
      <c r="ES27" s="1"/>
      <c r="ET27" s="1"/>
      <c r="EU27" s="1"/>
      <c r="EV27" s="1"/>
      <c r="EW27" s="1"/>
      <c r="EX27" s="1"/>
      <c r="EY27" s="1"/>
      <c r="EZ27" s="1"/>
      <c r="FA27" s="1"/>
      <c r="FB27" s="1"/>
      <c r="FC27" s="1"/>
      <c r="FD27" s="1"/>
      <c r="FE27" s="1"/>
      <c r="FF27" s="1"/>
      <c r="FG27" s="1"/>
      <c r="FH27" s="1"/>
      <c r="FI27" s="1"/>
      <c r="FJ27" s="1"/>
      <c r="FK27" s="1"/>
    </row>
    <row r="28" spans="1:167" ht="15">
      <c r="A28" s="11"/>
      <c r="B28" s="18" t="s">
        <v>197</v>
      </c>
      <c r="C28" s="1"/>
      <c r="D28" s="1"/>
      <c r="E28" s="1"/>
      <c r="F28" s="1"/>
      <c r="G28" s="1"/>
      <c r="H28" s="1"/>
      <c r="I28" s="1"/>
      <c r="J28" s="1"/>
      <c r="K28" s="1"/>
      <c r="L28" s="1"/>
      <c r="M28" s="1"/>
      <c r="N28" s="1"/>
      <c r="O28" s="1"/>
      <c r="P28" s="1"/>
      <c r="Q28" s="1"/>
      <c r="R28" s="1"/>
      <c r="S28" s="1"/>
      <c r="T28" s="1"/>
      <c r="U28" s="1"/>
      <c r="V28" s="1"/>
      <c r="W28" s="1"/>
      <c r="Y28" s="11"/>
      <c r="Z28" s="18" t="s">
        <v>197</v>
      </c>
      <c r="AA28" s="1"/>
      <c r="AB28" s="1"/>
      <c r="AC28" s="1"/>
      <c r="AD28" s="1"/>
      <c r="AE28" s="1"/>
      <c r="AF28" s="1"/>
      <c r="AG28" s="1"/>
      <c r="AH28" s="1"/>
      <c r="AI28" s="1"/>
      <c r="AJ28" s="1"/>
      <c r="AK28" s="1"/>
      <c r="AL28" s="1"/>
      <c r="AM28" s="1"/>
      <c r="AN28" s="1"/>
      <c r="AO28" s="1"/>
      <c r="AP28" s="1"/>
      <c r="AQ28" s="1"/>
      <c r="AR28" s="1"/>
      <c r="AS28" s="1"/>
      <c r="AT28" s="1"/>
      <c r="AU28" s="1"/>
      <c r="AW28" s="11"/>
      <c r="AX28" s="18" t="s">
        <v>197</v>
      </c>
      <c r="AY28" s="1"/>
      <c r="AZ28" s="1"/>
      <c r="BA28" s="1"/>
      <c r="BB28" s="1"/>
      <c r="BC28" s="1"/>
      <c r="BD28" s="1"/>
      <c r="BE28" s="1"/>
      <c r="BF28" s="1"/>
      <c r="BG28" s="1"/>
      <c r="BH28" s="1"/>
      <c r="BI28" s="1"/>
      <c r="BJ28" s="1"/>
      <c r="BK28" s="1"/>
      <c r="BL28" s="1"/>
      <c r="BM28" s="1"/>
      <c r="BN28" s="1"/>
      <c r="BO28" s="1"/>
      <c r="BP28" s="1"/>
      <c r="BQ28" s="1"/>
      <c r="BR28" s="1"/>
      <c r="BS28" s="1"/>
      <c r="BU28" s="11"/>
      <c r="BV28" s="18" t="s">
        <v>197</v>
      </c>
      <c r="BW28" s="1"/>
      <c r="BX28" s="1"/>
      <c r="BY28" s="1"/>
      <c r="BZ28" s="1"/>
      <c r="CA28" s="1"/>
      <c r="CB28" s="1"/>
      <c r="CC28" s="1"/>
      <c r="CD28" s="1"/>
      <c r="CE28" s="1"/>
      <c r="CF28" s="1"/>
      <c r="CG28" s="1"/>
      <c r="CH28" s="1"/>
      <c r="CI28" s="1"/>
      <c r="CJ28" s="1"/>
      <c r="CK28" s="1"/>
      <c r="CL28" s="1"/>
      <c r="CM28" s="1"/>
      <c r="CN28" s="1"/>
      <c r="CO28" s="1"/>
      <c r="CP28" s="1"/>
      <c r="CQ28" s="1"/>
      <c r="CS28" s="11"/>
      <c r="CT28" s="18" t="s">
        <v>197</v>
      </c>
      <c r="CU28" s="1"/>
      <c r="CV28" s="1"/>
      <c r="CW28" s="1"/>
      <c r="CX28" s="1"/>
      <c r="CY28" s="1"/>
      <c r="CZ28" s="1"/>
      <c r="DA28" s="1"/>
      <c r="DB28" s="1"/>
      <c r="DC28" s="1"/>
      <c r="DD28" s="1"/>
      <c r="DE28" s="1"/>
      <c r="DF28" s="1"/>
      <c r="DG28" s="1"/>
      <c r="DH28" s="1"/>
      <c r="DI28" s="1"/>
      <c r="DJ28" s="1"/>
      <c r="DK28" s="1"/>
      <c r="DL28" s="1"/>
      <c r="DM28" s="1"/>
      <c r="DN28" s="1"/>
      <c r="DO28" s="1"/>
      <c r="DQ28" s="11"/>
      <c r="DR28" s="18" t="s">
        <v>197</v>
      </c>
      <c r="DS28" s="1"/>
      <c r="DT28" s="1"/>
      <c r="DU28" s="1"/>
      <c r="DV28" s="1"/>
      <c r="DW28" s="1"/>
      <c r="DX28" s="1"/>
      <c r="DY28" s="1"/>
      <c r="DZ28" s="1"/>
      <c r="EA28" s="1"/>
      <c r="EB28" s="1"/>
      <c r="EC28" s="1"/>
      <c r="ED28" s="1"/>
      <c r="EE28" s="1"/>
      <c r="EF28" s="1"/>
      <c r="EG28" s="1"/>
      <c r="EH28" s="1"/>
      <c r="EI28" s="1"/>
      <c r="EJ28" s="1"/>
      <c r="EK28" s="1"/>
      <c r="EL28" s="1"/>
      <c r="EM28" s="1"/>
      <c r="EO28" s="11"/>
      <c r="EP28" s="18" t="s">
        <v>197</v>
      </c>
      <c r="EQ28" s="1"/>
      <c r="ER28" s="1"/>
      <c r="ES28" s="1"/>
      <c r="ET28" s="1"/>
      <c r="EU28" s="1"/>
      <c r="EV28" s="1"/>
      <c r="EW28" s="1"/>
      <c r="EX28" s="1"/>
      <c r="EY28" s="1"/>
      <c r="EZ28" s="1"/>
      <c r="FA28" s="1"/>
      <c r="FB28" s="1"/>
      <c r="FC28" s="1"/>
      <c r="FD28" s="1"/>
      <c r="FE28" s="1"/>
      <c r="FF28" s="1"/>
      <c r="FG28" s="1"/>
      <c r="FH28" s="1"/>
      <c r="FI28" s="1"/>
      <c r="FJ28" s="1"/>
      <c r="FK28" s="1"/>
    </row>
    <row r="29" spans="1:167" ht="15">
      <c r="A29" s="11"/>
      <c r="B29" s="7" t="s">
        <v>405</v>
      </c>
      <c r="C29" s="1">
        <v>0.9</v>
      </c>
      <c r="D29" s="1">
        <v>0.9</v>
      </c>
      <c r="E29" s="1">
        <v>1</v>
      </c>
      <c r="F29" s="1">
        <v>0.8</v>
      </c>
      <c r="G29" s="1">
        <v>0.5</v>
      </c>
      <c r="H29" s="1">
        <v>0.5</v>
      </c>
      <c r="I29" s="1">
        <v>0.7</v>
      </c>
      <c r="J29" s="1">
        <v>0.7</v>
      </c>
      <c r="K29" s="1">
        <v>0.7</v>
      </c>
      <c r="L29" s="1">
        <v>0.7</v>
      </c>
      <c r="M29" s="1">
        <v>0.7</v>
      </c>
      <c r="N29" s="1">
        <v>0.5</v>
      </c>
      <c r="O29" s="1">
        <v>1</v>
      </c>
      <c r="P29" s="1">
        <v>0.7</v>
      </c>
      <c r="Q29" s="1">
        <v>0.1</v>
      </c>
      <c r="R29" s="1">
        <v>0</v>
      </c>
      <c r="S29" s="1">
        <v>0</v>
      </c>
      <c r="T29" s="1">
        <v>0</v>
      </c>
      <c r="U29" s="1">
        <v>0</v>
      </c>
      <c r="V29" s="1">
        <v>0</v>
      </c>
      <c r="W29" s="1">
        <v>0</v>
      </c>
      <c r="Y29" s="11"/>
      <c r="Z29" s="7" t="s">
        <v>405</v>
      </c>
      <c r="AA29" s="1">
        <v>1.7</v>
      </c>
      <c r="AB29" s="1">
        <v>1.5</v>
      </c>
      <c r="AC29" s="1">
        <v>1.1000000000000001</v>
      </c>
      <c r="AD29" s="1">
        <v>1.1000000000000001</v>
      </c>
      <c r="AE29" s="1">
        <v>1.1000000000000001</v>
      </c>
      <c r="AF29" s="1">
        <v>1.5</v>
      </c>
      <c r="AG29" s="1">
        <v>0.9</v>
      </c>
      <c r="AH29" s="1">
        <v>1.2</v>
      </c>
      <c r="AI29" s="1">
        <v>2.2999999999999998</v>
      </c>
      <c r="AJ29" s="1">
        <v>3.4</v>
      </c>
      <c r="AK29" s="1">
        <v>2.9</v>
      </c>
      <c r="AL29" s="1">
        <v>1.5</v>
      </c>
      <c r="AM29" s="1">
        <v>0.8</v>
      </c>
      <c r="AN29" s="1">
        <v>0.8</v>
      </c>
      <c r="AO29" s="1">
        <v>0.8</v>
      </c>
      <c r="AP29" s="1">
        <v>0.7</v>
      </c>
      <c r="AQ29" s="1">
        <v>0.7</v>
      </c>
      <c r="AR29" s="1">
        <v>0.7</v>
      </c>
      <c r="AS29" s="1">
        <v>0.3</v>
      </c>
      <c r="AT29" s="1">
        <v>0.6</v>
      </c>
      <c r="AU29" s="1">
        <v>1.4</v>
      </c>
      <c r="AW29" s="11"/>
      <c r="AX29" s="7" t="s">
        <v>405</v>
      </c>
      <c r="AY29" s="1">
        <v>0.9</v>
      </c>
      <c r="AZ29" s="1">
        <v>1</v>
      </c>
      <c r="BA29" s="1">
        <v>1.2</v>
      </c>
      <c r="BB29" s="1">
        <v>1</v>
      </c>
      <c r="BC29" s="1">
        <v>0.7</v>
      </c>
      <c r="BD29" s="1">
        <v>0.8</v>
      </c>
      <c r="BE29" s="1">
        <v>1</v>
      </c>
      <c r="BF29" s="1">
        <v>0.9</v>
      </c>
      <c r="BG29" s="1">
        <v>0.7</v>
      </c>
      <c r="BH29" s="1">
        <v>0.7</v>
      </c>
      <c r="BI29" s="1">
        <v>0.5</v>
      </c>
      <c r="BJ29" s="1">
        <v>0.6</v>
      </c>
      <c r="BK29" s="1">
        <v>0.3</v>
      </c>
      <c r="BL29" s="1">
        <v>0.3</v>
      </c>
      <c r="BM29" s="1">
        <v>0.4</v>
      </c>
      <c r="BN29" s="1">
        <v>0.5</v>
      </c>
      <c r="BO29" s="1">
        <v>0.5</v>
      </c>
      <c r="BP29" s="1">
        <v>0.3</v>
      </c>
      <c r="BQ29" s="1">
        <v>0.2</v>
      </c>
      <c r="BR29" s="1">
        <v>0.4</v>
      </c>
      <c r="BS29" s="1">
        <v>0.5</v>
      </c>
      <c r="BU29" s="11"/>
      <c r="BV29" s="7" t="s">
        <v>405</v>
      </c>
      <c r="BW29" s="1">
        <v>5.2</v>
      </c>
      <c r="BX29" s="1">
        <v>6</v>
      </c>
      <c r="BY29" s="1">
        <v>6</v>
      </c>
      <c r="BZ29" s="1">
        <v>5.7</v>
      </c>
      <c r="CA29" s="1">
        <v>4.4000000000000004</v>
      </c>
      <c r="CB29" s="1">
        <v>4.7</v>
      </c>
      <c r="CC29" s="1">
        <v>3.9</v>
      </c>
      <c r="CD29" s="1">
        <v>3.9</v>
      </c>
      <c r="CE29" s="1">
        <v>3.6</v>
      </c>
      <c r="CF29" s="1">
        <v>2.6</v>
      </c>
      <c r="CG29" s="1">
        <v>2.8</v>
      </c>
      <c r="CH29" s="1">
        <v>2.6</v>
      </c>
      <c r="CI29" s="1">
        <v>3.9</v>
      </c>
      <c r="CJ29" s="1">
        <v>4.2</v>
      </c>
      <c r="CK29" s="1">
        <v>5.7</v>
      </c>
      <c r="CL29" s="1">
        <v>7.6</v>
      </c>
      <c r="CM29" s="1">
        <v>8.1</v>
      </c>
      <c r="CN29" s="1">
        <v>7.3</v>
      </c>
      <c r="CO29" s="1">
        <v>5.6</v>
      </c>
      <c r="CP29" s="1">
        <v>4.5999999999999996</v>
      </c>
      <c r="CQ29" s="1">
        <v>5.9</v>
      </c>
      <c r="CS29" s="11"/>
      <c r="CT29" s="7" t="s">
        <v>405</v>
      </c>
      <c r="CU29" s="1">
        <v>8.5</v>
      </c>
      <c r="CV29" s="1">
        <v>7.8</v>
      </c>
      <c r="CW29" s="1">
        <v>9.8000000000000007</v>
      </c>
      <c r="CX29" s="1">
        <v>9.1999999999999993</v>
      </c>
      <c r="CY29" s="1">
        <v>7</v>
      </c>
      <c r="CZ29" s="1">
        <v>7.9</v>
      </c>
      <c r="DA29" s="1">
        <v>7.2</v>
      </c>
      <c r="DB29" s="1">
        <v>5.7</v>
      </c>
      <c r="DC29" s="1">
        <v>4.9000000000000004</v>
      </c>
      <c r="DD29" s="1">
        <v>4.2</v>
      </c>
      <c r="DE29" s="1">
        <v>4.4000000000000004</v>
      </c>
      <c r="DF29" s="1">
        <v>3.7</v>
      </c>
      <c r="DG29" s="1">
        <v>4.8</v>
      </c>
      <c r="DH29" s="1">
        <v>2.9</v>
      </c>
      <c r="DI29" s="1">
        <v>1.4</v>
      </c>
      <c r="DJ29" s="1">
        <v>1.8</v>
      </c>
      <c r="DK29" s="1">
        <v>2.2999999999999998</v>
      </c>
      <c r="DL29" s="1">
        <v>2.2000000000000002</v>
      </c>
      <c r="DM29" s="1">
        <v>2.1</v>
      </c>
      <c r="DN29" s="1">
        <v>2.2000000000000002</v>
      </c>
      <c r="DO29" s="1">
        <v>4.4000000000000004</v>
      </c>
      <c r="DQ29" s="11"/>
      <c r="DR29" s="7" t="s">
        <v>405</v>
      </c>
      <c r="DS29" s="1">
        <v>2.6</v>
      </c>
      <c r="DT29" s="1">
        <v>2.5</v>
      </c>
      <c r="DU29" s="1">
        <v>3.1</v>
      </c>
      <c r="DV29" s="1">
        <v>2.8</v>
      </c>
      <c r="DW29" s="1">
        <v>2.1</v>
      </c>
      <c r="DX29" s="1">
        <v>2.4</v>
      </c>
      <c r="DY29" s="1">
        <v>1.9</v>
      </c>
      <c r="DZ29" s="1">
        <v>1.8</v>
      </c>
      <c r="EA29" s="1">
        <v>1.9</v>
      </c>
      <c r="EB29" s="1">
        <v>1.7</v>
      </c>
      <c r="EC29" s="1">
        <v>1.5</v>
      </c>
      <c r="ED29" s="1">
        <v>1.5</v>
      </c>
      <c r="EE29" s="1">
        <v>2.4</v>
      </c>
      <c r="EF29" s="1">
        <v>1.7</v>
      </c>
      <c r="EG29" s="1">
        <v>1.2</v>
      </c>
      <c r="EH29" s="1">
        <v>1.4</v>
      </c>
      <c r="EI29" s="1">
        <v>1.5</v>
      </c>
      <c r="EJ29" s="1">
        <v>1.5</v>
      </c>
      <c r="EK29" s="1">
        <v>1.3</v>
      </c>
      <c r="EL29" s="1">
        <v>1.2</v>
      </c>
      <c r="EM29" s="1">
        <v>2.1</v>
      </c>
      <c r="EO29" s="11"/>
      <c r="EP29" s="7" t="s">
        <v>405</v>
      </c>
      <c r="EQ29" s="1">
        <v>1.3</v>
      </c>
      <c r="ER29" s="1">
        <v>1.6</v>
      </c>
      <c r="ES29" s="1">
        <v>1.3</v>
      </c>
      <c r="ET29" s="1">
        <v>1.3</v>
      </c>
      <c r="EU29" s="1">
        <v>1.3</v>
      </c>
      <c r="EV29" s="1">
        <v>1.3</v>
      </c>
      <c r="EW29" s="1">
        <v>1</v>
      </c>
      <c r="EX29" s="1">
        <v>1</v>
      </c>
      <c r="EY29" s="1">
        <v>0.8</v>
      </c>
      <c r="EZ29" s="1">
        <v>0.8</v>
      </c>
      <c r="FA29" s="1">
        <v>0.6</v>
      </c>
      <c r="FB29" s="1">
        <v>0.6</v>
      </c>
      <c r="FC29" s="1">
        <v>0.7</v>
      </c>
      <c r="FD29" s="1">
        <v>0.6</v>
      </c>
      <c r="FE29" s="1">
        <v>0.6</v>
      </c>
      <c r="FF29" s="1">
        <v>0.8</v>
      </c>
      <c r="FG29" s="1">
        <v>0.8</v>
      </c>
      <c r="FH29" s="1">
        <v>0.6</v>
      </c>
      <c r="FI29" s="1">
        <v>0.4</v>
      </c>
      <c r="FJ29" s="1">
        <v>0.5</v>
      </c>
      <c r="FK29" s="1">
        <v>0.6</v>
      </c>
    </row>
    <row r="30" spans="1:167" ht="15">
      <c r="A30" s="11"/>
      <c r="B30" s="7" t="s">
        <v>406</v>
      </c>
      <c r="C30" s="1">
        <v>99.1</v>
      </c>
      <c r="D30" s="1">
        <v>99.1</v>
      </c>
      <c r="E30" s="1">
        <v>99</v>
      </c>
      <c r="F30" s="1">
        <v>99.2</v>
      </c>
      <c r="G30" s="1">
        <v>99.5</v>
      </c>
      <c r="H30" s="1">
        <v>99.5</v>
      </c>
      <c r="I30" s="1">
        <v>99.3</v>
      </c>
      <c r="J30" s="1">
        <v>99.3</v>
      </c>
      <c r="K30" s="1">
        <v>99.3</v>
      </c>
      <c r="L30" s="1">
        <v>99.3</v>
      </c>
      <c r="M30" s="1">
        <v>99.3</v>
      </c>
      <c r="N30" s="1">
        <v>99.5</v>
      </c>
      <c r="O30" s="1">
        <v>99</v>
      </c>
      <c r="P30" s="1">
        <v>99.3</v>
      </c>
      <c r="Q30" s="1">
        <v>99.9</v>
      </c>
      <c r="R30" s="1">
        <v>100</v>
      </c>
      <c r="S30" s="1">
        <v>100</v>
      </c>
      <c r="T30" s="1">
        <v>100</v>
      </c>
      <c r="U30" s="1">
        <v>100</v>
      </c>
      <c r="V30" s="1">
        <v>100</v>
      </c>
      <c r="W30" s="1">
        <v>100</v>
      </c>
      <c r="Y30" s="11"/>
      <c r="Z30" s="7" t="s">
        <v>406</v>
      </c>
      <c r="AA30" s="1">
        <v>98.3</v>
      </c>
      <c r="AB30" s="1">
        <v>98.5</v>
      </c>
      <c r="AC30" s="1">
        <v>98.9</v>
      </c>
      <c r="AD30" s="1">
        <v>98.9</v>
      </c>
      <c r="AE30" s="1">
        <v>98.9</v>
      </c>
      <c r="AF30" s="1">
        <v>98.5</v>
      </c>
      <c r="AG30" s="1">
        <v>99.1</v>
      </c>
      <c r="AH30" s="1">
        <v>98.8</v>
      </c>
      <c r="AI30" s="1">
        <v>97.7</v>
      </c>
      <c r="AJ30" s="1">
        <v>96.6</v>
      </c>
      <c r="AK30" s="1">
        <v>97.1</v>
      </c>
      <c r="AL30" s="1">
        <v>98.5</v>
      </c>
      <c r="AM30" s="1">
        <v>99.2</v>
      </c>
      <c r="AN30" s="1">
        <v>99.2</v>
      </c>
      <c r="AO30" s="1">
        <v>99.2</v>
      </c>
      <c r="AP30" s="1">
        <v>99.3</v>
      </c>
      <c r="AQ30" s="1">
        <v>99.3</v>
      </c>
      <c r="AR30" s="1">
        <v>99.3</v>
      </c>
      <c r="AS30" s="1">
        <v>99.7</v>
      </c>
      <c r="AT30" s="1">
        <v>99.4</v>
      </c>
      <c r="AU30" s="1">
        <v>98.6</v>
      </c>
      <c r="AW30" s="11"/>
      <c r="AX30" s="7" t="s">
        <v>406</v>
      </c>
      <c r="AY30" s="1">
        <v>99.1</v>
      </c>
      <c r="AZ30" s="1">
        <v>99</v>
      </c>
      <c r="BA30" s="1">
        <v>98.8</v>
      </c>
      <c r="BB30" s="1">
        <v>99</v>
      </c>
      <c r="BC30" s="1">
        <v>99.3</v>
      </c>
      <c r="BD30" s="1">
        <v>99.2</v>
      </c>
      <c r="BE30" s="1">
        <v>99</v>
      </c>
      <c r="BF30" s="1">
        <v>99.1</v>
      </c>
      <c r="BG30" s="1">
        <v>99.3</v>
      </c>
      <c r="BH30" s="1">
        <v>99.3</v>
      </c>
      <c r="BI30" s="1">
        <v>99.5</v>
      </c>
      <c r="BJ30" s="1">
        <v>99.4</v>
      </c>
      <c r="BK30" s="1">
        <v>99.7</v>
      </c>
      <c r="BL30" s="1">
        <v>99.7</v>
      </c>
      <c r="BM30" s="1">
        <v>99.6</v>
      </c>
      <c r="BN30" s="1">
        <v>99.5</v>
      </c>
      <c r="BO30" s="1">
        <v>99.5</v>
      </c>
      <c r="BP30" s="1">
        <v>99.7</v>
      </c>
      <c r="BQ30" s="1">
        <v>99.8</v>
      </c>
      <c r="BR30" s="1">
        <v>99.6</v>
      </c>
      <c r="BS30" s="1">
        <v>99.5</v>
      </c>
      <c r="BU30" s="11"/>
      <c r="BV30" s="7" t="s">
        <v>406</v>
      </c>
      <c r="BW30" s="1">
        <v>94.8</v>
      </c>
      <c r="BX30" s="1">
        <v>94</v>
      </c>
      <c r="BY30" s="1">
        <v>94</v>
      </c>
      <c r="BZ30" s="1">
        <v>94.3</v>
      </c>
      <c r="CA30" s="1">
        <v>95.6</v>
      </c>
      <c r="CB30" s="1">
        <v>95.3</v>
      </c>
      <c r="CC30" s="1">
        <v>96.1</v>
      </c>
      <c r="CD30" s="1">
        <v>96.1</v>
      </c>
      <c r="CE30" s="1">
        <v>96.4</v>
      </c>
      <c r="CF30" s="1">
        <v>97.4</v>
      </c>
      <c r="CG30" s="1">
        <v>97.2</v>
      </c>
      <c r="CH30" s="1">
        <v>97.4</v>
      </c>
      <c r="CI30" s="1">
        <v>96.1</v>
      </c>
      <c r="CJ30" s="1">
        <v>95.8</v>
      </c>
      <c r="CK30" s="1">
        <v>94.3</v>
      </c>
      <c r="CL30" s="1">
        <v>92.4</v>
      </c>
      <c r="CM30" s="1">
        <v>91.9</v>
      </c>
      <c r="CN30" s="1">
        <v>92.7</v>
      </c>
      <c r="CO30" s="1">
        <v>94.4</v>
      </c>
      <c r="CP30" s="1">
        <v>95.4</v>
      </c>
      <c r="CQ30" s="1">
        <v>94.1</v>
      </c>
      <c r="CS30" s="11"/>
      <c r="CT30" s="7" t="s">
        <v>406</v>
      </c>
      <c r="CU30" s="1">
        <v>91.5</v>
      </c>
      <c r="CV30" s="1">
        <v>92.2</v>
      </c>
      <c r="CW30" s="1">
        <v>90.2</v>
      </c>
      <c r="CX30" s="1">
        <v>90.8</v>
      </c>
      <c r="CY30" s="1">
        <v>93</v>
      </c>
      <c r="CZ30" s="1">
        <v>92.1</v>
      </c>
      <c r="DA30" s="1">
        <v>92.8</v>
      </c>
      <c r="DB30" s="1">
        <v>94.3</v>
      </c>
      <c r="DC30" s="1">
        <v>95.1</v>
      </c>
      <c r="DD30" s="1">
        <v>95.8</v>
      </c>
      <c r="DE30" s="1">
        <v>95.6</v>
      </c>
      <c r="DF30" s="1">
        <v>96.3</v>
      </c>
      <c r="DG30" s="1">
        <v>95.2</v>
      </c>
      <c r="DH30" s="1">
        <v>97.1</v>
      </c>
      <c r="DI30" s="1">
        <v>98.6</v>
      </c>
      <c r="DJ30" s="1">
        <v>98.2</v>
      </c>
      <c r="DK30" s="1">
        <v>97.7</v>
      </c>
      <c r="DL30" s="1">
        <v>97.8</v>
      </c>
      <c r="DM30" s="1">
        <v>97.9</v>
      </c>
      <c r="DN30" s="1">
        <v>97.8</v>
      </c>
      <c r="DO30" s="1">
        <v>95.6</v>
      </c>
      <c r="DQ30" s="11"/>
      <c r="DR30" s="7" t="s">
        <v>406</v>
      </c>
      <c r="DS30" s="1">
        <v>97.4</v>
      </c>
      <c r="DT30" s="1">
        <v>97.5</v>
      </c>
      <c r="DU30" s="1">
        <v>96.9</v>
      </c>
      <c r="DV30" s="1">
        <v>97.2</v>
      </c>
      <c r="DW30" s="1">
        <v>97.9</v>
      </c>
      <c r="DX30" s="1">
        <v>97.6</v>
      </c>
      <c r="DY30" s="1">
        <v>98.1</v>
      </c>
      <c r="DZ30" s="1">
        <v>98.2</v>
      </c>
      <c r="EA30" s="1">
        <v>98.1</v>
      </c>
      <c r="EB30" s="1">
        <v>98.3</v>
      </c>
      <c r="EC30" s="1">
        <v>98.5</v>
      </c>
      <c r="ED30" s="1">
        <v>98.5</v>
      </c>
      <c r="EE30" s="1">
        <v>97.6</v>
      </c>
      <c r="EF30" s="1">
        <v>98.3</v>
      </c>
      <c r="EG30" s="1">
        <v>98.8</v>
      </c>
      <c r="EH30" s="1">
        <v>98.6</v>
      </c>
      <c r="EI30" s="1">
        <v>98.5</v>
      </c>
      <c r="EJ30" s="1">
        <v>98.5</v>
      </c>
      <c r="EK30" s="1">
        <v>98.7</v>
      </c>
      <c r="EL30" s="1">
        <v>98.8</v>
      </c>
      <c r="EM30" s="1">
        <v>97.9</v>
      </c>
      <c r="EO30" s="11"/>
      <c r="EP30" s="7" t="s">
        <v>406</v>
      </c>
      <c r="EQ30" s="1">
        <v>98.7</v>
      </c>
      <c r="ER30" s="1">
        <v>98.4</v>
      </c>
      <c r="ES30" s="1">
        <v>98.7</v>
      </c>
      <c r="ET30" s="1">
        <v>98.7</v>
      </c>
      <c r="EU30" s="1">
        <v>98.7</v>
      </c>
      <c r="EV30" s="1">
        <v>98.7</v>
      </c>
      <c r="EW30" s="1">
        <v>99</v>
      </c>
      <c r="EX30" s="1">
        <v>99</v>
      </c>
      <c r="EY30" s="1">
        <v>99.2</v>
      </c>
      <c r="EZ30" s="1">
        <v>99.2</v>
      </c>
      <c r="FA30" s="1">
        <v>99.4</v>
      </c>
      <c r="FB30" s="1">
        <v>99.4</v>
      </c>
      <c r="FC30" s="1">
        <v>99.3</v>
      </c>
      <c r="FD30" s="1">
        <v>99.4</v>
      </c>
      <c r="FE30" s="1">
        <v>99.4</v>
      </c>
      <c r="FF30" s="1">
        <v>99.2</v>
      </c>
      <c r="FG30" s="1">
        <v>99.2</v>
      </c>
      <c r="FH30" s="1">
        <v>99.4</v>
      </c>
      <c r="FI30" s="1">
        <v>99.6</v>
      </c>
      <c r="FJ30" s="1">
        <v>99.5</v>
      </c>
      <c r="FK30" s="1">
        <v>99.4</v>
      </c>
    </row>
    <row r="31" spans="1:167" ht="15">
      <c r="A31" s="323"/>
      <c r="B31" s="323"/>
      <c r="C31" s="1"/>
      <c r="D31" s="1"/>
      <c r="E31" s="1"/>
      <c r="F31" s="1"/>
      <c r="G31" s="1"/>
      <c r="H31" s="1"/>
      <c r="I31" s="1"/>
      <c r="J31" s="1"/>
      <c r="K31" s="1"/>
      <c r="L31" s="1"/>
      <c r="M31" s="1"/>
      <c r="N31" s="1"/>
      <c r="O31" s="1"/>
      <c r="P31" s="1"/>
      <c r="Q31" s="1"/>
      <c r="R31" s="1"/>
      <c r="S31" s="1"/>
      <c r="T31" s="1"/>
      <c r="U31" s="1"/>
      <c r="V31" s="1"/>
      <c r="W31" s="1"/>
      <c r="Y31" s="323"/>
      <c r="Z31" s="323"/>
      <c r="AA31" s="1"/>
      <c r="AB31" s="1"/>
      <c r="AC31" s="1"/>
      <c r="AD31" s="1"/>
      <c r="AE31" s="1"/>
      <c r="AF31" s="1"/>
      <c r="AG31" s="1"/>
      <c r="AH31" s="1"/>
      <c r="AI31" s="1"/>
      <c r="AJ31" s="1"/>
      <c r="AK31" s="1"/>
      <c r="AL31" s="1"/>
      <c r="AM31" s="1"/>
      <c r="AN31" s="1"/>
      <c r="AO31" s="1"/>
      <c r="AP31" s="1"/>
      <c r="AQ31" s="1"/>
      <c r="AR31" s="1"/>
      <c r="AS31" s="1"/>
      <c r="AT31" s="1"/>
      <c r="AU31" s="1"/>
      <c r="AW31" s="323"/>
      <c r="AX31" s="323"/>
      <c r="AY31" s="1"/>
      <c r="AZ31" s="1"/>
      <c r="BA31" s="1"/>
      <c r="BB31" s="1"/>
      <c r="BC31" s="1"/>
      <c r="BD31" s="1"/>
      <c r="BE31" s="1"/>
      <c r="BF31" s="1"/>
      <c r="BG31" s="1"/>
      <c r="BH31" s="1"/>
      <c r="BI31" s="1"/>
      <c r="BJ31" s="1"/>
      <c r="BK31" s="1"/>
      <c r="BL31" s="1"/>
      <c r="BM31" s="1"/>
      <c r="BN31" s="1"/>
      <c r="BO31" s="1"/>
      <c r="BP31" s="1"/>
      <c r="BQ31" s="1"/>
      <c r="BR31" s="1"/>
      <c r="BS31" s="1"/>
      <c r="BU31" s="323"/>
      <c r="BV31" s="323"/>
      <c r="BW31" s="1"/>
      <c r="BX31" s="1"/>
      <c r="BY31" s="1"/>
      <c r="BZ31" s="1"/>
      <c r="CA31" s="1"/>
      <c r="CB31" s="1"/>
      <c r="CC31" s="1"/>
      <c r="CD31" s="1"/>
      <c r="CE31" s="1"/>
      <c r="CF31" s="1"/>
      <c r="CG31" s="1"/>
      <c r="CH31" s="1"/>
      <c r="CI31" s="1"/>
      <c r="CJ31" s="1"/>
      <c r="CK31" s="1"/>
      <c r="CL31" s="1"/>
      <c r="CM31" s="1"/>
      <c r="CN31" s="1"/>
      <c r="CO31" s="1"/>
      <c r="CP31" s="1"/>
      <c r="CQ31" s="1"/>
      <c r="CS31" s="323"/>
      <c r="CT31" s="323"/>
      <c r="CU31" s="1"/>
      <c r="CV31" s="1"/>
      <c r="CW31" s="1"/>
      <c r="CX31" s="1"/>
      <c r="CY31" s="1"/>
      <c r="CZ31" s="1"/>
      <c r="DA31" s="1"/>
      <c r="DB31" s="1"/>
      <c r="DC31" s="1"/>
      <c r="DD31" s="1"/>
      <c r="DE31" s="1"/>
      <c r="DF31" s="1"/>
      <c r="DG31" s="1"/>
      <c r="DH31" s="1"/>
      <c r="DI31" s="1"/>
      <c r="DJ31" s="1"/>
      <c r="DK31" s="1"/>
      <c r="DL31" s="1"/>
      <c r="DM31" s="1"/>
      <c r="DN31" s="1"/>
      <c r="DO31" s="1"/>
      <c r="DQ31" s="323"/>
      <c r="DR31" s="323"/>
      <c r="DS31" s="1"/>
      <c r="DT31" s="1"/>
      <c r="DU31" s="1"/>
      <c r="DV31" s="1"/>
      <c r="DW31" s="1"/>
      <c r="DX31" s="1"/>
      <c r="DY31" s="1"/>
      <c r="DZ31" s="1"/>
      <c r="EA31" s="1"/>
      <c r="EB31" s="1"/>
      <c r="EC31" s="1"/>
      <c r="ED31" s="1"/>
      <c r="EE31" s="1"/>
      <c r="EF31" s="1"/>
      <c r="EG31" s="1"/>
      <c r="EH31" s="1"/>
      <c r="EI31" s="1"/>
      <c r="EJ31" s="1"/>
      <c r="EK31" s="1"/>
      <c r="EL31" s="1"/>
      <c r="EM31" s="1"/>
      <c r="EO31" s="323"/>
      <c r="EP31" s="323"/>
      <c r="EQ31" s="1"/>
      <c r="ER31" s="1"/>
      <c r="ES31" s="1"/>
      <c r="ET31" s="1"/>
      <c r="EU31" s="1"/>
      <c r="EV31" s="1"/>
      <c r="EW31" s="1"/>
      <c r="EX31" s="1"/>
      <c r="EY31" s="1"/>
      <c r="EZ31" s="1"/>
      <c r="FA31" s="1"/>
      <c r="FB31" s="1"/>
      <c r="FC31" s="1"/>
      <c r="FD31" s="1"/>
      <c r="FE31" s="1"/>
      <c r="FF31" s="1"/>
      <c r="FG31" s="1"/>
      <c r="FH31" s="1"/>
      <c r="FI31" s="1"/>
      <c r="FJ31" s="1"/>
      <c r="FK31" s="1"/>
    </row>
    <row r="32" spans="1:167" ht="15">
      <c r="A32" s="1"/>
      <c r="B32" s="12" t="s">
        <v>322</v>
      </c>
      <c r="C32" s="11">
        <v>69.099999999999994</v>
      </c>
      <c r="D32" s="11">
        <v>69.099999999999994</v>
      </c>
      <c r="E32" s="11">
        <v>69.099999999999994</v>
      </c>
      <c r="F32" s="11">
        <v>69.099999999999994</v>
      </c>
      <c r="G32" s="11">
        <v>69.099999999999994</v>
      </c>
      <c r="H32" s="11">
        <v>69</v>
      </c>
      <c r="I32" s="11">
        <v>69</v>
      </c>
      <c r="J32" s="11">
        <v>69.099999999999994</v>
      </c>
      <c r="K32" s="11">
        <v>69</v>
      </c>
      <c r="L32" s="11">
        <v>69</v>
      </c>
      <c r="M32" s="11">
        <v>69</v>
      </c>
      <c r="N32" s="11">
        <v>69</v>
      </c>
      <c r="O32" s="11">
        <v>69.099999999999994</v>
      </c>
      <c r="P32" s="11">
        <v>69.099999999999994</v>
      </c>
      <c r="Q32" s="11">
        <v>69</v>
      </c>
      <c r="R32" s="11">
        <v>69</v>
      </c>
      <c r="S32" s="11">
        <v>69</v>
      </c>
      <c r="T32" s="11">
        <v>69</v>
      </c>
      <c r="U32" s="11">
        <v>69</v>
      </c>
      <c r="V32" s="11">
        <v>69</v>
      </c>
      <c r="W32" s="11">
        <v>69</v>
      </c>
      <c r="Y32" s="1"/>
      <c r="Z32" s="12" t="s">
        <v>322</v>
      </c>
      <c r="AA32" s="11">
        <v>69.099999999999994</v>
      </c>
      <c r="AB32" s="11">
        <v>69.099999999999994</v>
      </c>
      <c r="AC32" s="11">
        <v>69.099999999999994</v>
      </c>
      <c r="AD32" s="11">
        <v>69.099999999999994</v>
      </c>
      <c r="AE32" s="11">
        <v>69.099999999999994</v>
      </c>
      <c r="AF32" s="11">
        <v>69.099999999999994</v>
      </c>
      <c r="AG32" s="11">
        <v>69.099999999999994</v>
      </c>
      <c r="AH32" s="11">
        <v>69.099999999999994</v>
      </c>
      <c r="AI32" s="11">
        <v>69.099999999999994</v>
      </c>
      <c r="AJ32" s="11">
        <v>69.2</v>
      </c>
      <c r="AK32" s="11">
        <v>69.099999999999994</v>
      </c>
      <c r="AL32" s="11">
        <v>69.099999999999994</v>
      </c>
      <c r="AM32" s="11">
        <v>69.099999999999994</v>
      </c>
      <c r="AN32" s="11">
        <v>69.099999999999994</v>
      </c>
      <c r="AO32" s="11">
        <v>69.099999999999994</v>
      </c>
      <c r="AP32" s="11">
        <v>69</v>
      </c>
      <c r="AQ32" s="11">
        <v>69</v>
      </c>
      <c r="AR32" s="11">
        <v>69</v>
      </c>
      <c r="AS32" s="11">
        <v>69</v>
      </c>
      <c r="AT32" s="11">
        <v>69</v>
      </c>
      <c r="AU32" s="11">
        <v>69.099999999999994</v>
      </c>
      <c r="AW32" s="1"/>
      <c r="AX32" s="12" t="s">
        <v>322</v>
      </c>
      <c r="AY32" s="11">
        <v>69.099999999999994</v>
      </c>
      <c r="AZ32" s="11">
        <v>69.099999999999994</v>
      </c>
      <c r="BA32" s="11">
        <v>69.099999999999994</v>
      </c>
      <c r="BB32" s="11">
        <v>69.099999999999994</v>
      </c>
      <c r="BC32" s="11">
        <v>69.099999999999994</v>
      </c>
      <c r="BD32" s="11">
        <v>69.099999999999994</v>
      </c>
      <c r="BE32" s="11">
        <v>69.099999999999994</v>
      </c>
      <c r="BF32" s="11">
        <v>69.099999999999994</v>
      </c>
      <c r="BG32" s="11">
        <v>69.099999999999994</v>
      </c>
      <c r="BH32" s="11">
        <v>69</v>
      </c>
      <c r="BI32" s="11">
        <v>69</v>
      </c>
      <c r="BJ32" s="11">
        <v>69</v>
      </c>
      <c r="BK32" s="11">
        <v>69</v>
      </c>
      <c r="BL32" s="11">
        <v>69</v>
      </c>
      <c r="BM32" s="11">
        <v>69</v>
      </c>
      <c r="BN32" s="11">
        <v>69</v>
      </c>
      <c r="BO32" s="11">
        <v>69</v>
      </c>
      <c r="BP32" s="11">
        <v>69</v>
      </c>
      <c r="BQ32" s="11">
        <v>69</v>
      </c>
      <c r="BR32" s="11">
        <v>69</v>
      </c>
      <c r="BS32" s="11">
        <v>69</v>
      </c>
      <c r="BU32" s="1"/>
      <c r="BV32" s="12" t="s">
        <v>322</v>
      </c>
      <c r="BW32" s="11">
        <v>69.2</v>
      </c>
      <c r="BX32" s="11">
        <v>69.3</v>
      </c>
      <c r="BY32" s="11">
        <v>69.3</v>
      </c>
      <c r="BZ32" s="11">
        <v>69.2</v>
      </c>
      <c r="CA32" s="11">
        <v>69.2</v>
      </c>
      <c r="CB32" s="11">
        <v>69.2</v>
      </c>
      <c r="CC32" s="11">
        <v>69.2</v>
      </c>
      <c r="CD32" s="11">
        <v>69.2</v>
      </c>
      <c r="CE32" s="11">
        <v>69.2</v>
      </c>
      <c r="CF32" s="11">
        <v>69.099999999999994</v>
      </c>
      <c r="CG32" s="11">
        <v>69.099999999999994</v>
      </c>
      <c r="CH32" s="11">
        <v>69.099999999999994</v>
      </c>
      <c r="CI32" s="11">
        <v>69.2</v>
      </c>
      <c r="CJ32" s="11">
        <v>69.2</v>
      </c>
      <c r="CK32" s="11">
        <v>69.2</v>
      </c>
      <c r="CL32" s="11">
        <v>69.3</v>
      </c>
      <c r="CM32" s="11">
        <v>69.3</v>
      </c>
      <c r="CN32" s="11">
        <v>69.3</v>
      </c>
      <c r="CO32" s="11">
        <v>69.2</v>
      </c>
      <c r="CP32" s="11">
        <v>69.2</v>
      </c>
      <c r="CQ32" s="11">
        <v>69.2</v>
      </c>
      <c r="CS32" s="1"/>
      <c r="CT32" s="12" t="s">
        <v>322</v>
      </c>
      <c r="CU32" s="11">
        <v>69.400000000000006</v>
      </c>
      <c r="CV32" s="11">
        <v>69.3</v>
      </c>
      <c r="CW32" s="11">
        <v>69.400000000000006</v>
      </c>
      <c r="CX32" s="11">
        <v>69.400000000000006</v>
      </c>
      <c r="CY32" s="11">
        <v>69.3</v>
      </c>
      <c r="CZ32" s="11">
        <v>69.3</v>
      </c>
      <c r="DA32" s="11">
        <v>69.3</v>
      </c>
      <c r="DB32" s="11">
        <v>69.2</v>
      </c>
      <c r="DC32" s="11">
        <v>69.2</v>
      </c>
      <c r="DD32" s="11">
        <v>69.2</v>
      </c>
      <c r="DE32" s="11">
        <v>69.2</v>
      </c>
      <c r="DF32" s="11">
        <v>69.2</v>
      </c>
      <c r="DG32" s="11">
        <v>69.2</v>
      </c>
      <c r="DH32" s="11">
        <v>69.099999999999994</v>
      </c>
      <c r="DI32" s="11">
        <v>69.099999999999994</v>
      </c>
      <c r="DJ32" s="11">
        <v>69.099999999999994</v>
      </c>
      <c r="DK32" s="11">
        <v>69.099999999999994</v>
      </c>
      <c r="DL32" s="11">
        <v>69.099999999999994</v>
      </c>
      <c r="DM32" s="11">
        <v>69.099999999999994</v>
      </c>
      <c r="DN32" s="11">
        <v>69.099999999999994</v>
      </c>
      <c r="DO32" s="11">
        <v>69.2</v>
      </c>
      <c r="DQ32" s="1"/>
      <c r="DR32" s="12" t="s">
        <v>322</v>
      </c>
      <c r="DS32" s="11">
        <v>69.099999999999994</v>
      </c>
      <c r="DT32" s="11">
        <v>69.099999999999994</v>
      </c>
      <c r="DU32" s="11">
        <v>69.2</v>
      </c>
      <c r="DV32" s="11">
        <v>69.099999999999994</v>
      </c>
      <c r="DW32" s="11">
        <v>69.099999999999994</v>
      </c>
      <c r="DX32" s="11">
        <v>69.099999999999994</v>
      </c>
      <c r="DY32" s="11">
        <v>69.099999999999994</v>
      </c>
      <c r="DZ32" s="11">
        <v>69.099999999999994</v>
      </c>
      <c r="EA32" s="11">
        <v>69.099999999999994</v>
      </c>
      <c r="EB32" s="11">
        <v>69.099999999999994</v>
      </c>
      <c r="EC32" s="11">
        <v>69.099999999999994</v>
      </c>
      <c r="ED32" s="11">
        <v>69.099999999999994</v>
      </c>
      <c r="EE32" s="11">
        <v>69.099999999999994</v>
      </c>
      <c r="EF32" s="11">
        <v>69.099999999999994</v>
      </c>
      <c r="EG32" s="11">
        <v>69.099999999999994</v>
      </c>
      <c r="EH32" s="11">
        <v>69.099999999999994</v>
      </c>
      <c r="EI32" s="11">
        <v>69.099999999999994</v>
      </c>
      <c r="EJ32" s="11">
        <v>69.099999999999994</v>
      </c>
      <c r="EK32" s="11">
        <v>69.099999999999994</v>
      </c>
      <c r="EL32" s="11">
        <v>69.099999999999994</v>
      </c>
      <c r="EM32" s="11">
        <v>69.099999999999994</v>
      </c>
      <c r="EO32" s="1"/>
      <c r="EP32" s="12" t="s">
        <v>322</v>
      </c>
      <c r="EQ32" s="11">
        <v>69.099999999999994</v>
      </c>
      <c r="ER32" s="11">
        <v>69.099999999999994</v>
      </c>
      <c r="ES32" s="11">
        <v>69.099999999999994</v>
      </c>
      <c r="ET32" s="11">
        <v>69.099999999999994</v>
      </c>
      <c r="EU32" s="11">
        <v>69.099999999999994</v>
      </c>
      <c r="EV32" s="11">
        <v>69.099999999999994</v>
      </c>
      <c r="EW32" s="11">
        <v>69.099999999999994</v>
      </c>
      <c r="EX32" s="11">
        <v>69.099999999999994</v>
      </c>
      <c r="EY32" s="11">
        <v>69.099999999999994</v>
      </c>
      <c r="EZ32" s="11">
        <v>69.099999999999994</v>
      </c>
      <c r="FA32" s="11">
        <v>69</v>
      </c>
      <c r="FB32" s="11">
        <v>69</v>
      </c>
      <c r="FC32" s="11">
        <v>69.099999999999994</v>
      </c>
      <c r="FD32" s="11">
        <v>69</v>
      </c>
      <c r="FE32" s="11">
        <v>69</v>
      </c>
      <c r="FF32" s="11">
        <v>69.099999999999994</v>
      </c>
      <c r="FG32" s="11">
        <v>69.099999999999994</v>
      </c>
      <c r="FH32" s="11">
        <v>69</v>
      </c>
      <c r="FI32" s="11">
        <v>69</v>
      </c>
      <c r="FJ32" s="11">
        <v>69</v>
      </c>
      <c r="FK32" s="11">
        <v>69</v>
      </c>
    </row>
    <row r="33" spans="1:167" ht="15">
      <c r="A33" s="300"/>
      <c r="B33" s="300"/>
      <c r="C33" s="1"/>
      <c r="D33" s="1"/>
      <c r="E33" s="1"/>
      <c r="F33" s="1"/>
      <c r="G33" s="1"/>
      <c r="H33" s="1"/>
      <c r="I33" s="1"/>
      <c r="J33" s="1"/>
      <c r="K33" s="1"/>
      <c r="L33" s="1"/>
      <c r="M33" s="1"/>
      <c r="N33" s="1"/>
      <c r="O33" s="1"/>
      <c r="P33" s="1"/>
      <c r="Q33" s="1"/>
      <c r="R33" s="1"/>
      <c r="S33" s="1"/>
      <c r="T33" s="1"/>
      <c r="U33" s="1"/>
      <c r="V33" s="1"/>
      <c r="W33" s="1"/>
      <c r="Y33" s="300"/>
      <c r="Z33" s="300"/>
      <c r="AA33" s="1"/>
      <c r="AB33" s="1"/>
      <c r="AC33" s="1"/>
      <c r="AD33" s="1"/>
      <c r="AE33" s="1"/>
      <c r="AF33" s="1"/>
      <c r="AG33" s="1"/>
      <c r="AH33" s="1"/>
      <c r="AI33" s="1"/>
      <c r="AJ33" s="1"/>
      <c r="AK33" s="1"/>
      <c r="AL33" s="1"/>
      <c r="AM33" s="1"/>
      <c r="AN33" s="1"/>
      <c r="AO33" s="1"/>
      <c r="AP33" s="1"/>
      <c r="AQ33" s="1"/>
      <c r="AR33" s="1"/>
      <c r="AS33" s="1"/>
      <c r="AT33" s="1"/>
      <c r="AU33" s="1"/>
      <c r="AW33" s="300"/>
      <c r="AX33" s="300"/>
      <c r="AY33" s="1"/>
      <c r="AZ33" s="1"/>
      <c r="BA33" s="1"/>
      <c r="BB33" s="1"/>
      <c r="BC33" s="1"/>
      <c r="BD33" s="1"/>
      <c r="BE33" s="1"/>
      <c r="BF33" s="1"/>
      <c r="BG33" s="1"/>
      <c r="BH33" s="1"/>
      <c r="BI33" s="1"/>
      <c r="BJ33" s="1"/>
      <c r="BK33" s="1"/>
      <c r="BL33" s="1"/>
      <c r="BM33" s="1"/>
      <c r="BN33" s="1"/>
      <c r="BO33" s="1"/>
      <c r="BP33" s="1"/>
      <c r="BQ33" s="1"/>
      <c r="BR33" s="1"/>
      <c r="BS33" s="1"/>
      <c r="BU33" s="300"/>
      <c r="BV33" s="300"/>
      <c r="BW33" s="1"/>
      <c r="BX33" s="1"/>
      <c r="BY33" s="1"/>
      <c r="BZ33" s="1"/>
      <c r="CA33" s="1"/>
      <c r="CB33" s="1"/>
      <c r="CC33" s="1"/>
      <c r="CD33" s="1"/>
      <c r="CE33" s="1"/>
      <c r="CF33" s="1"/>
      <c r="CG33" s="1"/>
      <c r="CH33" s="1"/>
      <c r="CI33" s="1"/>
      <c r="CJ33" s="1"/>
      <c r="CK33" s="1"/>
      <c r="CL33" s="1"/>
      <c r="CM33" s="1"/>
      <c r="CN33" s="1"/>
      <c r="CO33" s="1"/>
      <c r="CP33" s="1"/>
      <c r="CQ33" s="1"/>
      <c r="CS33" s="300"/>
      <c r="CT33" s="300"/>
      <c r="CU33" s="1"/>
      <c r="CV33" s="1"/>
      <c r="CW33" s="1"/>
      <c r="CX33" s="1"/>
      <c r="CY33" s="1"/>
      <c r="CZ33" s="1"/>
      <c r="DA33" s="1"/>
      <c r="DB33" s="1"/>
      <c r="DC33" s="1"/>
      <c r="DD33" s="1"/>
      <c r="DE33" s="1"/>
      <c r="DF33" s="1"/>
      <c r="DG33" s="1"/>
      <c r="DH33" s="1"/>
      <c r="DI33" s="1"/>
      <c r="DJ33" s="1"/>
      <c r="DK33" s="1"/>
      <c r="DL33" s="1"/>
      <c r="DM33" s="1"/>
      <c r="DN33" s="1"/>
      <c r="DO33" s="1"/>
      <c r="DQ33" s="300"/>
      <c r="DR33" s="300"/>
      <c r="DS33" s="1"/>
      <c r="DT33" s="1"/>
      <c r="DU33" s="1"/>
      <c r="DV33" s="1"/>
      <c r="DW33" s="1"/>
      <c r="DX33" s="1"/>
      <c r="DY33" s="1"/>
      <c r="DZ33" s="1"/>
      <c r="EA33" s="1"/>
      <c r="EB33" s="1"/>
      <c r="EC33" s="1"/>
      <c r="ED33" s="1"/>
      <c r="EE33" s="1"/>
      <c r="EF33" s="1"/>
      <c r="EG33" s="1"/>
      <c r="EH33" s="1"/>
      <c r="EI33" s="1"/>
      <c r="EJ33" s="1"/>
      <c r="EK33" s="1"/>
      <c r="EL33" s="1"/>
      <c r="EM33" s="1"/>
      <c r="EO33" s="300"/>
      <c r="EP33" s="300"/>
      <c r="EQ33" s="1"/>
      <c r="ER33" s="1"/>
      <c r="ES33" s="1"/>
      <c r="ET33" s="1"/>
      <c r="EU33" s="1"/>
      <c r="EV33" s="1"/>
      <c r="EW33" s="1"/>
      <c r="EX33" s="1"/>
      <c r="EY33" s="1"/>
      <c r="EZ33" s="1"/>
      <c r="FA33" s="1"/>
      <c r="FB33" s="1"/>
      <c r="FC33" s="1"/>
      <c r="FD33" s="1"/>
      <c r="FE33" s="1"/>
      <c r="FF33" s="1"/>
      <c r="FG33" s="1"/>
      <c r="FH33" s="1"/>
      <c r="FI33" s="1"/>
      <c r="FJ33" s="1"/>
      <c r="FK33" s="1"/>
    </row>
    <row r="34" spans="1:167" ht="15">
      <c r="A34" s="324" t="s">
        <v>408</v>
      </c>
      <c r="B34" s="324"/>
      <c r="C34" s="1"/>
      <c r="D34" s="1"/>
      <c r="E34" s="1"/>
      <c r="F34" s="1"/>
      <c r="G34" s="1"/>
      <c r="H34" s="1"/>
      <c r="I34" s="1"/>
      <c r="J34" s="1"/>
      <c r="K34" s="1"/>
      <c r="L34" s="1"/>
      <c r="M34" s="1"/>
      <c r="N34" s="1"/>
      <c r="O34" s="1"/>
      <c r="P34" s="1"/>
      <c r="Q34" s="1"/>
      <c r="R34" s="1"/>
      <c r="S34" s="1"/>
      <c r="T34" s="1"/>
      <c r="U34" s="1"/>
      <c r="V34" s="1"/>
      <c r="W34" s="1"/>
      <c r="Y34" s="324" t="s">
        <v>408</v>
      </c>
      <c r="Z34" s="324"/>
      <c r="AA34" s="1"/>
      <c r="AB34" s="1"/>
      <c r="AC34" s="1"/>
      <c r="AD34" s="1"/>
      <c r="AE34" s="1"/>
      <c r="AF34" s="1"/>
      <c r="AG34" s="1"/>
      <c r="AH34" s="1"/>
      <c r="AI34" s="1"/>
      <c r="AJ34" s="1"/>
      <c r="AK34" s="1"/>
      <c r="AL34" s="1"/>
      <c r="AM34" s="1"/>
      <c r="AN34" s="1"/>
      <c r="AO34" s="1"/>
      <c r="AP34" s="1"/>
      <c r="AQ34" s="1"/>
      <c r="AR34" s="1"/>
      <c r="AS34" s="1"/>
      <c r="AT34" s="1"/>
      <c r="AU34" s="1"/>
      <c r="AW34" s="324" t="s">
        <v>408</v>
      </c>
      <c r="AX34" s="324"/>
      <c r="AY34" s="1"/>
      <c r="AZ34" s="1"/>
      <c r="BA34" s="1"/>
      <c r="BB34" s="1"/>
      <c r="BC34" s="1"/>
      <c r="BD34" s="1"/>
      <c r="BE34" s="1"/>
      <c r="BF34" s="1"/>
      <c r="BG34" s="1"/>
      <c r="BH34" s="1"/>
      <c r="BI34" s="1"/>
      <c r="BJ34" s="1"/>
      <c r="BK34" s="1"/>
      <c r="BL34" s="1"/>
      <c r="BM34" s="1"/>
      <c r="BN34" s="1"/>
      <c r="BO34" s="1"/>
      <c r="BP34" s="1"/>
      <c r="BQ34" s="1"/>
      <c r="BR34" s="1"/>
      <c r="BS34" s="1"/>
      <c r="BU34" s="324" t="s">
        <v>408</v>
      </c>
      <c r="BV34" s="324"/>
      <c r="BW34" s="1"/>
      <c r="BX34" s="1"/>
      <c r="BY34" s="1"/>
      <c r="BZ34" s="1"/>
      <c r="CA34" s="1"/>
      <c r="CB34" s="1"/>
      <c r="CC34" s="1"/>
      <c r="CD34" s="1"/>
      <c r="CE34" s="1"/>
      <c r="CF34" s="1"/>
      <c r="CG34" s="1"/>
      <c r="CH34" s="1"/>
      <c r="CI34" s="1"/>
      <c r="CJ34" s="1"/>
      <c r="CK34" s="1"/>
      <c r="CL34" s="1"/>
      <c r="CM34" s="1"/>
      <c r="CN34" s="1"/>
      <c r="CO34" s="1"/>
      <c r="CP34" s="1"/>
      <c r="CQ34" s="1"/>
      <c r="CS34" s="324" t="s">
        <v>408</v>
      </c>
      <c r="CT34" s="324"/>
      <c r="CU34" s="1"/>
      <c r="CV34" s="1"/>
      <c r="CW34" s="1"/>
      <c r="CX34" s="1"/>
      <c r="CY34" s="1"/>
      <c r="CZ34" s="1"/>
      <c r="DA34" s="1"/>
      <c r="DB34" s="1"/>
      <c r="DC34" s="1"/>
      <c r="DD34" s="1"/>
      <c r="DE34" s="1"/>
      <c r="DF34" s="1"/>
      <c r="DG34" s="1"/>
      <c r="DH34" s="1"/>
      <c r="DI34" s="1"/>
      <c r="DJ34" s="1"/>
      <c r="DK34" s="1"/>
      <c r="DL34" s="1"/>
      <c r="DM34" s="1"/>
      <c r="DN34" s="1"/>
      <c r="DO34" s="1"/>
      <c r="DQ34" s="324" t="s">
        <v>408</v>
      </c>
      <c r="DR34" s="324"/>
      <c r="DS34" s="1"/>
      <c r="DT34" s="1"/>
      <c r="DU34" s="1"/>
      <c r="DV34" s="1"/>
      <c r="DW34" s="1"/>
      <c r="DX34" s="1"/>
      <c r="DY34" s="1"/>
      <c r="DZ34" s="1"/>
      <c r="EA34" s="1"/>
      <c r="EB34" s="1"/>
      <c r="EC34" s="1"/>
      <c r="ED34" s="1"/>
      <c r="EE34" s="1"/>
      <c r="EF34" s="1"/>
      <c r="EG34" s="1"/>
      <c r="EH34" s="1"/>
      <c r="EI34" s="1"/>
      <c r="EJ34" s="1"/>
      <c r="EK34" s="1"/>
      <c r="EL34" s="1"/>
      <c r="EM34" s="1"/>
      <c r="EO34" s="324" t="s">
        <v>408</v>
      </c>
      <c r="EP34" s="324"/>
      <c r="EQ34" s="1"/>
      <c r="ER34" s="1"/>
      <c r="ES34" s="1"/>
      <c r="ET34" s="1"/>
      <c r="EU34" s="1"/>
      <c r="EV34" s="1"/>
      <c r="EW34" s="1"/>
      <c r="EX34" s="1"/>
      <c r="EY34" s="1"/>
      <c r="EZ34" s="1"/>
      <c r="FA34" s="1"/>
      <c r="FB34" s="1"/>
      <c r="FC34" s="1"/>
      <c r="FD34" s="1"/>
      <c r="FE34" s="1"/>
      <c r="FF34" s="1"/>
      <c r="FG34" s="1"/>
      <c r="FH34" s="1"/>
      <c r="FI34" s="1"/>
      <c r="FJ34" s="1"/>
      <c r="FK34" s="1"/>
    </row>
  </sheetData>
  <mergeCells count="133">
    <mergeCell ref="A34:B34"/>
    <mergeCell ref="Y34:Z34"/>
    <mergeCell ref="AW34:AX34"/>
    <mergeCell ref="BU34:BV34"/>
    <mergeCell ref="CS34:CT34"/>
    <mergeCell ref="DQ34:DR34"/>
    <mergeCell ref="EO34:EP34"/>
    <mergeCell ref="A31:B31"/>
    <mergeCell ref="Y31:Z31"/>
    <mergeCell ref="AW31:AX31"/>
    <mergeCell ref="BU31:BV31"/>
    <mergeCell ref="CS31:CT31"/>
    <mergeCell ref="DQ31:DR31"/>
    <mergeCell ref="EO31:EP31"/>
    <mergeCell ref="A33:B33"/>
    <mergeCell ref="Y33:Z33"/>
    <mergeCell ref="AW33:AX33"/>
    <mergeCell ref="BU33:BV33"/>
    <mergeCell ref="CS33:CT33"/>
    <mergeCell ref="DQ33:DR33"/>
    <mergeCell ref="EO33:EP33"/>
    <mergeCell ref="A22:B22"/>
    <mergeCell ref="Y22:Z22"/>
    <mergeCell ref="AW22:AX22"/>
    <mergeCell ref="BU22:BV22"/>
    <mergeCell ref="CS22:CT22"/>
    <mergeCell ref="DQ22:DR22"/>
    <mergeCell ref="EO22:EP22"/>
    <mergeCell ref="A27:B27"/>
    <mergeCell ref="Y27:Z27"/>
    <mergeCell ref="AW27:AX27"/>
    <mergeCell ref="BU27:BV27"/>
    <mergeCell ref="CS27:CT27"/>
    <mergeCell ref="DQ27:DR27"/>
    <mergeCell ref="EO27:EP27"/>
    <mergeCell ref="A17:B17"/>
    <mergeCell ref="Y17:Z17"/>
    <mergeCell ref="AW17:AX17"/>
    <mergeCell ref="BU17:BV17"/>
    <mergeCell ref="CS17:CT17"/>
    <mergeCell ref="DQ17:DR17"/>
    <mergeCell ref="EO17:EP17"/>
    <mergeCell ref="A21:B21"/>
    <mergeCell ref="Y21:Z21"/>
    <mergeCell ref="AW21:AX21"/>
    <mergeCell ref="BU21:BV21"/>
    <mergeCell ref="CS21:CT21"/>
    <mergeCell ref="DQ21:DR21"/>
    <mergeCell ref="EO21:EP21"/>
    <mergeCell ref="A11:B11"/>
    <mergeCell ref="Y11:Z11"/>
    <mergeCell ref="AW11:AX11"/>
    <mergeCell ref="BU11:BV11"/>
    <mergeCell ref="CS11:CT11"/>
    <mergeCell ref="DQ11:DR11"/>
    <mergeCell ref="EO11:EP11"/>
    <mergeCell ref="A12:B12"/>
    <mergeCell ref="Y12:Z12"/>
    <mergeCell ref="AW12:AX12"/>
    <mergeCell ref="BU12:BV12"/>
    <mergeCell ref="CS12:CT12"/>
    <mergeCell ref="DQ12:DR12"/>
    <mergeCell ref="EO12:EP12"/>
    <mergeCell ref="A9:B9"/>
    <mergeCell ref="Y9:Z9"/>
    <mergeCell ref="AW9:AX9"/>
    <mergeCell ref="BU9:BV9"/>
    <mergeCell ref="CS9:CT9"/>
    <mergeCell ref="DQ9:DR9"/>
    <mergeCell ref="EO9:EP9"/>
    <mergeCell ref="A10:B10"/>
    <mergeCell ref="Y10:Z10"/>
    <mergeCell ref="AW10:AX10"/>
    <mergeCell ref="BU10:BV10"/>
    <mergeCell ref="CS10:CT10"/>
    <mergeCell ref="DQ10:DR10"/>
    <mergeCell ref="EO10:EP10"/>
    <mergeCell ref="A7:B7"/>
    <mergeCell ref="Y7:Z7"/>
    <mergeCell ref="AW7:AX7"/>
    <mergeCell ref="BU7:BV7"/>
    <mergeCell ref="CS7:CT7"/>
    <mergeCell ref="DQ7:DR7"/>
    <mergeCell ref="EO7:EP7"/>
    <mergeCell ref="A8:B8"/>
    <mergeCell ref="Y8:Z8"/>
    <mergeCell ref="AW8:AX8"/>
    <mergeCell ref="BU8:BV8"/>
    <mergeCell ref="CS8:CT8"/>
    <mergeCell ref="DQ8:DR8"/>
    <mergeCell ref="EO8:EP8"/>
    <mergeCell ref="A5:B5"/>
    <mergeCell ref="Y5:Z5"/>
    <mergeCell ref="AW5:AX5"/>
    <mergeCell ref="BU5:BV5"/>
    <mergeCell ref="CS5:CT5"/>
    <mergeCell ref="DQ5:DR5"/>
    <mergeCell ref="EO5:EP5"/>
    <mergeCell ref="A6:B6"/>
    <mergeCell ref="Y6:Z6"/>
    <mergeCell ref="AW6:AX6"/>
    <mergeCell ref="BU6:BV6"/>
    <mergeCell ref="CS6:CT6"/>
    <mergeCell ref="DQ6:DR6"/>
    <mergeCell ref="EO6:EP6"/>
    <mergeCell ref="A3:B3"/>
    <mergeCell ref="Y3:Z3"/>
    <mergeCell ref="AW3:AX3"/>
    <mergeCell ref="BU3:BV3"/>
    <mergeCell ref="CS3:CT3"/>
    <mergeCell ref="DQ3:DR3"/>
    <mergeCell ref="EO3:EP3"/>
    <mergeCell ref="A4:B4"/>
    <mergeCell ref="Y4:Z4"/>
    <mergeCell ref="AW4:AX4"/>
    <mergeCell ref="BU4:BV4"/>
    <mergeCell ref="CS4:CT4"/>
    <mergeCell ref="DQ4:DR4"/>
    <mergeCell ref="EO4:EP4"/>
    <mergeCell ref="A1:B1"/>
    <mergeCell ref="Y1:Z1"/>
    <mergeCell ref="AW1:AX1"/>
    <mergeCell ref="BU1:BV1"/>
    <mergeCell ref="CS1:CT1"/>
    <mergeCell ref="DQ1:DR1"/>
    <mergeCell ref="EO1:EP1"/>
    <mergeCell ref="A2:B2"/>
    <mergeCell ref="Y2:Z2"/>
    <mergeCell ref="AW2:AX2"/>
    <mergeCell ref="BU2:BV2"/>
    <mergeCell ref="CS2:CT2"/>
    <mergeCell ref="DQ2:DR2"/>
    <mergeCell ref="EO2:EP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X133"/>
  <sheetViews>
    <sheetView topLeftCell="A92" zoomScale="70" zoomScaleNormal="70" workbookViewId="0">
      <selection activeCell="I40" sqref="I40"/>
    </sheetView>
  </sheetViews>
  <sheetFormatPr defaultColWidth="9" defaultRowHeight="12.75"/>
  <cols>
    <col min="2" max="2" width="30.5703125" customWidth="1"/>
    <col min="3" max="3" width="22.5703125" customWidth="1"/>
    <col min="4" max="4" width="25.42578125" customWidth="1"/>
    <col min="5" max="6" width="13.7109375" customWidth="1"/>
    <col min="11" max="11" width="10.5703125" customWidth="1"/>
    <col min="15" max="15" width="31.5703125" customWidth="1"/>
    <col min="17" max="17" width="25.42578125" customWidth="1"/>
    <col min="18" max="18" width="65.5703125" customWidth="1"/>
  </cols>
  <sheetData>
    <row r="2" spans="1:21" ht="15">
      <c r="A2" s="60"/>
      <c r="B2" s="122" t="s">
        <v>421</v>
      </c>
      <c r="C2" s="60"/>
      <c r="D2" s="60"/>
      <c r="E2" s="60"/>
      <c r="F2" s="60"/>
      <c r="G2" s="60"/>
      <c r="H2" s="60"/>
      <c r="I2" s="60"/>
      <c r="J2" s="60"/>
      <c r="K2" s="60"/>
      <c r="L2" s="60"/>
      <c r="M2" s="60"/>
      <c r="N2" s="60"/>
      <c r="O2" s="60"/>
      <c r="P2" s="60"/>
      <c r="Q2" s="60"/>
      <c r="R2" s="60"/>
      <c r="S2" s="60"/>
      <c r="T2" s="60"/>
      <c r="U2" s="60"/>
    </row>
    <row r="3" spans="1:21" s="69" customFormat="1" ht="45">
      <c r="A3" s="81"/>
      <c r="B3" s="123">
        <v>1</v>
      </c>
      <c r="C3" s="123" t="s">
        <v>344</v>
      </c>
      <c r="D3" s="124" t="s">
        <v>83</v>
      </c>
      <c r="E3" s="124" t="s">
        <v>84</v>
      </c>
      <c r="F3" s="124" t="s">
        <v>85</v>
      </c>
      <c r="G3" s="124" t="s">
        <v>86</v>
      </c>
      <c r="H3" s="125" t="s">
        <v>10</v>
      </c>
      <c r="I3" s="125" t="s">
        <v>11</v>
      </c>
      <c r="J3" s="125" t="s">
        <v>12</v>
      </c>
      <c r="K3" s="125" t="s">
        <v>13</v>
      </c>
      <c r="L3" s="125" t="s">
        <v>14</v>
      </c>
      <c r="M3" s="125" t="s">
        <v>212</v>
      </c>
      <c r="N3" s="81"/>
      <c r="O3" s="136" t="s">
        <v>422</v>
      </c>
      <c r="P3" s="81"/>
      <c r="Q3" s="81"/>
      <c r="R3" s="81"/>
      <c r="S3" s="81"/>
      <c r="T3" s="81"/>
      <c r="U3" s="81"/>
    </row>
    <row r="4" spans="1:21" ht="15">
      <c r="A4" s="60"/>
      <c r="B4" s="60" t="s">
        <v>346</v>
      </c>
      <c r="C4" s="60" t="s">
        <v>347</v>
      </c>
      <c r="D4" s="126"/>
      <c r="E4" s="126"/>
      <c r="F4" s="126"/>
      <c r="G4" s="126"/>
      <c r="H4" s="60"/>
      <c r="I4" s="60"/>
      <c r="J4" s="60"/>
      <c r="K4" s="60"/>
      <c r="L4" s="60"/>
      <c r="M4" s="60"/>
      <c r="N4" s="60"/>
      <c r="O4" s="62" t="s">
        <v>423</v>
      </c>
      <c r="P4" s="60"/>
      <c r="Q4" s="60"/>
      <c r="R4" s="60"/>
      <c r="S4" s="60"/>
      <c r="T4" s="60"/>
      <c r="U4" s="60"/>
    </row>
    <row r="5" spans="1:21" ht="15">
      <c r="A5" s="60"/>
      <c r="B5" s="60" t="s">
        <v>424</v>
      </c>
      <c r="C5" s="60" t="s">
        <v>425</v>
      </c>
      <c r="D5" s="127">
        <v>3</v>
      </c>
      <c r="E5" s="127">
        <v>2</v>
      </c>
      <c r="F5" s="127">
        <v>4.3</v>
      </c>
      <c r="G5" s="128">
        <v>2.2000000000000002</v>
      </c>
      <c r="H5" s="78">
        <v>17.5</v>
      </c>
      <c r="I5" s="78">
        <v>17</v>
      </c>
      <c r="J5" s="78">
        <v>0</v>
      </c>
      <c r="K5" s="78">
        <v>0</v>
      </c>
      <c r="L5" s="78">
        <v>0</v>
      </c>
      <c r="M5" s="78">
        <v>27.9</v>
      </c>
      <c r="N5" s="73"/>
      <c r="O5" s="92"/>
      <c r="P5" s="137"/>
      <c r="Q5" s="140"/>
      <c r="R5" s="140"/>
      <c r="S5" s="140"/>
      <c r="T5" s="87"/>
      <c r="U5" s="87"/>
    </row>
    <row r="6" spans="1:21" ht="15">
      <c r="A6" s="60"/>
      <c r="B6" s="72"/>
      <c r="C6" s="72" t="s">
        <v>93</v>
      </c>
      <c r="D6" s="127">
        <v>2.5</v>
      </c>
      <c r="E6" s="127">
        <v>2</v>
      </c>
      <c r="F6" s="127">
        <v>4.3</v>
      </c>
      <c r="G6" s="128">
        <v>2.2000000000000002</v>
      </c>
      <c r="H6" s="78">
        <v>7.9</v>
      </c>
      <c r="I6" s="78">
        <v>0.7</v>
      </c>
      <c r="J6" s="78">
        <v>0</v>
      </c>
      <c r="K6" s="78">
        <v>0</v>
      </c>
      <c r="L6" s="78">
        <v>0</v>
      </c>
      <c r="M6" s="78">
        <v>19.100000000000001</v>
      </c>
      <c r="N6" s="73"/>
      <c r="O6" s="65"/>
      <c r="P6" s="65"/>
      <c r="Q6" s="65"/>
      <c r="R6" s="65"/>
      <c r="S6" s="65"/>
      <c r="T6" s="60"/>
      <c r="U6" s="60"/>
    </row>
    <row r="7" spans="1:21" ht="15">
      <c r="A7" s="60"/>
      <c r="B7" s="72"/>
      <c r="C7" s="72" t="s">
        <v>426</v>
      </c>
      <c r="D7" s="127">
        <v>0.4</v>
      </c>
      <c r="E7" s="127">
        <v>0</v>
      </c>
      <c r="F7" s="127">
        <v>0</v>
      </c>
      <c r="G7" s="128">
        <v>0</v>
      </c>
      <c r="H7" s="78">
        <v>9.6999999999999993</v>
      </c>
      <c r="I7" s="78">
        <v>16.3</v>
      </c>
      <c r="J7" s="78">
        <v>0</v>
      </c>
      <c r="K7" s="78">
        <v>0</v>
      </c>
      <c r="L7" s="78">
        <v>0</v>
      </c>
      <c r="M7" s="78">
        <v>8.8000000000000007</v>
      </c>
      <c r="N7" s="73"/>
      <c r="O7" s="65"/>
      <c r="P7" s="65"/>
      <c r="Q7" s="65"/>
      <c r="R7" s="65"/>
      <c r="S7" s="65"/>
      <c r="T7" s="60"/>
      <c r="U7" s="60"/>
    </row>
    <row r="8" spans="1:21" ht="15">
      <c r="A8" s="60"/>
      <c r="B8" s="72"/>
      <c r="C8" s="72"/>
      <c r="D8" s="78"/>
      <c r="E8" s="78"/>
      <c r="F8" s="78"/>
      <c r="G8" s="129"/>
      <c r="H8" s="78"/>
      <c r="I8" s="78"/>
      <c r="J8" s="78"/>
      <c r="K8" s="78"/>
      <c r="L8" s="78"/>
      <c r="M8" s="78"/>
      <c r="N8" s="73"/>
      <c r="O8" s="65"/>
      <c r="P8" s="65"/>
      <c r="Q8" s="65"/>
      <c r="R8" s="65"/>
      <c r="S8" s="65"/>
      <c r="T8" s="60"/>
      <c r="U8" s="60"/>
    </row>
    <row r="9" spans="1:21" ht="15">
      <c r="A9" s="60"/>
      <c r="B9" s="86" t="s">
        <v>42</v>
      </c>
      <c r="C9" s="86"/>
      <c r="D9" s="87"/>
      <c r="E9" s="87"/>
      <c r="F9" s="87"/>
      <c r="G9" s="87"/>
      <c r="H9" s="87"/>
      <c r="I9" s="87"/>
      <c r="J9" s="78"/>
      <c r="K9" s="78"/>
      <c r="L9" s="78"/>
      <c r="M9" s="78"/>
      <c r="N9" s="73"/>
      <c r="O9" s="65"/>
      <c r="P9" s="65"/>
      <c r="Q9" s="65"/>
      <c r="R9" s="65"/>
      <c r="S9" s="65"/>
      <c r="T9" s="60"/>
      <c r="U9" s="60"/>
    </row>
    <row r="10" spans="1:21" ht="15">
      <c r="A10" s="60"/>
      <c r="B10" s="61" t="s">
        <v>44</v>
      </c>
      <c r="C10" s="61" t="s">
        <v>38</v>
      </c>
      <c r="D10" s="61" t="s">
        <v>45</v>
      </c>
      <c r="E10" s="61" t="s">
        <v>46</v>
      </c>
      <c r="F10" s="61" t="s">
        <v>47</v>
      </c>
      <c r="G10" s="61" t="s">
        <v>48</v>
      </c>
      <c r="H10" s="61" t="s">
        <v>49</v>
      </c>
      <c r="I10" s="61" t="s">
        <v>50</v>
      </c>
      <c r="J10" s="78"/>
      <c r="K10" s="78"/>
      <c r="L10" s="78"/>
      <c r="M10" s="78"/>
      <c r="N10" s="73"/>
      <c r="O10" s="60"/>
      <c r="P10" s="60"/>
      <c r="Q10" s="60"/>
      <c r="R10" s="60"/>
      <c r="S10" s="60"/>
      <c r="T10" s="60"/>
      <c r="U10" s="60"/>
    </row>
    <row r="11" spans="1:21" ht="15">
      <c r="A11" s="60"/>
      <c r="B11" s="60" t="s">
        <v>146</v>
      </c>
      <c r="C11" s="60" t="s">
        <v>427</v>
      </c>
      <c r="D11" s="60" t="s">
        <v>428</v>
      </c>
      <c r="E11" s="60" t="s">
        <v>358</v>
      </c>
      <c r="F11" s="60"/>
      <c r="G11" s="60"/>
      <c r="H11" s="60"/>
      <c r="I11" s="60"/>
      <c r="J11" s="78"/>
      <c r="K11" s="78"/>
      <c r="L11" s="78"/>
      <c r="M11" s="78"/>
      <c r="N11" s="73"/>
      <c r="O11" s="60"/>
      <c r="P11" s="60"/>
      <c r="Q11" s="60"/>
      <c r="R11" s="60"/>
      <c r="S11" s="60"/>
      <c r="T11" s="60"/>
      <c r="U11" s="60"/>
    </row>
    <row r="12" spans="1:21" ht="15">
      <c r="A12" s="60"/>
      <c r="B12" s="62" t="s">
        <v>51</v>
      </c>
      <c r="C12" s="60" t="s">
        <v>429</v>
      </c>
      <c r="D12" s="62" t="s">
        <v>426</v>
      </c>
      <c r="E12" s="62" t="s">
        <v>156</v>
      </c>
      <c r="F12" s="60"/>
      <c r="G12" s="60"/>
      <c r="H12" s="60"/>
      <c r="I12" s="60"/>
      <c r="J12" s="78"/>
      <c r="K12" s="78"/>
      <c r="L12" s="78"/>
      <c r="M12" s="78"/>
      <c r="N12" s="73"/>
      <c r="O12" s="60"/>
      <c r="P12" s="60"/>
      <c r="Q12" s="60"/>
      <c r="R12" s="60"/>
      <c r="S12" s="60"/>
      <c r="T12" s="60"/>
      <c r="U12" s="60"/>
    </row>
    <row r="13" spans="1:21" ht="15">
      <c r="A13" s="60"/>
      <c r="B13" s="72"/>
      <c r="C13" s="72"/>
      <c r="D13" s="78"/>
      <c r="E13" s="78"/>
      <c r="F13" s="78"/>
      <c r="G13" s="129"/>
      <c r="H13" s="78"/>
      <c r="I13" s="78"/>
      <c r="J13" s="78"/>
      <c r="K13" s="78"/>
      <c r="L13" s="78"/>
      <c r="M13" s="78"/>
      <c r="N13" s="73"/>
      <c r="O13" s="60"/>
      <c r="P13" s="60"/>
      <c r="Q13" s="60"/>
      <c r="R13" s="60"/>
      <c r="S13" s="60"/>
      <c r="T13" s="60"/>
      <c r="U13" s="60"/>
    </row>
    <row r="14" spans="1:21" ht="15">
      <c r="A14" s="60"/>
      <c r="B14" s="59" t="s">
        <v>16</v>
      </c>
      <c r="C14" s="86"/>
      <c r="D14" s="130"/>
      <c r="E14" s="130"/>
      <c r="F14" s="130"/>
      <c r="N14" s="73"/>
      <c r="P14" s="60"/>
      <c r="Q14" s="60"/>
      <c r="R14" s="60"/>
      <c r="S14" s="60"/>
      <c r="T14" s="60"/>
      <c r="U14" s="60"/>
    </row>
    <row r="15" spans="1:21" ht="15">
      <c r="A15" s="60"/>
      <c r="B15" s="61" t="s">
        <v>19</v>
      </c>
      <c r="C15" s="61" t="s">
        <v>8</v>
      </c>
      <c r="D15" s="61" t="s">
        <v>20</v>
      </c>
      <c r="E15" s="61" t="s">
        <v>21</v>
      </c>
      <c r="F15" s="61" t="s">
        <v>22</v>
      </c>
      <c r="G15" s="61" t="s">
        <v>23</v>
      </c>
      <c r="H15" s="61" t="s">
        <v>24</v>
      </c>
      <c r="N15" s="73"/>
      <c r="P15" s="60"/>
      <c r="Q15" s="60"/>
      <c r="R15" s="60"/>
      <c r="S15" s="60"/>
      <c r="T15" s="60"/>
      <c r="U15" s="60"/>
    </row>
    <row r="16" spans="1:21" ht="15">
      <c r="A16" s="60"/>
      <c r="B16" s="131" t="s">
        <v>27</v>
      </c>
      <c r="C16" s="131" t="s">
        <v>430</v>
      </c>
      <c r="D16" s="131" t="s">
        <v>428</v>
      </c>
      <c r="E16" s="131" t="s">
        <v>358</v>
      </c>
      <c r="F16" s="131" t="s">
        <v>359</v>
      </c>
      <c r="N16" s="73"/>
      <c r="O16" s="60"/>
      <c r="P16" s="60"/>
      <c r="Q16" s="60"/>
      <c r="R16" s="60"/>
      <c r="S16" s="60"/>
      <c r="T16" s="60"/>
      <c r="U16" s="60"/>
    </row>
    <row r="17" spans="1:23" ht="15">
      <c r="A17" s="60"/>
      <c r="B17" s="60"/>
      <c r="C17" s="72"/>
      <c r="D17" s="73"/>
      <c r="E17" s="73"/>
      <c r="F17" s="73"/>
      <c r="G17" s="73"/>
      <c r="H17" s="73"/>
      <c r="I17" s="73"/>
      <c r="J17" s="73"/>
      <c r="K17" s="73"/>
      <c r="L17" s="73"/>
      <c r="M17" s="73"/>
      <c r="N17" s="73"/>
      <c r="O17" s="60"/>
      <c r="P17" s="60"/>
      <c r="Q17" s="60"/>
      <c r="R17" s="60"/>
      <c r="S17" s="60"/>
      <c r="T17" s="60"/>
      <c r="U17" s="60"/>
    </row>
    <row r="19" spans="1:23" ht="15">
      <c r="C19" s="60"/>
      <c r="D19" s="60"/>
      <c r="E19" s="60"/>
      <c r="F19" s="60"/>
      <c r="G19" s="60"/>
      <c r="H19" s="60"/>
      <c r="I19" s="60"/>
      <c r="J19" s="60"/>
      <c r="K19" s="60"/>
      <c r="L19" s="60"/>
      <c r="M19" s="60"/>
      <c r="N19" s="60"/>
      <c r="O19" s="60"/>
      <c r="P19" s="60"/>
      <c r="Q19" s="60"/>
      <c r="R19" s="60"/>
      <c r="S19" s="60"/>
      <c r="T19" s="60"/>
      <c r="U19" s="60"/>
      <c r="V19" s="60"/>
    </row>
    <row r="20" spans="1:23" ht="15">
      <c r="B20" s="62" t="s">
        <v>431</v>
      </c>
      <c r="C20" s="60"/>
      <c r="D20" s="59" t="s">
        <v>432</v>
      </c>
      <c r="E20" s="60"/>
      <c r="F20" s="60"/>
      <c r="G20" s="60"/>
      <c r="H20" s="60"/>
      <c r="I20" s="60"/>
      <c r="J20" s="60"/>
      <c r="K20" s="60"/>
      <c r="L20" s="60"/>
      <c r="M20" s="60"/>
      <c r="N20" s="60"/>
      <c r="O20" s="60"/>
      <c r="P20" s="60"/>
      <c r="Q20" s="60"/>
      <c r="R20" s="60"/>
      <c r="S20" s="60"/>
      <c r="T20" s="60"/>
      <c r="U20" s="60"/>
      <c r="V20" s="60"/>
      <c r="W20" s="60"/>
    </row>
    <row r="21" spans="1:23" ht="15">
      <c r="B21" s="61" t="s">
        <v>8</v>
      </c>
      <c r="C21" s="61" t="s">
        <v>69</v>
      </c>
      <c r="D21" s="61" t="s">
        <v>70</v>
      </c>
      <c r="E21" s="74" t="s">
        <v>9</v>
      </c>
      <c r="F21" s="74" t="s">
        <v>10</v>
      </c>
      <c r="G21" s="74" t="s">
        <v>11</v>
      </c>
      <c r="H21" s="74" t="s">
        <v>12</v>
      </c>
      <c r="I21" s="74" t="s">
        <v>13</v>
      </c>
      <c r="J21" s="74" t="s">
        <v>14</v>
      </c>
      <c r="K21" s="74" t="s">
        <v>15</v>
      </c>
      <c r="L21" s="60"/>
      <c r="M21" s="83"/>
      <c r="N21" s="83"/>
      <c r="O21" s="83"/>
      <c r="P21" s="83"/>
    </row>
    <row r="22" spans="1:23" ht="15">
      <c r="B22" s="60" t="s">
        <v>430</v>
      </c>
      <c r="C22" s="60" t="s">
        <v>141</v>
      </c>
      <c r="D22" s="60" t="s">
        <v>427</v>
      </c>
      <c r="E22" s="132">
        <f>1/(3176.1/1000)</f>
        <v>0.31485154749535599</v>
      </c>
      <c r="F22" s="132">
        <f t="shared" ref="F22:K22" si="0">1/(3176.1/1000)</f>
        <v>0.31485154749535599</v>
      </c>
      <c r="G22" s="132">
        <f t="shared" si="0"/>
        <v>0.31485154749535599</v>
      </c>
      <c r="H22" s="132">
        <f t="shared" si="0"/>
        <v>0.31485154749535599</v>
      </c>
      <c r="I22" s="132">
        <f t="shared" si="0"/>
        <v>0.31485154749535599</v>
      </c>
      <c r="J22" s="132">
        <f t="shared" si="0"/>
        <v>0.31485154749535599</v>
      </c>
      <c r="K22" s="132">
        <f t="shared" si="0"/>
        <v>0.31485154749535599</v>
      </c>
      <c r="L22" s="138"/>
      <c r="M22" s="97"/>
      <c r="N22" s="97"/>
      <c r="O22" s="97"/>
      <c r="P22" s="96"/>
    </row>
    <row r="23" spans="1:23" ht="15">
      <c r="B23" s="60"/>
      <c r="C23" s="60" t="s">
        <v>429</v>
      </c>
      <c r="D23" s="60"/>
      <c r="E23" s="133"/>
      <c r="F23" s="133"/>
      <c r="G23" s="133"/>
      <c r="H23" s="133"/>
      <c r="I23" s="133"/>
      <c r="J23" s="133"/>
      <c r="K23" s="133"/>
      <c r="L23" s="60"/>
      <c r="M23" s="97"/>
      <c r="N23" s="97"/>
      <c r="O23" s="97"/>
      <c r="P23" s="96"/>
    </row>
    <row r="24" spans="1:23" ht="15">
      <c r="A24" s="60"/>
      <c r="B24" s="60"/>
      <c r="C24" s="65" t="s">
        <v>52</v>
      </c>
      <c r="D24" s="78"/>
      <c r="E24" s="78"/>
      <c r="F24" s="78"/>
      <c r="G24" s="129"/>
      <c r="H24" s="78"/>
      <c r="I24" s="78"/>
      <c r="J24" s="78"/>
      <c r="K24" s="78"/>
      <c r="L24" s="78"/>
      <c r="M24" s="78"/>
      <c r="N24" s="60"/>
    </row>
    <row r="25" spans="1:23" ht="15">
      <c r="A25" s="60"/>
      <c r="B25" s="60"/>
      <c r="C25" s="60"/>
      <c r="D25" s="78"/>
      <c r="E25" s="60"/>
      <c r="F25" s="60"/>
      <c r="G25" s="60"/>
      <c r="H25" s="60"/>
      <c r="I25" s="60"/>
      <c r="J25" s="60"/>
      <c r="K25" s="60"/>
      <c r="L25" s="60"/>
      <c r="M25" s="60"/>
      <c r="N25" s="60"/>
      <c r="O25" s="60"/>
      <c r="P25" s="60"/>
      <c r="Q25" s="60"/>
      <c r="R25" s="60"/>
      <c r="S25" s="60"/>
      <c r="T25" s="60"/>
      <c r="U25" s="60"/>
      <c r="V25" s="60"/>
    </row>
    <row r="26" spans="1:23">
      <c r="B26" s="16" t="s">
        <v>433</v>
      </c>
    </row>
    <row r="27" spans="1:23" ht="15">
      <c r="A27" s="60"/>
      <c r="B27" s="59" t="s">
        <v>144</v>
      </c>
      <c r="C27" s="60"/>
      <c r="D27" s="60"/>
      <c r="E27" s="60"/>
      <c r="F27" s="60"/>
      <c r="G27" s="60"/>
      <c r="H27" s="60"/>
      <c r="I27" s="60"/>
      <c r="J27" s="60"/>
      <c r="K27" s="60"/>
      <c r="L27" s="60"/>
      <c r="N27" s="60"/>
      <c r="O27" s="60"/>
      <c r="P27" s="60"/>
      <c r="Q27" s="60"/>
      <c r="R27" s="60"/>
      <c r="S27" s="60"/>
      <c r="T27" s="60"/>
      <c r="U27" s="60"/>
      <c r="V27" s="60"/>
    </row>
    <row r="28" spans="1:23" ht="15">
      <c r="A28" s="60"/>
      <c r="B28" s="61" t="s">
        <v>38</v>
      </c>
      <c r="C28" s="74" t="s">
        <v>9</v>
      </c>
      <c r="D28" s="74" t="s">
        <v>10</v>
      </c>
      <c r="E28" s="74" t="s">
        <v>11</v>
      </c>
      <c r="F28" s="74" t="s">
        <v>12</v>
      </c>
      <c r="G28" s="74" t="s">
        <v>13</v>
      </c>
      <c r="H28" s="74" t="s">
        <v>14</v>
      </c>
      <c r="I28" s="74" t="s">
        <v>15</v>
      </c>
      <c r="M28" s="83"/>
      <c r="N28" s="83"/>
      <c r="O28" s="83"/>
      <c r="P28" s="83"/>
      <c r="Q28" s="60"/>
      <c r="S28" s="60"/>
    </row>
    <row r="29" spans="1:23" ht="15">
      <c r="A29" s="60"/>
      <c r="B29" s="60" t="s">
        <v>427</v>
      </c>
      <c r="C29">
        <f>SUM(D5:G5)*3176.1/1000</f>
        <v>36.525149999999996</v>
      </c>
      <c r="D29">
        <f t="shared" ref="D29:I29" si="1">H5*3176.1/1000</f>
        <v>55.58175</v>
      </c>
      <c r="E29">
        <f t="shared" si="1"/>
        <v>53.993699999999997</v>
      </c>
      <c r="F29">
        <f t="shared" si="1"/>
        <v>0</v>
      </c>
      <c r="G29">
        <f t="shared" si="1"/>
        <v>0</v>
      </c>
      <c r="H29">
        <f t="shared" si="1"/>
        <v>0</v>
      </c>
      <c r="I29">
        <f t="shared" si="1"/>
        <v>88.613190000000003</v>
      </c>
      <c r="M29" s="97"/>
      <c r="N29" s="97"/>
      <c r="O29" s="97"/>
      <c r="P29" s="96"/>
      <c r="Q29" s="60"/>
      <c r="R29" s="60"/>
      <c r="S29" s="60"/>
    </row>
    <row r="30" spans="1:23" ht="27">
      <c r="R30" s="141" t="s">
        <v>434</v>
      </c>
    </row>
    <row r="33" spans="2:24" s="68" customFormat="1" ht="15">
      <c r="B33" s="62" t="s">
        <v>435</v>
      </c>
      <c r="C33" s="60"/>
      <c r="D33" s="59" t="s">
        <v>368</v>
      </c>
      <c r="E33" s="60"/>
      <c r="F33" s="60"/>
      <c r="G33" s="60"/>
      <c r="H33" s="60"/>
      <c r="I33" s="60"/>
      <c r="J33" s="60"/>
      <c r="K33" s="60"/>
      <c r="L33" s="139"/>
      <c r="M33" s="139"/>
      <c r="O33" s="62" t="s">
        <v>435</v>
      </c>
      <c r="P33" s="60"/>
      <c r="Q33" s="59" t="s">
        <v>369</v>
      </c>
      <c r="R33" s="60"/>
      <c r="S33" s="60"/>
      <c r="T33" s="60"/>
      <c r="U33" s="60"/>
      <c r="V33" s="60"/>
      <c r="W33" s="60"/>
      <c r="X33" s="60"/>
    </row>
    <row r="34" spans="2:24" s="68" customFormat="1" ht="15">
      <c r="B34" s="61" t="s">
        <v>8</v>
      </c>
      <c r="C34" s="61" t="s">
        <v>69</v>
      </c>
      <c r="D34" s="61" t="s">
        <v>70</v>
      </c>
      <c r="E34" s="74" t="s">
        <v>9</v>
      </c>
      <c r="F34" s="74" t="s">
        <v>10</v>
      </c>
      <c r="G34" s="74" t="s">
        <v>11</v>
      </c>
      <c r="H34" s="74" t="s">
        <v>12</v>
      </c>
      <c r="I34" s="74" t="s">
        <v>13</v>
      </c>
      <c r="J34" s="74" t="s">
        <v>14</v>
      </c>
      <c r="K34" s="74" t="s">
        <v>15</v>
      </c>
      <c r="L34" s="139"/>
      <c r="M34" s="139"/>
      <c r="O34" s="61" t="s">
        <v>8</v>
      </c>
      <c r="P34" s="61" t="s">
        <v>69</v>
      </c>
      <c r="Q34" s="61" t="s">
        <v>70</v>
      </c>
      <c r="R34" s="74" t="s">
        <v>9</v>
      </c>
      <c r="S34" s="74" t="s">
        <v>10</v>
      </c>
      <c r="T34" s="74" t="s">
        <v>11</v>
      </c>
      <c r="U34" s="74" t="s">
        <v>12</v>
      </c>
      <c r="V34" s="74" t="s">
        <v>13</v>
      </c>
      <c r="W34" s="74" t="s">
        <v>14</v>
      </c>
      <c r="X34" s="74" t="s">
        <v>15</v>
      </c>
    </row>
    <row r="35" spans="2:24" s="68" customFormat="1" ht="15">
      <c r="B35" s="60" t="s">
        <v>430</v>
      </c>
      <c r="C35" s="60" t="s">
        <v>141</v>
      </c>
      <c r="D35" s="60" t="s">
        <v>427</v>
      </c>
      <c r="E35" s="134"/>
      <c r="F35" s="134"/>
      <c r="G35" s="134"/>
      <c r="H35" s="134"/>
      <c r="I35" s="134"/>
      <c r="J35" s="134"/>
      <c r="K35" s="134"/>
      <c r="O35" s="60" t="s">
        <v>430</v>
      </c>
      <c r="P35" s="60" t="s">
        <v>141</v>
      </c>
      <c r="Q35" s="60" t="s">
        <v>427</v>
      </c>
      <c r="R35" s="134"/>
      <c r="S35" s="134"/>
      <c r="T35" s="134"/>
      <c r="U35" s="134"/>
      <c r="V35" s="134"/>
      <c r="W35" s="134"/>
      <c r="X35" s="134"/>
    </row>
    <row r="36" spans="2:24" ht="15">
      <c r="B36" s="60"/>
      <c r="C36" s="60" t="s">
        <v>429</v>
      </c>
      <c r="D36" s="60"/>
      <c r="E36" s="134"/>
      <c r="F36" s="134"/>
      <c r="G36" s="134"/>
      <c r="H36" s="134"/>
      <c r="I36" s="134"/>
      <c r="J36" s="134"/>
      <c r="K36" s="134"/>
      <c r="O36" s="60"/>
      <c r="P36" s="60" t="s">
        <v>429</v>
      </c>
      <c r="Q36" s="60"/>
      <c r="R36" s="134"/>
      <c r="S36" s="134"/>
      <c r="T36" s="134"/>
      <c r="U36" s="134"/>
      <c r="V36" s="134"/>
      <c r="W36" s="134"/>
      <c r="X36" s="134"/>
    </row>
    <row r="37" spans="2:24" ht="15">
      <c r="C37" s="65" t="s">
        <v>52</v>
      </c>
      <c r="E37" s="135">
        <v>0.1</v>
      </c>
      <c r="F37" s="135">
        <v>0.1</v>
      </c>
      <c r="G37" s="135">
        <v>0.1</v>
      </c>
      <c r="H37" s="135">
        <v>0.1</v>
      </c>
      <c r="I37" s="135">
        <v>0.1</v>
      </c>
      <c r="J37" s="135">
        <v>0.1</v>
      </c>
      <c r="K37" s="135">
        <v>0.1</v>
      </c>
      <c r="P37" s="65" t="s">
        <v>52</v>
      </c>
      <c r="R37" s="135">
        <v>0.5</v>
      </c>
      <c r="S37" s="135">
        <v>0.5</v>
      </c>
      <c r="T37" s="135">
        <v>0.5</v>
      </c>
      <c r="U37" s="135">
        <v>0.5</v>
      </c>
      <c r="V37" s="135">
        <v>0.5</v>
      </c>
      <c r="W37" s="135">
        <v>0.5</v>
      </c>
      <c r="X37" s="135">
        <v>0.5</v>
      </c>
    </row>
    <row r="38" spans="2:24" ht="15">
      <c r="P38" s="65"/>
      <c r="R38" s="134"/>
      <c r="S38" s="134"/>
      <c r="T38" s="134"/>
      <c r="U38" s="134"/>
      <c r="V38" s="134"/>
      <c r="W38" s="134"/>
      <c r="X38" s="134"/>
    </row>
    <row r="39" spans="2:24" ht="15">
      <c r="P39" s="65"/>
      <c r="R39" s="134"/>
      <c r="S39" s="134"/>
      <c r="T39" s="134"/>
      <c r="U39" s="134"/>
      <c r="V39" s="134"/>
      <c r="W39" s="134"/>
      <c r="X39" s="134"/>
    </row>
    <row r="40" spans="2:24" ht="15">
      <c r="P40" s="65"/>
      <c r="R40" s="134"/>
      <c r="S40" s="134"/>
      <c r="T40" s="134"/>
      <c r="U40" s="134"/>
      <c r="V40" s="134"/>
      <c r="W40" s="134"/>
      <c r="X40" s="134"/>
    </row>
    <row r="41" spans="2:24" ht="15">
      <c r="B41" s="88" t="s">
        <v>436</v>
      </c>
      <c r="C41" s="60"/>
      <c r="D41" s="89" t="s">
        <v>377</v>
      </c>
      <c r="E41" s="90"/>
      <c r="F41" s="60"/>
      <c r="G41" s="60"/>
      <c r="H41" s="60"/>
      <c r="I41" s="60"/>
      <c r="J41" s="60"/>
      <c r="K41" s="60"/>
    </row>
    <row r="42" spans="2:24" ht="15">
      <c r="B42" s="61" t="s">
        <v>8</v>
      </c>
      <c r="C42" s="61" t="s">
        <v>69</v>
      </c>
      <c r="D42" s="61" t="s">
        <v>70</v>
      </c>
      <c r="E42" s="74" t="s">
        <v>9</v>
      </c>
      <c r="F42" s="74" t="s">
        <v>10</v>
      </c>
      <c r="G42" s="74" t="s">
        <v>11</v>
      </c>
      <c r="H42" s="74" t="s">
        <v>12</v>
      </c>
      <c r="I42" s="74" t="s">
        <v>13</v>
      </c>
      <c r="J42" s="74" t="s">
        <v>14</v>
      </c>
      <c r="K42" s="74" t="s">
        <v>15</v>
      </c>
    </row>
    <row r="43" spans="2:24" ht="15">
      <c r="B43" s="60" t="s">
        <v>430</v>
      </c>
      <c r="C43" s="60" t="s">
        <v>141</v>
      </c>
      <c r="D43" s="60" t="s">
        <v>427</v>
      </c>
      <c r="E43" s="91">
        <v>1E-3</v>
      </c>
      <c r="F43" s="91">
        <v>1E-3</v>
      </c>
      <c r="G43" s="91">
        <v>1E-3</v>
      </c>
      <c r="H43" s="91">
        <v>1E-3</v>
      </c>
      <c r="I43" s="91">
        <v>1E-3</v>
      </c>
      <c r="J43" s="91">
        <v>1E-3</v>
      </c>
      <c r="K43" s="91">
        <v>1E-3</v>
      </c>
    </row>
    <row r="44" spans="2:24" ht="15">
      <c r="B44" s="60"/>
      <c r="C44" s="60" t="s">
        <v>429</v>
      </c>
      <c r="D44" s="60"/>
      <c r="E44" s="91"/>
      <c r="F44" s="91"/>
      <c r="G44" s="91"/>
      <c r="H44" s="91"/>
      <c r="I44" s="91"/>
      <c r="J44" s="91"/>
      <c r="K44" s="91"/>
    </row>
    <row r="45" spans="2:24" ht="15">
      <c r="B45" s="62"/>
      <c r="C45" s="62"/>
      <c r="D45" s="62"/>
      <c r="E45" s="91"/>
      <c r="F45" s="91"/>
      <c r="G45" s="91"/>
      <c r="H45" s="91"/>
      <c r="I45" s="91"/>
      <c r="J45" s="91"/>
      <c r="K45" s="91"/>
    </row>
    <row r="46" spans="2:24" ht="15">
      <c r="B46" s="62"/>
      <c r="C46" s="62"/>
      <c r="D46" s="62"/>
      <c r="E46" s="91"/>
      <c r="F46" s="91"/>
      <c r="G46" s="91"/>
      <c r="H46" s="91"/>
      <c r="I46" s="91"/>
      <c r="J46" s="91"/>
      <c r="K46" s="91"/>
    </row>
    <row r="50" spans="2:13" ht="15">
      <c r="B50" s="283" t="s">
        <v>437</v>
      </c>
      <c r="C50" s="60"/>
      <c r="D50" s="89" t="s">
        <v>383</v>
      </c>
      <c r="E50" s="92"/>
      <c r="F50" s="60"/>
      <c r="G50" s="60"/>
      <c r="H50" s="60"/>
      <c r="I50" s="60"/>
      <c r="J50" s="60"/>
      <c r="K50" s="60"/>
    </row>
    <row r="51" spans="2:13" ht="15">
      <c r="B51" s="61" t="s">
        <v>8</v>
      </c>
      <c r="C51" s="61" t="s">
        <v>69</v>
      </c>
      <c r="D51" s="61" t="s">
        <v>70</v>
      </c>
      <c r="E51" s="74" t="s">
        <v>9</v>
      </c>
      <c r="F51" s="74" t="s">
        <v>10</v>
      </c>
      <c r="G51" s="74" t="s">
        <v>11</v>
      </c>
      <c r="H51" s="74" t="s">
        <v>12</v>
      </c>
      <c r="I51" s="74" t="s">
        <v>13</v>
      </c>
      <c r="J51" s="74" t="s">
        <v>14</v>
      </c>
      <c r="K51" s="74" t="s">
        <v>15</v>
      </c>
    </row>
    <row r="52" spans="2:13" ht="15">
      <c r="B52" s="60" t="s">
        <v>430</v>
      </c>
      <c r="C52" s="60" t="s">
        <v>141</v>
      </c>
      <c r="D52" s="60" t="s">
        <v>427</v>
      </c>
      <c r="E52" s="93">
        <v>1000</v>
      </c>
      <c r="F52" s="93">
        <v>1000</v>
      </c>
      <c r="G52" s="93">
        <v>1000</v>
      </c>
      <c r="H52" s="93">
        <v>1000</v>
      </c>
      <c r="I52" s="93">
        <v>1000</v>
      </c>
      <c r="J52" s="93">
        <v>1000</v>
      </c>
      <c r="K52" s="93">
        <v>1000</v>
      </c>
      <c r="M52" s="117" t="s">
        <v>438</v>
      </c>
    </row>
    <row r="53" spans="2:13" ht="15">
      <c r="B53" s="60"/>
      <c r="C53" s="60" t="s">
        <v>429</v>
      </c>
      <c r="D53" s="60"/>
      <c r="E53" s="93"/>
      <c r="F53" s="93"/>
      <c r="G53" s="93"/>
      <c r="H53" s="93"/>
      <c r="I53" s="93"/>
      <c r="J53" s="93"/>
      <c r="K53" s="93"/>
    </row>
    <row r="54" spans="2:13" ht="15">
      <c r="B54" s="62"/>
      <c r="C54" s="62"/>
      <c r="D54" s="62"/>
      <c r="E54" s="93"/>
      <c r="F54" s="93"/>
      <c r="G54" s="93"/>
      <c r="H54" s="93"/>
      <c r="I54" s="93"/>
      <c r="J54" s="93"/>
      <c r="K54" s="93"/>
    </row>
    <row r="55" spans="2:13" ht="15">
      <c r="B55" s="62"/>
      <c r="C55" s="62"/>
      <c r="D55" s="62"/>
      <c r="E55" s="93"/>
      <c r="F55" s="93"/>
      <c r="G55" s="93"/>
      <c r="H55" s="93"/>
      <c r="I55" s="93"/>
      <c r="J55" s="93"/>
      <c r="K55" s="93"/>
    </row>
    <row r="59" spans="2:13" ht="15">
      <c r="B59" s="283" t="s">
        <v>388</v>
      </c>
      <c r="C59" s="60"/>
      <c r="D59" s="89" t="s">
        <v>389</v>
      </c>
      <c r="E59" s="92"/>
      <c r="F59" s="60"/>
      <c r="G59" s="60"/>
      <c r="H59" s="60"/>
      <c r="I59" s="60"/>
      <c r="J59" s="60"/>
      <c r="K59" s="60"/>
    </row>
    <row r="60" spans="2:13" ht="15">
      <c r="B60" s="61" t="s">
        <v>8</v>
      </c>
      <c r="C60" s="61" t="s">
        <v>69</v>
      </c>
      <c r="D60" s="61" t="s">
        <v>70</v>
      </c>
      <c r="E60" s="74" t="s">
        <v>9</v>
      </c>
      <c r="F60" s="74" t="s">
        <v>10</v>
      </c>
      <c r="G60" s="74" t="s">
        <v>11</v>
      </c>
      <c r="H60" s="74" t="s">
        <v>12</v>
      </c>
      <c r="I60" s="74" t="s">
        <v>13</v>
      </c>
      <c r="J60" s="74" t="s">
        <v>14</v>
      </c>
      <c r="K60" s="74" t="s">
        <v>15</v>
      </c>
    </row>
    <row r="61" spans="2:13" ht="15">
      <c r="B61" s="60" t="s">
        <v>430</v>
      </c>
      <c r="C61" s="60" t="s">
        <v>141</v>
      </c>
      <c r="D61" s="60" t="s">
        <v>427</v>
      </c>
      <c r="E61" s="77">
        <f>30*24*200/1000</f>
        <v>144</v>
      </c>
      <c r="F61" s="77">
        <f t="shared" ref="F61:K61" si="2">30*24*200/1000</f>
        <v>144</v>
      </c>
      <c r="G61" s="77">
        <f t="shared" si="2"/>
        <v>144</v>
      </c>
      <c r="H61" s="77">
        <f t="shared" si="2"/>
        <v>144</v>
      </c>
      <c r="I61" s="77">
        <f t="shared" si="2"/>
        <v>144</v>
      </c>
      <c r="J61" s="77">
        <f t="shared" si="2"/>
        <v>144</v>
      </c>
      <c r="K61" s="77">
        <f t="shared" si="2"/>
        <v>144</v>
      </c>
      <c r="M61" s="117" t="s">
        <v>439</v>
      </c>
    </row>
    <row r="62" spans="2:13" ht="15">
      <c r="B62" s="60"/>
      <c r="C62" s="60" t="s">
        <v>429</v>
      </c>
      <c r="D62" s="60"/>
      <c r="E62" s="77"/>
      <c r="F62" s="77"/>
      <c r="G62" s="77"/>
      <c r="H62" s="77"/>
      <c r="I62" s="77"/>
      <c r="J62" s="77"/>
      <c r="K62" s="77"/>
    </row>
    <row r="63" spans="2:13" ht="15">
      <c r="B63" s="62"/>
      <c r="C63" s="62"/>
      <c r="D63" s="62"/>
      <c r="E63" s="93"/>
      <c r="F63" s="93"/>
      <c r="G63" s="93"/>
      <c r="H63" s="93"/>
      <c r="I63" s="93"/>
      <c r="J63" s="93"/>
      <c r="K63" s="93"/>
    </row>
    <row r="64" spans="2:13" ht="15">
      <c r="B64" s="62"/>
      <c r="C64" s="62"/>
      <c r="D64" s="62"/>
      <c r="E64" s="93"/>
      <c r="F64" s="93"/>
      <c r="G64" s="93"/>
      <c r="H64" s="93"/>
      <c r="I64" s="93"/>
      <c r="J64" s="93"/>
      <c r="K64" s="93"/>
    </row>
    <row r="68" spans="2:11" ht="15">
      <c r="B68" s="88" t="s">
        <v>165</v>
      </c>
      <c r="C68" s="60"/>
      <c r="D68" s="89" t="s">
        <v>395</v>
      </c>
      <c r="E68" s="92"/>
      <c r="F68" s="60"/>
      <c r="G68" s="60"/>
      <c r="H68" s="60"/>
      <c r="I68" s="60"/>
      <c r="J68" s="60"/>
      <c r="K68" s="60"/>
    </row>
    <row r="69" spans="2:11" ht="15">
      <c r="B69" s="61" t="s">
        <v>8</v>
      </c>
      <c r="C69" s="61" t="s">
        <v>69</v>
      </c>
      <c r="D69" s="61" t="s">
        <v>70</v>
      </c>
      <c r="E69" s="74" t="s">
        <v>9</v>
      </c>
      <c r="F69" s="74" t="s">
        <v>10</v>
      </c>
      <c r="G69" s="74" t="s">
        <v>11</v>
      </c>
      <c r="H69" s="74" t="s">
        <v>12</v>
      </c>
      <c r="I69" s="74" t="s">
        <v>13</v>
      </c>
      <c r="J69" s="74" t="s">
        <v>14</v>
      </c>
      <c r="K69" s="74" t="s">
        <v>15</v>
      </c>
    </row>
    <row r="70" spans="2:11" ht="15">
      <c r="B70" s="60" t="s">
        <v>430</v>
      </c>
      <c r="C70" s="60" t="s">
        <v>141</v>
      </c>
      <c r="D70" s="60" t="s">
        <v>427</v>
      </c>
      <c r="E70" s="108">
        <f>C29/E43/E52/E61*1000</f>
        <v>253.64687499999999</v>
      </c>
      <c r="F70" s="108">
        <f t="shared" ref="F70:K70" si="3">D29/F43/F52/F61*1000</f>
        <v>385.984375</v>
      </c>
      <c r="G70" s="108">
        <f t="shared" si="3"/>
        <v>374.95625000000001</v>
      </c>
      <c r="H70" s="108">
        <f t="shared" si="3"/>
        <v>0</v>
      </c>
      <c r="I70" s="108">
        <f t="shared" si="3"/>
        <v>0</v>
      </c>
      <c r="J70" s="108">
        <f t="shared" si="3"/>
        <v>0</v>
      </c>
      <c r="K70" s="108">
        <f t="shared" si="3"/>
        <v>615.36937499999999</v>
      </c>
    </row>
    <row r="71" spans="2:11" ht="15">
      <c r="B71" s="60"/>
      <c r="C71" s="60" t="s">
        <v>429</v>
      </c>
      <c r="D71" s="60"/>
      <c r="E71" s="108"/>
      <c r="F71" s="108"/>
      <c r="G71" s="108"/>
      <c r="H71" s="108"/>
      <c r="I71" s="108"/>
      <c r="J71" s="108"/>
      <c r="K71" s="108"/>
    </row>
    <row r="72" spans="2:11" ht="15">
      <c r="B72" s="62"/>
      <c r="C72" s="62"/>
      <c r="D72" s="62"/>
      <c r="E72" s="108"/>
      <c r="F72" s="108"/>
      <c r="G72" s="108"/>
      <c r="H72" s="108"/>
      <c r="I72" s="108"/>
      <c r="J72" s="108"/>
      <c r="K72" s="108"/>
    </row>
    <row r="73" spans="2:11" ht="15">
      <c r="B73" s="62"/>
      <c r="C73" s="62"/>
      <c r="D73" s="62"/>
      <c r="E73" s="108"/>
      <c r="F73" s="108"/>
      <c r="G73" s="108"/>
      <c r="H73" s="108"/>
      <c r="I73" s="108"/>
      <c r="J73" s="108"/>
      <c r="K73" s="108"/>
    </row>
    <row r="79" spans="2:11" ht="15">
      <c r="B79" s="88"/>
      <c r="C79" s="60"/>
      <c r="D79" s="89" t="s">
        <v>397</v>
      </c>
      <c r="E79" s="92"/>
      <c r="F79" s="60"/>
      <c r="G79" s="60"/>
      <c r="H79" s="60"/>
      <c r="I79" s="60"/>
      <c r="J79" s="60"/>
      <c r="K79" s="60"/>
    </row>
    <row r="80" spans="2:11" ht="15">
      <c r="B80" s="61" t="s">
        <v>8</v>
      </c>
      <c r="C80" s="61" t="s">
        <v>69</v>
      </c>
      <c r="D80" s="61" t="s">
        <v>70</v>
      </c>
      <c r="E80" s="74" t="s">
        <v>9</v>
      </c>
      <c r="F80" s="74" t="s">
        <v>10</v>
      </c>
      <c r="G80" s="74" t="s">
        <v>11</v>
      </c>
      <c r="H80" s="74" t="s">
        <v>12</v>
      </c>
      <c r="I80" s="74" t="s">
        <v>13</v>
      </c>
      <c r="J80" s="74" t="s">
        <v>14</v>
      </c>
      <c r="K80" s="74" t="s">
        <v>15</v>
      </c>
    </row>
    <row r="81" spans="2:13" ht="15">
      <c r="B81" s="60" t="s">
        <v>430</v>
      </c>
      <c r="C81" s="60" t="s">
        <v>141</v>
      </c>
      <c r="D81" s="60" t="s">
        <v>427</v>
      </c>
      <c r="E81" s="93">
        <v>30</v>
      </c>
      <c r="F81" s="93">
        <v>30</v>
      </c>
      <c r="G81" s="93">
        <v>30</v>
      </c>
      <c r="H81" s="93">
        <v>30</v>
      </c>
      <c r="I81" s="93">
        <v>30</v>
      </c>
      <c r="J81" s="93">
        <v>30</v>
      </c>
      <c r="K81" s="93">
        <v>30</v>
      </c>
    </row>
    <row r="82" spans="2:13" ht="15">
      <c r="B82" s="60"/>
      <c r="C82" s="60" t="s">
        <v>429</v>
      </c>
      <c r="D82" s="60"/>
      <c r="E82" s="93"/>
      <c r="F82" s="93"/>
      <c r="G82" s="93"/>
      <c r="H82" s="93"/>
      <c r="I82" s="93"/>
      <c r="J82" s="93"/>
      <c r="K82" s="93"/>
    </row>
    <row r="83" spans="2:13" ht="15">
      <c r="B83" s="62"/>
      <c r="C83" s="62"/>
      <c r="D83" s="62"/>
      <c r="E83" s="93"/>
      <c r="F83" s="93"/>
      <c r="G83" s="93"/>
      <c r="H83" s="93"/>
      <c r="I83" s="93"/>
      <c r="J83" s="93"/>
      <c r="K83" s="93"/>
    </row>
    <row r="84" spans="2:13" ht="15">
      <c r="B84" s="62"/>
      <c r="C84" s="62"/>
      <c r="D84" s="62"/>
      <c r="E84" s="93"/>
      <c r="F84" s="93"/>
      <c r="G84" s="93"/>
      <c r="H84" s="93"/>
      <c r="I84" s="93"/>
      <c r="J84" s="93"/>
      <c r="K84" s="93"/>
    </row>
    <row r="91" spans="2:13" ht="15">
      <c r="B91" s="88" t="s">
        <v>440</v>
      </c>
      <c r="C91" s="60"/>
      <c r="D91" s="89" t="s">
        <v>399</v>
      </c>
      <c r="E91" s="92"/>
      <c r="F91" s="60"/>
      <c r="G91" s="60"/>
      <c r="H91" s="60"/>
      <c r="I91" s="60"/>
      <c r="J91" s="60"/>
      <c r="K91" s="60"/>
    </row>
    <row r="92" spans="2:13" ht="15">
      <c r="B92" s="61" t="s">
        <v>8</v>
      </c>
      <c r="C92" s="61" t="s">
        <v>69</v>
      </c>
      <c r="D92" s="61" t="s">
        <v>70</v>
      </c>
      <c r="E92" s="74" t="s">
        <v>9</v>
      </c>
      <c r="F92" s="74" t="s">
        <v>10</v>
      </c>
      <c r="G92" s="74" t="s">
        <v>11</v>
      </c>
      <c r="H92" s="74" t="s">
        <v>12</v>
      </c>
      <c r="I92" s="74" t="s">
        <v>13</v>
      </c>
      <c r="J92" s="74" t="s">
        <v>14</v>
      </c>
      <c r="K92" s="74" t="s">
        <v>15</v>
      </c>
      <c r="M92" s="117" t="s">
        <v>441</v>
      </c>
    </row>
    <row r="93" spans="2:13" ht="15">
      <c r="B93" s="60" t="s">
        <v>430</v>
      </c>
      <c r="C93" s="60" t="s">
        <v>141</v>
      </c>
      <c r="D93" s="60" t="s">
        <v>427</v>
      </c>
      <c r="E93" s="93">
        <f>(15.1*10^9/1394*1000)*(100-15.9)/100/1000000/1000</f>
        <v>9.1098278335724494</v>
      </c>
      <c r="F93" s="93">
        <f t="shared" ref="F93:K93" si="4">(15.1*10^9/1394*1000)*(100-15.9)/100/1000000/1000</f>
        <v>9.1098278335724494</v>
      </c>
      <c r="G93" s="93">
        <f t="shared" si="4"/>
        <v>9.1098278335724494</v>
      </c>
      <c r="H93" s="93">
        <f t="shared" si="4"/>
        <v>9.1098278335724494</v>
      </c>
      <c r="I93" s="93">
        <f t="shared" si="4"/>
        <v>9.1098278335724494</v>
      </c>
      <c r="J93" s="93">
        <f t="shared" si="4"/>
        <v>9.1098278335724494</v>
      </c>
      <c r="K93" s="93">
        <f t="shared" si="4"/>
        <v>9.1098278335724494</v>
      </c>
    </row>
    <row r="94" spans="2:13" ht="15">
      <c r="B94" s="60"/>
      <c r="C94" s="60" t="s">
        <v>429</v>
      </c>
      <c r="D94" s="60"/>
      <c r="E94" s="93"/>
      <c r="F94" s="93"/>
      <c r="G94" s="93"/>
      <c r="H94" s="93"/>
      <c r="I94" s="93"/>
      <c r="J94" s="93"/>
      <c r="K94" s="93"/>
    </row>
    <row r="95" spans="2:13" ht="15">
      <c r="B95" s="62"/>
      <c r="C95" s="62"/>
      <c r="D95" s="62"/>
      <c r="E95" s="93"/>
      <c r="F95" s="93"/>
      <c r="G95" s="93"/>
      <c r="H95" s="93"/>
      <c r="I95" s="93"/>
      <c r="J95" s="93"/>
      <c r="K95" s="93"/>
    </row>
    <row r="96" spans="2:13" ht="15">
      <c r="B96" s="62"/>
      <c r="C96" s="62"/>
      <c r="D96" s="62"/>
      <c r="E96" s="93"/>
      <c r="F96" s="93"/>
      <c r="G96" s="93"/>
      <c r="H96" s="93"/>
      <c r="I96" s="93"/>
      <c r="J96" s="93"/>
      <c r="K96" s="93"/>
    </row>
    <row r="106" spans="2:6">
      <c r="B106" s="109"/>
      <c r="C106" s="109"/>
      <c r="D106" s="110" t="s">
        <v>161</v>
      </c>
      <c r="E106" s="109"/>
      <c r="F106" s="109"/>
    </row>
    <row r="107" spans="2:6">
      <c r="B107" s="111" t="s">
        <v>162</v>
      </c>
      <c r="C107" s="111" t="s">
        <v>38</v>
      </c>
      <c r="D107" s="111" t="s">
        <v>163</v>
      </c>
      <c r="E107" s="111">
        <v>2020</v>
      </c>
      <c r="F107" s="112" t="s">
        <v>44</v>
      </c>
    </row>
    <row r="108" spans="2:6">
      <c r="B108" s="113" t="s">
        <v>30</v>
      </c>
      <c r="C108" s="113" t="s">
        <v>164</v>
      </c>
      <c r="D108" s="113"/>
      <c r="E108" s="113"/>
      <c r="F108" s="109"/>
    </row>
    <row r="109" spans="2:6">
      <c r="B109" s="114" t="s">
        <v>165</v>
      </c>
      <c r="C109" s="114"/>
      <c r="D109" s="114"/>
      <c r="E109" s="114"/>
      <c r="F109" s="109"/>
    </row>
    <row r="110" spans="2:6" ht="15">
      <c r="B110" s="109" t="s">
        <v>166</v>
      </c>
      <c r="C110" s="60" t="s">
        <v>427</v>
      </c>
      <c r="D110" s="115" t="s">
        <v>167</v>
      </c>
      <c r="E110" s="115">
        <v>9.4178082191780796E-2</v>
      </c>
      <c r="F110" s="109" t="s">
        <v>146</v>
      </c>
    </row>
    <row r="111" spans="2:6" ht="15">
      <c r="B111" s="109" t="s">
        <v>166</v>
      </c>
      <c r="C111" s="60" t="s">
        <v>427</v>
      </c>
      <c r="D111" s="115" t="s">
        <v>168</v>
      </c>
      <c r="E111" s="115">
        <v>0.102739726027397</v>
      </c>
      <c r="F111" s="109" t="s">
        <v>146</v>
      </c>
    </row>
    <row r="112" spans="2:6" ht="15">
      <c r="B112" s="109" t="s">
        <v>166</v>
      </c>
      <c r="C112" s="60" t="s">
        <v>427</v>
      </c>
      <c r="D112" s="115" t="s">
        <v>169</v>
      </c>
      <c r="E112" s="115">
        <v>8.5616438356164396E-3</v>
      </c>
      <c r="F112" s="109" t="s">
        <v>146</v>
      </c>
    </row>
    <row r="113" spans="2:6" ht="15">
      <c r="B113" s="116" t="s">
        <v>166</v>
      </c>
      <c r="C113" s="60" t="s">
        <v>427</v>
      </c>
      <c r="D113" s="115" t="s">
        <v>170</v>
      </c>
      <c r="E113" s="115">
        <v>0.12682648401826499</v>
      </c>
      <c r="F113" s="109" t="s">
        <v>146</v>
      </c>
    </row>
    <row r="114" spans="2:6" ht="15">
      <c r="B114" s="109" t="s">
        <v>166</v>
      </c>
      <c r="C114" s="60" t="s">
        <v>427</v>
      </c>
      <c r="D114" s="115" t="s">
        <v>171</v>
      </c>
      <c r="E114" s="115">
        <v>0.13835616438356199</v>
      </c>
      <c r="F114" s="109" t="s">
        <v>146</v>
      </c>
    </row>
    <row r="115" spans="2:6" ht="15">
      <c r="B115" s="109" t="s">
        <v>166</v>
      </c>
      <c r="C115" s="60" t="s">
        <v>427</v>
      </c>
      <c r="D115" s="115" t="s">
        <v>172</v>
      </c>
      <c r="E115" s="115">
        <v>1.15296803652968E-2</v>
      </c>
      <c r="F115" s="109" t="s">
        <v>146</v>
      </c>
    </row>
    <row r="116" spans="2:6" ht="15">
      <c r="B116" s="109" t="s">
        <v>166</v>
      </c>
      <c r="C116" s="60" t="s">
        <v>427</v>
      </c>
      <c r="D116" s="115" t="s">
        <v>173</v>
      </c>
      <c r="E116" s="115">
        <v>9.9200913242009095E-2</v>
      </c>
      <c r="F116" s="109" t="s">
        <v>146</v>
      </c>
    </row>
    <row r="117" spans="2:6" ht="15">
      <c r="B117" s="116" t="s">
        <v>166</v>
      </c>
      <c r="C117" s="60" t="s">
        <v>427</v>
      </c>
      <c r="D117" s="115" t="s">
        <v>174</v>
      </c>
      <c r="E117" s="115">
        <v>0.108219178082192</v>
      </c>
      <c r="F117" s="109" t="s">
        <v>146</v>
      </c>
    </row>
    <row r="118" spans="2:6" ht="15">
      <c r="B118" s="109" t="s">
        <v>166</v>
      </c>
      <c r="C118" s="60" t="s">
        <v>427</v>
      </c>
      <c r="D118" s="115" t="s">
        <v>175</v>
      </c>
      <c r="E118" s="115">
        <v>9.0182648401826507E-3</v>
      </c>
      <c r="F118" s="109" t="s">
        <v>146</v>
      </c>
    </row>
    <row r="119" spans="2:6" ht="15">
      <c r="B119" s="109" t="s">
        <v>166</v>
      </c>
      <c r="C119" s="60" t="s">
        <v>427</v>
      </c>
      <c r="D119" s="115" t="s">
        <v>176</v>
      </c>
      <c r="E119" s="115">
        <v>0.13812785388127899</v>
      </c>
      <c r="F119" s="109" t="s">
        <v>146</v>
      </c>
    </row>
    <row r="120" spans="2:6" ht="15">
      <c r="B120" s="109" t="s">
        <v>166</v>
      </c>
      <c r="C120" s="60" t="s">
        <v>427</v>
      </c>
      <c r="D120" s="115" t="s">
        <v>177</v>
      </c>
      <c r="E120" s="115">
        <v>0.150684931506849</v>
      </c>
      <c r="F120" s="109" t="s">
        <v>146</v>
      </c>
    </row>
    <row r="121" spans="2:6" ht="15">
      <c r="B121" s="119" t="s">
        <v>166</v>
      </c>
      <c r="C121" s="60" t="s">
        <v>427</v>
      </c>
      <c r="D121" s="120" t="s">
        <v>178</v>
      </c>
      <c r="E121" s="120">
        <v>1.25570776255708E-2</v>
      </c>
      <c r="F121" s="121" t="s">
        <v>146</v>
      </c>
    </row>
    <row r="122" spans="2:6" ht="15">
      <c r="B122" s="109"/>
      <c r="C122" s="62"/>
      <c r="D122" s="115"/>
      <c r="E122" s="115"/>
      <c r="F122" s="109"/>
    </row>
    <row r="123" spans="2:6" ht="15">
      <c r="B123" s="109"/>
      <c r="C123" s="62"/>
      <c r="D123" s="115"/>
      <c r="E123" s="115"/>
      <c r="F123" s="109"/>
    </row>
    <row r="124" spans="2:6" ht="15">
      <c r="B124" s="109"/>
      <c r="C124" s="62"/>
      <c r="D124" s="115"/>
      <c r="E124" s="115"/>
      <c r="F124" s="109"/>
    </row>
    <row r="125" spans="2:6" ht="15">
      <c r="B125" s="116"/>
      <c r="C125" s="62"/>
      <c r="D125" s="115"/>
      <c r="E125" s="115"/>
      <c r="F125" s="109"/>
    </row>
    <row r="126" spans="2:6" ht="15">
      <c r="B126" s="109"/>
      <c r="C126" s="62"/>
      <c r="D126" s="115"/>
      <c r="E126" s="115"/>
      <c r="F126" s="109"/>
    </row>
    <row r="127" spans="2:6" ht="15">
      <c r="B127" s="109"/>
      <c r="C127" s="62"/>
      <c r="D127" s="115"/>
      <c r="E127" s="115"/>
      <c r="F127" s="109"/>
    </row>
    <row r="128" spans="2:6" ht="15">
      <c r="B128" s="109"/>
      <c r="C128" s="62"/>
      <c r="D128" s="115"/>
      <c r="E128" s="115"/>
      <c r="F128" s="109"/>
    </row>
    <row r="129" spans="2:6" ht="15">
      <c r="B129" s="116"/>
      <c r="C129" s="62"/>
      <c r="D129" s="115"/>
      <c r="E129" s="115"/>
      <c r="F129" s="109"/>
    </row>
    <row r="130" spans="2:6" ht="15">
      <c r="B130" s="109"/>
      <c r="C130" s="62"/>
      <c r="D130" s="115"/>
      <c r="E130" s="115"/>
      <c r="F130" s="109"/>
    </row>
    <row r="131" spans="2:6" ht="15">
      <c r="B131" s="109"/>
      <c r="C131" s="62"/>
      <c r="D131" s="115"/>
      <c r="E131" s="115"/>
      <c r="F131" s="109"/>
    </row>
    <row r="132" spans="2:6" ht="15">
      <c r="B132" s="109"/>
      <c r="C132" s="62"/>
      <c r="D132" s="115"/>
      <c r="E132" s="115"/>
      <c r="F132" s="109"/>
    </row>
    <row r="133" spans="2:6" ht="15">
      <c r="B133" s="119"/>
      <c r="C133" s="62"/>
      <c r="D133" s="120"/>
      <c r="E133" s="120"/>
      <c r="F133" s="121"/>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144"/>
  <sheetViews>
    <sheetView topLeftCell="A105" zoomScale="55" zoomScaleNormal="55" workbookViewId="0">
      <selection activeCell="H136" sqref="H136"/>
    </sheetView>
  </sheetViews>
  <sheetFormatPr defaultColWidth="9" defaultRowHeight="12.75"/>
  <cols>
    <col min="1" max="1" width="20" customWidth="1"/>
    <col min="2" max="2" width="28.5703125" customWidth="1"/>
    <col min="3" max="3" width="26.85546875" customWidth="1"/>
    <col min="4" max="4" width="37.28515625" customWidth="1"/>
    <col min="5" max="5" width="16.42578125" customWidth="1"/>
    <col min="6" max="7" width="13.7109375" customWidth="1"/>
    <col min="11" max="11" width="16.42578125" customWidth="1"/>
    <col min="12" max="12" width="11.7109375" customWidth="1"/>
    <col min="17" max="17" width="20" customWidth="1"/>
  </cols>
  <sheetData>
    <row r="1" spans="1:24" s="68" customFormat="1" ht="15">
      <c r="A1" s="66" t="s">
        <v>442</v>
      </c>
      <c r="B1" s="70">
        <v>1</v>
      </c>
      <c r="C1" s="70" t="s">
        <v>344</v>
      </c>
      <c r="D1" s="71" t="s">
        <v>9</v>
      </c>
      <c r="E1" s="71" t="s">
        <v>10</v>
      </c>
      <c r="F1" s="71" t="s">
        <v>11</v>
      </c>
      <c r="G1" s="71" t="s">
        <v>12</v>
      </c>
      <c r="H1" s="71" t="s">
        <v>13</v>
      </c>
      <c r="I1" s="71" t="s">
        <v>14</v>
      </c>
      <c r="J1" s="71" t="s">
        <v>212</v>
      </c>
      <c r="K1" s="94"/>
      <c r="L1" s="65"/>
      <c r="M1" s="66"/>
      <c r="N1" s="65"/>
      <c r="O1" s="65"/>
      <c r="P1" s="65"/>
      <c r="Q1" s="65"/>
      <c r="R1" s="65"/>
      <c r="S1" s="65"/>
    </row>
    <row r="2" spans="1:24" ht="15">
      <c r="A2" s="60"/>
      <c r="B2" s="60" t="s">
        <v>346</v>
      </c>
      <c r="C2" s="60" t="s">
        <v>347</v>
      </c>
      <c r="D2" s="60"/>
      <c r="E2" s="60"/>
      <c r="F2" s="60"/>
      <c r="G2" s="60"/>
      <c r="H2" s="60"/>
      <c r="I2" s="60"/>
      <c r="J2" s="60"/>
      <c r="K2" s="60"/>
      <c r="L2" s="60"/>
      <c r="M2" s="64"/>
      <c r="N2" s="60"/>
      <c r="O2" s="60"/>
      <c r="P2" s="60"/>
      <c r="Q2" s="60"/>
      <c r="R2" s="60"/>
      <c r="S2" s="60"/>
    </row>
    <row r="3" spans="1:24" ht="15">
      <c r="A3" s="60"/>
      <c r="B3" s="62" t="s">
        <v>443</v>
      </c>
      <c r="C3" s="60"/>
      <c r="D3" s="60"/>
      <c r="E3" s="60"/>
      <c r="F3" s="60"/>
      <c r="G3" s="60"/>
      <c r="H3" s="60"/>
      <c r="I3" s="60"/>
      <c r="J3" s="60"/>
      <c r="K3" s="60"/>
      <c r="L3" s="60"/>
      <c r="M3" s="60"/>
      <c r="N3" s="60"/>
      <c r="O3" s="60"/>
      <c r="P3" s="60"/>
      <c r="Q3" s="60"/>
      <c r="R3" s="60"/>
      <c r="S3" s="60"/>
    </row>
    <row r="4" spans="1:24" ht="15">
      <c r="A4" s="60"/>
      <c r="B4" s="72" t="s">
        <v>352</v>
      </c>
      <c r="C4" s="72" t="s">
        <v>444</v>
      </c>
      <c r="D4" s="73">
        <f>attached_rail!W14</f>
        <v>0</v>
      </c>
      <c r="E4" s="73">
        <f>attached_rail!AU14</f>
        <v>0.1</v>
      </c>
      <c r="F4" s="73">
        <f>attached_rail!BS14</f>
        <v>0.2</v>
      </c>
      <c r="G4" s="73">
        <f>attached_rail!CQ14</f>
        <v>0.1</v>
      </c>
      <c r="H4" s="73">
        <f>attached_rail!DO14</f>
        <v>0.2</v>
      </c>
      <c r="I4" s="73">
        <f>attached_rail!EM14</f>
        <v>0.3</v>
      </c>
      <c r="J4" s="73">
        <f>attached_rail!FK14</f>
        <v>0.1</v>
      </c>
      <c r="K4" s="73"/>
      <c r="L4" s="60"/>
    </row>
    <row r="5" spans="1:24" ht="15">
      <c r="A5" s="60"/>
      <c r="B5" s="72" t="s">
        <v>349</v>
      </c>
      <c r="C5" s="72" t="s">
        <v>444</v>
      </c>
      <c r="D5" s="73">
        <f>attached_rail!W15</f>
        <v>3.7</v>
      </c>
      <c r="E5" s="73">
        <f>attached_rail!AU15</f>
        <v>6.9</v>
      </c>
      <c r="F5" s="73">
        <f>attached_rail!BS15</f>
        <v>18.899999999999999</v>
      </c>
      <c r="G5" s="73">
        <f>attached_rail!CQ15</f>
        <v>9.6999999999999993</v>
      </c>
      <c r="H5" s="73">
        <f>attached_rail!DO15</f>
        <v>15.8</v>
      </c>
      <c r="I5" s="73">
        <f>attached_rail!EM15</f>
        <v>23.7</v>
      </c>
      <c r="J5" s="73">
        <f>attached_rail!FK15</f>
        <v>11.7</v>
      </c>
      <c r="K5" s="73"/>
      <c r="L5" s="60"/>
    </row>
    <row r="6" spans="1:24" ht="15">
      <c r="A6" s="60"/>
      <c r="B6" s="60" t="s">
        <v>353</v>
      </c>
      <c r="C6" s="62" t="s">
        <v>445</v>
      </c>
      <c r="D6" s="73"/>
      <c r="E6" s="73"/>
      <c r="F6" s="73"/>
      <c r="G6" s="73"/>
      <c r="H6" s="73"/>
      <c r="I6" s="73"/>
      <c r="J6" s="73"/>
      <c r="K6" s="73"/>
      <c r="L6" s="60"/>
    </row>
    <row r="7" spans="1:24" ht="15">
      <c r="A7" s="60"/>
      <c r="B7" s="72" t="s">
        <v>352</v>
      </c>
      <c r="C7" s="72" t="s">
        <v>444</v>
      </c>
      <c r="D7" s="73">
        <f>D4*39</f>
        <v>0</v>
      </c>
      <c r="E7" s="73">
        <f t="shared" ref="E7:J7" si="0">E4*39</f>
        <v>3.9</v>
      </c>
      <c r="F7" s="73">
        <f t="shared" si="0"/>
        <v>7.8</v>
      </c>
      <c r="G7" s="73">
        <f t="shared" si="0"/>
        <v>3.9</v>
      </c>
      <c r="H7" s="73">
        <f t="shared" si="0"/>
        <v>7.8</v>
      </c>
      <c r="I7" s="73">
        <f t="shared" si="0"/>
        <v>11.7</v>
      </c>
      <c r="J7" s="73">
        <f t="shared" si="0"/>
        <v>3.9</v>
      </c>
      <c r="K7" s="73"/>
      <c r="L7" s="60"/>
    </row>
    <row r="8" spans="1:24" ht="15">
      <c r="A8" s="60"/>
      <c r="B8" s="72" t="s">
        <v>349</v>
      </c>
      <c r="C8" s="72" t="s">
        <v>444</v>
      </c>
      <c r="D8" s="73">
        <f>D5*123</f>
        <v>455.1</v>
      </c>
      <c r="E8" s="73">
        <f t="shared" ref="E8:J8" si="1">E5*123</f>
        <v>848.7</v>
      </c>
      <c r="F8" s="73">
        <f t="shared" si="1"/>
        <v>2324.6999999999998</v>
      </c>
      <c r="G8" s="73">
        <f t="shared" si="1"/>
        <v>1193.0999999999999</v>
      </c>
      <c r="H8" s="73">
        <f t="shared" si="1"/>
        <v>1943.4</v>
      </c>
      <c r="I8" s="73">
        <f t="shared" si="1"/>
        <v>2915.1</v>
      </c>
      <c r="J8" s="73">
        <f t="shared" si="1"/>
        <v>1439.1</v>
      </c>
      <c r="K8" s="73"/>
      <c r="L8" s="60"/>
    </row>
    <row r="9" spans="1:24" ht="15">
      <c r="A9" s="60"/>
      <c r="B9" s="60"/>
      <c r="C9" s="60"/>
      <c r="D9" s="73"/>
      <c r="E9" s="73"/>
      <c r="F9" s="73"/>
      <c r="G9" s="73"/>
      <c r="H9" s="73"/>
      <c r="I9" s="73"/>
      <c r="J9" s="73"/>
      <c r="K9" s="73"/>
      <c r="L9" s="73"/>
      <c r="M9" s="73"/>
      <c r="N9" s="73"/>
      <c r="O9" s="60"/>
    </row>
    <row r="10" spans="1:24" ht="15">
      <c r="A10" s="60"/>
      <c r="B10" s="60"/>
      <c r="C10" s="60"/>
      <c r="D10" s="73"/>
      <c r="E10" s="73"/>
      <c r="F10" s="73"/>
      <c r="G10" s="73"/>
      <c r="H10" s="73"/>
      <c r="I10" s="73"/>
      <c r="J10" s="73"/>
      <c r="K10" s="73"/>
      <c r="L10" s="73"/>
      <c r="M10" s="73"/>
      <c r="N10" s="73"/>
      <c r="O10" s="60"/>
      <c r="X10" s="60"/>
    </row>
    <row r="11" spans="1:24" ht="15">
      <c r="A11" s="60"/>
      <c r="D11" s="73"/>
      <c r="E11" s="73"/>
      <c r="F11" s="73"/>
      <c r="G11" s="73"/>
      <c r="H11" s="73"/>
      <c r="I11" s="73"/>
      <c r="J11" s="73"/>
      <c r="K11" s="73"/>
      <c r="L11" s="73"/>
      <c r="M11" s="73"/>
      <c r="N11" s="73"/>
      <c r="O11" s="60"/>
      <c r="X11" s="60"/>
    </row>
    <row r="12" spans="1:24" ht="15">
      <c r="A12" s="60"/>
      <c r="B12" s="72"/>
      <c r="C12" s="72"/>
      <c r="D12" s="73"/>
      <c r="E12" s="73"/>
      <c r="F12" s="73"/>
      <c r="G12" s="73"/>
      <c r="H12" s="73"/>
      <c r="I12" s="73"/>
      <c r="J12" s="73"/>
      <c r="K12" s="73"/>
      <c r="L12" s="73"/>
      <c r="M12" s="73"/>
      <c r="N12" s="73"/>
      <c r="O12" s="60"/>
      <c r="P12" s="60"/>
      <c r="Q12" s="60"/>
      <c r="R12" s="60"/>
      <c r="S12" s="60"/>
      <c r="T12" s="60"/>
      <c r="U12" s="60"/>
      <c r="V12" s="60"/>
      <c r="W12" s="60"/>
      <c r="X12" s="60"/>
    </row>
    <row r="13" spans="1:24" ht="15">
      <c r="A13" s="60"/>
      <c r="B13" s="72"/>
      <c r="C13" s="60"/>
      <c r="D13" s="73"/>
      <c r="E13" s="73"/>
      <c r="F13" s="73"/>
      <c r="G13" s="73"/>
      <c r="H13" s="73"/>
      <c r="I13" s="73"/>
      <c r="J13" s="73"/>
      <c r="K13" s="73"/>
      <c r="L13" s="73"/>
      <c r="M13" s="73"/>
      <c r="N13" s="73"/>
      <c r="O13" s="60"/>
      <c r="P13" s="60"/>
    </row>
    <row r="14" spans="1:24" ht="15">
      <c r="A14" s="60"/>
      <c r="B14" s="72"/>
      <c r="C14" s="60"/>
      <c r="D14" s="73"/>
      <c r="E14" s="73"/>
      <c r="F14" s="73"/>
      <c r="G14" s="73"/>
      <c r="H14" s="73"/>
      <c r="I14" s="73"/>
      <c r="J14" s="73"/>
      <c r="K14" s="73"/>
      <c r="L14" s="73"/>
      <c r="M14" s="73"/>
      <c r="N14" s="73"/>
      <c r="O14" s="60"/>
      <c r="P14" s="60"/>
    </row>
    <row r="15" spans="1:24" ht="15">
      <c r="C15" s="60"/>
      <c r="D15" s="60"/>
      <c r="E15" s="60"/>
      <c r="F15" s="60"/>
      <c r="G15" s="60"/>
      <c r="H15" s="60"/>
      <c r="I15" s="60"/>
      <c r="J15" s="60"/>
      <c r="K15" s="60"/>
      <c r="L15" s="60"/>
      <c r="M15" s="60"/>
      <c r="N15" s="60"/>
      <c r="O15" s="60"/>
      <c r="P15" s="60"/>
      <c r="Q15" s="60"/>
    </row>
    <row r="16" spans="1:24" ht="15">
      <c r="B16" s="62" t="s">
        <v>446</v>
      </c>
      <c r="C16" s="60"/>
      <c r="D16" s="59" t="s">
        <v>66</v>
      </c>
      <c r="E16" s="59"/>
      <c r="F16" s="60"/>
      <c r="G16" s="60"/>
      <c r="H16" s="60"/>
      <c r="I16" s="60"/>
      <c r="J16" s="60"/>
      <c r="K16" s="60"/>
      <c r="L16" s="60"/>
      <c r="M16" s="60"/>
      <c r="N16" s="60"/>
      <c r="O16" s="60"/>
      <c r="P16" s="60"/>
      <c r="Q16" s="60"/>
    </row>
    <row r="17" spans="2:25" ht="15">
      <c r="B17" s="61" t="s">
        <v>8</v>
      </c>
      <c r="C17" s="61" t="s">
        <v>69</v>
      </c>
      <c r="D17" s="61" t="s">
        <v>70</v>
      </c>
      <c r="E17" s="74" t="s">
        <v>9</v>
      </c>
      <c r="F17" s="74" t="s">
        <v>10</v>
      </c>
      <c r="G17" s="74" t="s">
        <v>11</v>
      </c>
      <c r="H17" s="74" t="s">
        <v>12</v>
      </c>
      <c r="I17" s="74" t="s">
        <v>13</v>
      </c>
      <c r="J17" s="74" t="s">
        <v>14</v>
      </c>
      <c r="K17" s="74" t="s">
        <v>15</v>
      </c>
      <c r="L17" s="88"/>
      <c r="M17" s="60"/>
      <c r="O17" s="83"/>
      <c r="P17" s="83"/>
      <c r="Q17" s="83"/>
      <c r="R17" s="83"/>
    </row>
    <row r="18" spans="2:25" ht="15">
      <c r="B18" s="62" t="s">
        <v>447</v>
      </c>
      <c r="C18" s="60" t="s">
        <v>141</v>
      </c>
      <c r="D18" s="62" t="s">
        <v>448</v>
      </c>
      <c r="E18" s="75">
        <f>39/1000</f>
        <v>3.9E-2</v>
      </c>
      <c r="F18" s="75">
        <f t="shared" ref="F18:K18" si="2">39/1000</f>
        <v>3.9E-2</v>
      </c>
      <c r="G18" s="75">
        <f t="shared" si="2"/>
        <v>3.9E-2</v>
      </c>
      <c r="H18" s="75">
        <f t="shared" si="2"/>
        <v>3.9E-2</v>
      </c>
      <c r="I18" s="75">
        <f t="shared" si="2"/>
        <v>3.9E-2</v>
      </c>
      <c r="J18" s="75">
        <f t="shared" si="2"/>
        <v>3.9E-2</v>
      </c>
      <c r="K18" s="75">
        <f t="shared" si="2"/>
        <v>3.9E-2</v>
      </c>
      <c r="L18" s="95"/>
      <c r="M18" s="60"/>
      <c r="O18" s="96" t="s">
        <v>449</v>
      </c>
      <c r="P18" s="97"/>
      <c r="Q18" s="97"/>
      <c r="R18" s="97"/>
      <c r="S18" s="60"/>
      <c r="T18" s="60"/>
      <c r="U18" s="60"/>
    </row>
    <row r="19" spans="2:25" ht="15">
      <c r="B19" s="62" t="s">
        <v>450</v>
      </c>
      <c r="C19" s="60" t="s">
        <v>141</v>
      </c>
      <c r="D19" s="60" t="s">
        <v>451</v>
      </c>
      <c r="E19" s="75">
        <f>123/1000</f>
        <v>0.123</v>
      </c>
      <c r="F19" s="75">
        <f t="shared" ref="F19:K19" si="3">123/1000</f>
        <v>0.123</v>
      </c>
      <c r="G19" s="75">
        <f t="shared" si="3"/>
        <v>0.123</v>
      </c>
      <c r="H19" s="75">
        <f t="shared" si="3"/>
        <v>0.123</v>
      </c>
      <c r="I19" s="75">
        <f t="shared" si="3"/>
        <v>0.123</v>
      </c>
      <c r="J19" s="75">
        <f t="shared" si="3"/>
        <v>0.123</v>
      </c>
      <c r="K19" s="75">
        <f t="shared" si="3"/>
        <v>0.123</v>
      </c>
      <c r="L19" s="95"/>
      <c r="M19" s="60"/>
      <c r="O19" s="97"/>
      <c r="P19" s="97"/>
      <c r="Q19" s="97"/>
      <c r="R19" s="97"/>
      <c r="S19" s="60"/>
      <c r="T19" s="60"/>
      <c r="U19" s="60"/>
    </row>
    <row r="20" spans="2:25" ht="15">
      <c r="B20" s="60"/>
      <c r="C20" s="60"/>
      <c r="D20" s="60"/>
      <c r="E20" s="75"/>
      <c r="F20" s="76"/>
      <c r="G20" s="76"/>
      <c r="H20" s="76"/>
      <c r="I20" s="76"/>
      <c r="J20" s="76"/>
      <c r="K20" s="76"/>
      <c r="L20" s="95"/>
      <c r="M20" s="60"/>
      <c r="O20" s="97"/>
      <c r="P20" s="97"/>
      <c r="Q20" s="97"/>
      <c r="R20" s="97"/>
      <c r="S20" s="60"/>
      <c r="T20" s="60"/>
      <c r="U20" s="60"/>
    </row>
    <row r="21" spans="2:25" ht="15">
      <c r="B21" s="60"/>
      <c r="C21" s="60"/>
      <c r="D21" s="60"/>
      <c r="E21" s="75"/>
      <c r="F21" s="76"/>
      <c r="G21" s="76"/>
      <c r="H21" s="76"/>
      <c r="I21" s="76"/>
      <c r="J21" s="76"/>
      <c r="K21" s="76"/>
      <c r="L21" s="95"/>
      <c r="M21" s="60"/>
      <c r="O21" s="97"/>
      <c r="P21" s="97"/>
      <c r="Q21" s="97"/>
      <c r="R21" s="97"/>
      <c r="S21" s="60"/>
      <c r="T21" s="60"/>
      <c r="U21" s="60"/>
    </row>
    <row r="22" spans="2:25" ht="15">
      <c r="B22" s="60"/>
      <c r="C22" s="60"/>
      <c r="D22" s="60"/>
      <c r="E22" s="75"/>
      <c r="F22" s="76"/>
      <c r="G22" s="76"/>
      <c r="H22" s="76"/>
      <c r="I22" s="76"/>
      <c r="J22" s="76"/>
      <c r="K22" s="76"/>
      <c r="L22" s="95"/>
      <c r="M22" s="60"/>
      <c r="O22" s="97"/>
      <c r="P22" s="97"/>
      <c r="Q22" s="97"/>
      <c r="R22" s="97"/>
      <c r="S22" s="60"/>
      <c r="T22" s="60"/>
      <c r="U22" s="60"/>
    </row>
    <row r="23" spans="2:25" ht="15">
      <c r="B23" s="62" t="s">
        <v>452</v>
      </c>
      <c r="C23" s="60"/>
      <c r="D23" s="60"/>
      <c r="E23" s="73"/>
      <c r="F23" s="73"/>
      <c r="G23" s="73"/>
      <c r="H23" s="73"/>
      <c r="I23" s="73"/>
      <c r="J23" s="73"/>
      <c r="K23" s="73"/>
      <c r="L23" s="73"/>
      <c r="M23" s="73"/>
      <c r="N23" s="73"/>
      <c r="O23" s="73"/>
      <c r="P23" s="60"/>
      <c r="Q23" s="60"/>
      <c r="R23" s="60"/>
      <c r="S23" s="60"/>
      <c r="T23" s="60"/>
      <c r="U23" s="60"/>
      <c r="V23" s="60"/>
      <c r="W23" s="60"/>
      <c r="X23" s="60"/>
      <c r="Y23" s="60"/>
    </row>
    <row r="24" spans="2:25" ht="15">
      <c r="B24" s="59" t="s">
        <v>144</v>
      </c>
      <c r="C24" s="60"/>
      <c r="D24" s="60"/>
      <c r="E24" s="60"/>
      <c r="F24" s="60"/>
      <c r="G24" s="60"/>
      <c r="H24" s="60"/>
      <c r="I24" s="60"/>
      <c r="J24" s="60"/>
      <c r="K24" s="60"/>
      <c r="L24" s="98"/>
      <c r="M24" s="99"/>
      <c r="N24" s="99"/>
      <c r="O24" s="99"/>
      <c r="P24" s="99"/>
      <c r="Q24" s="99"/>
      <c r="R24" s="99"/>
      <c r="S24" s="99"/>
      <c r="T24" s="60"/>
      <c r="U24" s="60"/>
      <c r="V24" s="60"/>
      <c r="W24" s="60"/>
      <c r="X24" s="60"/>
      <c r="Y24" s="60"/>
    </row>
    <row r="25" spans="2:25" ht="15">
      <c r="B25" s="61" t="s">
        <v>38</v>
      </c>
      <c r="C25" s="74" t="s">
        <v>9</v>
      </c>
      <c r="D25" s="74" t="s">
        <v>10</v>
      </c>
      <c r="E25" s="74" t="s">
        <v>11</v>
      </c>
      <c r="F25" s="74" t="s">
        <v>12</v>
      </c>
      <c r="G25" s="74" t="s">
        <v>13</v>
      </c>
      <c r="H25" s="74" t="s">
        <v>14</v>
      </c>
      <c r="I25" s="100" t="s">
        <v>15</v>
      </c>
      <c r="K25" s="83"/>
      <c r="L25" s="101" t="s">
        <v>38</v>
      </c>
      <c r="M25" s="102" t="s">
        <v>9</v>
      </c>
      <c r="N25" s="102" t="s">
        <v>10</v>
      </c>
      <c r="O25" s="102" t="s">
        <v>11</v>
      </c>
      <c r="P25" s="102" t="s">
        <v>12</v>
      </c>
      <c r="Q25" s="102" t="s">
        <v>13</v>
      </c>
      <c r="R25" s="102" t="s">
        <v>14</v>
      </c>
      <c r="S25" s="106" t="s">
        <v>15</v>
      </c>
      <c r="U25" s="107" t="s">
        <v>453</v>
      </c>
    </row>
    <row r="26" spans="2:25" ht="15">
      <c r="B26" s="62" t="s">
        <v>448</v>
      </c>
      <c r="C26" s="77">
        <f>D7/1000</f>
        <v>0</v>
      </c>
      <c r="D26" s="77">
        <f t="shared" ref="D26:I26" si="4">E7/1000</f>
        <v>3.8999999999999998E-3</v>
      </c>
      <c r="E26" s="77">
        <f t="shared" si="4"/>
        <v>7.7999999999999996E-3</v>
      </c>
      <c r="F26" s="77">
        <f t="shared" si="4"/>
        <v>3.8999999999999998E-3</v>
      </c>
      <c r="G26" s="77">
        <f t="shared" si="4"/>
        <v>7.7999999999999996E-3</v>
      </c>
      <c r="H26" s="77">
        <f t="shared" si="4"/>
        <v>1.17E-2</v>
      </c>
      <c r="I26" s="77">
        <f t="shared" si="4"/>
        <v>3.8999999999999998E-3</v>
      </c>
      <c r="K26" s="97"/>
      <c r="L26" s="103" t="s">
        <v>448</v>
      </c>
      <c r="M26" s="104">
        <f>C26</f>
        <v>0</v>
      </c>
      <c r="N26" s="104">
        <f t="shared" ref="N26:S27" si="5">D26</f>
        <v>3.8999999999999998E-3</v>
      </c>
      <c r="O26" s="104">
        <f t="shared" si="5"/>
        <v>7.7999999999999996E-3</v>
      </c>
      <c r="P26" s="104">
        <f t="shared" si="5"/>
        <v>3.8999999999999998E-3</v>
      </c>
      <c r="Q26" s="104">
        <f t="shared" si="5"/>
        <v>7.7999999999999996E-3</v>
      </c>
      <c r="R26" s="104">
        <f t="shared" si="5"/>
        <v>1.17E-2</v>
      </c>
      <c r="S26" s="104">
        <f t="shared" si="5"/>
        <v>3.8999999999999998E-3</v>
      </c>
    </row>
    <row r="27" spans="2:25" ht="15">
      <c r="B27" s="60" t="s">
        <v>451</v>
      </c>
      <c r="C27" s="77">
        <f>D8/1000</f>
        <v>0.4551</v>
      </c>
      <c r="D27" s="77">
        <f t="shared" ref="D27:I27" si="6">E8/1000</f>
        <v>0.84870000000000001</v>
      </c>
      <c r="E27" s="77">
        <f t="shared" si="6"/>
        <v>2.3247</v>
      </c>
      <c r="F27" s="77">
        <f t="shared" si="6"/>
        <v>1.1931</v>
      </c>
      <c r="G27" s="77">
        <f t="shared" si="6"/>
        <v>1.9434</v>
      </c>
      <c r="H27" s="77">
        <f t="shared" si="6"/>
        <v>2.9150999999999998</v>
      </c>
      <c r="I27" s="77">
        <f t="shared" si="6"/>
        <v>1.4391</v>
      </c>
      <c r="K27" s="97"/>
      <c r="L27" s="99" t="s">
        <v>451</v>
      </c>
      <c r="M27" s="104">
        <f>C27</f>
        <v>0.4551</v>
      </c>
      <c r="N27" s="104">
        <f t="shared" si="5"/>
        <v>0.84870000000000001</v>
      </c>
      <c r="O27" s="104">
        <f t="shared" si="5"/>
        <v>2.3247</v>
      </c>
      <c r="P27" s="104">
        <f t="shared" si="5"/>
        <v>1.1931</v>
      </c>
      <c r="Q27" s="104">
        <f t="shared" si="5"/>
        <v>1.9434</v>
      </c>
      <c r="R27" s="104">
        <f t="shared" si="5"/>
        <v>2.9150999999999998</v>
      </c>
      <c r="S27" s="104">
        <f t="shared" si="5"/>
        <v>1.4391</v>
      </c>
    </row>
    <row r="28" spans="2:25" ht="15">
      <c r="B28" s="60"/>
      <c r="C28" s="77"/>
      <c r="D28" s="78"/>
      <c r="E28" s="78"/>
      <c r="F28" s="78"/>
      <c r="G28" s="78"/>
      <c r="H28" s="78"/>
      <c r="I28" s="78"/>
      <c r="K28" s="97"/>
      <c r="L28" s="97"/>
      <c r="M28" s="97"/>
      <c r="N28" s="105"/>
    </row>
    <row r="29" spans="2:25">
      <c r="C29" s="77"/>
    </row>
    <row r="30" spans="2:25" s="69" customFormat="1" ht="15">
      <c r="C30" s="79"/>
      <c r="D30" s="80"/>
      <c r="E30" s="81"/>
      <c r="F30" s="81"/>
      <c r="G30" s="81"/>
      <c r="H30" s="81"/>
      <c r="I30" s="81"/>
      <c r="J30" s="81"/>
      <c r="K30" s="81"/>
      <c r="L30" s="81"/>
      <c r="M30" s="81"/>
      <c r="N30" s="81"/>
      <c r="O30" s="81"/>
    </row>
    <row r="31" spans="2:25" s="69" customFormat="1" ht="15">
      <c r="D31" s="82"/>
      <c r="E31" s="83"/>
      <c r="F31" s="83"/>
      <c r="G31" s="83"/>
      <c r="H31" s="83"/>
      <c r="I31" s="83"/>
      <c r="J31" s="83"/>
      <c r="K31" s="83"/>
      <c r="L31" s="83"/>
      <c r="M31" s="83"/>
      <c r="N31" s="83"/>
      <c r="O31" s="83"/>
    </row>
    <row r="32" spans="2:25" ht="15">
      <c r="D32" s="60"/>
      <c r="E32" s="84"/>
      <c r="F32" s="84"/>
      <c r="G32" s="84"/>
      <c r="H32" s="85"/>
      <c r="I32" s="84"/>
      <c r="J32" s="84"/>
      <c r="K32" s="84"/>
      <c r="L32" s="84"/>
      <c r="M32" s="84"/>
      <c r="N32" s="84"/>
      <c r="O32" s="84"/>
    </row>
    <row r="33" spans="2:15" ht="15">
      <c r="B33" s="59" t="s">
        <v>16</v>
      </c>
      <c r="C33" s="86"/>
      <c r="D33" s="87"/>
      <c r="E33" s="87"/>
      <c r="F33" s="87"/>
      <c r="G33" s="87"/>
      <c r="H33" s="87"/>
      <c r="J33" s="84"/>
      <c r="K33" s="84"/>
      <c r="L33" s="84"/>
      <c r="M33" s="84"/>
      <c r="N33" s="84"/>
      <c r="O33" s="84"/>
    </row>
    <row r="34" spans="2:15" ht="15">
      <c r="B34" s="61" t="s">
        <v>19</v>
      </c>
      <c r="C34" s="61" t="s">
        <v>8</v>
      </c>
      <c r="D34" s="61" t="s">
        <v>20</v>
      </c>
      <c r="E34" s="61" t="s">
        <v>21</v>
      </c>
      <c r="F34" s="61" t="s">
        <v>22</v>
      </c>
      <c r="G34" s="61" t="s">
        <v>23</v>
      </c>
      <c r="H34" s="61" t="s">
        <v>24</v>
      </c>
    </row>
    <row r="35" spans="2:15" ht="15">
      <c r="B35" s="60" t="s">
        <v>27</v>
      </c>
      <c r="C35" s="62" t="s">
        <v>450</v>
      </c>
      <c r="D35" s="60" t="s">
        <v>454</v>
      </c>
      <c r="E35" s="60" t="s">
        <v>358</v>
      </c>
      <c r="F35" s="60" t="s">
        <v>359</v>
      </c>
      <c r="G35" s="60"/>
      <c r="H35" s="60"/>
    </row>
    <row r="36" spans="2:15" ht="15">
      <c r="B36" s="60"/>
      <c r="C36" s="62" t="s">
        <v>447</v>
      </c>
      <c r="D36" s="60" t="s">
        <v>455</v>
      </c>
      <c r="E36" s="60" t="s">
        <v>362</v>
      </c>
      <c r="F36" s="60" t="s">
        <v>363</v>
      </c>
      <c r="G36" s="60"/>
      <c r="H36" s="60"/>
    </row>
    <row r="37" spans="2:15" ht="15">
      <c r="B37" s="60"/>
      <c r="C37" s="60"/>
      <c r="D37" s="60"/>
      <c r="E37" s="60"/>
      <c r="F37" s="60"/>
      <c r="G37" s="60"/>
      <c r="H37" s="60"/>
    </row>
    <row r="38" spans="2:15" ht="15">
      <c r="B38" s="86" t="s">
        <v>42</v>
      </c>
      <c r="C38" s="86"/>
      <c r="D38" s="87"/>
      <c r="E38" s="87"/>
      <c r="F38" s="87"/>
      <c r="G38" s="87"/>
      <c r="H38" s="87"/>
      <c r="I38" s="87"/>
    </row>
    <row r="39" spans="2:15" ht="15">
      <c r="B39" s="61" t="s">
        <v>44</v>
      </c>
      <c r="C39" s="61" t="s">
        <v>38</v>
      </c>
      <c r="D39" s="61" t="s">
        <v>45</v>
      </c>
      <c r="E39" s="61" t="s">
        <v>46</v>
      </c>
      <c r="F39" s="61" t="s">
        <v>47</v>
      </c>
      <c r="G39" s="61" t="s">
        <v>48</v>
      </c>
      <c r="H39" s="61" t="s">
        <v>49</v>
      </c>
      <c r="I39" s="61" t="s">
        <v>50</v>
      </c>
    </row>
    <row r="40" spans="2:15" ht="15">
      <c r="B40" s="60" t="s">
        <v>146</v>
      </c>
      <c r="C40" s="60" t="s">
        <v>451</v>
      </c>
      <c r="D40" s="60" t="s">
        <v>456</v>
      </c>
      <c r="E40" s="60" t="s">
        <v>358</v>
      </c>
      <c r="F40" s="60"/>
      <c r="G40" s="60"/>
      <c r="H40" s="60"/>
      <c r="I40" s="60"/>
    </row>
    <row r="41" spans="2:15" ht="15">
      <c r="B41" s="60"/>
      <c r="C41" s="62" t="s">
        <v>448</v>
      </c>
      <c r="D41" s="60" t="s">
        <v>457</v>
      </c>
      <c r="E41" s="60" t="s">
        <v>362</v>
      </c>
      <c r="F41" s="60"/>
      <c r="G41" s="60"/>
      <c r="H41" s="60"/>
      <c r="I41" s="60"/>
    </row>
    <row r="42" spans="2:15" ht="15">
      <c r="B42" s="60"/>
      <c r="C42" s="60"/>
      <c r="D42" s="60"/>
      <c r="E42" s="60"/>
      <c r="F42" s="60"/>
      <c r="G42" s="60"/>
      <c r="H42" s="60"/>
      <c r="I42" s="60"/>
    </row>
    <row r="43" spans="2:15" ht="15">
      <c r="B43" s="60"/>
      <c r="C43" s="60"/>
      <c r="D43" s="60"/>
      <c r="E43" s="60"/>
      <c r="F43" s="60"/>
      <c r="G43" s="60"/>
      <c r="H43" s="60"/>
      <c r="I43" s="60"/>
    </row>
    <row r="48" spans="2:15" ht="15">
      <c r="B48" s="88" t="s">
        <v>436</v>
      </c>
      <c r="C48" s="60"/>
      <c r="D48" s="89" t="s">
        <v>377</v>
      </c>
      <c r="E48" s="90"/>
      <c r="F48" s="60"/>
      <c r="G48" s="60"/>
      <c r="H48" s="60"/>
      <c r="I48" s="60"/>
      <c r="J48" s="60"/>
      <c r="K48" s="60"/>
      <c r="M48" s="16" t="s">
        <v>458</v>
      </c>
    </row>
    <row r="49" spans="2:11" ht="15">
      <c r="B49" s="61" t="s">
        <v>8</v>
      </c>
      <c r="C49" s="61" t="s">
        <v>69</v>
      </c>
      <c r="D49" s="61" t="s">
        <v>70</v>
      </c>
      <c r="E49" s="74" t="s">
        <v>9</v>
      </c>
      <c r="F49" s="74" t="s">
        <v>10</v>
      </c>
      <c r="G49" s="74" t="s">
        <v>11</v>
      </c>
      <c r="H49" s="74" t="s">
        <v>12</v>
      </c>
      <c r="I49" s="74" t="s">
        <v>13</v>
      </c>
      <c r="J49" s="74" t="s">
        <v>14</v>
      </c>
      <c r="K49" s="74" t="s">
        <v>15</v>
      </c>
    </row>
    <row r="50" spans="2:11" ht="15">
      <c r="B50" s="62" t="s">
        <v>447</v>
      </c>
      <c r="C50" s="60" t="s">
        <v>141</v>
      </c>
      <c r="D50" s="62" t="s">
        <v>448</v>
      </c>
      <c r="E50" s="91">
        <v>1E-3</v>
      </c>
      <c r="F50" s="91">
        <v>1E-3</v>
      </c>
      <c r="G50" s="91">
        <v>1E-3</v>
      </c>
      <c r="H50" s="91">
        <v>1E-3</v>
      </c>
      <c r="I50" s="91">
        <v>1E-3</v>
      </c>
      <c r="J50" s="91">
        <v>1E-3</v>
      </c>
      <c r="K50" s="91">
        <v>1E-3</v>
      </c>
    </row>
    <row r="51" spans="2:11" ht="15">
      <c r="B51" s="62" t="s">
        <v>450</v>
      </c>
      <c r="C51" s="60" t="s">
        <v>141</v>
      </c>
      <c r="D51" s="60" t="s">
        <v>451</v>
      </c>
      <c r="E51" s="91">
        <v>1E-3</v>
      </c>
      <c r="F51" s="91">
        <v>1E-3</v>
      </c>
      <c r="G51" s="91">
        <v>1E-3</v>
      </c>
      <c r="H51" s="91">
        <v>1E-3</v>
      </c>
      <c r="I51" s="91">
        <v>1E-3</v>
      </c>
      <c r="J51" s="91">
        <v>1E-3</v>
      </c>
      <c r="K51" s="91">
        <v>1E-3</v>
      </c>
    </row>
    <row r="52" spans="2:11" ht="15">
      <c r="B52" s="62"/>
      <c r="C52" s="62"/>
      <c r="D52" s="62"/>
      <c r="E52" s="91"/>
      <c r="F52" s="91"/>
      <c r="G52" s="91"/>
      <c r="H52" s="91"/>
      <c r="I52" s="91"/>
      <c r="J52" s="91"/>
      <c r="K52" s="91"/>
    </row>
    <row r="53" spans="2:11" ht="15">
      <c r="B53" s="62"/>
      <c r="C53" s="62"/>
      <c r="D53" s="62"/>
      <c r="E53" s="91"/>
      <c r="F53" s="91"/>
      <c r="G53" s="91"/>
      <c r="H53" s="91"/>
      <c r="I53" s="91"/>
      <c r="J53" s="91"/>
      <c r="K53" s="91"/>
    </row>
    <row r="57" spans="2:11" ht="15">
      <c r="B57" s="283" t="s">
        <v>437</v>
      </c>
      <c r="C57" s="60"/>
      <c r="D57" s="89" t="s">
        <v>383</v>
      </c>
      <c r="E57" s="92"/>
      <c r="F57" s="60"/>
      <c r="G57" s="60"/>
      <c r="H57" s="60"/>
      <c r="I57" s="60"/>
      <c r="J57" s="60"/>
      <c r="K57" s="60"/>
    </row>
    <row r="58" spans="2:11" ht="15">
      <c r="B58" s="61" t="s">
        <v>8</v>
      </c>
      <c r="C58" s="61" t="s">
        <v>69</v>
      </c>
      <c r="D58" s="61" t="s">
        <v>70</v>
      </c>
      <c r="E58" s="74" t="s">
        <v>9</v>
      </c>
      <c r="F58" s="74" t="s">
        <v>10</v>
      </c>
      <c r="G58" s="74" t="s">
        <v>11</v>
      </c>
      <c r="H58" s="74" t="s">
        <v>12</v>
      </c>
      <c r="I58" s="74" t="s">
        <v>13</v>
      </c>
      <c r="J58" s="74" t="s">
        <v>14</v>
      </c>
      <c r="K58" s="74" t="s">
        <v>15</v>
      </c>
    </row>
    <row r="59" spans="2:11" ht="15">
      <c r="B59" s="62" t="s">
        <v>447</v>
      </c>
      <c r="C59" s="60" t="s">
        <v>141</v>
      </c>
      <c r="D59" s="62" t="s">
        <v>448</v>
      </c>
      <c r="E59" s="93">
        <v>1000</v>
      </c>
      <c r="F59" s="93">
        <v>1000</v>
      </c>
      <c r="G59" s="93">
        <v>1000</v>
      </c>
      <c r="H59" s="93">
        <v>1000</v>
      </c>
      <c r="I59" s="93">
        <v>1000</v>
      </c>
      <c r="J59" s="93">
        <v>1000</v>
      </c>
      <c r="K59" s="93">
        <v>1000</v>
      </c>
    </row>
    <row r="60" spans="2:11" ht="15">
      <c r="B60" s="62" t="s">
        <v>450</v>
      </c>
      <c r="C60" s="60" t="s">
        <v>141</v>
      </c>
      <c r="D60" s="60" t="s">
        <v>451</v>
      </c>
      <c r="E60" s="93">
        <v>1000</v>
      </c>
      <c r="F60" s="93">
        <v>1000</v>
      </c>
      <c r="G60" s="93">
        <v>1000</v>
      </c>
      <c r="H60" s="93">
        <v>1000</v>
      </c>
      <c r="I60" s="93">
        <v>1000</v>
      </c>
      <c r="J60" s="93">
        <v>1000</v>
      </c>
      <c r="K60" s="93">
        <v>1000</v>
      </c>
    </row>
    <row r="61" spans="2:11" ht="15">
      <c r="B61" s="62"/>
      <c r="C61" s="62"/>
      <c r="D61" s="62"/>
      <c r="E61" s="93"/>
      <c r="F61" s="93"/>
      <c r="G61" s="93"/>
      <c r="H61" s="93"/>
      <c r="I61" s="93"/>
      <c r="J61" s="93"/>
      <c r="K61" s="93"/>
    </row>
    <row r="62" spans="2:11" ht="15">
      <c r="B62" s="62"/>
      <c r="C62" s="62"/>
      <c r="D62" s="62"/>
      <c r="E62" s="93"/>
      <c r="F62" s="93"/>
      <c r="G62" s="93"/>
      <c r="H62" s="93"/>
      <c r="I62" s="93"/>
      <c r="J62" s="93"/>
      <c r="K62" s="93"/>
    </row>
    <row r="66" spans="2:15" ht="15">
      <c r="B66" s="283" t="s">
        <v>388</v>
      </c>
      <c r="C66" s="60"/>
      <c r="D66" s="89" t="s">
        <v>389</v>
      </c>
      <c r="E66" s="92"/>
      <c r="F66" s="60"/>
      <c r="G66" s="60"/>
      <c r="H66" s="60"/>
      <c r="I66" s="60"/>
      <c r="J66" s="60"/>
      <c r="K66" s="60"/>
    </row>
    <row r="67" spans="2:15" ht="15">
      <c r="B67" s="61" t="s">
        <v>8</v>
      </c>
      <c r="C67" s="61" t="s">
        <v>69</v>
      </c>
      <c r="D67" s="61" t="s">
        <v>70</v>
      </c>
      <c r="E67" s="74" t="s">
        <v>9</v>
      </c>
      <c r="F67" s="74" t="s">
        <v>10</v>
      </c>
      <c r="G67" s="74" t="s">
        <v>11</v>
      </c>
      <c r="H67" s="74" t="s">
        <v>12</v>
      </c>
      <c r="I67" s="74" t="s">
        <v>13</v>
      </c>
      <c r="J67" s="74" t="s">
        <v>14</v>
      </c>
      <c r="K67" s="74" t="s">
        <v>15</v>
      </c>
      <c r="O67" s="117" t="s">
        <v>459</v>
      </c>
    </row>
    <row r="68" spans="2:15" ht="15">
      <c r="B68" s="62" t="s">
        <v>447</v>
      </c>
      <c r="C68" s="60" t="s">
        <v>141</v>
      </c>
      <c r="D68" s="62" t="s">
        <v>448</v>
      </c>
      <c r="E68" s="77">
        <v>200</v>
      </c>
      <c r="F68" s="77">
        <v>200</v>
      </c>
      <c r="G68" s="77">
        <v>200</v>
      </c>
      <c r="H68" s="77">
        <v>200</v>
      </c>
      <c r="I68" s="77">
        <v>200</v>
      </c>
      <c r="J68" s="77">
        <v>200</v>
      </c>
      <c r="K68" s="77">
        <v>200</v>
      </c>
    </row>
    <row r="69" spans="2:15" ht="15">
      <c r="B69" s="62" t="s">
        <v>450</v>
      </c>
      <c r="C69" s="60" t="s">
        <v>141</v>
      </c>
      <c r="D69" s="60" t="s">
        <v>451</v>
      </c>
      <c r="E69" s="77">
        <v>200</v>
      </c>
      <c r="F69" s="77">
        <v>200</v>
      </c>
      <c r="G69" s="77">
        <v>200</v>
      </c>
      <c r="H69" s="77">
        <v>200</v>
      </c>
      <c r="I69" s="77">
        <v>200</v>
      </c>
      <c r="J69" s="77">
        <v>200</v>
      </c>
      <c r="K69" s="77">
        <v>200</v>
      </c>
    </row>
    <row r="70" spans="2:15" ht="15">
      <c r="B70" s="62"/>
      <c r="C70" s="62"/>
      <c r="D70" s="62"/>
      <c r="E70" s="93"/>
      <c r="F70" s="93"/>
      <c r="G70" s="93"/>
      <c r="H70" s="93"/>
      <c r="I70" s="93"/>
      <c r="J70" s="93"/>
      <c r="K70" s="93"/>
    </row>
    <row r="71" spans="2:15" ht="15">
      <c r="B71" s="62"/>
      <c r="C71" s="62"/>
      <c r="D71" s="62"/>
      <c r="E71" s="93"/>
      <c r="F71" s="93"/>
      <c r="G71" s="93"/>
      <c r="H71" s="93"/>
      <c r="I71" s="93"/>
      <c r="J71" s="93"/>
      <c r="K71" s="93"/>
    </row>
    <row r="75" spans="2:15" ht="15">
      <c r="B75" s="88" t="s">
        <v>165</v>
      </c>
      <c r="C75" s="60"/>
      <c r="D75" s="89" t="s">
        <v>395</v>
      </c>
      <c r="E75" s="92"/>
      <c r="F75" s="60"/>
      <c r="G75" s="60"/>
      <c r="H75" s="60"/>
      <c r="I75" s="60"/>
      <c r="J75" s="60"/>
      <c r="K75" s="60"/>
    </row>
    <row r="76" spans="2:15" ht="15">
      <c r="B76" s="61" t="s">
        <v>8</v>
      </c>
      <c r="C76" s="61" t="s">
        <v>69</v>
      </c>
      <c r="D76" s="61" t="s">
        <v>70</v>
      </c>
      <c r="E76" s="74" t="s">
        <v>9</v>
      </c>
      <c r="F76" s="74" t="s">
        <v>10</v>
      </c>
      <c r="G76" s="74" t="s">
        <v>11</v>
      </c>
      <c r="H76" s="74" t="s">
        <v>12</v>
      </c>
      <c r="I76" s="74" t="s">
        <v>13</v>
      </c>
      <c r="J76" s="74" t="s">
        <v>14</v>
      </c>
      <c r="K76" s="74" t="s">
        <v>15</v>
      </c>
    </row>
    <row r="77" spans="2:15" ht="15">
      <c r="B77" s="62" t="s">
        <v>447</v>
      </c>
      <c r="C77" s="60" t="s">
        <v>141</v>
      </c>
      <c r="D77" s="62" t="s">
        <v>448</v>
      </c>
      <c r="E77" s="108">
        <f>C26/E50/E59/E68*1000</f>
        <v>0</v>
      </c>
      <c r="F77" s="108">
        <f t="shared" ref="F77:K77" si="7">D26/F50/F59/F68*1000</f>
        <v>1.95E-2</v>
      </c>
      <c r="G77" s="108">
        <f t="shared" si="7"/>
        <v>3.9E-2</v>
      </c>
      <c r="H77" s="108">
        <f t="shared" si="7"/>
        <v>1.95E-2</v>
      </c>
      <c r="I77" s="108">
        <f t="shared" si="7"/>
        <v>3.9E-2</v>
      </c>
      <c r="J77" s="108">
        <f t="shared" si="7"/>
        <v>5.8500000000000003E-2</v>
      </c>
      <c r="K77" s="108">
        <f t="shared" si="7"/>
        <v>1.95E-2</v>
      </c>
    </row>
    <row r="78" spans="2:15" ht="15">
      <c r="B78" s="62" t="s">
        <v>450</v>
      </c>
      <c r="C78" s="60" t="s">
        <v>141</v>
      </c>
      <c r="D78" s="60" t="s">
        <v>451</v>
      </c>
      <c r="E78" s="108">
        <f>C27/E51/E60/E69*1000</f>
        <v>2.2755000000000001</v>
      </c>
      <c r="F78" s="108">
        <f t="shared" ref="F78:K78" si="8">D27/F51/F60/F69*1000</f>
        <v>4.2435</v>
      </c>
      <c r="G78" s="108">
        <f t="shared" si="8"/>
        <v>11.6235</v>
      </c>
      <c r="H78" s="108">
        <f t="shared" si="8"/>
        <v>5.9654999999999996</v>
      </c>
      <c r="I78" s="108">
        <f t="shared" si="8"/>
        <v>9.7170000000000005</v>
      </c>
      <c r="J78" s="108">
        <f t="shared" si="8"/>
        <v>14.5755</v>
      </c>
      <c r="K78" s="108">
        <f t="shared" si="8"/>
        <v>7.1955</v>
      </c>
    </row>
    <row r="79" spans="2:15" ht="15">
      <c r="B79" s="62"/>
      <c r="C79" s="62"/>
      <c r="D79" s="62"/>
      <c r="E79" s="108"/>
      <c r="F79" s="108"/>
      <c r="G79" s="108"/>
      <c r="H79" s="108"/>
      <c r="I79" s="108"/>
      <c r="J79" s="108"/>
      <c r="K79" s="108"/>
    </row>
    <row r="80" spans="2:15" ht="15">
      <c r="B80" s="62"/>
      <c r="C80" s="62"/>
      <c r="D80" s="62"/>
      <c r="E80" s="108"/>
      <c r="F80" s="108"/>
      <c r="G80" s="108"/>
      <c r="H80" s="108"/>
      <c r="I80" s="108"/>
      <c r="J80" s="108"/>
      <c r="K80" s="108"/>
    </row>
    <row r="86" spans="2:11" ht="15">
      <c r="B86" s="88"/>
      <c r="C86" s="60"/>
      <c r="D86" s="89" t="s">
        <v>397</v>
      </c>
      <c r="E86" s="92"/>
      <c r="F86" s="60"/>
      <c r="G86" s="60"/>
      <c r="H86" s="60"/>
      <c r="I86" s="60"/>
      <c r="J86" s="60"/>
      <c r="K86" s="60"/>
    </row>
    <row r="87" spans="2:11" ht="15">
      <c r="B87" s="61" t="s">
        <v>8</v>
      </c>
      <c r="C87" s="61" t="s">
        <v>69</v>
      </c>
      <c r="D87" s="61" t="s">
        <v>70</v>
      </c>
      <c r="E87" s="74" t="s">
        <v>9</v>
      </c>
      <c r="F87" s="74" t="s">
        <v>10</v>
      </c>
      <c r="G87" s="74" t="s">
        <v>11</v>
      </c>
      <c r="H87" s="74" t="s">
        <v>12</v>
      </c>
      <c r="I87" s="74" t="s">
        <v>13</v>
      </c>
      <c r="J87" s="74" t="s">
        <v>14</v>
      </c>
      <c r="K87" s="74" t="s">
        <v>15</v>
      </c>
    </row>
    <row r="88" spans="2:11" ht="15">
      <c r="B88" s="62" t="s">
        <v>447</v>
      </c>
      <c r="C88" s="60" t="s">
        <v>141</v>
      </c>
      <c r="D88" s="62" t="s">
        <v>448</v>
      </c>
      <c r="E88" s="93">
        <v>30</v>
      </c>
      <c r="F88" s="93">
        <v>30</v>
      </c>
      <c r="G88" s="93">
        <v>30</v>
      </c>
      <c r="H88" s="93">
        <v>30</v>
      </c>
      <c r="I88" s="93">
        <v>30</v>
      </c>
      <c r="J88" s="93">
        <v>30</v>
      </c>
      <c r="K88" s="93">
        <v>30</v>
      </c>
    </row>
    <row r="89" spans="2:11" ht="15">
      <c r="B89" s="62" t="s">
        <v>450</v>
      </c>
      <c r="C89" s="60" t="s">
        <v>141</v>
      </c>
      <c r="D89" s="60" t="s">
        <v>451</v>
      </c>
      <c r="E89" s="93">
        <v>30</v>
      </c>
      <c r="F89" s="93">
        <v>30</v>
      </c>
      <c r="G89" s="93">
        <v>30</v>
      </c>
      <c r="H89" s="93">
        <v>30</v>
      </c>
      <c r="I89" s="93">
        <v>30</v>
      </c>
      <c r="J89" s="93">
        <v>30</v>
      </c>
      <c r="K89" s="93">
        <v>30</v>
      </c>
    </row>
    <row r="90" spans="2:11" ht="15">
      <c r="B90" s="62"/>
      <c r="C90" s="62"/>
      <c r="D90" s="62"/>
      <c r="E90" s="93"/>
      <c r="F90" s="93"/>
      <c r="G90" s="93"/>
      <c r="H90" s="93"/>
      <c r="I90" s="93"/>
      <c r="J90" s="93"/>
      <c r="K90" s="93"/>
    </row>
    <row r="91" spans="2:11" ht="15">
      <c r="B91" s="62"/>
      <c r="C91" s="62"/>
      <c r="D91" s="62"/>
      <c r="E91" s="93"/>
      <c r="F91" s="93"/>
      <c r="G91" s="93"/>
      <c r="H91" s="93"/>
      <c r="I91" s="93"/>
      <c r="J91" s="93"/>
      <c r="K91" s="93"/>
    </row>
    <row r="98" spans="2:15" ht="15">
      <c r="B98" s="88" t="s">
        <v>460</v>
      </c>
      <c r="C98" s="60"/>
      <c r="D98" s="89" t="s">
        <v>399</v>
      </c>
      <c r="E98" s="92"/>
      <c r="F98" s="60"/>
      <c r="G98" s="60"/>
      <c r="H98" s="60"/>
      <c r="I98" s="60"/>
      <c r="J98" s="60"/>
      <c r="K98" s="60"/>
    </row>
    <row r="99" spans="2:15" ht="15">
      <c r="B99" s="61" t="s">
        <v>8</v>
      </c>
      <c r="C99" s="61" t="s">
        <v>69</v>
      </c>
      <c r="D99" s="61" t="s">
        <v>70</v>
      </c>
      <c r="E99" s="74" t="s">
        <v>9</v>
      </c>
      <c r="F99" s="74" t="s">
        <v>10</v>
      </c>
      <c r="G99" s="74" t="s">
        <v>11</v>
      </c>
      <c r="H99" s="74" t="s">
        <v>12</v>
      </c>
      <c r="I99" s="74" t="s">
        <v>13</v>
      </c>
      <c r="J99" s="74" t="s">
        <v>14</v>
      </c>
      <c r="K99" s="74" t="s">
        <v>15</v>
      </c>
    </row>
    <row r="100" spans="2:15" ht="15">
      <c r="B100" s="62" t="s">
        <v>447</v>
      </c>
      <c r="C100" s="60" t="s">
        <v>141</v>
      </c>
      <c r="D100" s="62" t="s">
        <v>448</v>
      </c>
      <c r="E100" s="93">
        <f>10254/SUM(E77:K78)</f>
        <v>183.79308490616799</v>
      </c>
      <c r="F100" s="93">
        <f>E100</f>
        <v>183.79308490616799</v>
      </c>
      <c r="G100" s="93">
        <f t="shared" ref="G100:K100" si="9">F100</f>
        <v>183.79308490616799</v>
      </c>
      <c r="H100" s="93">
        <f t="shared" si="9"/>
        <v>183.79308490616799</v>
      </c>
      <c r="I100" s="93">
        <f t="shared" si="9"/>
        <v>183.79308490616799</v>
      </c>
      <c r="J100" s="93">
        <f t="shared" si="9"/>
        <v>183.79308490616799</v>
      </c>
      <c r="K100" s="93">
        <f t="shared" si="9"/>
        <v>183.79308490616799</v>
      </c>
      <c r="O100" s="118" t="s">
        <v>461</v>
      </c>
    </row>
    <row r="101" spans="2:15" ht="15">
      <c r="B101" s="62" t="s">
        <v>450</v>
      </c>
      <c r="C101" s="60" t="s">
        <v>141</v>
      </c>
      <c r="D101" s="60" t="s">
        <v>451</v>
      </c>
      <c r="E101" s="93">
        <f>E100</f>
        <v>183.79308490616799</v>
      </c>
      <c r="F101" s="93">
        <f t="shared" ref="F101:K101" si="10">F100</f>
        <v>183.79308490616799</v>
      </c>
      <c r="G101" s="93">
        <f t="shared" si="10"/>
        <v>183.79308490616799</v>
      </c>
      <c r="H101" s="93">
        <f t="shared" si="10"/>
        <v>183.79308490616799</v>
      </c>
      <c r="I101" s="93">
        <f t="shared" si="10"/>
        <v>183.79308490616799</v>
      </c>
      <c r="J101" s="93">
        <f t="shared" si="10"/>
        <v>183.79308490616799</v>
      </c>
      <c r="K101" s="93">
        <f t="shared" si="10"/>
        <v>183.79308490616799</v>
      </c>
    </row>
    <row r="117" spans="2:6">
      <c r="B117" s="109"/>
      <c r="C117" s="109"/>
      <c r="D117" s="110" t="s">
        <v>161</v>
      </c>
      <c r="E117" s="109"/>
      <c r="F117" s="109"/>
    </row>
    <row r="118" spans="2:6">
      <c r="B118" s="111" t="s">
        <v>162</v>
      </c>
      <c r="C118" s="111" t="s">
        <v>38</v>
      </c>
      <c r="D118" s="111" t="s">
        <v>163</v>
      </c>
      <c r="E118" s="111">
        <v>2020</v>
      </c>
      <c r="F118" s="112" t="s">
        <v>44</v>
      </c>
    </row>
    <row r="119" spans="2:6">
      <c r="B119" s="113" t="s">
        <v>30</v>
      </c>
      <c r="C119" s="113" t="s">
        <v>164</v>
      </c>
      <c r="D119" s="113"/>
      <c r="E119" s="113"/>
      <c r="F119" s="109"/>
    </row>
    <row r="120" spans="2:6">
      <c r="B120" s="114" t="s">
        <v>165</v>
      </c>
      <c r="C120" s="114"/>
      <c r="D120" s="114"/>
      <c r="E120" s="114"/>
      <c r="F120" s="109"/>
    </row>
    <row r="121" spans="2:6" ht="15">
      <c r="B121" s="109" t="s">
        <v>166</v>
      </c>
      <c r="C121" s="60" t="s">
        <v>451</v>
      </c>
      <c r="D121" s="115" t="s">
        <v>167</v>
      </c>
      <c r="E121" s="115">
        <v>9.4178082191780796E-2</v>
      </c>
      <c r="F121" s="109" t="s">
        <v>146</v>
      </c>
    </row>
    <row r="122" spans="2:6" ht="15">
      <c r="B122" s="109" t="s">
        <v>166</v>
      </c>
      <c r="C122" s="60" t="s">
        <v>451</v>
      </c>
      <c r="D122" s="115" t="s">
        <v>168</v>
      </c>
      <c r="E122" s="115">
        <v>0.102739726027397</v>
      </c>
      <c r="F122" s="109" t="s">
        <v>146</v>
      </c>
    </row>
    <row r="123" spans="2:6" ht="15">
      <c r="B123" s="109" t="s">
        <v>166</v>
      </c>
      <c r="C123" s="60" t="s">
        <v>451</v>
      </c>
      <c r="D123" s="115" t="s">
        <v>169</v>
      </c>
      <c r="E123" s="115">
        <v>8.5616438356164396E-3</v>
      </c>
      <c r="F123" s="109" t="s">
        <v>146</v>
      </c>
    </row>
    <row r="124" spans="2:6" ht="15">
      <c r="B124" s="116" t="s">
        <v>166</v>
      </c>
      <c r="C124" s="60" t="s">
        <v>451</v>
      </c>
      <c r="D124" s="115" t="s">
        <v>170</v>
      </c>
      <c r="E124" s="115">
        <v>0.12682648401826499</v>
      </c>
      <c r="F124" s="109" t="s">
        <v>146</v>
      </c>
    </row>
    <row r="125" spans="2:6" ht="15">
      <c r="B125" s="109" t="s">
        <v>166</v>
      </c>
      <c r="C125" s="60" t="s">
        <v>451</v>
      </c>
      <c r="D125" s="115" t="s">
        <v>171</v>
      </c>
      <c r="E125" s="115">
        <v>0.13835616438356199</v>
      </c>
      <c r="F125" s="109" t="s">
        <v>146</v>
      </c>
    </row>
    <row r="126" spans="2:6" ht="15">
      <c r="B126" s="109" t="s">
        <v>166</v>
      </c>
      <c r="C126" s="60" t="s">
        <v>451</v>
      </c>
      <c r="D126" s="115" t="s">
        <v>172</v>
      </c>
      <c r="E126" s="115">
        <v>1.15296803652968E-2</v>
      </c>
      <c r="F126" s="109" t="s">
        <v>146</v>
      </c>
    </row>
    <row r="127" spans="2:6" ht="15">
      <c r="B127" s="109" t="s">
        <v>166</v>
      </c>
      <c r="C127" s="60" t="s">
        <v>451</v>
      </c>
      <c r="D127" s="115" t="s">
        <v>173</v>
      </c>
      <c r="E127" s="115">
        <v>9.9200913242009095E-2</v>
      </c>
      <c r="F127" s="109" t="s">
        <v>146</v>
      </c>
    </row>
    <row r="128" spans="2:6" ht="15">
      <c r="B128" s="116" t="s">
        <v>166</v>
      </c>
      <c r="C128" s="60" t="s">
        <v>451</v>
      </c>
      <c r="D128" s="115" t="s">
        <v>174</v>
      </c>
      <c r="E128" s="115">
        <v>0.108219178082192</v>
      </c>
      <c r="F128" s="109" t="s">
        <v>146</v>
      </c>
    </row>
    <row r="129" spans="2:6" ht="15">
      <c r="B129" s="109" t="s">
        <v>166</v>
      </c>
      <c r="C129" s="60" t="s">
        <v>451</v>
      </c>
      <c r="D129" s="115" t="s">
        <v>175</v>
      </c>
      <c r="E129" s="115">
        <v>9.0182648401826507E-3</v>
      </c>
      <c r="F129" s="109" t="s">
        <v>146</v>
      </c>
    </row>
    <row r="130" spans="2:6" ht="15">
      <c r="B130" s="109" t="s">
        <v>166</v>
      </c>
      <c r="C130" s="60" t="s">
        <v>451</v>
      </c>
      <c r="D130" s="115" t="s">
        <v>176</v>
      </c>
      <c r="E130" s="115">
        <v>0.13812785388127899</v>
      </c>
      <c r="F130" s="109" t="s">
        <v>146</v>
      </c>
    </row>
    <row r="131" spans="2:6" ht="15">
      <c r="B131" s="109" t="s">
        <v>166</v>
      </c>
      <c r="C131" s="60" t="s">
        <v>451</v>
      </c>
      <c r="D131" s="115" t="s">
        <v>177</v>
      </c>
      <c r="E131" s="115">
        <v>0.150684931506849</v>
      </c>
      <c r="F131" s="109" t="s">
        <v>146</v>
      </c>
    </row>
    <row r="132" spans="2:6" ht="15">
      <c r="B132" s="119" t="s">
        <v>166</v>
      </c>
      <c r="C132" s="60" t="s">
        <v>451</v>
      </c>
      <c r="D132" s="120" t="s">
        <v>178</v>
      </c>
      <c r="E132" s="120">
        <v>1.25570776255708E-2</v>
      </c>
      <c r="F132" s="121" t="s">
        <v>146</v>
      </c>
    </row>
    <row r="133" spans="2:6" ht="15">
      <c r="B133" s="109" t="s">
        <v>166</v>
      </c>
      <c r="C133" s="62" t="s">
        <v>448</v>
      </c>
      <c r="D133" s="115" t="s">
        <v>167</v>
      </c>
      <c r="E133" s="115">
        <v>9.4178082191780796E-2</v>
      </c>
      <c r="F133" s="109" t="s">
        <v>146</v>
      </c>
    </row>
    <row r="134" spans="2:6" ht="15">
      <c r="B134" s="109" t="s">
        <v>166</v>
      </c>
      <c r="C134" s="62" t="s">
        <v>448</v>
      </c>
      <c r="D134" s="115" t="s">
        <v>168</v>
      </c>
      <c r="E134" s="115">
        <v>0.102739726027397</v>
      </c>
      <c r="F134" s="109" t="s">
        <v>146</v>
      </c>
    </row>
    <row r="135" spans="2:6" ht="15">
      <c r="B135" s="109" t="s">
        <v>166</v>
      </c>
      <c r="C135" s="62" t="s">
        <v>448</v>
      </c>
      <c r="D135" s="115" t="s">
        <v>169</v>
      </c>
      <c r="E135" s="115">
        <v>8.5616438356164396E-3</v>
      </c>
      <c r="F135" s="109" t="s">
        <v>146</v>
      </c>
    </row>
    <row r="136" spans="2:6" ht="15">
      <c r="B136" s="116" t="s">
        <v>166</v>
      </c>
      <c r="C136" s="62" t="s">
        <v>448</v>
      </c>
      <c r="D136" s="115" t="s">
        <v>170</v>
      </c>
      <c r="E136" s="115">
        <v>0.12682648401826499</v>
      </c>
      <c r="F136" s="109" t="s">
        <v>146</v>
      </c>
    </row>
    <row r="137" spans="2:6" ht="15">
      <c r="B137" s="109" t="s">
        <v>166</v>
      </c>
      <c r="C137" s="62" t="s">
        <v>448</v>
      </c>
      <c r="D137" s="115" t="s">
        <v>171</v>
      </c>
      <c r="E137" s="115">
        <v>0.13835616438356199</v>
      </c>
      <c r="F137" s="109" t="s">
        <v>146</v>
      </c>
    </row>
    <row r="138" spans="2:6" ht="15">
      <c r="B138" s="109" t="s">
        <v>166</v>
      </c>
      <c r="C138" s="62" t="s">
        <v>448</v>
      </c>
      <c r="D138" s="115" t="s">
        <v>172</v>
      </c>
      <c r="E138" s="115">
        <v>1.15296803652968E-2</v>
      </c>
      <c r="F138" s="109" t="s">
        <v>146</v>
      </c>
    </row>
    <row r="139" spans="2:6" ht="15">
      <c r="B139" s="109" t="s">
        <v>166</v>
      </c>
      <c r="C139" s="62" t="s">
        <v>448</v>
      </c>
      <c r="D139" s="115" t="s">
        <v>173</v>
      </c>
      <c r="E139" s="115">
        <v>9.9200913242009095E-2</v>
      </c>
      <c r="F139" s="109" t="s">
        <v>146</v>
      </c>
    </row>
    <row r="140" spans="2:6" ht="15">
      <c r="B140" s="116" t="s">
        <v>166</v>
      </c>
      <c r="C140" s="62" t="s">
        <v>448</v>
      </c>
      <c r="D140" s="115" t="s">
        <v>174</v>
      </c>
      <c r="E140" s="115">
        <v>0.108219178082192</v>
      </c>
      <c r="F140" s="109" t="s">
        <v>146</v>
      </c>
    </row>
    <row r="141" spans="2:6" ht="15">
      <c r="B141" s="109" t="s">
        <v>166</v>
      </c>
      <c r="C141" s="62" t="s">
        <v>448</v>
      </c>
      <c r="D141" s="115" t="s">
        <v>175</v>
      </c>
      <c r="E141" s="115">
        <v>9.0182648401826507E-3</v>
      </c>
      <c r="F141" s="109" t="s">
        <v>146</v>
      </c>
    </row>
    <row r="142" spans="2:6" ht="15">
      <c r="B142" s="109" t="s">
        <v>166</v>
      </c>
      <c r="C142" s="62" t="s">
        <v>448</v>
      </c>
      <c r="D142" s="115" t="s">
        <v>176</v>
      </c>
      <c r="E142" s="115">
        <v>0.13812785388127899</v>
      </c>
      <c r="F142" s="109" t="s">
        <v>146</v>
      </c>
    </row>
    <row r="143" spans="2:6" ht="15">
      <c r="B143" s="109" t="s">
        <v>166</v>
      </c>
      <c r="C143" s="62" t="s">
        <v>448</v>
      </c>
      <c r="D143" s="115" t="s">
        <v>177</v>
      </c>
      <c r="E143" s="115">
        <v>0.150684931506849</v>
      </c>
      <c r="F143" s="109" t="s">
        <v>146</v>
      </c>
    </row>
    <row r="144" spans="2:6" ht="15">
      <c r="B144" s="119" t="s">
        <v>166</v>
      </c>
      <c r="C144" s="62" t="s">
        <v>448</v>
      </c>
      <c r="D144" s="120" t="s">
        <v>178</v>
      </c>
      <c r="E144" s="120">
        <v>1.25570776255708E-2</v>
      </c>
      <c r="F144" s="121" t="s">
        <v>146</v>
      </c>
    </row>
  </sheetData>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K21"/>
  <sheetViews>
    <sheetView zoomScale="53" zoomScaleNormal="53" workbookViewId="0">
      <selection activeCell="H26" sqref="H26"/>
    </sheetView>
  </sheetViews>
  <sheetFormatPr defaultColWidth="9" defaultRowHeight="12.75"/>
  <cols>
    <col min="2" max="3" width="16" customWidth="1"/>
    <col min="4" max="4" width="27.5703125" customWidth="1"/>
    <col min="11" max="11" width="9.5703125" customWidth="1"/>
    <col min="12" max="12" width="23.140625" customWidth="1"/>
    <col min="13" max="13" width="10.5703125" customWidth="1"/>
  </cols>
  <sheetData>
    <row r="2" spans="2:11" ht="15">
      <c r="B2" s="59" t="s">
        <v>16</v>
      </c>
      <c r="C2" s="59"/>
      <c r="D2" s="60"/>
      <c r="E2" s="60"/>
      <c r="F2" s="60"/>
      <c r="G2" s="60"/>
      <c r="H2" s="60"/>
      <c r="I2" s="60"/>
      <c r="J2" s="60"/>
    </row>
    <row r="3" spans="2:11" ht="15">
      <c r="B3" s="61" t="s">
        <v>19</v>
      </c>
      <c r="C3" s="61" t="s">
        <v>8</v>
      </c>
      <c r="D3" s="61" t="s">
        <v>20</v>
      </c>
      <c r="E3" s="61" t="s">
        <v>21</v>
      </c>
      <c r="F3" s="61" t="s">
        <v>22</v>
      </c>
      <c r="G3" s="61" t="s">
        <v>23</v>
      </c>
      <c r="H3" s="61" t="s">
        <v>24</v>
      </c>
      <c r="I3" s="60"/>
      <c r="J3" s="60"/>
    </row>
    <row r="4" spans="2:11" ht="15">
      <c r="B4" s="16" t="s">
        <v>462</v>
      </c>
      <c r="C4" s="60" t="s">
        <v>463</v>
      </c>
      <c r="D4" s="60" t="s">
        <v>464</v>
      </c>
      <c r="E4" s="60" t="s">
        <v>156</v>
      </c>
      <c r="F4" s="60" t="s">
        <v>465</v>
      </c>
      <c r="G4" s="60" t="s">
        <v>466</v>
      </c>
      <c r="H4" s="60"/>
      <c r="I4" s="60"/>
      <c r="J4" s="60"/>
    </row>
    <row r="5" spans="2:11" ht="15">
      <c r="B5" s="60" t="s">
        <v>462</v>
      </c>
      <c r="C5" s="60" t="s">
        <v>467</v>
      </c>
      <c r="D5" s="60" t="s">
        <v>468</v>
      </c>
      <c r="E5" s="60" t="s">
        <v>156</v>
      </c>
      <c r="F5" s="60" t="s">
        <v>465</v>
      </c>
      <c r="G5" s="60"/>
      <c r="H5" s="60"/>
      <c r="I5" s="60"/>
      <c r="J5" s="60"/>
    </row>
    <row r="6" spans="2:11" ht="15">
      <c r="B6" s="60"/>
      <c r="C6" s="60" t="s">
        <v>469</v>
      </c>
      <c r="D6" s="60" t="s">
        <v>470</v>
      </c>
      <c r="E6" s="60" t="s">
        <v>156</v>
      </c>
      <c r="F6" s="60" t="s">
        <v>465</v>
      </c>
      <c r="H6" s="60"/>
      <c r="J6" s="60"/>
      <c r="K6" s="62" t="s">
        <v>471</v>
      </c>
    </row>
    <row r="7" spans="2:11" ht="15">
      <c r="B7" s="60"/>
      <c r="C7" s="60" t="s">
        <v>472</v>
      </c>
      <c r="D7" s="60" t="s">
        <v>473</v>
      </c>
      <c r="E7" s="60" t="s">
        <v>156</v>
      </c>
      <c r="F7" s="60" t="s">
        <v>465</v>
      </c>
      <c r="G7" s="60"/>
      <c r="H7" s="60"/>
      <c r="J7" s="60"/>
    </row>
    <row r="8" spans="2:11" ht="15">
      <c r="B8" s="60"/>
      <c r="C8" s="62" t="s">
        <v>474</v>
      </c>
      <c r="D8" s="62" t="s">
        <v>475</v>
      </c>
      <c r="E8" s="60" t="s">
        <v>156</v>
      </c>
      <c r="F8" s="60" t="s">
        <v>465</v>
      </c>
      <c r="G8" s="60"/>
      <c r="H8" s="60"/>
      <c r="J8" s="60"/>
    </row>
    <row r="9" spans="2:11" ht="15">
      <c r="B9" s="60"/>
      <c r="C9" s="62" t="s">
        <v>476</v>
      </c>
      <c r="D9" s="62" t="s">
        <v>91</v>
      </c>
      <c r="E9" s="60" t="s">
        <v>156</v>
      </c>
      <c r="F9" s="60" t="s">
        <v>465</v>
      </c>
      <c r="G9" s="60"/>
      <c r="H9" s="60"/>
      <c r="J9" s="60"/>
    </row>
    <row r="10" spans="2:11" ht="15">
      <c r="B10" s="60"/>
      <c r="C10" s="62" t="s">
        <v>477</v>
      </c>
      <c r="D10" s="62" t="s">
        <v>478</v>
      </c>
      <c r="E10" s="60" t="s">
        <v>156</v>
      </c>
      <c r="F10" s="60" t="s">
        <v>465</v>
      </c>
      <c r="G10" s="60"/>
      <c r="H10" s="60"/>
      <c r="J10" s="60"/>
    </row>
    <row r="11" spans="2:11" ht="15">
      <c r="B11" s="60"/>
      <c r="C11" s="60"/>
      <c r="D11" s="60"/>
      <c r="E11" s="60"/>
      <c r="F11" s="60"/>
      <c r="G11" s="60"/>
      <c r="H11" s="60"/>
      <c r="J11" s="60"/>
    </row>
    <row r="12" spans="2:11" ht="15">
      <c r="B12" s="60"/>
      <c r="C12" s="60"/>
      <c r="D12" s="60"/>
      <c r="E12" s="60"/>
      <c r="F12" s="60"/>
      <c r="G12" s="60"/>
      <c r="H12" s="60"/>
      <c r="J12" s="60"/>
    </row>
    <row r="13" spans="2:11" ht="15">
      <c r="B13" s="60"/>
      <c r="C13" s="60"/>
      <c r="D13" s="59" t="s">
        <v>161</v>
      </c>
      <c r="E13" s="60"/>
    </row>
    <row r="14" spans="2:11" ht="15">
      <c r="B14" s="61" t="s">
        <v>8</v>
      </c>
      <c r="C14" s="61" t="s">
        <v>69</v>
      </c>
      <c r="D14" s="61" t="s">
        <v>70</v>
      </c>
      <c r="E14" s="63" t="s">
        <v>479</v>
      </c>
      <c r="F14" s="63" t="s">
        <v>480</v>
      </c>
      <c r="G14" s="63" t="s">
        <v>250</v>
      </c>
    </row>
    <row r="15" spans="2:11" ht="15">
      <c r="B15" s="60" t="s">
        <v>467</v>
      </c>
      <c r="C15" s="60" t="s">
        <v>481</v>
      </c>
      <c r="D15" s="60" t="s">
        <v>159</v>
      </c>
      <c r="E15" s="64">
        <v>1</v>
      </c>
      <c r="F15">
        <v>1</v>
      </c>
      <c r="G15">
        <v>1</v>
      </c>
    </row>
    <row r="16" spans="2:11" ht="15">
      <c r="B16" s="60" t="s">
        <v>469</v>
      </c>
      <c r="C16" s="60" t="s">
        <v>482</v>
      </c>
      <c r="D16" s="60" t="s">
        <v>154</v>
      </c>
      <c r="E16" s="64">
        <v>1</v>
      </c>
      <c r="F16">
        <v>1</v>
      </c>
      <c r="G16">
        <v>1</v>
      </c>
    </row>
    <row r="17" spans="2:7" ht="15">
      <c r="B17" s="60" t="s">
        <v>472</v>
      </c>
      <c r="C17" s="60" t="s">
        <v>483</v>
      </c>
      <c r="D17" s="60" t="s">
        <v>429</v>
      </c>
      <c r="E17" s="64">
        <v>1</v>
      </c>
      <c r="F17">
        <v>1</v>
      </c>
      <c r="G17">
        <v>1</v>
      </c>
    </row>
    <row r="18" spans="2:7" ht="15">
      <c r="B18" s="62" t="s">
        <v>474</v>
      </c>
      <c r="C18" s="65" t="s">
        <v>484</v>
      </c>
      <c r="D18" s="65" t="s">
        <v>141</v>
      </c>
      <c r="E18" s="66">
        <v>1</v>
      </c>
      <c r="F18">
        <v>1</v>
      </c>
      <c r="G18">
        <v>1</v>
      </c>
    </row>
    <row r="19" spans="2:7" ht="15">
      <c r="B19" s="67" t="s">
        <v>477</v>
      </c>
      <c r="C19" s="65" t="s">
        <v>483</v>
      </c>
      <c r="D19" s="65" t="s">
        <v>366</v>
      </c>
      <c r="E19" s="66">
        <v>1</v>
      </c>
      <c r="F19">
        <v>1</v>
      </c>
      <c r="G19">
        <v>1</v>
      </c>
    </row>
    <row r="20" spans="2:7" ht="15">
      <c r="B20" s="62" t="s">
        <v>476</v>
      </c>
      <c r="C20" s="65" t="s">
        <v>485</v>
      </c>
      <c r="D20" s="62" t="s">
        <v>73</v>
      </c>
      <c r="E20" s="66">
        <v>1</v>
      </c>
      <c r="F20">
        <v>1</v>
      </c>
      <c r="G20">
        <v>1</v>
      </c>
    </row>
    <row r="21" spans="2:7" ht="15">
      <c r="B21" s="67" t="s">
        <v>463</v>
      </c>
      <c r="C21" s="65" t="s">
        <v>486</v>
      </c>
      <c r="D21" t="s">
        <v>52</v>
      </c>
      <c r="E21" s="66">
        <v>1</v>
      </c>
      <c r="F21">
        <v>1</v>
      </c>
      <c r="G21">
        <v>1</v>
      </c>
    </row>
  </sheetData>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3:N16"/>
  <sheetViews>
    <sheetView workbookViewId="0">
      <selection activeCell="H25" sqref="H25"/>
    </sheetView>
  </sheetViews>
  <sheetFormatPr defaultColWidth="9" defaultRowHeight="12.75"/>
  <cols>
    <col min="8" max="8" width="10.140625" customWidth="1"/>
  </cols>
  <sheetData>
    <row r="3" spans="2:14" ht="18.75">
      <c r="B3" s="284" t="s">
        <v>487</v>
      </c>
      <c r="C3" s="51"/>
      <c r="D3" s="51"/>
      <c r="E3" s="51"/>
      <c r="F3" s="51"/>
      <c r="G3" s="52"/>
      <c r="H3" s="52"/>
      <c r="I3" s="52"/>
      <c r="J3" s="52"/>
      <c r="K3" s="52"/>
      <c r="L3" s="52"/>
      <c r="M3" s="52"/>
      <c r="N3" s="52"/>
    </row>
    <row r="4" spans="2:14" ht="18.75">
      <c r="B4" s="53" t="s">
        <v>488</v>
      </c>
      <c r="C4" s="54"/>
      <c r="D4" s="52"/>
      <c r="E4" s="52"/>
      <c r="F4" s="52"/>
      <c r="G4" s="52"/>
      <c r="H4" s="52"/>
      <c r="I4" s="52"/>
      <c r="J4" s="52"/>
      <c r="K4" s="52"/>
      <c r="L4" s="52"/>
      <c r="M4" s="52"/>
      <c r="N4" s="52"/>
    </row>
    <row r="5" spans="2:14" ht="25.5">
      <c r="B5" s="55" t="s">
        <v>38</v>
      </c>
      <c r="C5" s="56" t="s">
        <v>159</v>
      </c>
      <c r="D5" s="56" t="s">
        <v>489</v>
      </c>
      <c r="E5" s="56" t="s">
        <v>141</v>
      </c>
      <c r="F5" s="56" t="s">
        <v>429</v>
      </c>
      <c r="G5" s="56" t="s">
        <v>154</v>
      </c>
      <c r="H5" s="56" t="s">
        <v>73</v>
      </c>
      <c r="I5" s="52"/>
      <c r="J5" s="52"/>
      <c r="K5" s="52"/>
      <c r="L5" s="52"/>
      <c r="M5" s="52"/>
      <c r="N5" s="52"/>
    </row>
    <row r="6" spans="2:14" ht="15">
      <c r="B6" s="57" t="s">
        <v>490</v>
      </c>
      <c r="C6" s="58">
        <v>65.680000000000007</v>
      </c>
      <c r="D6" s="58">
        <v>74</v>
      </c>
      <c r="E6" s="58">
        <v>73.25</v>
      </c>
      <c r="F6" s="58">
        <v>78</v>
      </c>
      <c r="G6" s="58">
        <v>56.24</v>
      </c>
      <c r="H6" s="58">
        <v>73.38</v>
      </c>
      <c r="I6" s="52"/>
      <c r="J6" s="52"/>
      <c r="K6" s="52"/>
      <c r="L6" s="52"/>
      <c r="M6" s="52"/>
      <c r="N6" s="52"/>
    </row>
    <row r="7" spans="2:14" ht="15">
      <c r="B7" s="57" t="s">
        <v>491</v>
      </c>
      <c r="C7" s="58">
        <v>0</v>
      </c>
      <c r="D7" s="58">
        <v>0</v>
      </c>
      <c r="E7" s="58">
        <v>0</v>
      </c>
      <c r="F7" s="58">
        <v>0</v>
      </c>
      <c r="G7" s="58">
        <v>0</v>
      </c>
      <c r="H7" s="58">
        <v>0</v>
      </c>
      <c r="I7" s="52"/>
      <c r="J7" s="52"/>
      <c r="K7" s="52"/>
      <c r="L7" s="52"/>
      <c r="M7" s="52"/>
      <c r="N7" s="52"/>
    </row>
    <row r="8" spans="2:14" ht="15">
      <c r="B8" s="57" t="s">
        <v>492</v>
      </c>
      <c r="C8" s="58">
        <v>0</v>
      </c>
      <c r="D8" s="58">
        <v>0</v>
      </c>
      <c r="E8" s="58">
        <v>0</v>
      </c>
      <c r="F8" s="58">
        <v>0</v>
      </c>
      <c r="G8" s="58">
        <v>0</v>
      </c>
      <c r="H8" s="58">
        <v>0</v>
      </c>
      <c r="I8" s="52"/>
      <c r="J8" s="52"/>
      <c r="K8" s="52"/>
      <c r="L8" s="52"/>
      <c r="M8" s="52"/>
      <c r="N8" s="52"/>
    </row>
    <row r="9" spans="2:14" ht="15">
      <c r="B9" s="57" t="s">
        <v>493</v>
      </c>
      <c r="C9" s="58">
        <v>0</v>
      </c>
      <c r="D9" s="58">
        <v>0</v>
      </c>
      <c r="E9" s="58">
        <v>0</v>
      </c>
      <c r="F9" s="58">
        <v>0</v>
      </c>
      <c r="G9" s="58">
        <v>0</v>
      </c>
      <c r="H9" s="58">
        <v>0</v>
      </c>
      <c r="I9" s="52"/>
      <c r="J9" s="52"/>
      <c r="K9" s="52"/>
      <c r="L9" s="52"/>
      <c r="M9" s="52"/>
      <c r="N9" s="52"/>
    </row>
    <row r="10" spans="2:14" ht="15">
      <c r="B10" s="57" t="s">
        <v>494</v>
      </c>
      <c r="C10" s="58">
        <v>0</v>
      </c>
      <c r="D10" s="58">
        <v>0</v>
      </c>
      <c r="E10" s="58">
        <v>0</v>
      </c>
      <c r="F10" s="58">
        <v>0</v>
      </c>
      <c r="G10" s="58">
        <v>0</v>
      </c>
      <c r="H10" s="58">
        <v>0</v>
      </c>
      <c r="I10" s="52"/>
      <c r="J10" s="52"/>
      <c r="K10" s="52"/>
      <c r="L10" s="52"/>
      <c r="M10" s="52"/>
      <c r="N10" s="52"/>
    </row>
    <row r="11" spans="2:14" ht="15">
      <c r="B11" s="57" t="s">
        <v>495</v>
      </c>
      <c r="C11" s="58">
        <v>0</v>
      </c>
      <c r="D11" s="58">
        <v>0</v>
      </c>
      <c r="E11" s="58">
        <v>0</v>
      </c>
      <c r="F11" s="58">
        <v>0</v>
      </c>
      <c r="G11" s="58">
        <v>0</v>
      </c>
      <c r="H11" s="58">
        <v>0</v>
      </c>
      <c r="I11" s="52"/>
      <c r="J11" s="52"/>
      <c r="K11" s="52"/>
      <c r="L11" s="52"/>
      <c r="M11" s="52"/>
      <c r="N11" s="52"/>
    </row>
    <row r="12" spans="2:14" ht="15">
      <c r="B12" s="57" t="s">
        <v>496</v>
      </c>
      <c r="C12" s="58">
        <v>0</v>
      </c>
      <c r="D12" s="58">
        <v>0</v>
      </c>
      <c r="E12" s="58">
        <v>0</v>
      </c>
      <c r="F12" s="58">
        <v>0</v>
      </c>
      <c r="G12" s="58">
        <v>0</v>
      </c>
      <c r="H12" s="58">
        <v>0</v>
      </c>
      <c r="I12" s="52"/>
      <c r="J12" s="52"/>
      <c r="K12" s="52"/>
      <c r="L12" s="52"/>
      <c r="M12" s="52"/>
      <c r="N12" s="52"/>
    </row>
    <row r="13" spans="2:14" ht="15">
      <c r="B13" s="57" t="s">
        <v>497</v>
      </c>
      <c r="C13" s="58">
        <v>0</v>
      </c>
      <c r="D13" s="58">
        <v>0</v>
      </c>
      <c r="E13" s="58">
        <v>0</v>
      </c>
      <c r="F13" s="58">
        <v>0</v>
      </c>
      <c r="G13" s="58">
        <v>0</v>
      </c>
      <c r="H13" s="58">
        <v>0</v>
      </c>
      <c r="I13" s="52"/>
      <c r="J13" s="52"/>
      <c r="K13" s="52"/>
      <c r="L13" s="52"/>
      <c r="M13" s="52"/>
      <c r="N13" s="52"/>
    </row>
    <row r="14" spans="2:14" ht="15">
      <c r="B14" s="57" t="s">
        <v>498</v>
      </c>
      <c r="C14" s="58">
        <v>0</v>
      </c>
      <c r="D14" s="58">
        <v>0</v>
      </c>
      <c r="E14" s="58">
        <v>0</v>
      </c>
      <c r="F14" s="58">
        <v>0</v>
      </c>
      <c r="G14" s="58">
        <v>0</v>
      </c>
      <c r="H14" s="58">
        <v>0</v>
      </c>
      <c r="I14" s="52"/>
      <c r="J14" s="52"/>
      <c r="K14" s="52"/>
      <c r="L14" s="52"/>
      <c r="M14" s="52"/>
      <c r="N14" s="52"/>
    </row>
    <row r="15" spans="2:14" ht="15">
      <c r="B15" s="57" t="s">
        <v>499</v>
      </c>
      <c r="C15" s="58">
        <v>0</v>
      </c>
      <c r="D15" s="58">
        <v>0</v>
      </c>
      <c r="E15" s="58">
        <v>0</v>
      </c>
      <c r="F15" s="58">
        <v>0</v>
      </c>
      <c r="G15" s="58">
        <v>0</v>
      </c>
      <c r="H15" s="58">
        <v>0</v>
      </c>
      <c r="I15" s="52"/>
      <c r="J15" s="52"/>
      <c r="K15" s="52"/>
      <c r="L15" s="52"/>
      <c r="M15" s="52"/>
      <c r="N15" s="52"/>
    </row>
    <row r="16" spans="2:14" ht="15">
      <c r="B16" s="57" t="s">
        <v>500</v>
      </c>
      <c r="C16" s="58">
        <v>0</v>
      </c>
      <c r="D16" s="58">
        <v>0</v>
      </c>
      <c r="E16" s="58">
        <v>0</v>
      </c>
      <c r="F16" s="58">
        <v>0</v>
      </c>
      <c r="G16" s="58">
        <v>0</v>
      </c>
      <c r="H16" s="58">
        <v>0</v>
      </c>
      <c r="I16" s="52"/>
      <c r="J16" s="52"/>
      <c r="K16" s="52"/>
      <c r="L16" s="52"/>
      <c r="M16" s="52"/>
      <c r="N16" s="5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G56"/>
  <sheetViews>
    <sheetView topLeftCell="A34" workbookViewId="0">
      <selection activeCell="Z46" sqref="Z46"/>
    </sheetView>
  </sheetViews>
  <sheetFormatPr defaultColWidth="9" defaultRowHeight="12.75"/>
  <cols>
    <col min="2" max="2" width="33.140625" customWidth="1"/>
    <col min="4" max="22" width="9" hidden="1" customWidth="1"/>
    <col min="26" max="26" width="33.140625"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s>
  <sheetData>
    <row r="1" spans="1:215" ht="15">
      <c r="A1" s="300"/>
      <c r="B1" s="300"/>
      <c r="C1" s="1"/>
      <c r="D1" s="1"/>
      <c r="E1" s="1"/>
      <c r="F1" s="1"/>
      <c r="G1" s="1"/>
      <c r="H1" s="1"/>
      <c r="I1" s="1"/>
      <c r="J1" s="1"/>
      <c r="K1" s="1"/>
      <c r="L1" s="1"/>
      <c r="M1" s="1"/>
      <c r="N1" s="1"/>
      <c r="O1" s="1"/>
      <c r="P1" s="1"/>
      <c r="Q1" s="1"/>
      <c r="R1" s="1"/>
      <c r="S1" s="1"/>
      <c r="T1" s="1"/>
      <c r="U1" s="1"/>
      <c r="V1" s="1"/>
      <c r="W1" s="1"/>
      <c r="Y1" s="300"/>
      <c r="Z1" s="300"/>
      <c r="AA1" s="1"/>
      <c r="AB1" s="1"/>
      <c r="AC1" s="1"/>
      <c r="AD1" s="1"/>
      <c r="AE1" s="1"/>
      <c r="AF1" s="1"/>
      <c r="AG1" s="1"/>
      <c r="AH1" s="1"/>
      <c r="AI1" s="1"/>
      <c r="AJ1" s="1"/>
      <c r="AK1" s="1"/>
      <c r="AL1" s="1"/>
      <c r="AM1" s="1"/>
      <c r="AN1" s="1"/>
      <c r="AO1" s="1"/>
      <c r="AP1" s="1"/>
      <c r="AQ1" s="1"/>
      <c r="AR1" s="1"/>
      <c r="AS1" s="1"/>
      <c r="AT1" s="1"/>
      <c r="AU1" s="1"/>
      <c r="AW1" s="300"/>
      <c r="AX1" s="300"/>
      <c r="AY1" s="1"/>
      <c r="AZ1" s="1"/>
      <c r="BA1" s="1"/>
      <c r="BB1" s="1"/>
      <c r="BC1" s="1"/>
      <c r="BD1" s="1"/>
      <c r="BE1" s="1"/>
      <c r="BF1" s="1"/>
      <c r="BG1" s="1"/>
      <c r="BH1" s="1"/>
      <c r="BI1" s="1"/>
      <c r="BJ1" s="1"/>
      <c r="BK1" s="1"/>
      <c r="BL1" s="1"/>
      <c r="BM1" s="1"/>
      <c r="BN1" s="1"/>
      <c r="BO1" s="1"/>
      <c r="BP1" s="1"/>
      <c r="BQ1" s="1"/>
      <c r="BR1" s="1"/>
      <c r="BS1" s="1"/>
      <c r="BU1" s="310"/>
      <c r="BV1" s="310"/>
      <c r="BW1" s="22"/>
      <c r="BX1" s="22"/>
      <c r="BY1" s="22"/>
      <c r="BZ1" s="22"/>
      <c r="CA1" s="22"/>
      <c r="CB1" s="22"/>
      <c r="CC1" s="22"/>
      <c r="CD1" s="22"/>
      <c r="CE1" s="22"/>
      <c r="CF1" s="22"/>
      <c r="CG1" s="22"/>
      <c r="CH1" s="22"/>
      <c r="CI1" s="22"/>
      <c r="CJ1" s="22"/>
      <c r="CK1" s="22"/>
      <c r="CL1" s="22"/>
      <c r="CM1" s="22"/>
      <c r="CN1" s="22"/>
      <c r="CO1" s="22"/>
      <c r="CP1" s="22"/>
      <c r="CQ1" s="22"/>
      <c r="CR1" s="38"/>
      <c r="CS1" s="310"/>
      <c r="CT1" s="310"/>
      <c r="CU1" s="22"/>
      <c r="CV1" s="22"/>
      <c r="CW1" s="22"/>
      <c r="CX1" s="22"/>
      <c r="CY1" s="22"/>
      <c r="CZ1" s="22"/>
      <c r="DA1" s="22"/>
      <c r="DB1" s="22"/>
      <c r="DC1" s="22"/>
      <c r="DD1" s="22"/>
      <c r="DE1" s="22"/>
      <c r="DF1" s="22"/>
      <c r="DG1" s="22"/>
      <c r="DH1" s="22"/>
      <c r="DI1" s="22"/>
      <c r="DJ1" s="22"/>
      <c r="DK1" s="22"/>
      <c r="DL1" s="22"/>
      <c r="DM1" s="22"/>
      <c r="DN1" s="22"/>
      <c r="DO1" s="22"/>
      <c r="DP1" s="38"/>
      <c r="DQ1" s="310"/>
      <c r="DR1" s="310"/>
      <c r="DS1" s="22"/>
      <c r="DT1" s="22"/>
      <c r="DU1" s="22"/>
      <c r="DV1" s="22"/>
      <c r="DW1" s="22"/>
      <c r="DX1" s="22"/>
      <c r="DY1" s="22"/>
      <c r="DZ1" s="22"/>
      <c r="EA1" s="22"/>
      <c r="EB1" s="22"/>
      <c r="EC1" s="22"/>
      <c r="ED1" s="22"/>
      <c r="EE1" s="22"/>
      <c r="EF1" s="22"/>
      <c r="EG1" s="22"/>
      <c r="EH1" s="22"/>
      <c r="EI1" s="22"/>
      <c r="EJ1" s="22"/>
      <c r="EK1" s="22"/>
      <c r="EL1" s="22"/>
      <c r="EM1" s="22"/>
      <c r="EN1" s="38"/>
      <c r="EO1" s="310"/>
      <c r="EP1" s="310"/>
      <c r="EQ1" s="22"/>
      <c r="ER1" s="22"/>
      <c r="ES1" s="22"/>
      <c r="ET1" s="22"/>
      <c r="EU1" s="22"/>
      <c r="EV1" s="22"/>
      <c r="EW1" s="22"/>
      <c r="EX1" s="22"/>
      <c r="EY1" s="22"/>
      <c r="EZ1" s="22"/>
      <c r="FA1" s="22"/>
      <c r="FB1" s="22"/>
      <c r="FC1" s="22"/>
      <c r="FD1" s="22"/>
      <c r="FE1" s="22"/>
      <c r="FF1" s="22"/>
      <c r="FG1" s="22"/>
      <c r="FH1" s="22"/>
      <c r="FI1" s="22"/>
      <c r="FJ1" s="22"/>
      <c r="FK1" s="22"/>
      <c r="FM1" s="300"/>
      <c r="FN1" s="300"/>
      <c r="FO1" s="1"/>
      <c r="FP1" s="1"/>
      <c r="FQ1" s="1"/>
      <c r="FR1" s="1"/>
      <c r="FS1" s="1"/>
      <c r="FT1" s="1"/>
      <c r="FU1" s="1"/>
      <c r="FV1" s="1"/>
      <c r="FW1" s="1"/>
      <c r="FX1" s="1"/>
      <c r="FY1" s="1"/>
      <c r="FZ1" s="1"/>
      <c r="GA1" s="1"/>
      <c r="GB1" s="1"/>
      <c r="GC1" s="1"/>
      <c r="GD1" s="1"/>
      <c r="GE1" s="1"/>
      <c r="GF1" s="1"/>
      <c r="GG1" s="1"/>
      <c r="GH1" s="1"/>
      <c r="GI1" s="1"/>
      <c r="GK1" s="300"/>
      <c r="GL1" s="300"/>
      <c r="GM1" s="1"/>
      <c r="GN1" s="1"/>
      <c r="GO1" s="1"/>
      <c r="GP1" s="1"/>
      <c r="GQ1" s="1"/>
      <c r="GR1" s="1"/>
      <c r="GS1" s="1"/>
      <c r="GT1" s="1"/>
      <c r="GU1" s="1"/>
      <c r="GV1" s="1"/>
      <c r="GW1" s="1"/>
      <c r="GX1" s="1"/>
      <c r="GY1" s="1"/>
      <c r="GZ1" s="1"/>
      <c r="HA1" s="1"/>
      <c r="HB1" s="1"/>
      <c r="HC1" s="1"/>
      <c r="HD1" s="1"/>
      <c r="HE1" s="1"/>
      <c r="HF1" s="1"/>
      <c r="HG1" s="1"/>
    </row>
    <row r="2" spans="1:215" ht="15">
      <c r="A2" s="300"/>
      <c r="B2" s="300"/>
      <c r="C2" s="1"/>
      <c r="D2" s="1"/>
      <c r="E2" s="1"/>
      <c r="F2" s="1"/>
      <c r="G2" s="1"/>
      <c r="H2" s="1"/>
      <c r="I2" s="1"/>
      <c r="J2" s="1"/>
      <c r="K2" s="1"/>
      <c r="L2" s="1"/>
      <c r="M2" s="1"/>
      <c r="N2" s="1"/>
      <c r="O2" s="1"/>
      <c r="P2" s="1"/>
      <c r="Q2" s="1"/>
      <c r="R2" s="1"/>
      <c r="S2" s="1"/>
      <c r="T2" s="1"/>
      <c r="U2" s="1"/>
      <c r="V2" s="1"/>
      <c r="W2" s="1"/>
      <c r="Y2" s="300"/>
      <c r="Z2" s="300"/>
      <c r="AA2" s="1"/>
      <c r="AB2" s="1"/>
      <c r="AC2" s="1"/>
      <c r="AD2" s="1"/>
      <c r="AE2" s="1"/>
      <c r="AF2" s="1"/>
      <c r="AG2" s="1"/>
      <c r="AH2" s="1"/>
      <c r="AI2" s="1"/>
      <c r="AJ2" s="1"/>
      <c r="AK2" s="1"/>
      <c r="AL2" s="1"/>
      <c r="AM2" s="1"/>
      <c r="AN2" s="1"/>
      <c r="AO2" s="1"/>
      <c r="AP2" s="1"/>
      <c r="AQ2" s="1"/>
      <c r="AR2" s="1"/>
      <c r="AS2" s="1"/>
      <c r="AT2" s="1"/>
      <c r="AU2" s="1"/>
      <c r="AW2" s="300"/>
      <c r="AX2" s="300"/>
      <c r="AY2" s="1"/>
      <c r="AZ2" s="1"/>
      <c r="BA2" s="1"/>
      <c r="BB2" s="1"/>
      <c r="BC2" s="1"/>
      <c r="BD2" s="1"/>
      <c r="BE2" s="1"/>
      <c r="BF2" s="1"/>
      <c r="BG2" s="1"/>
      <c r="BH2" s="1"/>
      <c r="BI2" s="1"/>
      <c r="BJ2" s="1"/>
      <c r="BK2" s="1"/>
      <c r="BL2" s="1"/>
      <c r="BM2" s="1"/>
      <c r="BN2" s="1"/>
      <c r="BO2" s="1"/>
      <c r="BP2" s="1"/>
      <c r="BQ2" s="1"/>
      <c r="BR2" s="1"/>
      <c r="BS2" s="1"/>
      <c r="BU2" s="310"/>
      <c r="BV2" s="310"/>
      <c r="BW2" s="22"/>
      <c r="BX2" s="22"/>
      <c r="BY2" s="22"/>
      <c r="BZ2" s="22"/>
      <c r="CA2" s="22"/>
      <c r="CB2" s="22"/>
      <c r="CC2" s="22"/>
      <c r="CD2" s="22"/>
      <c r="CE2" s="22"/>
      <c r="CF2" s="22"/>
      <c r="CG2" s="22"/>
      <c r="CH2" s="22"/>
      <c r="CI2" s="22"/>
      <c r="CJ2" s="22"/>
      <c r="CK2" s="22"/>
      <c r="CL2" s="22"/>
      <c r="CM2" s="22"/>
      <c r="CN2" s="22"/>
      <c r="CO2" s="22"/>
      <c r="CP2" s="22"/>
      <c r="CQ2" s="22"/>
      <c r="CR2" s="38"/>
      <c r="CS2" s="310"/>
      <c r="CT2" s="310"/>
      <c r="CU2" s="22"/>
      <c r="CV2" s="22"/>
      <c r="CW2" s="22"/>
      <c r="CX2" s="22"/>
      <c r="CY2" s="22"/>
      <c r="CZ2" s="22"/>
      <c r="DA2" s="22"/>
      <c r="DB2" s="22"/>
      <c r="DC2" s="22"/>
      <c r="DD2" s="22"/>
      <c r="DE2" s="22"/>
      <c r="DF2" s="22"/>
      <c r="DG2" s="22"/>
      <c r="DH2" s="22"/>
      <c r="DI2" s="22"/>
      <c r="DJ2" s="22"/>
      <c r="DK2" s="22"/>
      <c r="DL2" s="22"/>
      <c r="DM2" s="22"/>
      <c r="DN2" s="22"/>
      <c r="DO2" s="22"/>
      <c r="DP2" s="38"/>
      <c r="DQ2" s="310"/>
      <c r="DR2" s="310"/>
      <c r="DS2" s="22"/>
      <c r="DT2" s="22"/>
      <c r="DU2" s="22"/>
      <c r="DV2" s="22"/>
      <c r="DW2" s="22"/>
      <c r="DX2" s="22"/>
      <c r="DY2" s="22"/>
      <c r="DZ2" s="22"/>
      <c r="EA2" s="22"/>
      <c r="EB2" s="22"/>
      <c r="EC2" s="22"/>
      <c r="ED2" s="22"/>
      <c r="EE2" s="22"/>
      <c r="EF2" s="22"/>
      <c r="EG2" s="22"/>
      <c r="EH2" s="22"/>
      <c r="EI2" s="22"/>
      <c r="EJ2" s="22"/>
      <c r="EK2" s="22"/>
      <c r="EL2" s="22"/>
      <c r="EM2" s="22"/>
      <c r="EN2" s="38"/>
      <c r="EO2" s="310"/>
      <c r="EP2" s="310"/>
      <c r="EQ2" s="22"/>
      <c r="ER2" s="22"/>
      <c r="ES2" s="22"/>
      <c r="ET2" s="22"/>
      <c r="EU2" s="22"/>
      <c r="EV2" s="22"/>
      <c r="EW2" s="22"/>
      <c r="EX2" s="22"/>
      <c r="EY2" s="22"/>
      <c r="EZ2" s="22"/>
      <c r="FA2" s="22"/>
      <c r="FB2" s="22"/>
      <c r="FC2" s="22"/>
      <c r="FD2" s="22"/>
      <c r="FE2" s="22"/>
      <c r="FF2" s="22"/>
      <c r="FG2" s="22"/>
      <c r="FH2" s="22"/>
      <c r="FI2" s="22"/>
      <c r="FJ2" s="22"/>
      <c r="FK2" s="22"/>
      <c r="FM2" s="300"/>
      <c r="FN2" s="300"/>
      <c r="FO2" s="1"/>
      <c r="FP2" s="1"/>
      <c r="FQ2" s="1"/>
      <c r="FR2" s="1"/>
      <c r="FS2" s="1"/>
      <c r="FT2" s="1"/>
      <c r="FU2" s="1"/>
      <c r="FV2" s="1"/>
      <c r="FW2" s="1"/>
      <c r="FX2" s="1"/>
      <c r="FY2" s="1"/>
      <c r="FZ2" s="1"/>
      <c r="GA2" s="1"/>
      <c r="GB2" s="1"/>
      <c r="GC2" s="1"/>
      <c r="GD2" s="1"/>
      <c r="GE2" s="1"/>
      <c r="GF2" s="1"/>
      <c r="GG2" s="1"/>
      <c r="GH2" s="1"/>
      <c r="GI2" s="1"/>
      <c r="GK2" s="300"/>
      <c r="GL2" s="300"/>
      <c r="GM2" s="1"/>
      <c r="GN2" s="1"/>
      <c r="GO2" s="1"/>
      <c r="GP2" s="1"/>
      <c r="GQ2" s="1"/>
      <c r="GR2" s="1"/>
      <c r="GS2" s="1"/>
      <c r="GT2" s="1"/>
      <c r="GU2" s="1"/>
      <c r="GV2" s="1"/>
      <c r="GW2" s="1"/>
      <c r="GX2" s="1"/>
      <c r="GY2" s="1"/>
      <c r="GZ2" s="1"/>
      <c r="HA2" s="1"/>
      <c r="HB2" s="1"/>
      <c r="HC2" s="1"/>
      <c r="HD2" s="1"/>
      <c r="HE2" s="1"/>
      <c r="HF2" s="1"/>
      <c r="HG2" s="1"/>
    </row>
    <row r="3" spans="1:215" ht="15">
      <c r="A3" s="300"/>
      <c r="B3" s="300"/>
      <c r="C3" s="1"/>
      <c r="D3" s="1"/>
      <c r="E3" s="1"/>
      <c r="F3" s="1"/>
      <c r="G3" s="1"/>
      <c r="H3" s="1"/>
      <c r="I3" s="1"/>
      <c r="J3" s="1"/>
      <c r="K3" s="1"/>
      <c r="L3" s="1"/>
      <c r="M3" s="1"/>
      <c r="N3" s="1"/>
      <c r="O3" s="1"/>
      <c r="P3" s="1"/>
      <c r="Q3" s="1"/>
      <c r="R3" s="1"/>
      <c r="S3" s="1"/>
      <c r="T3" s="1"/>
      <c r="U3" s="1"/>
      <c r="V3" s="1"/>
      <c r="W3" s="1"/>
      <c r="Y3" s="300"/>
      <c r="Z3" s="300"/>
      <c r="AA3" s="1"/>
      <c r="AB3" s="1"/>
      <c r="AC3" s="1"/>
      <c r="AD3" s="1"/>
      <c r="AE3" s="1"/>
      <c r="AF3" s="1"/>
      <c r="AG3" s="1"/>
      <c r="AH3" s="1"/>
      <c r="AI3" s="1"/>
      <c r="AJ3" s="1"/>
      <c r="AK3" s="1"/>
      <c r="AL3" s="1"/>
      <c r="AM3" s="1"/>
      <c r="AN3" s="1"/>
      <c r="AO3" s="1"/>
      <c r="AP3" s="1"/>
      <c r="AQ3" s="1"/>
      <c r="AR3" s="1"/>
      <c r="AS3" s="1"/>
      <c r="AT3" s="1"/>
      <c r="AU3" s="1"/>
      <c r="AW3" s="300"/>
      <c r="AX3" s="300"/>
      <c r="AY3" s="1"/>
      <c r="AZ3" s="1"/>
      <c r="BA3" s="1"/>
      <c r="BB3" s="1"/>
      <c r="BC3" s="1"/>
      <c r="BD3" s="1"/>
      <c r="BE3" s="1"/>
      <c r="BF3" s="1"/>
      <c r="BG3" s="1"/>
      <c r="BH3" s="1"/>
      <c r="BI3" s="1"/>
      <c r="BJ3" s="1"/>
      <c r="BK3" s="1"/>
      <c r="BL3" s="1"/>
      <c r="BM3" s="1"/>
      <c r="BN3" s="1"/>
      <c r="BO3" s="1"/>
      <c r="BP3" s="1"/>
      <c r="BQ3" s="1"/>
      <c r="BR3" s="1"/>
      <c r="BS3" s="1"/>
      <c r="BU3" s="310"/>
      <c r="BV3" s="310"/>
      <c r="BW3" s="22"/>
      <c r="BX3" s="22"/>
      <c r="BY3" s="22"/>
      <c r="BZ3" s="22"/>
      <c r="CA3" s="22"/>
      <c r="CB3" s="22"/>
      <c r="CC3" s="22"/>
      <c r="CD3" s="22"/>
      <c r="CE3" s="22"/>
      <c r="CF3" s="22"/>
      <c r="CG3" s="22"/>
      <c r="CH3" s="22"/>
      <c r="CI3" s="22"/>
      <c r="CJ3" s="22"/>
      <c r="CK3" s="22"/>
      <c r="CL3" s="22"/>
      <c r="CM3" s="22"/>
      <c r="CN3" s="22"/>
      <c r="CO3" s="22"/>
      <c r="CP3" s="22"/>
      <c r="CQ3" s="22"/>
      <c r="CR3" s="38"/>
      <c r="CS3" s="310"/>
      <c r="CT3" s="310"/>
      <c r="CU3" s="22"/>
      <c r="CV3" s="22"/>
      <c r="CW3" s="22"/>
      <c r="CX3" s="22"/>
      <c r="CY3" s="22"/>
      <c r="CZ3" s="22"/>
      <c r="DA3" s="22"/>
      <c r="DB3" s="22"/>
      <c r="DC3" s="22"/>
      <c r="DD3" s="22"/>
      <c r="DE3" s="22"/>
      <c r="DF3" s="22"/>
      <c r="DG3" s="22"/>
      <c r="DH3" s="22"/>
      <c r="DI3" s="22"/>
      <c r="DJ3" s="22"/>
      <c r="DK3" s="22"/>
      <c r="DL3" s="22"/>
      <c r="DM3" s="22"/>
      <c r="DN3" s="22"/>
      <c r="DO3" s="22"/>
      <c r="DP3" s="38"/>
      <c r="DQ3" s="310"/>
      <c r="DR3" s="310"/>
      <c r="DS3" s="22"/>
      <c r="DT3" s="22"/>
      <c r="DU3" s="22"/>
      <c r="DV3" s="22"/>
      <c r="DW3" s="22"/>
      <c r="DX3" s="22"/>
      <c r="DY3" s="22"/>
      <c r="DZ3" s="22"/>
      <c r="EA3" s="22"/>
      <c r="EB3" s="22"/>
      <c r="EC3" s="22"/>
      <c r="ED3" s="22"/>
      <c r="EE3" s="22"/>
      <c r="EF3" s="22"/>
      <c r="EG3" s="22"/>
      <c r="EH3" s="22"/>
      <c r="EI3" s="22"/>
      <c r="EJ3" s="22"/>
      <c r="EK3" s="22"/>
      <c r="EL3" s="22"/>
      <c r="EM3" s="22"/>
      <c r="EN3" s="38"/>
      <c r="EO3" s="310"/>
      <c r="EP3" s="310"/>
      <c r="EQ3" s="22"/>
      <c r="ER3" s="22"/>
      <c r="ES3" s="22"/>
      <c r="ET3" s="22"/>
      <c r="EU3" s="22"/>
      <c r="EV3" s="22"/>
      <c r="EW3" s="22"/>
      <c r="EX3" s="22"/>
      <c r="EY3" s="22"/>
      <c r="EZ3" s="22"/>
      <c r="FA3" s="22"/>
      <c r="FB3" s="22"/>
      <c r="FC3" s="22"/>
      <c r="FD3" s="22"/>
      <c r="FE3" s="22"/>
      <c r="FF3" s="22"/>
      <c r="FG3" s="22"/>
      <c r="FH3" s="22"/>
      <c r="FI3" s="22"/>
      <c r="FJ3" s="22"/>
      <c r="FK3" s="22"/>
      <c r="FM3" s="300"/>
      <c r="FN3" s="300"/>
      <c r="FO3" s="1"/>
      <c r="FP3" s="1"/>
      <c r="FQ3" s="1"/>
      <c r="FR3" s="1"/>
      <c r="FS3" s="1"/>
      <c r="FT3" s="1"/>
      <c r="FU3" s="1"/>
      <c r="FV3" s="1"/>
      <c r="FW3" s="1"/>
      <c r="FX3" s="1"/>
      <c r="FY3" s="1"/>
      <c r="FZ3" s="1"/>
      <c r="GA3" s="1"/>
      <c r="GB3" s="1"/>
      <c r="GC3" s="1"/>
      <c r="GD3" s="1"/>
      <c r="GE3" s="1"/>
      <c r="GF3" s="1"/>
      <c r="GG3" s="1"/>
      <c r="GH3" s="1"/>
      <c r="GI3" s="1"/>
      <c r="GK3" s="300"/>
      <c r="GL3" s="300"/>
      <c r="GM3" s="1"/>
      <c r="GN3" s="1"/>
      <c r="GO3" s="1"/>
      <c r="GP3" s="1"/>
      <c r="GQ3" s="1"/>
      <c r="GR3" s="1"/>
      <c r="GS3" s="1"/>
      <c r="GT3" s="1"/>
      <c r="GU3" s="1"/>
      <c r="GV3" s="1"/>
      <c r="GW3" s="1"/>
      <c r="GX3" s="1"/>
      <c r="GY3" s="1"/>
      <c r="GZ3" s="1"/>
      <c r="HA3" s="1"/>
      <c r="HB3" s="1"/>
      <c r="HC3" s="1"/>
      <c r="HD3" s="1"/>
      <c r="HE3" s="1"/>
      <c r="HF3" s="1"/>
      <c r="HG3" s="1"/>
    </row>
    <row r="4" spans="1:215" ht="15">
      <c r="A4" s="300"/>
      <c r="B4" s="300"/>
      <c r="C4" s="1"/>
      <c r="D4" s="1"/>
      <c r="E4" s="1"/>
      <c r="F4" s="1"/>
      <c r="G4" s="1"/>
      <c r="H4" s="1"/>
      <c r="I4" s="1"/>
      <c r="J4" s="1"/>
      <c r="K4" s="1"/>
      <c r="L4" s="1"/>
      <c r="M4" s="1"/>
      <c r="N4" s="1"/>
      <c r="O4" s="1"/>
      <c r="P4" s="1"/>
      <c r="Q4" s="1"/>
      <c r="R4" s="1"/>
      <c r="S4" s="1"/>
      <c r="T4" s="1"/>
      <c r="U4" s="1"/>
      <c r="V4" s="1"/>
      <c r="W4" s="1"/>
      <c r="Y4" s="300"/>
      <c r="Z4" s="300"/>
      <c r="AA4" s="1"/>
      <c r="AB4" s="1"/>
      <c r="AC4" s="1"/>
      <c r="AD4" s="1"/>
      <c r="AE4" s="1"/>
      <c r="AF4" s="1"/>
      <c r="AG4" s="1"/>
      <c r="AH4" s="1"/>
      <c r="AI4" s="1"/>
      <c r="AJ4" s="1"/>
      <c r="AK4" s="1"/>
      <c r="AL4" s="1"/>
      <c r="AM4" s="1"/>
      <c r="AN4" s="1"/>
      <c r="AO4" s="1"/>
      <c r="AP4" s="1"/>
      <c r="AQ4" s="1"/>
      <c r="AR4" s="1"/>
      <c r="AS4" s="1"/>
      <c r="AT4" s="1"/>
      <c r="AU4" s="1"/>
      <c r="AW4" s="300"/>
      <c r="AX4" s="300"/>
      <c r="AY4" s="1"/>
      <c r="AZ4" s="1"/>
      <c r="BA4" s="1"/>
      <c r="BB4" s="1"/>
      <c r="BC4" s="1"/>
      <c r="BD4" s="1"/>
      <c r="BE4" s="1"/>
      <c r="BF4" s="1"/>
      <c r="BG4" s="1"/>
      <c r="BH4" s="1"/>
      <c r="BI4" s="1"/>
      <c r="BJ4" s="1"/>
      <c r="BK4" s="1"/>
      <c r="BL4" s="1"/>
      <c r="BM4" s="1"/>
      <c r="BN4" s="1"/>
      <c r="BO4" s="1"/>
      <c r="BP4" s="1"/>
      <c r="BQ4" s="1"/>
      <c r="BR4" s="1"/>
      <c r="BS4" s="1"/>
      <c r="BU4" s="310"/>
      <c r="BV4" s="310"/>
      <c r="BW4" s="22"/>
      <c r="BX4" s="22"/>
      <c r="BY4" s="22"/>
      <c r="BZ4" s="22"/>
      <c r="CA4" s="22"/>
      <c r="CB4" s="22"/>
      <c r="CC4" s="22"/>
      <c r="CD4" s="22"/>
      <c r="CE4" s="22"/>
      <c r="CF4" s="22"/>
      <c r="CG4" s="22"/>
      <c r="CH4" s="22"/>
      <c r="CI4" s="22"/>
      <c r="CJ4" s="22"/>
      <c r="CK4" s="22"/>
      <c r="CL4" s="22"/>
      <c r="CM4" s="22"/>
      <c r="CN4" s="22"/>
      <c r="CO4" s="22"/>
      <c r="CP4" s="22"/>
      <c r="CQ4" s="22"/>
      <c r="CR4" s="38"/>
      <c r="CS4" s="310"/>
      <c r="CT4" s="310"/>
      <c r="CU4" s="22"/>
      <c r="CV4" s="22"/>
      <c r="CW4" s="22"/>
      <c r="CX4" s="22"/>
      <c r="CY4" s="22"/>
      <c r="CZ4" s="22"/>
      <c r="DA4" s="22"/>
      <c r="DB4" s="22"/>
      <c r="DC4" s="22"/>
      <c r="DD4" s="22"/>
      <c r="DE4" s="22"/>
      <c r="DF4" s="22"/>
      <c r="DG4" s="22"/>
      <c r="DH4" s="22"/>
      <c r="DI4" s="22"/>
      <c r="DJ4" s="22"/>
      <c r="DK4" s="22"/>
      <c r="DL4" s="22"/>
      <c r="DM4" s="22"/>
      <c r="DN4" s="22"/>
      <c r="DO4" s="22"/>
      <c r="DP4" s="38"/>
      <c r="DQ4" s="310"/>
      <c r="DR4" s="310"/>
      <c r="DS4" s="22"/>
      <c r="DT4" s="22"/>
      <c r="DU4" s="22"/>
      <c r="DV4" s="22"/>
      <c r="DW4" s="22"/>
      <c r="DX4" s="22"/>
      <c r="DY4" s="22"/>
      <c r="DZ4" s="22"/>
      <c r="EA4" s="22"/>
      <c r="EB4" s="22"/>
      <c r="EC4" s="22"/>
      <c r="ED4" s="22"/>
      <c r="EE4" s="22"/>
      <c r="EF4" s="22"/>
      <c r="EG4" s="22"/>
      <c r="EH4" s="22"/>
      <c r="EI4" s="22"/>
      <c r="EJ4" s="22"/>
      <c r="EK4" s="22"/>
      <c r="EL4" s="22"/>
      <c r="EM4" s="22"/>
      <c r="EN4" s="38"/>
      <c r="EO4" s="310"/>
      <c r="EP4" s="310"/>
      <c r="EQ4" s="22"/>
      <c r="ER4" s="22"/>
      <c r="ES4" s="22"/>
      <c r="ET4" s="22"/>
      <c r="EU4" s="22"/>
      <c r="EV4" s="22"/>
      <c r="EW4" s="22"/>
      <c r="EX4" s="22"/>
      <c r="EY4" s="22"/>
      <c r="EZ4" s="22"/>
      <c r="FA4" s="22"/>
      <c r="FB4" s="22"/>
      <c r="FC4" s="22"/>
      <c r="FD4" s="22"/>
      <c r="FE4" s="22"/>
      <c r="FF4" s="22"/>
      <c r="FG4" s="22"/>
      <c r="FH4" s="22"/>
      <c r="FI4" s="22"/>
      <c r="FJ4" s="22"/>
      <c r="FK4" s="22"/>
      <c r="FM4" s="300"/>
      <c r="FN4" s="300"/>
      <c r="FO4" s="1"/>
      <c r="FP4" s="1"/>
      <c r="FQ4" s="1"/>
      <c r="FR4" s="1"/>
      <c r="FS4" s="1"/>
      <c r="FT4" s="1"/>
      <c r="FU4" s="1"/>
      <c r="FV4" s="1"/>
      <c r="FW4" s="1"/>
      <c r="FX4" s="1"/>
      <c r="FY4" s="1"/>
      <c r="FZ4" s="1"/>
      <c r="GA4" s="1"/>
      <c r="GB4" s="1"/>
      <c r="GC4" s="1"/>
      <c r="GD4" s="1"/>
      <c r="GE4" s="1"/>
      <c r="GF4" s="1"/>
      <c r="GG4" s="1"/>
      <c r="GH4" s="1"/>
      <c r="GI4" s="1"/>
      <c r="GK4" s="300"/>
      <c r="GL4" s="300"/>
      <c r="GM4" s="1"/>
      <c r="GN4" s="1"/>
      <c r="GO4" s="1"/>
      <c r="GP4" s="1"/>
      <c r="GQ4" s="1"/>
      <c r="GR4" s="1"/>
      <c r="GS4" s="1"/>
      <c r="GT4" s="1"/>
      <c r="GU4" s="1"/>
      <c r="GV4" s="1"/>
      <c r="GW4" s="1"/>
      <c r="GX4" s="1"/>
      <c r="GY4" s="1"/>
      <c r="GZ4" s="1"/>
      <c r="HA4" s="1"/>
      <c r="HB4" s="1"/>
      <c r="HC4" s="1"/>
      <c r="HD4" s="1"/>
      <c r="HE4" s="1"/>
      <c r="HF4" s="1"/>
      <c r="HG4" s="1"/>
    </row>
    <row r="5" spans="1:215" ht="18">
      <c r="A5" s="301" t="s">
        <v>179</v>
      </c>
      <c r="B5" s="301"/>
      <c r="C5" s="2"/>
      <c r="D5" s="2"/>
      <c r="E5" s="2"/>
      <c r="F5" s="2"/>
      <c r="G5" s="2"/>
      <c r="H5" s="2"/>
      <c r="I5" s="2"/>
      <c r="J5" s="2"/>
      <c r="K5" s="1"/>
      <c r="L5" s="2"/>
      <c r="M5" s="2"/>
      <c r="N5" s="2"/>
      <c r="O5" s="2"/>
      <c r="P5" s="1"/>
      <c r="Q5" s="2"/>
      <c r="R5" s="1"/>
      <c r="S5" s="1"/>
      <c r="T5" s="2"/>
      <c r="U5" s="1"/>
      <c r="V5" s="1"/>
      <c r="W5" s="2" t="s">
        <v>180</v>
      </c>
      <c r="Y5" s="301" t="s">
        <v>179</v>
      </c>
      <c r="Z5" s="301"/>
      <c r="AA5" s="2"/>
      <c r="AB5" s="2"/>
      <c r="AC5" s="2"/>
      <c r="AD5" s="2"/>
      <c r="AE5" s="2"/>
      <c r="AF5" s="2"/>
      <c r="AG5" s="2"/>
      <c r="AH5" s="2"/>
      <c r="AI5" s="1"/>
      <c r="AJ5" s="2"/>
      <c r="AK5" s="2"/>
      <c r="AL5" s="2"/>
      <c r="AM5" s="2"/>
      <c r="AN5" s="1"/>
      <c r="AO5" s="2"/>
      <c r="AP5" s="1"/>
      <c r="AQ5" s="1"/>
      <c r="AR5" s="2"/>
      <c r="AS5" s="1"/>
      <c r="AT5" s="1"/>
      <c r="AU5" s="2" t="s">
        <v>180</v>
      </c>
      <c r="AW5" s="301" t="s">
        <v>179</v>
      </c>
      <c r="AX5" s="301"/>
      <c r="AY5" s="2"/>
      <c r="AZ5" s="2"/>
      <c r="BA5" s="2"/>
      <c r="BB5" s="2"/>
      <c r="BC5" s="2"/>
      <c r="BD5" s="2"/>
      <c r="BE5" s="2"/>
      <c r="BF5" s="2"/>
      <c r="BG5" s="1"/>
      <c r="BH5" s="2"/>
      <c r="BI5" s="2"/>
      <c r="BJ5" s="2"/>
      <c r="BK5" s="2"/>
      <c r="BL5" s="1"/>
      <c r="BM5" s="2"/>
      <c r="BN5" s="1"/>
      <c r="BO5" s="1"/>
      <c r="BP5" s="2"/>
      <c r="BQ5" s="1"/>
      <c r="BR5" s="1"/>
      <c r="BS5" s="2" t="s">
        <v>180</v>
      </c>
      <c r="BU5" s="311" t="s">
        <v>285</v>
      </c>
      <c r="BV5" s="311"/>
      <c r="BW5" s="23"/>
      <c r="BX5" s="23"/>
      <c r="BY5" s="23"/>
      <c r="BZ5" s="23"/>
      <c r="CA5" s="23"/>
      <c r="CB5" s="23"/>
      <c r="CC5" s="23"/>
      <c r="CD5" s="23"/>
      <c r="CE5" s="22"/>
      <c r="CF5" s="23"/>
      <c r="CG5" s="23"/>
      <c r="CH5" s="23"/>
      <c r="CI5" s="23"/>
      <c r="CJ5" s="22"/>
      <c r="CK5" s="23"/>
      <c r="CL5" s="22"/>
      <c r="CM5" s="22"/>
      <c r="CN5" s="23"/>
      <c r="CO5" s="22"/>
      <c r="CP5" s="22"/>
      <c r="CQ5" s="23" t="s">
        <v>286</v>
      </c>
      <c r="CR5" s="38"/>
      <c r="CS5" s="311" t="s">
        <v>285</v>
      </c>
      <c r="CT5" s="311"/>
      <c r="CU5" s="23"/>
      <c r="CV5" s="23"/>
      <c r="CW5" s="23"/>
      <c r="CX5" s="23"/>
      <c r="CY5" s="23"/>
      <c r="CZ5" s="23"/>
      <c r="DA5" s="23"/>
      <c r="DB5" s="23"/>
      <c r="DC5" s="22"/>
      <c r="DD5" s="23"/>
      <c r="DE5" s="23"/>
      <c r="DF5" s="23"/>
      <c r="DG5" s="23"/>
      <c r="DH5" s="22"/>
      <c r="DI5" s="23"/>
      <c r="DJ5" s="22"/>
      <c r="DK5" s="22"/>
      <c r="DL5" s="23"/>
      <c r="DM5" s="22"/>
      <c r="DN5" s="22"/>
      <c r="DO5" s="23" t="s">
        <v>286</v>
      </c>
      <c r="DP5" s="38"/>
      <c r="DQ5" s="311" t="s">
        <v>285</v>
      </c>
      <c r="DR5" s="311"/>
      <c r="DS5" s="23"/>
      <c r="DT5" s="23"/>
      <c r="DU5" s="23"/>
      <c r="DV5" s="23"/>
      <c r="DW5" s="23"/>
      <c r="DX5" s="23"/>
      <c r="DY5" s="23"/>
      <c r="DZ5" s="23"/>
      <c r="EA5" s="22"/>
      <c r="EB5" s="23"/>
      <c r="EC5" s="23"/>
      <c r="ED5" s="23"/>
      <c r="EE5" s="23"/>
      <c r="EF5" s="22"/>
      <c r="EG5" s="23"/>
      <c r="EH5" s="22"/>
      <c r="EI5" s="22"/>
      <c r="EJ5" s="23"/>
      <c r="EK5" s="22"/>
      <c r="EL5" s="22"/>
      <c r="EM5" s="23" t="s">
        <v>286</v>
      </c>
      <c r="EN5" s="38"/>
      <c r="EO5" s="311" t="s">
        <v>285</v>
      </c>
      <c r="EP5" s="311"/>
      <c r="EQ5" s="23"/>
      <c r="ER5" s="23"/>
      <c r="ES5" s="23"/>
      <c r="ET5" s="23"/>
      <c r="EU5" s="23"/>
      <c r="EV5" s="23"/>
      <c r="EW5" s="23"/>
      <c r="EX5" s="23"/>
      <c r="EY5" s="22"/>
      <c r="EZ5" s="23"/>
      <c r="FA5" s="23"/>
      <c r="FB5" s="23"/>
      <c r="FC5" s="23"/>
      <c r="FD5" s="22"/>
      <c r="FE5" s="23"/>
      <c r="FF5" s="22"/>
      <c r="FG5" s="22"/>
      <c r="FH5" s="23"/>
      <c r="FI5" s="22"/>
      <c r="FJ5" s="22"/>
      <c r="FK5" s="23" t="s">
        <v>286</v>
      </c>
      <c r="FM5" s="301" t="s">
        <v>179</v>
      </c>
      <c r="FN5" s="301"/>
      <c r="FO5" s="2"/>
      <c r="FP5" s="2"/>
      <c r="FQ5" s="2"/>
      <c r="FR5" s="2"/>
      <c r="FS5" s="2"/>
      <c r="FT5" s="2"/>
      <c r="FU5" s="2"/>
      <c r="FV5" s="2"/>
      <c r="FW5" s="1"/>
      <c r="FX5" s="2"/>
      <c r="FY5" s="2"/>
      <c r="FZ5" s="2"/>
      <c r="GA5" s="2"/>
      <c r="GB5" s="1"/>
      <c r="GC5" s="2"/>
      <c r="GD5" s="1"/>
      <c r="GE5" s="1"/>
      <c r="GF5" s="2"/>
      <c r="GG5" s="1"/>
      <c r="GH5" s="1"/>
      <c r="GI5" s="2" t="s">
        <v>180</v>
      </c>
      <c r="GK5" s="301" t="s">
        <v>179</v>
      </c>
      <c r="GL5" s="301"/>
      <c r="GM5" s="2"/>
      <c r="GN5" s="2"/>
      <c r="GO5" s="2"/>
      <c r="GP5" s="2"/>
      <c r="GQ5" s="2"/>
      <c r="GR5" s="2"/>
      <c r="GS5" s="2"/>
      <c r="GT5" s="2"/>
      <c r="GU5" s="1"/>
      <c r="GV5" s="2"/>
      <c r="GW5" s="2"/>
      <c r="GX5" s="2"/>
      <c r="GY5" s="2"/>
      <c r="GZ5" s="1"/>
      <c r="HA5" s="2"/>
      <c r="HB5" s="1"/>
      <c r="HC5" s="1"/>
      <c r="HD5" s="2"/>
      <c r="HE5" s="1"/>
      <c r="HF5" s="1"/>
      <c r="HG5" s="2" t="s">
        <v>180</v>
      </c>
    </row>
    <row r="6" spans="1:215" ht="15">
      <c r="A6" s="300"/>
      <c r="B6" s="300"/>
      <c r="C6" s="1"/>
      <c r="D6" s="1"/>
      <c r="E6" s="1"/>
      <c r="F6" s="1"/>
      <c r="G6" s="1"/>
      <c r="H6" s="1"/>
      <c r="I6" s="1"/>
      <c r="J6" s="1"/>
      <c r="K6" s="1"/>
      <c r="L6" s="1"/>
      <c r="M6" s="1"/>
      <c r="N6" s="1"/>
      <c r="O6" s="1"/>
      <c r="P6" s="1"/>
      <c r="Q6" s="1"/>
      <c r="R6" s="1"/>
      <c r="S6" s="1"/>
      <c r="T6" s="1"/>
      <c r="U6" s="1"/>
      <c r="V6" s="1"/>
      <c r="W6" s="1"/>
      <c r="Y6" s="300"/>
      <c r="Z6" s="300"/>
      <c r="AA6" s="1"/>
      <c r="AB6" s="1"/>
      <c r="AC6" s="1"/>
      <c r="AD6" s="1"/>
      <c r="AE6" s="1"/>
      <c r="AF6" s="1"/>
      <c r="AG6" s="1"/>
      <c r="AH6" s="1"/>
      <c r="AI6" s="1"/>
      <c r="AJ6" s="1"/>
      <c r="AK6" s="1"/>
      <c r="AL6" s="1"/>
      <c r="AM6" s="1"/>
      <c r="AN6" s="1"/>
      <c r="AO6" s="1"/>
      <c r="AP6" s="1"/>
      <c r="AQ6" s="1"/>
      <c r="AR6" s="1"/>
      <c r="AS6" s="1"/>
      <c r="AT6" s="1"/>
      <c r="AU6" s="1"/>
      <c r="AW6" s="300"/>
      <c r="AX6" s="300"/>
      <c r="AY6" s="1"/>
      <c r="AZ6" s="1"/>
      <c r="BA6" s="1"/>
      <c r="BB6" s="1"/>
      <c r="BC6" s="1"/>
      <c r="BD6" s="1"/>
      <c r="BE6" s="1"/>
      <c r="BF6" s="1"/>
      <c r="BG6" s="1"/>
      <c r="BH6" s="1"/>
      <c r="BI6" s="1"/>
      <c r="BJ6" s="1"/>
      <c r="BK6" s="1"/>
      <c r="BL6" s="1"/>
      <c r="BM6" s="1"/>
      <c r="BN6" s="1"/>
      <c r="BO6" s="1"/>
      <c r="BP6" s="1"/>
      <c r="BQ6" s="1"/>
      <c r="BR6" s="1"/>
      <c r="BS6" s="1"/>
      <c r="BU6" s="310"/>
      <c r="BV6" s="310"/>
      <c r="BW6" s="22"/>
      <c r="BX6" s="22"/>
      <c r="BY6" s="22"/>
      <c r="BZ6" s="22"/>
      <c r="CA6" s="22"/>
      <c r="CB6" s="22"/>
      <c r="CC6" s="22"/>
      <c r="CD6" s="22"/>
      <c r="CE6" s="22"/>
      <c r="CF6" s="22"/>
      <c r="CG6" s="22"/>
      <c r="CH6" s="22"/>
      <c r="CI6" s="22"/>
      <c r="CJ6" s="22"/>
      <c r="CK6" s="22"/>
      <c r="CL6" s="22"/>
      <c r="CM6" s="22"/>
      <c r="CN6" s="22"/>
      <c r="CO6" s="22"/>
      <c r="CP6" s="22"/>
      <c r="CQ6" s="22"/>
      <c r="CR6" s="38"/>
      <c r="CS6" s="310"/>
      <c r="CT6" s="310"/>
      <c r="CU6" s="22"/>
      <c r="CV6" s="22"/>
      <c r="CW6" s="22"/>
      <c r="CX6" s="22"/>
      <c r="CY6" s="22"/>
      <c r="CZ6" s="22"/>
      <c r="DA6" s="22"/>
      <c r="DB6" s="22"/>
      <c r="DC6" s="22"/>
      <c r="DD6" s="22"/>
      <c r="DE6" s="22"/>
      <c r="DF6" s="22"/>
      <c r="DG6" s="22"/>
      <c r="DH6" s="22"/>
      <c r="DI6" s="22"/>
      <c r="DJ6" s="22"/>
      <c r="DK6" s="22"/>
      <c r="DL6" s="22"/>
      <c r="DM6" s="22"/>
      <c r="DN6" s="22"/>
      <c r="DO6" s="22"/>
      <c r="DP6" s="38"/>
      <c r="DQ6" s="310"/>
      <c r="DR6" s="310"/>
      <c r="DS6" s="22"/>
      <c r="DT6" s="22"/>
      <c r="DU6" s="22"/>
      <c r="DV6" s="22"/>
      <c r="DW6" s="22"/>
      <c r="DX6" s="22"/>
      <c r="DY6" s="22"/>
      <c r="DZ6" s="22"/>
      <c r="EA6" s="22"/>
      <c r="EB6" s="22"/>
      <c r="EC6" s="22"/>
      <c r="ED6" s="22"/>
      <c r="EE6" s="22"/>
      <c r="EF6" s="22"/>
      <c r="EG6" s="22"/>
      <c r="EH6" s="22"/>
      <c r="EI6" s="22"/>
      <c r="EJ6" s="22"/>
      <c r="EK6" s="22"/>
      <c r="EL6" s="22"/>
      <c r="EM6" s="22"/>
      <c r="EN6" s="38"/>
      <c r="EO6" s="310"/>
      <c r="EP6" s="310"/>
      <c r="EQ6" s="22"/>
      <c r="ER6" s="22"/>
      <c r="ES6" s="22"/>
      <c r="ET6" s="22"/>
      <c r="EU6" s="22"/>
      <c r="EV6" s="22"/>
      <c r="EW6" s="22"/>
      <c r="EX6" s="22"/>
      <c r="EY6" s="22"/>
      <c r="EZ6" s="22"/>
      <c r="FA6" s="22"/>
      <c r="FB6" s="22"/>
      <c r="FC6" s="22"/>
      <c r="FD6" s="22"/>
      <c r="FE6" s="22"/>
      <c r="FF6" s="22"/>
      <c r="FG6" s="22"/>
      <c r="FH6" s="22"/>
      <c r="FI6" s="22"/>
      <c r="FJ6" s="22"/>
      <c r="FK6" s="22"/>
      <c r="FM6" s="300"/>
      <c r="FN6" s="300"/>
      <c r="FO6" s="1"/>
      <c r="FP6" s="1"/>
      <c r="FQ6" s="1"/>
      <c r="FR6" s="1"/>
      <c r="FS6" s="1"/>
      <c r="FT6" s="1"/>
      <c r="FU6" s="1"/>
      <c r="FV6" s="1"/>
      <c r="FW6" s="1"/>
      <c r="FX6" s="1"/>
      <c r="FY6" s="1"/>
      <c r="FZ6" s="1"/>
      <c r="GA6" s="1"/>
      <c r="GB6" s="1"/>
      <c r="GC6" s="1"/>
      <c r="GD6" s="1"/>
      <c r="GE6" s="1"/>
      <c r="GF6" s="1"/>
      <c r="GG6" s="1"/>
      <c r="GH6" s="1"/>
      <c r="GI6" s="1"/>
      <c r="GK6" s="300"/>
      <c r="GL6" s="300"/>
      <c r="GM6" s="1"/>
      <c r="GN6" s="1"/>
      <c r="GO6" s="1"/>
      <c r="GP6" s="1"/>
      <c r="GQ6" s="1"/>
      <c r="GR6" s="1"/>
      <c r="GS6" s="1"/>
      <c r="GT6" s="1"/>
      <c r="GU6" s="1"/>
      <c r="GV6" s="1"/>
      <c r="GW6" s="1"/>
      <c r="GX6" s="1"/>
      <c r="GY6" s="1"/>
      <c r="GZ6" s="1"/>
      <c r="HA6" s="1"/>
      <c r="HB6" s="1"/>
      <c r="HC6" s="1"/>
      <c r="HD6" s="1"/>
      <c r="HE6" s="1"/>
      <c r="HF6" s="1"/>
      <c r="HG6" s="1"/>
    </row>
    <row r="7" spans="1:215" ht="15.75">
      <c r="A7" s="302" t="s">
        <v>182</v>
      </c>
      <c r="B7" s="302"/>
      <c r="C7" s="2"/>
      <c r="D7" s="2"/>
      <c r="E7" s="2"/>
      <c r="F7" s="2"/>
      <c r="G7" s="2"/>
      <c r="H7" s="2"/>
      <c r="I7" s="2"/>
      <c r="J7" s="2"/>
      <c r="K7" s="2"/>
      <c r="L7" s="2"/>
      <c r="M7" s="2"/>
      <c r="N7" s="2"/>
      <c r="O7" s="2"/>
      <c r="P7" s="2"/>
      <c r="Q7" s="2"/>
      <c r="R7" s="2"/>
      <c r="S7" s="2"/>
      <c r="T7" s="2"/>
      <c r="U7" s="2"/>
      <c r="V7" s="2"/>
      <c r="W7" s="2"/>
      <c r="Y7" s="302" t="s">
        <v>183</v>
      </c>
      <c r="Z7" s="302"/>
      <c r="AA7" s="2"/>
      <c r="AB7" s="2"/>
      <c r="AC7" s="2"/>
      <c r="AD7" s="2"/>
      <c r="AE7" s="2"/>
      <c r="AF7" s="2"/>
      <c r="AG7" s="2"/>
      <c r="AH7" s="2"/>
      <c r="AI7" s="2"/>
      <c r="AJ7" s="2"/>
      <c r="AK7" s="2"/>
      <c r="AL7" s="2"/>
      <c r="AM7" s="2"/>
      <c r="AN7" s="2"/>
      <c r="AO7" s="2"/>
      <c r="AP7" s="2"/>
      <c r="AQ7" s="2"/>
      <c r="AR7" s="2"/>
      <c r="AS7" s="2"/>
      <c r="AT7" s="2"/>
      <c r="AU7" s="2"/>
      <c r="AW7" s="302" t="s">
        <v>184</v>
      </c>
      <c r="AX7" s="302"/>
      <c r="AY7" s="2"/>
      <c r="AZ7" s="2"/>
      <c r="BA7" s="2"/>
      <c r="BB7" s="2"/>
      <c r="BC7" s="2"/>
      <c r="BD7" s="2"/>
      <c r="BE7" s="2"/>
      <c r="BF7" s="2"/>
      <c r="BG7" s="2"/>
      <c r="BH7" s="2"/>
      <c r="BI7" s="2"/>
      <c r="BJ7" s="2"/>
      <c r="BK7" s="2"/>
      <c r="BL7" s="2"/>
      <c r="BM7" s="2"/>
      <c r="BN7" s="2"/>
      <c r="BO7" s="2"/>
      <c r="BP7" s="2"/>
      <c r="BQ7" s="2"/>
      <c r="BR7" s="2"/>
      <c r="BS7" s="2"/>
      <c r="BU7" s="312" t="s">
        <v>288</v>
      </c>
      <c r="BV7" s="312"/>
      <c r="BW7" s="23"/>
      <c r="BX7" s="23"/>
      <c r="BY7" s="23"/>
      <c r="BZ7" s="23"/>
      <c r="CA7" s="23"/>
      <c r="CB7" s="23"/>
      <c r="CC7" s="23"/>
      <c r="CD7" s="23"/>
      <c r="CE7" s="23"/>
      <c r="CF7" s="23"/>
      <c r="CG7" s="23"/>
      <c r="CH7" s="23"/>
      <c r="CI7" s="23"/>
      <c r="CJ7" s="23"/>
      <c r="CK7" s="23"/>
      <c r="CL7" s="23"/>
      <c r="CM7" s="23"/>
      <c r="CN7" s="23"/>
      <c r="CO7" s="23"/>
      <c r="CP7" s="23"/>
      <c r="CQ7" s="23"/>
      <c r="CR7" s="38"/>
      <c r="CS7" s="312" t="s">
        <v>289</v>
      </c>
      <c r="CT7" s="312"/>
      <c r="CU7" s="23"/>
      <c r="CV7" s="23"/>
      <c r="CW7" s="23"/>
      <c r="CX7" s="23"/>
      <c r="CY7" s="23"/>
      <c r="CZ7" s="23"/>
      <c r="DA7" s="23"/>
      <c r="DB7" s="23"/>
      <c r="DC7" s="23"/>
      <c r="DD7" s="23"/>
      <c r="DE7" s="23"/>
      <c r="DF7" s="23"/>
      <c r="DG7" s="23"/>
      <c r="DH7" s="23"/>
      <c r="DI7" s="23"/>
      <c r="DJ7" s="23"/>
      <c r="DK7" s="23"/>
      <c r="DL7" s="23"/>
      <c r="DM7" s="23"/>
      <c r="DN7" s="23"/>
      <c r="DO7" s="23"/>
      <c r="DP7" s="38"/>
      <c r="DQ7" s="312" t="s">
        <v>290</v>
      </c>
      <c r="DR7" s="312"/>
      <c r="DS7" s="23"/>
      <c r="DT7" s="23"/>
      <c r="DU7" s="23"/>
      <c r="DV7" s="23"/>
      <c r="DW7" s="23"/>
      <c r="DX7" s="23"/>
      <c r="DY7" s="23"/>
      <c r="DZ7" s="23"/>
      <c r="EA7" s="23"/>
      <c r="EB7" s="23"/>
      <c r="EC7" s="23"/>
      <c r="ED7" s="23"/>
      <c r="EE7" s="23"/>
      <c r="EF7" s="23"/>
      <c r="EG7" s="23"/>
      <c r="EH7" s="23"/>
      <c r="EI7" s="23"/>
      <c r="EJ7" s="23"/>
      <c r="EK7" s="23"/>
      <c r="EL7" s="23"/>
      <c r="EM7" s="23"/>
      <c r="EN7" s="38"/>
      <c r="EO7" s="312" t="s">
        <v>291</v>
      </c>
      <c r="EP7" s="312"/>
      <c r="EQ7" s="23"/>
      <c r="ER7" s="23"/>
      <c r="ES7" s="23"/>
      <c r="ET7" s="23"/>
      <c r="EU7" s="23"/>
      <c r="EV7" s="23"/>
      <c r="EW7" s="23"/>
      <c r="EX7" s="23"/>
      <c r="EY7" s="23"/>
      <c r="EZ7" s="23"/>
      <c r="FA7" s="23"/>
      <c r="FB7" s="23"/>
      <c r="FC7" s="23"/>
      <c r="FD7" s="23"/>
      <c r="FE7" s="23"/>
      <c r="FF7" s="23"/>
      <c r="FG7" s="23"/>
      <c r="FH7" s="23"/>
      <c r="FI7" s="23"/>
      <c r="FJ7" s="23"/>
      <c r="FK7" s="23"/>
      <c r="FM7" s="302" t="s">
        <v>189</v>
      </c>
      <c r="FN7" s="302"/>
      <c r="FO7" s="2"/>
      <c r="FP7" s="2"/>
      <c r="FQ7" s="2"/>
      <c r="FR7" s="2"/>
      <c r="FS7" s="2"/>
      <c r="FT7" s="2"/>
      <c r="FU7" s="2"/>
      <c r="FV7" s="2"/>
      <c r="FW7" s="2"/>
      <c r="FX7" s="2"/>
      <c r="FY7" s="2"/>
      <c r="FZ7" s="2"/>
      <c r="GA7" s="2"/>
      <c r="GB7" s="2"/>
      <c r="GC7" s="2"/>
      <c r="GD7" s="2"/>
      <c r="GE7" s="2"/>
      <c r="GF7" s="2"/>
      <c r="GG7" s="2"/>
      <c r="GH7" s="2"/>
      <c r="GI7" s="2"/>
      <c r="GK7" s="302" t="s">
        <v>190</v>
      </c>
      <c r="GL7" s="302"/>
      <c r="GM7" s="2"/>
      <c r="GN7" s="2"/>
      <c r="GO7" s="2"/>
      <c r="GP7" s="2"/>
      <c r="GQ7" s="2"/>
      <c r="GR7" s="2"/>
      <c r="GS7" s="2"/>
      <c r="GT7" s="2"/>
      <c r="GU7" s="2"/>
      <c r="GV7" s="2"/>
      <c r="GW7" s="2"/>
      <c r="GX7" s="2"/>
      <c r="GY7" s="2"/>
      <c r="GZ7" s="2"/>
      <c r="HA7" s="2"/>
      <c r="HB7" s="2"/>
      <c r="HC7" s="2"/>
      <c r="HD7" s="2"/>
      <c r="HE7" s="2"/>
      <c r="HF7" s="2"/>
      <c r="HG7" s="2"/>
    </row>
    <row r="8" spans="1:215" ht="15.75">
      <c r="A8" s="302" t="s">
        <v>501</v>
      </c>
      <c r="B8" s="302"/>
      <c r="C8" s="3"/>
      <c r="D8" s="3"/>
      <c r="E8" s="3"/>
      <c r="F8" s="3"/>
      <c r="G8" s="3"/>
      <c r="H8" s="3"/>
      <c r="I8" s="3"/>
      <c r="J8" s="3"/>
      <c r="K8" s="3"/>
      <c r="L8" s="3"/>
      <c r="M8" s="3"/>
      <c r="N8" s="3"/>
      <c r="O8" s="3"/>
      <c r="P8" s="3"/>
      <c r="Q8" s="3"/>
      <c r="R8" s="3"/>
      <c r="S8" s="3"/>
      <c r="T8" s="3"/>
      <c r="U8" s="3"/>
      <c r="V8" s="3"/>
      <c r="W8" s="3"/>
      <c r="Y8" s="302" t="s">
        <v>501</v>
      </c>
      <c r="Z8" s="302"/>
      <c r="AA8" s="3"/>
      <c r="AB8" s="3"/>
      <c r="AC8" s="3"/>
      <c r="AD8" s="3"/>
      <c r="AE8" s="3"/>
      <c r="AF8" s="3"/>
      <c r="AG8" s="3"/>
      <c r="AH8" s="3"/>
      <c r="AI8" s="3"/>
      <c r="AJ8" s="3"/>
      <c r="AK8" s="3"/>
      <c r="AL8" s="3"/>
      <c r="AM8" s="3"/>
      <c r="AN8" s="3"/>
      <c r="AO8" s="3"/>
      <c r="AP8" s="3"/>
      <c r="AQ8" s="3"/>
      <c r="AR8" s="3"/>
      <c r="AS8" s="3"/>
      <c r="AT8" s="3"/>
      <c r="AU8" s="3"/>
      <c r="AW8" s="302" t="s">
        <v>501</v>
      </c>
      <c r="AX8" s="302"/>
      <c r="AY8" s="3"/>
      <c r="AZ8" s="3"/>
      <c r="BA8" s="3"/>
      <c r="BB8" s="3"/>
      <c r="BC8" s="3"/>
      <c r="BD8" s="3"/>
      <c r="BE8" s="3"/>
      <c r="BF8" s="3"/>
      <c r="BG8" s="3"/>
      <c r="BH8" s="3"/>
      <c r="BI8" s="3"/>
      <c r="BJ8" s="3"/>
      <c r="BK8" s="3"/>
      <c r="BL8" s="3"/>
      <c r="BM8" s="3"/>
      <c r="BN8" s="3"/>
      <c r="BO8" s="3"/>
      <c r="BP8" s="3"/>
      <c r="BQ8" s="3"/>
      <c r="BR8" s="3"/>
      <c r="BS8" s="3"/>
      <c r="BU8" s="312" t="s">
        <v>502</v>
      </c>
      <c r="BV8" s="312"/>
      <c r="BW8" s="24"/>
      <c r="BX8" s="24"/>
      <c r="BY8" s="24"/>
      <c r="BZ8" s="24"/>
      <c r="CA8" s="24"/>
      <c r="CB8" s="24"/>
      <c r="CC8" s="24"/>
      <c r="CD8" s="24"/>
      <c r="CE8" s="24"/>
      <c r="CF8" s="24"/>
      <c r="CG8" s="24"/>
      <c r="CH8" s="24"/>
      <c r="CI8" s="24"/>
      <c r="CJ8" s="24"/>
      <c r="CK8" s="24"/>
      <c r="CL8" s="24"/>
      <c r="CM8" s="24"/>
      <c r="CN8" s="24"/>
      <c r="CO8" s="24"/>
      <c r="CP8" s="24"/>
      <c r="CQ8" s="24"/>
      <c r="CR8" s="38"/>
      <c r="CS8" s="312" t="s">
        <v>502</v>
      </c>
      <c r="CT8" s="312"/>
      <c r="CU8" s="24"/>
      <c r="CV8" s="24"/>
      <c r="CW8" s="24"/>
      <c r="CX8" s="24"/>
      <c r="CY8" s="24"/>
      <c r="CZ8" s="24"/>
      <c r="DA8" s="24"/>
      <c r="DB8" s="24"/>
      <c r="DC8" s="24"/>
      <c r="DD8" s="24"/>
      <c r="DE8" s="24"/>
      <c r="DF8" s="24"/>
      <c r="DG8" s="24"/>
      <c r="DH8" s="24"/>
      <c r="DI8" s="24"/>
      <c r="DJ8" s="24"/>
      <c r="DK8" s="24"/>
      <c r="DL8" s="24"/>
      <c r="DM8" s="24"/>
      <c r="DN8" s="24"/>
      <c r="DO8" s="24"/>
      <c r="DP8" s="38"/>
      <c r="DQ8" s="312" t="s">
        <v>502</v>
      </c>
      <c r="DR8" s="312"/>
      <c r="DS8" s="24"/>
      <c r="DT8" s="24"/>
      <c r="DU8" s="24"/>
      <c r="DV8" s="24"/>
      <c r="DW8" s="24"/>
      <c r="DX8" s="24"/>
      <c r="DY8" s="24"/>
      <c r="DZ8" s="24"/>
      <c r="EA8" s="24"/>
      <c r="EB8" s="24"/>
      <c r="EC8" s="24"/>
      <c r="ED8" s="24"/>
      <c r="EE8" s="24"/>
      <c r="EF8" s="24"/>
      <c r="EG8" s="24"/>
      <c r="EH8" s="24"/>
      <c r="EI8" s="24"/>
      <c r="EJ8" s="24"/>
      <c r="EK8" s="24"/>
      <c r="EL8" s="24"/>
      <c r="EM8" s="24"/>
      <c r="EN8" s="38"/>
      <c r="EO8" s="312" t="s">
        <v>502</v>
      </c>
      <c r="EP8" s="312"/>
      <c r="EQ8" s="24"/>
      <c r="ER8" s="24"/>
      <c r="ES8" s="24"/>
      <c r="ET8" s="24"/>
      <c r="EU8" s="24"/>
      <c r="EV8" s="24"/>
      <c r="EW8" s="24"/>
      <c r="EX8" s="24"/>
      <c r="EY8" s="24"/>
      <c r="EZ8" s="24"/>
      <c r="FA8" s="24"/>
      <c r="FB8" s="24"/>
      <c r="FC8" s="24"/>
      <c r="FD8" s="24"/>
      <c r="FE8" s="24"/>
      <c r="FF8" s="24"/>
      <c r="FG8" s="24"/>
      <c r="FH8" s="24"/>
      <c r="FI8" s="24"/>
      <c r="FJ8" s="24"/>
      <c r="FK8" s="24"/>
      <c r="FM8" s="302" t="s">
        <v>501</v>
      </c>
      <c r="FN8" s="302"/>
      <c r="FO8" s="3"/>
      <c r="FP8" s="3"/>
      <c r="FQ8" s="3"/>
      <c r="FR8" s="3"/>
      <c r="FS8" s="3"/>
      <c r="FT8" s="3"/>
      <c r="FU8" s="3"/>
      <c r="FV8" s="3"/>
      <c r="FW8" s="3"/>
      <c r="FX8" s="3"/>
      <c r="FY8" s="3"/>
      <c r="FZ8" s="3"/>
      <c r="GA8" s="3"/>
      <c r="GB8" s="3"/>
      <c r="GC8" s="3"/>
      <c r="GD8" s="3"/>
      <c r="GE8" s="3"/>
      <c r="GF8" s="3"/>
      <c r="GG8" s="3"/>
      <c r="GH8" s="3"/>
      <c r="GI8" s="3"/>
      <c r="GK8" s="302" t="s">
        <v>501</v>
      </c>
      <c r="GL8" s="302"/>
      <c r="GM8" s="3"/>
      <c r="GN8" s="3"/>
      <c r="GO8" s="3"/>
      <c r="GP8" s="3"/>
      <c r="GQ8" s="3"/>
      <c r="GR8" s="3"/>
      <c r="GS8" s="3"/>
      <c r="GT8" s="3"/>
      <c r="GU8" s="3"/>
      <c r="GV8" s="3"/>
      <c r="GW8" s="3"/>
      <c r="GX8" s="3"/>
      <c r="GY8" s="3"/>
      <c r="GZ8" s="3"/>
      <c r="HA8" s="3"/>
      <c r="HB8" s="3"/>
      <c r="HC8" s="3"/>
      <c r="HD8" s="3"/>
      <c r="HE8" s="3"/>
      <c r="HF8" s="3"/>
      <c r="HG8" s="3"/>
    </row>
    <row r="9" spans="1:215" ht="15">
      <c r="A9" s="300"/>
      <c r="B9" s="300"/>
      <c r="C9" s="1"/>
      <c r="D9" s="1"/>
      <c r="E9" s="1"/>
      <c r="F9" s="1"/>
      <c r="G9" s="1"/>
      <c r="H9" s="1"/>
      <c r="I9" s="1"/>
      <c r="J9" s="1"/>
      <c r="K9" s="1"/>
      <c r="L9" s="1"/>
      <c r="M9" s="1"/>
      <c r="N9" s="1"/>
      <c r="O9" s="1"/>
      <c r="P9" s="1"/>
      <c r="Q9" s="1"/>
      <c r="R9" s="1"/>
      <c r="S9" s="1"/>
      <c r="T9" s="1"/>
      <c r="U9" s="1"/>
      <c r="V9" s="1"/>
      <c r="W9" s="1"/>
      <c r="Y9" s="300"/>
      <c r="Z9" s="300"/>
      <c r="AA9" s="1"/>
      <c r="AB9" s="1"/>
      <c r="AC9" s="1"/>
      <c r="AD9" s="1"/>
      <c r="AE9" s="1"/>
      <c r="AF9" s="1"/>
      <c r="AG9" s="1"/>
      <c r="AH9" s="1"/>
      <c r="AI9" s="1"/>
      <c r="AJ9" s="1"/>
      <c r="AK9" s="1"/>
      <c r="AL9" s="1"/>
      <c r="AM9" s="1"/>
      <c r="AN9" s="1"/>
      <c r="AO9" s="1"/>
      <c r="AP9" s="1"/>
      <c r="AQ9" s="1"/>
      <c r="AR9" s="1"/>
      <c r="AS9" s="1"/>
      <c r="AT9" s="1"/>
      <c r="AU9" s="1"/>
      <c r="AW9" s="300"/>
      <c r="AX9" s="300"/>
      <c r="AY9" s="1"/>
      <c r="AZ9" s="1"/>
      <c r="BA9" s="1"/>
      <c r="BB9" s="1"/>
      <c r="BC9" s="1"/>
      <c r="BD9" s="1"/>
      <c r="BE9" s="1"/>
      <c r="BF9" s="1"/>
      <c r="BG9" s="1"/>
      <c r="BH9" s="1"/>
      <c r="BI9" s="1"/>
      <c r="BJ9" s="1"/>
      <c r="BK9" s="1"/>
      <c r="BL9" s="1"/>
      <c r="BM9" s="1"/>
      <c r="BN9" s="1"/>
      <c r="BO9" s="1"/>
      <c r="BP9" s="1"/>
      <c r="BQ9" s="1"/>
      <c r="BR9" s="1"/>
      <c r="BS9" s="1"/>
      <c r="BU9" s="310"/>
      <c r="BV9" s="310"/>
      <c r="BW9" s="22"/>
      <c r="BX9" s="22"/>
      <c r="BY9" s="22"/>
      <c r="BZ9" s="22"/>
      <c r="CA9" s="22"/>
      <c r="CB9" s="22"/>
      <c r="CC9" s="22"/>
      <c r="CD9" s="22"/>
      <c r="CE9" s="22"/>
      <c r="CF9" s="22"/>
      <c r="CG9" s="22"/>
      <c r="CH9" s="22"/>
      <c r="CI9" s="22"/>
      <c r="CJ9" s="22"/>
      <c r="CK9" s="22"/>
      <c r="CL9" s="22"/>
      <c r="CM9" s="22"/>
      <c r="CN9" s="22"/>
      <c r="CO9" s="22"/>
      <c r="CP9" s="22"/>
      <c r="CQ9" s="22"/>
      <c r="CR9" s="38"/>
      <c r="CS9" s="310"/>
      <c r="CT9" s="310"/>
      <c r="CU9" s="22"/>
      <c r="CV9" s="22"/>
      <c r="CW9" s="22"/>
      <c r="CX9" s="22"/>
      <c r="CY9" s="22"/>
      <c r="CZ9" s="22"/>
      <c r="DA9" s="22"/>
      <c r="DB9" s="22"/>
      <c r="DC9" s="22"/>
      <c r="DD9" s="22"/>
      <c r="DE9" s="22"/>
      <c r="DF9" s="22"/>
      <c r="DG9" s="22"/>
      <c r="DH9" s="22"/>
      <c r="DI9" s="22"/>
      <c r="DJ9" s="22"/>
      <c r="DK9" s="22"/>
      <c r="DL9" s="22"/>
      <c r="DM9" s="22"/>
      <c r="DN9" s="22"/>
      <c r="DO9" s="22"/>
      <c r="DP9" s="38"/>
      <c r="DQ9" s="310"/>
      <c r="DR9" s="310"/>
      <c r="DS9" s="22"/>
      <c r="DT9" s="22"/>
      <c r="DU9" s="22"/>
      <c r="DV9" s="22"/>
      <c r="DW9" s="22"/>
      <c r="DX9" s="22"/>
      <c r="DY9" s="22"/>
      <c r="DZ9" s="22"/>
      <c r="EA9" s="22"/>
      <c r="EB9" s="22"/>
      <c r="EC9" s="22"/>
      <c r="ED9" s="22"/>
      <c r="EE9" s="22"/>
      <c r="EF9" s="22"/>
      <c r="EG9" s="22"/>
      <c r="EH9" s="22"/>
      <c r="EI9" s="22"/>
      <c r="EJ9" s="22"/>
      <c r="EK9" s="22"/>
      <c r="EL9" s="22"/>
      <c r="EM9" s="22"/>
      <c r="EN9" s="38"/>
      <c r="EO9" s="310"/>
      <c r="EP9" s="310"/>
      <c r="EQ9" s="22"/>
      <c r="ER9" s="22"/>
      <c r="ES9" s="22"/>
      <c r="ET9" s="22"/>
      <c r="EU9" s="22"/>
      <c r="EV9" s="22"/>
      <c r="EW9" s="22"/>
      <c r="EX9" s="22"/>
      <c r="EY9" s="22"/>
      <c r="EZ9" s="22"/>
      <c r="FA9" s="22"/>
      <c r="FB9" s="22"/>
      <c r="FC9" s="22"/>
      <c r="FD9" s="22"/>
      <c r="FE9" s="22"/>
      <c r="FF9" s="22"/>
      <c r="FG9" s="22"/>
      <c r="FH9" s="22"/>
      <c r="FI9" s="22"/>
      <c r="FJ9" s="22"/>
      <c r="FK9" s="22"/>
      <c r="FM9" s="300"/>
      <c r="FN9" s="300"/>
      <c r="FO9" s="1"/>
      <c r="FP9" s="1"/>
      <c r="FQ9" s="1"/>
      <c r="FR9" s="1"/>
      <c r="FS9" s="1"/>
      <c r="FT9" s="1"/>
      <c r="FU9" s="1"/>
      <c r="FV9" s="1"/>
      <c r="FW9" s="1"/>
      <c r="FX9" s="1"/>
      <c r="FY9" s="1"/>
      <c r="FZ9" s="1"/>
      <c r="GA9" s="1"/>
      <c r="GB9" s="1"/>
      <c r="GC9" s="1"/>
      <c r="GD9" s="1"/>
      <c r="GE9" s="1"/>
      <c r="GF9" s="1"/>
      <c r="GG9" s="1"/>
      <c r="GH9" s="1"/>
      <c r="GI9" s="1"/>
      <c r="GK9" s="300"/>
      <c r="GL9" s="300"/>
      <c r="GM9" s="1"/>
      <c r="GN9" s="1"/>
      <c r="GO9" s="1"/>
      <c r="GP9" s="1"/>
      <c r="GQ9" s="1"/>
      <c r="GR9" s="1"/>
      <c r="GS9" s="1"/>
      <c r="GT9" s="1"/>
      <c r="GU9" s="1"/>
      <c r="GV9" s="1"/>
      <c r="GW9" s="1"/>
      <c r="GX9" s="1"/>
      <c r="GY9" s="1"/>
      <c r="GZ9" s="1"/>
      <c r="HA9" s="1"/>
      <c r="HB9" s="1"/>
      <c r="HC9" s="1"/>
      <c r="HD9" s="1"/>
      <c r="HE9" s="1"/>
      <c r="HF9" s="1"/>
      <c r="HG9" s="1"/>
    </row>
    <row r="10" spans="1:215" ht="15">
      <c r="A10" s="300"/>
      <c r="B10" s="300"/>
      <c r="C10" s="1"/>
      <c r="D10" s="1"/>
      <c r="E10" s="1"/>
      <c r="F10" s="1"/>
      <c r="G10" s="1"/>
      <c r="H10" s="1"/>
      <c r="I10" s="1"/>
      <c r="J10" s="1"/>
      <c r="K10" s="1"/>
      <c r="L10" s="1"/>
      <c r="M10" s="1"/>
      <c r="N10" s="1"/>
      <c r="O10" s="1"/>
      <c r="P10" s="1"/>
      <c r="Q10" s="1"/>
      <c r="R10" s="1"/>
      <c r="S10" s="1"/>
      <c r="T10" s="1"/>
      <c r="U10" s="1"/>
      <c r="V10" s="1"/>
      <c r="W10" s="1"/>
      <c r="Y10" s="300"/>
      <c r="Z10" s="300"/>
      <c r="AA10" s="1"/>
      <c r="AB10" s="1"/>
      <c r="AC10" s="1"/>
      <c r="AD10" s="1"/>
      <c r="AE10" s="1"/>
      <c r="AF10" s="1"/>
      <c r="AG10" s="1"/>
      <c r="AH10" s="1"/>
      <c r="AI10" s="1"/>
      <c r="AJ10" s="1"/>
      <c r="AK10" s="1"/>
      <c r="AL10" s="1"/>
      <c r="AM10" s="1"/>
      <c r="AN10" s="1"/>
      <c r="AO10" s="1"/>
      <c r="AP10" s="1"/>
      <c r="AQ10" s="1"/>
      <c r="AR10" s="1"/>
      <c r="AS10" s="1"/>
      <c r="AT10" s="1"/>
      <c r="AU10" s="1"/>
      <c r="AW10" s="300"/>
      <c r="AX10" s="300"/>
      <c r="AY10" s="1"/>
      <c r="AZ10" s="1"/>
      <c r="BA10" s="1"/>
      <c r="BB10" s="1"/>
      <c r="BC10" s="1"/>
      <c r="BD10" s="1"/>
      <c r="BE10" s="1"/>
      <c r="BF10" s="1"/>
      <c r="BG10" s="1"/>
      <c r="BH10" s="1"/>
      <c r="BI10" s="1"/>
      <c r="BJ10" s="1"/>
      <c r="BK10" s="1"/>
      <c r="BL10" s="1"/>
      <c r="BM10" s="1"/>
      <c r="BN10" s="1"/>
      <c r="BO10" s="1"/>
      <c r="BP10" s="1"/>
      <c r="BQ10" s="1"/>
      <c r="BR10" s="1"/>
      <c r="BS10" s="1"/>
      <c r="BU10" s="310"/>
      <c r="BV10" s="310"/>
      <c r="BW10" s="22"/>
      <c r="BX10" s="22"/>
      <c r="BY10" s="22"/>
      <c r="BZ10" s="22"/>
      <c r="CA10" s="22"/>
      <c r="CB10" s="22"/>
      <c r="CC10" s="22"/>
      <c r="CD10" s="22"/>
      <c r="CE10" s="22"/>
      <c r="CF10" s="22"/>
      <c r="CG10" s="22"/>
      <c r="CH10" s="22"/>
      <c r="CI10" s="22"/>
      <c r="CJ10" s="22"/>
      <c r="CK10" s="22"/>
      <c r="CL10" s="22"/>
      <c r="CM10" s="22"/>
      <c r="CN10" s="22"/>
      <c r="CO10" s="22"/>
      <c r="CP10" s="22"/>
      <c r="CQ10" s="22"/>
      <c r="CR10" s="38"/>
      <c r="CS10" s="310"/>
      <c r="CT10" s="310"/>
      <c r="CU10" s="22"/>
      <c r="CV10" s="22"/>
      <c r="CW10" s="22"/>
      <c r="CX10" s="22"/>
      <c r="CY10" s="22"/>
      <c r="CZ10" s="22"/>
      <c r="DA10" s="22"/>
      <c r="DB10" s="22"/>
      <c r="DC10" s="22"/>
      <c r="DD10" s="22"/>
      <c r="DE10" s="22"/>
      <c r="DF10" s="22"/>
      <c r="DG10" s="22"/>
      <c r="DH10" s="22"/>
      <c r="DI10" s="22"/>
      <c r="DJ10" s="22"/>
      <c r="DK10" s="22"/>
      <c r="DL10" s="22"/>
      <c r="DM10" s="22"/>
      <c r="DN10" s="22"/>
      <c r="DO10" s="22"/>
      <c r="DP10" s="38"/>
      <c r="DQ10" s="310"/>
      <c r="DR10" s="310"/>
      <c r="DS10" s="22"/>
      <c r="DT10" s="22"/>
      <c r="DU10" s="22"/>
      <c r="DV10" s="22"/>
      <c r="DW10" s="22"/>
      <c r="DX10" s="22"/>
      <c r="DY10" s="22"/>
      <c r="DZ10" s="22"/>
      <c r="EA10" s="22"/>
      <c r="EB10" s="22"/>
      <c r="EC10" s="22"/>
      <c r="ED10" s="22"/>
      <c r="EE10" s="22"/>
      <c r="EF10" s="22"/>
      <c r="EG10" s="22"/>
      <c r="EH10" s="22"/>
      <c r="EI10" s="22"/>
      <c r="EJ10" s="22"/>
      <c r="EK10" s="22"/>
      <c r="EL10" s="22"/>
      <c r="EM10" s="22"/>
      <c r="EN10" s="38"/>
      <c r="EO10" s="310"/>
      <c r="EP10" s="310"/>
      <c r="EQ10" s="22"/>
      <c r="ER10" s="22"/>
      <c r="ES10" s="22"/>
      <c r="ET10" s="22"/>
      <c r="EU10" s="22"/>
      <c r="EV10" s="22"/>
      <c r="EW10" s="22"/>
      <c r="EX10" s="22"/>
      <c r="EY10" s="22"/>
      <c r="EZ10" s="22"/>
      <c r="FA10" s="22"/>
      <c r="FB10" s="22"/>
      <c r="FC10" s="22"/>
      <c r="FD10" s="22"/>
      <c r="FE10" s="22"/>
      <c r="FF10" s="22"/>
      <c r="FG10" s="22"/>
      <c r="FH10" s="22"/>
      <c r="FI10" s="22"/>
      <c r="FJ10" s="22"/>
      <c r="FK10" s="22"/>
      <c r="FM10" s="300"/>
      <c r="FN10" s="300"/>
      <c r="FO10" s="1"/>
      <c r="FP10" s="1"/>
      <c r="FQ10" s="1"/>
      <c r="FR10" s="1"/>
      <c r="FS10" s="1"/>
      <c r="FT10" s="1"/>
      <c r="FU10" s="1"/>
      <c r="FV10" s="1"/>
      <c r="FW10" s="1"/>
      <c r="FX10" s="1"/>
      <c r="FY10" s="1"/>
      <c r="FZ10" s="1"/>
      <c r="GA10" s="1"/>
      <c r="GB10" s="1"/>
      <c r="GC10" s="1"/>
      <c r="GD10" s="1"/>
      <c r="GE10" s="1"/>
      <c r="GF10" s="1"/>
      <c r="GG10" s="1"/>
      <c r="GH10" s="1"/>
      <c r="GI10" s="1"/>
      <c r="GK10" s="300"/>
      <c r="GL10" s="300"/>
      <c r="GM10" s="1"/>
      <c r="GN10" s="1"/>
      <c r="GO10" s="1"/>
      <c r="GP10" s="1"/>
      <c r="GQ10" s="1"/>
      <c r="GR10" s="1"/>
      <c r="GS10" s="1"/>
      <c r="GT10" s="1"/>
      <c r="GU10" s="1"/>
      <c r="GV10" s="1"/>
      <c r="GW10" s="1"/>
      <c r="GX10" s="1"/>
      <c r="GY10" s="1"/>
      <c r="GZ10" s="1"/>
      <c r="HA10" s="1"/>
      <c r="HB10" s="1"/>
      <c r="HC10" s="1"/>
      <c r="HD10" s="1"/>
      <c r="HE10" s="1"/>
      <c r="HF10" s="1"/>
      <c r="HG10" s="1"/>
    </row>
    <row r="11" spans="1:215" ht="15">
      <c r="A11" s="300"/>
      <c r="B11" s="300"/>
      <c r="C11" s="4">
        <v>2000</v>
      </c>
      <c r="D11" s="4">
        <v>2001</v>
      </c>
      <c r="E11" s="4">
        <v>2002</v>
      </c>
      <c r="F11" s="4">
        <v>2003</v>
      </c>
      <c r="G11" s="4">
        <v>2004</v>
      </c>
      <c r="H11" s="4">
        <v>2005</v>
      </c>
      <c r="I11" s="4">
        <v>2006</v>
      </c>
      <c r="J11" s="4">
        <v>2007</v>
      </c>
      <c r="K11" s="4">
        <v>2008</v>
      </c>
      <c r="L11" s="4">
        <v>2009</v>
      </c>
      <c r="M11" s="4">
        <v>2010</v>
      </c>
      <c r="N11" s="4">
        <v>2011</v>
      </c>
      <c r="O11" s="4">
        <v>2012</v>
      </c>
      <c r="P11" s="4">
        <v>2013</v>
      </c>
      <c r="Q11" s="4">
        <v>2014</v>
      </c>
      <c r="R11" s="4">
        <v>2015</v>
      </c>
      <c r="S11" s="4">
        <v>2016</v>
      </c>
      <c r="T11" s="4">
        <v>2017</v>
      </c>
      <c r="U11" s="4">
        <v>2018</v>
      </c>
      <c r="V11" s="4">
        <v>2019</v>
      </c>
      <c r="W11" s="4">
        <v>2020</v>
      </c>
      <c r="Y11" s="300"/>
      <c r="Z11" s="300"/>
      <c r="AA11" s="4">
        <v>2000</v>
      </c>
      <c r="AB11" s="4">
        <v>2001</v>
      </c>
      <c r="AC11" s="4">
        <v>2002</v>
      </c>
      <c r="AD11" s="4">
        <v>2003</v>
      </c>
      <c r="AE11" s="4">
        <v>2004</v>
      </c>
      <c r="AF11" s="4">
        <v>2005</v>
      </c>
      <c r="AG11" s="4">
        <v>2006</v>
      </c>
      <c r="AH11" s="4">
        <v>2007</v>
      </c>
      <c r="AI11" s="4">
        <v>2008</v>
      </c>
      <c r="AJ11" s="4">
        <v>2009</v>
      </c>
      <c r="AK11" s="4">
        <v>2010</v>
      </c>
      <c r="AL11" s="4">
        <v>2011</v>
      </c>
      <c r="AM11" s="4">
        <v>2012</v>
      </c>
      <c r="AN11" s="4">
        <v>2013</v>
      </c>
      <c r="AO11" s="4">
        <v>2014</v>
      </c>
      <c r="AP11" s="4">
        <v>2015</v>
      </c>
      <c r="AQ11" s="4">
        <v>2016</v>
      </c>
      <c r="AR11" s="4">
        <v>2017</v>
      </c>
      <c r="AS11" s="4">
        <v>2018</v>
      </c>
      <c r="AT11" s="4">
        <v>2019</v>
      </c>
      <c r="AU11" s="4">
        <v>2020</v>
      </c>
      <c r="AW11" s="300"/>
      <c r="AX11" s="300"/>
      <c r="AY11" s="4">
        <v>2000</v>
      </c>
      <c r="AZ11" s="4">
        <v>2001</v>
      </c>
      <c r="BA11" s="4">
        <v>2002</v>
      </c>
      <c r="BB11" s="4">
        <v>2003</v>
      </c>
      <c r="BC11" s="4">
        <v>2004</v>
      </c>
      <c r="BD11" s="4">
        <v>2005</v>
      </c>
      <c r="BE11" s="4">
        <v>2006</v>
      </c>
      <c r="BF11" s="4">
        <v>2007</v>
      </c>
      <c r="BG11" s="4">
        <v>2008</v>
      </c>
      <c r="BH11" s="4">
        <v>2009</v>
      </c>
      <c r="BI11" s="4">
        <v>2010</v>
      </c>
      <c r="BJ11" s="4">
        <v>2011</v>
      </c>
      <c r="BK11" s="4">
        <v>2012</v>
      </c>
      <c r="BL11" s="4">
        <v>2013</v>
      </c>
      <c r="BM11" s="4">
        <v>2014</v>
      </c>
      <c r="BN11" s="4">
        <v>2015</v>
      </c>
      <c r="BO11" s="4">
        <v>2016</v>
      </c>
      <c r="BP11" s="4">
        <v>2017</v>
      </c>
      <c r="BQ11" s="4">
        <v>2018</v>
      </c>
      <c r="BR11" s="4">
        <v>2019</v>
      </c>
      <c r="BS11" s="4">
        <v>2020</v>
      </c>
      <c r="BU11" s="310"/>
      <c r="BV11" s="310"/>
      <c r="BW11" s="25">
        <v>2000</v>
      </c>
      <c r="BX11" s="25">
        <v>2001</v>
      </c>
      <c r="BY11" s="25">
        <v>2002</v>
      </c>
      <c r="BZ11" s="25">
        <v>2003</v>
      </c>
      <c r="CA11" s="25">
        <v>2004</v>
      </c>
      <c r="CB11" s="25">
        <v>2005</v>
      </c>
      <c r="CC11" s="25">
        <v>2006</v>
      </c>
      <c r="CD11" s="25">
        <v>2007</v>
      </c>
      <c r="CE11" s="25">
        <v>2008</v>
      </c>
      <c r="CF11" s="25">
        <v>2009</v>
      </c>
      <c r="CG11" s="25">
        <v>2010</v>
      </c>
      <c r="CH11" s="25">
        <v>2011</v>
      </c>
      <c r="CI11" s="25">
        <v>2012</v>
      </c>
      <c r="CJ11" s="25">
        <v>2013</v>
      </c>
      <c r="CK11" s="25">
        <v>2014</v>
      </c>
      <c r="CL11" s="25">
        <v>2015</v>
      </c>
      <c r="CM11" s="25">
        <v>2016</v>
      </c>
      <c r="CN11" s="25">
        <v>2017</v>
      </c>
      <c r="CO11" s="25">
        <v>2018</v>
      </c>
      <c r="CP11" s="25">
        <v>2019</v>
      </c>
      <c r="CQ11" s="25">
        <v>2020</v>
      </c>
      <c r="CR11" s="38"/>
      <c r="CS11" s="310"/>
      <c r="CT11" s="310"/>
      <c r="CU11" s="25">
        <v>2000</v>
      </c>
      <c r="CV11" s="25">
        <v>2001</v>
      </c>
      <c r="CW11" s="25">
        <v>2002</v>
      </c>
      <c r="CX11" s="25">
        <v>2003</v>
      </c>
      <c r="CY11" s="25">
        <v>2004</v>
      </c>
      <c r="CZ11" s="25">
        <v>2005</v>
      </c>
      <c r="DA11" s="25">
        <v>2006</v>
      </c>
      <c r="DB11" s="25">
        <v>2007</v>
      </c>
      <c r="DC11" s="25">
        <v>2008</v>
      </c>
      <c r="DD11" s="25">
        <v>2009</v>
      </c>
      <c r="DE11" s="25">
        <v>2010</v>
      </c>
      <c r="DF11" s="25">
        <v>2011</v>
      </c>
      <c r="DG11" s="25">
        <v>2012</v>
      </c>
      <c r="DH11" s="25">
        <v>2013</v>
      </c>
      <c r="DI11" s="25">
        <v>2014</v>
      </c>
      <c r="DJ11" s="25">
        <v>2015</v>
      </c>
      <c r="DK11" s="25">
        <v>2016</v>
      </c>
      <c r="DL11" s="25">
        <v>2017</v>
      </c>
      <c r="DM11" s="25">
        <v>2018</v>
      </c>
      <c r="DN11" s="25">
        <v>2019</v>
      </c>
      <c r="DO11" s="25">
        <v>2020</v>
      </c>
      <c r="DP11" s="38"/>
      <c r="DQ11" s="310"/>
      <c r="DR11" s="310"/>
      <c r="DS11" s="25">
        <v>2000</v>
      </c>
      <c r="DT11" s="25">
        <v>2001</v>
      </c>
      <c r="DU11" s="25">
        <v>2002</v>
      </c>
      <c r="DV11" s="25">
        <v>2003</v>
      </c>
      <c r="DW11" s="25">
        <v>2004</v>
      </c>
      <c r="DX11" s="25">
        <v>2005</v>
      </c>
      <c r="DY11" s="25">
        <v>2006</v>
      </c>
      <c r="DZ11" s="25">
        <v>2007</v>
      </c>
      <c r="EA11" s="25">
        <v>2008</v>
      </c>
      <c r="EB11" s="25">
        <v>2009</v>
      </c>
      <c r="EC11" s="25">
        <v>2010</v>
      </c>
      <c r="ED11" s="25">
        <v>2011</v>
      </c>
      <c r="EE11" s="25">
        <v>2012</v>
      </c>
      <c r="EF11" s="25">
        <v>2013</v>
      </c>
      <c r="EG11" s="25">
        <v>2014</v>
      </c>
      <c r="EH11" s="25">
        <v>2015</v>
      </c>
      <c r="EI11" s="25">
        <v>2016</v>
      </c>
      <c r="EJ11" s="25">
        <v>2017</v>
      </c>
      <c r="EK11" s="25">
        <v>2018</v>
      </c>
      <c r="EL11" s="25">
        <v>2019</v>
      </c>
      <c r="EM11" s="25">
        <v>2020</v>
      </c>
      <c r="EN11" s="38"/>
      <c r="EO11" s="310"/>
      <c r="EP11" s="310"/>
      <c r="EQ11" s="25">
        <v>2000</v>
      </c>
      <c r="ER11" s="25">
        <v>2001</v>
      </c>
      <c r="ES11" s="25">
        <v>2002</v>
      </c>
      <c r="ET11" s="25">
        <v>2003</v>
      </c>
      <c r="EU11" s="25">
        <v>2004</v>
      </c>
      <c r="EV11" s="25">
        <v>2005</v>
      </c>
      <c r="EW11" s="25">
        <v>2006</v>
      </c>
      <c r="EX11" s="25">
        <v>2007</v>
      </c>
      <c r="EY11" s="25">
        <v>2008</v>
      </c>
      <c r="EZ11" s="25">
        <v>2009</v>
      </c>
      <c r="FA11" s="25">
        <v>2010</v>
      </c>
      <c r="FB11" s="25">
        <v>2011</v>
      </c>
      <c r="FC11" s="25">
        <v>2012</v>
      </c>
      <c r="FD11" s="25">
        <v>2013</v>
      </c>
      <c r="FE11" s="25">
        <v>2014</v>
      </c>
      <c r="FF11" s="25">
        <v>2015</v>
      </c>
      <c r="FG11" s="25">
        <v>2016</v>
      </c>
      <c r="FH11" s="25">
        <v>2017</v>
      </c>
      <c r="FI11" s="25">
        <v>2018</v>
      </c>
      <c r="FJ11" s="25">
        <v>2019</v>
      </c>
      <c r="FK11" s="25">
        <v>2020</v>
      </c>
      <c r="FM11" s="300"/>
      <c r="FN11" s="300"/>
      <c r="FO11" s="4">
        <v>2000</v>
      </c>
      <c r="FP11" s="4">
        <v>2001</v>
      </c>
      <c r="FQ11" s="4">
        <v>2002</v>
      </c>
      <c r="FR11" s="4">
        <v>2003</v>
      </c>
      <c r="FS11" s="4">
        <v>2004</v>
      </c>
      <c r="FT11" s="4">
        <v>2005</v>
      </c>
      <c r="FU11" s="4">
        <v>2006</v>
      </c>
      <c r="FV11" s="4">
        <v>2007</v>
      </c>
      <c r="FW11" s="4">
        <v>2008</v>
      </c>
      <c r="FX11" s="4">
        <v>2009</v>
      </c>
      <c r="FY11" s="4">
        <v>2010</v>
      </c>
      <c r="FZ11" s="4">
        <v>2011</v>
      </c>
      <c r="GA11" s="4">
        <v>2012</v>
      </c>
      <c r="GB11" s="4">
        <v>2013</v>
      </c>
      <c r="GC11" s="4">
        <v>2014</v>
      </c>
      <c r="GD11" s="4">
        <v>2015</v>
      </c>
      <c r="GE11" s="4">
        <v>2016</v>
      </c>
      <c r="GF11" s="4">
        <v>2017</v>
      </c>
      <c r="GG11" s="4">
        <v>2018</v>
      </c>
      <c r="GH11" s="4">
        <v>2019</v>
      </c>
      <c r="GI11" s="4">
        <v>2020</v>
      </c>
      <c r="GK11" s="300"/>
      <c r="GL11" s="300"/>
      <c r="GM11" s="4">
        <v>2000</v>
      </c>
      <c r="GN11" s="4">
        <v>2001</v>
      </c>
      <c r="GO11" s="4">
        <v>2002</v>
      </c>
      <c r="GP11" s="4">
        <v>2003</v>
      </c>
      <c r="GQ11" s="4">
        <v>2004</v>
      </c>
      <c r="GR11" s="4">
        <v>2005</v>
      </c>
      <c r="GS11" s="4">
        <v>2006</v>
      </c>
      <c r="GT11" s="4">
        <v>2007</v>
      </c>
      <c r="GU11" s="4">
        <v>2008</v>
      </c>
      <c r="GV11" s="4">
        <v>2009</v>
      </c>
      <c r="GW11" s="4">
        <v>2010</v>
      </c>
      <c r="GX11" s="4">
        <v>2011</v>
      </c>
      <c r="GY11" s="4">
        <v>2012</v>
      </c>
      <c r="GZ11" s="4">
        <v>2013</v>
      </c>
      <c r="HA11" s="4">
        <v>2014</v>
      </c>
      <c r="HB11" s="4">
        <v>2015</v>
      </c>
      <c r="HC11" s="4">
        <v>2016</v>
      </c>
      <c r="HD11" s="4">
        <v>2017</v>
      </c>
      <c r="HE11" s="4">
        <v>2018</v>
      </c>
      <c r="HF11" s="4">
        <v>2019</v>
      </c>
      <c r="HG11" s="4">
        <v>2020</v>
      </c>
    </row>
    <row r="12" spans="1:215" ht="15">
      <c r="A12" s="303"/>
      <c r="B12" s="303"/>
      <c r="C12" s="1"/>
      <c r="D12" s="1"/>
      <c r="E12" s="1"/>
      <c r="F12" s="1"/>
      <c r="G12" s="1"/>
      <c r="H12" s="1"/>
      <c r="I12" s="1"/>
      <c r="J12" s="1"/>
      <c r="K12" s="1"/>
      <c r="L12" s="1"/>
      <c r="M12" s="1"/>
      <c r="N12" s="1"/>
      <c r="O12" s="1"/>
      <c r="P12" s="1"/>
      <c r="Q12" s="1"/>
      <c r="R12" s="1"/>
      <c r="S12" s="1"/>
      <c r="T12" s="1"/>
      <c r="U12" s="1"/>
      <c r="V12" s="1"/>
      <c r="W12" s="1"/>
      <c r="Y12" s="303"/>
      <c r="Z12" s="303"/>
      <c r="AA12" s="1"/>
      <c r="AB12" s="1"/>
      <c r="AC12" s="1"/>
      <c r="AD12" s="1"/>
      <c r="AE12" s="1"/>
      <c r="AF12" s="1"/>
      <c r="AG12" s="1"/>
      <c r="AH12" s="1"/>
      <c r="AI12" s="1"/>
      <c r="AJ12" s="1"/>
      <c r="AK12" s="1"/>
      <c r="AL12" s="1"/>
      <c r="AM12" s="1"/>
      <c r="AN12" s="1"/>
      <c r="AO12" s="1"/>
      <c r="AP12" s="1"/>
      <c r="AQ12" s="1"/>
      <c r="AR12" s="1"/>
      <c r="AS12" s="1"/>
      <c r="AT12" s="1"/>
      <c r="AU12" s="1"/>
      <c r="AW12" s="303"/>
      <c r="AX12" s="303"/>
      <c r="AY12" s="1"/>
      <c r="AZ12" s="1"/>
      <c r="BA12" s="1"/>
      <c r="BB12" s="1"/>
      <c r="BC12" s="1"/>
      <c r="BD12" s="1"/>
      <c r="BE12" s="1"/>
      <c r="BF12" s="1"/>
      <c r="BG12" s="1"/>
      <c r="BH12" s="1"/>
      <c r="BI12" s="1"/>
      <c r="BJ12" s="1"/>
      <c r="BK12" s="1"/>
      <c r="BL12" s="1"/>
      <c r="BM12" s="1"/>
      <c r="BN12" s="1"/>
      <c r="BO12" s="1"/>
      <c r="BP12" s="1"/>
      <c r="BQ12" s="1"/>
      <c r="BR12" s="1"/>
      <c r="BS12" s="1"/>
      <c r="BU12" s="313"/>
      <c r="BV12" s="313"/>
      <c r="BW12" s="22"/>
      <c r="BX12" s="22"/>
      <c r="BY12" s="22"/>
      <c r="BZ12" s="22"/>
      <c r="CA12" s="22"/>
      <c r="CB12" s="22"/>
      <c r="CC12" s="22"/>
      <c r="CD12" s="22"/>
      <c r="CE12" s="22"/>
      <c r="CF12" s="22"/>
      <c r="CG12" s="22"/>
      <c r="CH12" s="22"/>
      <c r="CI12" s="22"/>
      <c r="CJ12" s="22"/>
      <c r="CK12" s="22"/>
      <c r="CL12" s="22"/>
      <c r="CM12" s="22"/>
      <c r="CN12" s="22"/>
      <c r="CO12" s="22"/>
      <c r="CP12" s="22"/>
      <c r="CQ12" s="22"/>
      <c r="CR12" s="38"/>
      <c r="CS12" s="313"/>
      <c r="CT12" s="313"/>
      <c r="CU12" s="22"/>
      <c r="CV12" s="22"/>
      <c r="CW12" s="22"/>
      <c r="CX12" s="22"/>
      <c r="CY12" s="22"/>
      <c r="CZ12" s="22"/>
      <c r="DA12" s="22"/>
      <c r="DB12" s="22"/>
      <c r="DC12" s="22"/>
      <c r="DD12" s="22"/>
      <c r="DE12" s="22"/>
      <c r="DF12" s="22"/>
      <c r="DG12" s="22"/>
      <c r="DH12" s="22"/>
      <c r="DI12" s="22"/>
      <c r="DJ12" s="22"/>
      <c r="DK12" s="22"/>
      <c r="DL12" s="22"/>
      <c r="DM12" s="22"/>
      <c r="DN12" s="22"/>
      <c r="DO12" s="22"/>
      <c r="DP12" s="38"/>
      <c r="DQ12" s="313"/>
      <c r="DR12" s="313"/>
      <c r="DS12" s="22"/>
      <c r="DT12" s="22"/>
      <c r="DU12" s="22"/>
      <c r="DV12" s="22"/>
      <c r="DW12" s="22"/>
      <c r="DX12" s="22"/>
      <c r="DY12" s="22"/>
      <c r="DZ12" s="22"/>
      <c r="EA12" s="22"/>
      <c r="EB12" s="22"/>
      <c r="EC12" s="22"/>
      <c r="ED12" s="22"/>
      <c r="EE12" s="22"/>
      <c r="EF12" s="22"/>
      <c r="EG12" s="22"/>
      <c r="EH12" s="22"/>
      <c r="EI12" s="22"/>
      <c r="EJ12" s="22"/>
      <c r="EK12" s="22"/>
      <c r="EL12" s="22"/>
      <c r="EM12" s="22"/>
      <c r="EN12" s="38"/>
      <c r="EO12" s="313"/>
      <c r="EP12" s="313"/>
      <c r="EQ12" s="22"/>
      <c r="ER12" s="22"/>
      <c r="ES12" s="22"/>
      <c r="ET12" s="22"/>
      <c r="EU12" s="22"/>
      <c r="EV12" s="22"/>
      <c r="EW12" s="22"/>
      <c r="EX12" s="22"/>
      <c r="EY12" s="22"/>
      <c r="EZ12" s="22"/>
      <c r="FA12" s="22"/>
      <c r="FB12" s="22"/>
      <c r="FC12" s="22"/>
      <c r="FD12" s="22"/>
      <c r="FE12" s="22"/>
      <c r="FF12" s="22"/>
      <c r="FG12" s="22"/>
      <c r="FH12" s="22"/>
      <c r="FI12" s="22"/>
      <c r="FJ12" s="22"/>
      <c r="FK12" s="22"/>
      <c r="FM12" s="303"/>
      <c r="FN12" s="303"/>
      <c r="FO12" s="1"/>
      <c r="FP12" s="1"/>
      <c r="FQ12" s="1"/>
      <c r="FR12" s="1"/>
      <c r="FS12" s="1"/>
      <c r="FT12" s="1"/>
      <c r="FU12" s="1"/>
      <c r="FV12" s="1"/>
      <c r="FW12" s="1"/>
      <c r="FX12" s="1"/>
      <c r="FY12" s="1"/>
      <c r="FZ12" s="1"/>
      <c r="GA12" s="1"/>
      <c r="GB12" s="1"/>
      <c r="GC12" s="1"/>
      <c r="GD12" s="1"/>
      <c r="GE12" s="1"/>
      <c r="GF12" s="1"/>
      <c r="GG12" s="1"/>
      <c r="GH12" s="1"/>
      <c r="GI12" s="1"/>
      <c r="GK12" s="303"/>
      <c r="GL12" s="303"/>
      <c r="GM12" s="1"/>
      <c r="GN12" s="1"/>
      <c r="GO12" s="1"/>
      <c r="GP12" s="1"/>
      <c r="GQ12" s="1"/>
      <c r="GR12" s="1"/>
      <c r="GS12" s="1"/>
      <c r="GT12" s="1"/>
      <c r="GU12" s="1"/>
      <c r="GV12" s="1"/>
      <c r="GW12" s="1"/>
      <c r="GX12" s="1"/>
      <c r="GY12" s="1"/>
      <c r="GZ12" s="1"/>
      <c r="HA12" s="1"/>
      <c r="HB12" s="1"/>
      <c r="HC12" s="1"/>
      <c r="HD12" s="1"/>
      <c r="HE12" s="1"/>
      <c r="HF12" s="1"/>
      <c r="HG12" s="1"/>
    </row>
    <row r="13" spans="1:215" ht="15">
      <c r="A13" s="11"/>
      <c r="B13" s="11" t="s">
        <v>503</v>
      </c>
      <c r="C13" s="11">
        <v>3.5</v>
      </c>
      <c r="D13" s="11">
        <v>3.3</v>
      </c>
      <c r="E13" s="11">
        <v>3.6</v>
      </c>
      <c r="F13" s="11">
        <v>3.6</v>
      </c>
      <c r="G13" s="11">
        <v>3.6</v>
      </c>
      <c r="H13" s="11">
        <v>3.6</v>
      </c>
      <c r="I13" s="11">
        <v>3.6</v>
      </c>
      <c r="J13" s="11">
        <v>3.6</v>
      </c>
      <c r="K13" s="11">
        <v>3.6</v>
      </c>
      <c r="L13" s="11">
        <v>3.3</v>
      </c>
      <c r="M13" s="11">
        <v>3.4</v>
      </c>
      <c r="N13" s="11">
        <v>3.6</v>
      </c>
      <c r="O13" s="11">
        <v>3.5</v>
      </c>
      <c r="P13" s="11">
        <v>3</v>
      </c>
      <c r="Q13" s="11">
        <v>2.9</v>
      </c>
      <c r="R13" s="11">
        <v>2.9</v>
      </c>
      <c r="S13" s="11">
        <v>3</v>
      </c>
      <c r="T13" s="11">
        <v>3</v>
      </c>
      <c r="U13" s="11">
        <v>2.6</v>
      </c>
      <c r="V13" s="11">
        <v>2.6</v>
      </c>
      <c r="W13" s="11">
        <v>2.2000000000000002</v>
      </c>
      <c r="Y13" s="11"/>
      <c r="Z13" s="11" t="s">
        <v>503</v>
      </c>
      <c r="AA13" s="11">
        <v>19.3</v>
      </c>
      <c r="AB13" s="11">
        <v>19.5</v>
      </c>
      <c r="AC13" s="11">
        <v>20.2</v>
      </c>
      <c r="AD13" s="11">
        <v>20.2</v>
      </c>
      <c r="AE13" s="11">
        <v>19.899999999999999</v>
      </c>
      <c r="AF13" s="11">
        <v>19.3</v>
      </c>
      <c r="AG13" s="11">
        <v>19.399999999999999</v>
      </c>
      <c r="AH13" s="11">
        <v>18.3</v>
      </c>
      <c r="AI13" s="11">
        <v>19.100000000000001</v>
      </c>
      <c r="AJ13" s="11">
        <v>16.8</v>
      </c>
      <c r="AK13" s="11">
        <v>17.100000000000001</v>
      </c>
      <c r="AL13" s="11">
        <v>18.600000000000001</v>
      </c>
      <c r="AM13" s="11">
        <v>18.8</v>
      </c>
      <c r="AN13" s="11">
        <v>15.9</v>
      </c>
      <c r="AO13" s="11">
        <v>13.9</v>
      </c>
      <c r="AP13" s="11">
        <v>17.100000000000001</v>
      </c>
      <c r="AQ13" s="11">
        <v>16.8</v>
      </c>
      <c r="AR13" s="11">
        <v>16.600000000000001</v>
      </c>
      <c r="AS13" s="11">
        <v>16</v>
      </c>
      <c r="AT13" s="11">
        <v>15.2</v>
      </c>
      <c r="AU13" s="11">
        <v>12.8</v>
      </c>
      <c r="AW13" s="11"/>
      <c r="AX13" s="11" t="s">
        <v>503</v>
      </c>
      <c r="AY13" s="11">
        <v>16.100000000000001</v>
      </c>
      <c r="AZ13" s="11">
        <v>16</v>
      </c>
      <c r="BA13" s="11">
        <v>16.7</v>
      </c>
      <c r="BB13" s="11">
        <v>16.7</v>
      </c>
      <c r="BC13" s="11">
        <v>16.3</v>
      </c>
      <c r="BD13" s="11">
        <v>16.100000000000001</v>
      </c>
      <c r="BE13" s="11">
        <v>16</v>
      </c>
      <c r="BF13" s="11">
        <v>15.8</v>
      </c>
      <c r="BG13" s="11">
        <v>15.9</v>
      </c>
      <c r="BH13" s="11">
        <v>13.7</v>
      </c>
      <c r="BI13" s="11">
        <v>14.2</v>
      </c>
      <c r="BJ13" s="11">
        <v>16.7</v>
      </c>
      <c r="BK13" s="11">
        <v>16.100000000000001</v>
      </c>
      <c r="BL13" s="11">
        <v>12.7</v>
      </c>
      <c r="BM13" s="11">
        <v>11.1</v>
      </c>
      <c r="BN13" s="11">
        <v>13.2</v>
      </c>
      <c r="BO13" s="11">
        <v>14.6</v>
      </c>
      <c r="BP13" s="11">
        <v>12.3</v>
      </c>
      <c r="BQ13" s="11">
        <v>11.4</v>
      </c>
      <c r="BR13" s="11">
        <v>10.7</v>
      </c>
      <c r="BS13" s="11">
        <v>8.9</v>
      </c>
      <c r="BU13" s="27"/>
      <c r="BV13" s="27" t="s">
        <v>504</v>
      </c>
      <c r="BW13" s="27">
        <v>151.6</v>
      </c>
      <c r="BX13" s="27">
        <v>152.9</v>
      </c>
      <c r="BY13" s="27">
        <v>156.80000000000001</v>
      </c>
      <c r="BZ13" s="27">
        <v>160.5</v>
      </c>
      <c r="CA13" s="27">
        <v>157</v>
      </c>
      <c r="CB13" s="27">
        <v>155.69999999999999</v>
      </c>
      <c r="CC13" s="27">
        <v>154.19999999999999</v>
      </c>
      <c r="CD13" s="27">
        <v>160.80000000000001</v>
      </c>
      <c r="CE13" s="27">
        <v>151.80000000000001</v>
      </c>
      <c r="CF13" s="27">
        <v>153.9</v>
      </c>
      <c r="CG13" s="27">
        <v>151.19999999999999</v>
      </c>
      <c r="CH13" s="27">
        <v>153.6</v>
      </c>
      <c r="CI13" s="27">
        <v>149.9</v>
      </c>
      <c r="CJ13" s="27">
        <v>146.19999999999999</v>
      </c>
      <c r="CK13" s="27">
        <v>136.19999999999999</v>
      </c>
      <c r="CL13" s="27">
        <v>136.9</v>
      </c>
      <c r="CM13" s="27">
        <v>134</v>
      </c>
      <c r="CN13" s="27">
        <v>135.4</v>
      </c>
      <c r="CO13" s="27">
        <v>130.19999999999999</v>
      </c>
      <c r="CP13" s="27">
        <v>128.9</v>
      </c>
      <c r="CQ13" s="27">
        <v>103.1</v>
      </c>
      <c r="CR13" s="38"/>
      <c r="CS13" s="27"/>
      <c r="CT13" s="27" t="s">
        <v>504</v>
      </c>
      <c r="CU13" s="27">
        <v>257.60000000000002</v>
      </c>
      <c r="CV13" s="27">
        <v>254</v>
      </c>
      <c r="CW13" s="27">
        <v>261.2</v>
      </c>
      <c r="CX13" s="27">
        <v>258.2</v>
      </c>
      <c r="CY13" s="27">
        <v>261.5</v>
      </c>
      <c r="CZ13" s="27">
        <v>263.7</v>
      </c>
      <c r="DA13" s="27">
        <v>255</v>
      </c>
      <c r="DB13" s="27">
        <v>256</v>
      </c>
      <c r="DC13" s="27">
        <v>250.4</v>
      </c>
      <c r="DD13" s="27">
        <v>255.4</v>
      </c>
      <c r="DE13" s="27">
        <v>254.1</v>
      </c>
      <c r="DF13" s="27">
        <v>245.6</v>
      </c>
      <c r="DG13" s="27">
        <v>227.1</v>
      </c>
      <c r="DH13" s="27">
        <v>236.2</v>
      </c>
      <c r="DI13" s="27">
        <v>224.9</v>
      </c>
      <c r="DJ13" s="27">
        <v>222.9</v>
      </c>
      <c r="DK13" s="27">
        <v>218.6</v>
      </c>
      <c r="DL13" s="27">
        <v>209.2</v>
      </c>
      <c r="DM13" s="27">
        <v>205.9</v>
      </c>
      <c r="DN13" s="27">
        <v>204.6</v>
      </c>
      <c r="DO13" s="27">
        <v>155.4</v>
      </c>
      <c r="DP13" s="38"/>
      <c r="DQ13" s="27"/>
      <c r="DR13" s="27" t="s">
        <v>504</v>
      </c>
      <c r="DS13" s="27">
        <v>18.600000000000001</v>
      </c>
      <c r="DT13" s="27">
        <v>17.5</v>
      </c>
      <c r="DU13" s="27">
        <v>18.3</v>
      </c>
      <c r="DV13" s="27">
        <v>18.5</v>
      </c>
      <c r="DW13" s="27">
        <v>18.7</v>
      </c>
      <c r="DX13" s="27">
        <v>16.2</v>
      </c>
      <c r="DY13" s="27">
        <v>17.100000000000001</v>
      </c>
      <c r="DZ13" s="27">
        <v>18.100000000000001</v>
      </c>
      <c r="EA13" s="27">
        <v>16.7</v>
      </c>
      <c r="EB13" s="27">
        <v>16.7</v>
      </c>
      <c r="EC13" s="27">
        <v>18</v>
      </c>
      <c r="ED13" s="27">
        <v>16.2</v>
      </c>
      <c r="EE13" s="27">
        <v>20.100000000000001</v>
      </c>
      <c r="EF13" s="27">
        <v>19.600000000000001</v>
      </c>
      <c r="EG13" s="27">
        <v>18.7</v>
      </c>
      <c r="EH13" s="27">
        <v>17.2</v>
      </c>
      <c r="EI13" s="27">
        <v>16.7</v>
      </c>
      <c r="EJ13" s="27">
        <v>15.5</v>
      </c>
      <c r="EK13" s="27">
        <v>15.9</v>
      </c>
      <c r="EL13" s="27">
        <v>15.4</v>
      </c>
      <c r="EM13" s="27">
        <v>13</v>
      </c>
      <c r="EN13" s="38"/>
      <c r="EO13" s="27"/>
      <c r="EP13" s="27" t="s">
        <v>504</v>
      </c>
      <c r="EQ13" s="27">
        <v>21.7</v>
      </c>
      <c r="ER13" s="27">
        <v>20.5</v>
      </c>
      <c r="ES13" s="27">
        <v>22</v>
      </c>
      <c r="ET13" s="27">
        <v>22.6</v>
      </c>
      <c r="EU13" s="27">
        <v>21.6</v>
      </c>
      <c r="EV13" s="27">
        <v>20.5</v>
      </c>
      <c r="EW13" s="27">
        <v>21.6</v>
      </c>
      <c r="EX13" s="27">
        <v>23.2</v>
      </c>
      <c r="EY13" s="27">
        <v>24.4</v>
      </c>
      <c r="EZ13" s="27">
        <v>24.6</v>
      </c>
      <c r="FA13" s="27">
        <v>24.7</v>
      </c>
      <c r="FB13" s="27">
        <v>19.5</v>
      </c>
      <c r="FC13" s="27">
        <v>21.9</v>
      </c>
      <c r="FD13" s="27">
        <v>21.7</v>
      </c>
      <c r="FE13" s="27">
        <v>18.8</v>
      </c>
      <c r="FF13" s="27">
        <v>19.2</v>
      </c>
      <c r="FG13" s="27">
        <v>18.8</v>
      </c>
      <c r="FH13" s="27">
        <v>18</v>
      </c>
      <c r="FI13" s="27">
        <v>16.7</v>
      </c>
      <c r="FJ13" s="27">
        <v>16</v>
      </c>
      <c r="FK13" s="27">
        <v>12.9</v>
      </c>
      <c r="FM13" s="11"/>
      <c r="FN13" s="11" t="s">
        <v>503</v>
      </c>
      <c r="FO13" s="11">
        <v>58.5</v>
      </c>
      <c r="FP13" s="11">
        <v>60.6</v>
      </c>
      <c r="FQ13" s="11">
        <v>60.1</v>
      </c>
      <c r="FR13" s="11">
        <v>54.9</v>
      </c>
      <c r="FS13" s="11">
        <v>52.7</v>
      </c>
      <c r="FT13" s="11">
        <v>53.7</v>
      </c>
      <c r="FU13" s="11">
        <v>53.6</v>
      </c>
      <c r="FV13" s="11">
        <v>56.3</v>
      </c>
      <c r="FW13" s="11">
        <v>53.9</v>
      </c>
      <c r="FX13" s="11">
        <v>51.5</v>
      </c>
      <c r="FY13" s="11">
        <v>49</v>
      </c>
      <c r="FZ13" s="11">
        <v>43.3</v>
      </c>
      <c r="GA13" s="11">
        <v>45.2</v>
      </c>
      <c r="GB13" s="11">
        <v>46.2</v>
      </c>
      <c r="GC13" s="11">
        <v>45.7</v>
      </c>
      <c r="GD13" s="11">
        <v>41.9</v>
      </c>
      <c r="GE13" s="11">
        <v>41.8</v>
      </c>
      <c r="GF13" s="11">
        <v>41.2</v>
      </c>
      <c r="GG13" s="11">
        <v>40.4</v>
      </c>
      <c r="GH13" s="11">
        <v>40.9</v>
      </c>
      <c r="GI13" s="11">
        <v>33.1</v>
      </c>
      <c r="GK13" s="11"/>
      <c r="GL13" s="11" t="s">
        <v>503</v>
      </c>
      <c r="GM13" s="11">
        <v>69.5</v>
      </c>
      <c r="GN13" s="11">
        <v>67.099999999999994</v>
      </c>
      <c r="GO13" s="11">
        <v>66.900000000000006</v>
      </c>
      <c r="GP13" s="11">
        <v>64.8</v>
      </c>
      <c r="GQ13" s="11">
        <v>66.599999999999994</v>
      </c>
      <c r="GR13" s="11">
        <v>62.3</v>
      </c>
      <c r="GS13" s="11">
        <v>58.6</v>
      </c>
      <c r="GT13" s="11">
        <v>61.6</v>
      </c>
      <c r="GU13" s="11">
        <v>58.7</v>
      </c>
      <c r="GV13" s="11">
        <v>57.8</v>
      </c>
      <c r="GW13" s="11">
        <v>57.3</v>
      </c>
      <c r="GX13" s="11">
        <v>52.6</v>
      </c>
      <c r="GY13" s="11">
        <v>53.6</v>
      </c>
      <c r="GZ13" s="11">
        <v>53.9</v>
      </c>
      <c r="HA13" s="11">
        <v>54</v>
      </c>
      <c r="HB13" s="11">
        <v>55.1</v>
      </c>
      <c r="HC13" s="11">
        <v>58.5</v>
      </c>
      <c r="HD13" s="11">
        <v>57.1</v>
      </c>
      <c r="HE13" s="11">
        <v>56.5</v>
      </c>
      <c r="HF13" s="11">
        <v>53.9</v>
      </c>
      <c r="HG13" s="11">
        <v>46.4</v>
      </c>
    </row>
    <row r="14" spans="1:215" ht="15">
      <c r="A14" s="1"/>
      <c r="B14" s="18" t="s">
        <v>296</v>
      </c>
      <c r="C14" s="1"/>
      <c r="D14" s="1"/>
      <c r="E14" s="1"/>
      <c r="F14" s="1"/>
      <c r="G14" s="1"/>
      <c r="H14" s="1"/>
      <c r="I14" s="1"/>
      <c r="J14" s="1"/>
      <c r="K14" s="1"/>
      <c r="L14" s="1"/>
      <c r="M14" s="1"/>
      <c r="N14" s="1"/>
      <c r="O14" s="1"/>
      <c r="P14" s="1"/>
      <c r="Q14" s="1"/>
      <c r="R14" s="1"/>
      <c r="S14" s="1"/>
      <c r="T14" s="1"/>
      <c r="U14" s="1"/>
      <c r="V14" s="1"/>
      <c r="W14" s="1"/>
      <c r="Y14" s="1"/>
      <c r="Z14" s="18" t="s">
        <v>296</v>
      </c>
      <c r="AA14" s="1"/>
      <c r="AB14" s="1"/>
      <c r="AC14" s="1"/>
      <c r="AD14" s="1"/>
      <c r="AE14" s="1"/>
      <c r="AF14" s="1"/>
      <c r="AG14" s="1"/>
      <c r="AH14" s="1"/>
      <c r="AI14" s="1"/>
      <c r="AJ14" s="1"/>
      <c r="AK14" s="1"/>
      <c r="AL14" s="1"/>
      <c r="AM14" s="1"/>
      <c r="AN14" s="1"/>
      <c r="AO14" s="1"/>
      <c r="AP14" s="1"/>
      <c r="AQ14" s="1"/>
      <c r="AR14" s="1"/>
      <c r="AS14" s="1"/>
      <c r="AT14" s="1"/>
      <c r="AU14" s="1"/>
      <c r="AW14" s="1"/>
      <c r="AX14" s="18" t="s">
        <v>296</v>
      </c>
      <c r="AY14" s="1"/>
      <c r="AZ14" s="1"/>
      <c r="BA14" s="1"/>
      <c r="BB14" s="1"/>
      <c r="BC14" s="1"/>
      <c r="BD14" s="1"/>
      <c r="BE14" s="1"/>
      <c r="BF14" s="1"/>
      <c r="BG14" s="1"/>
      <c r="BH14" s="1"/>
      <c r="BI14" s="1"/>
      <c r="BJ14" s="1"/>
      <c r="BK14" s="1"/>
      <c r="BL14" s="1"/>
      <c r="BM14" s="1"/>
      <c r="BN14" s="1"/>
      <c r="BO14" s="1"/>
      <c r="BP14" s="1"/>
      <c r="BQ14" s="1"/>
      <c r="BR14" s="1"/>
      <c r="BS14" s="1"/>
      <c r="BU14" s="22"/>
      <c r="BV14" s="28" t="s">
        <v>297</v>
      </c>
      <c r="BW14" s="22"/>
      <c r="BX14" s="22"/>
      <c r="BY14" s="22"/>
      <c r="BZ14" s="22"/>
      <c r="CA14" s="22"/>
      <c r="CB14" s="22"/>
      <c r="CC14" s="22"/>
      <c r="CD14" s="22"/>
      <c r="CE14" s="22"/>
      <c r="CF14" s="22"/>
      <c r="CG14" s="22"/>
      <c r="CH14" s="22"/>
      <c r="CI14" s="22"/>
      <c r="CJ14" s="22"/>
      <c r="CK14" s="22"/>
      <c r="CL14" s="22"/>
      <c r="CM14" s="22"/>
      <c r="CN14" s="22"/>
      <c r="CO14" s="22"/>
      <c r="CP14" s="22"/>
      <c r="CQ14" s="22"/>
      <c r="CR14" s="38"/>
      <c r="CS14" s="22"/>
      <c r="CT14" s="28" t="s">
        <v>297</v>
      </c>
      <c r="CU14" s="22"/>
      <c r="CV14" s="22"/>
      <c r="CW14" s="22"/>
      <c r="CX14" s="22"/>
      <c r="CY14" s="22"/>
      <c r="CZ14" s="22"/>
      <c r="DA14" s="22"/>
      <c r="DB14" s="22"/>
      <c r="DC14" s="22"/>
      <c r="DD14" s="22"/>
      <c r="DE14" s="22"/>
      <c r="DF14" s="22"/>
      <c r="DG14" s="22"/>
      <c r="DH14" s="22"/>
      <c r="DI14" s="22"/>
      <c r="DJ14" s="22"/>
      <c r="DK14" s="22"/>
      <c r="DL14" s="22"/>
      <c r="DM14" s="22"/>
      <c r="DN14" s="22"/>
      <c r="DO14" s="22"/>
      <c r="DP14" s="38"/>
      <c r="DQ14" s="22"/>
      <c r="DR14" s="28" t="s">
        <v>297</v>
      </c>
      <c r="DS14" s="22"/>
      <c r="DT14" s="22"/>
      <c r="DU14" s="22"/>
      <c r="DV14" s="22"/>
      <c r="DW14" s="22"/>
      <c r="DX14" s="22"/>
      <c r="DY14" s="22"/>
      <c r="DZ14" s="22"/>
      <c r="EA14" s="22"/>
      <c r="EB14" s="22"/>
      <c r="EC14" s="22"/>
      <c r="ED14" s="22"/>
      <c r="EE14" s="22"/>
      <c r="EF14" s="22"/>
      <c r="EG14" s="22"/>
      <c r="EH14" s="22"/>
      <c r="EI14" s="22"/>
      <c r="EJ14" s="22"/>
      <c r="EK14" s="22"/>
      <c r="EL14" s="22"/>
      <c r="EM14" s="22"/>
      <c r="EN14" s="38"/>
      <c r="EO14" s="22"/>
      <c r="EP14" s="28" t="s">
        <v>297</v>
      </c>
      <c r="EQ14" s="22"/>
      <c r="ER14" s="22"/>
      <c r="ES14" s="22"/>
      <c r="ET14" s="22"/>
      <c r="EU14" s="22"/>
      <c r="EV14" s="22"/>
      <c r="EW14" s="22"/>
      <c r="EX14" s="22"/>
      <c r="EY14" s="22"/>
      <c r="EZ14" s="22"/>
      <c r="FA14" s="22"/>
      <c r="FB14" s="22"/>
      <c r="FC14" s="22"/>
      <c r="FD14" s="22"/>
      <c r="FE14" s="22"/>
      <c r="FF14" s="22"/>
      <c r="FG14" s="22"/>
      <c r="FH14" s="22"/>
      <c r="FI14" s="22"/>
      <c r="FJ14" s="22"/>
      <c r="FK14" s="22"/>
      <c r="FM14" s="1"/>
      <c r="FN14" s="18" t="s">
        <v>296</v>
      </c>
      <c r="FO14" s="1"/>
      <c r="FP14" s="1"/>
      <c r="FQ14" s="1"/>
      <c r="FR14" s="1"/>
      <c r="FS14" s="1"/>
      <c r="FT14" s="1"/>
      <c r="FU14" s="1"/>
      <c r="FV14" s="1"/>
      <c r="FW14" s="1"/>
      <c r="FX14" s="1"/>
      <c r="FY14" s="1"/>
      <c r="FZ14" s="1"/>
      <c r="GA14" s="1"/>
      <c r="GB14" s="1"/>
      <c r="GC14" s="1"/>
      <c r="GD14" s="1"/>
      <c r="GE14" s="1"/>
      <c r="GF14" s="1"/>
      <c r="GG14" s="1"/>
      <c r="GH14" s="1"/>
      <c r="GI14" s="1"/>
      <c r="GK14" s="1"/>
      <c r="GL14" s="18" t="s">
        <v>296</v>
      </c>
      <c r="GM14" s="1"/>
      <c r="GN14" s="1"/>
      <c r="GO14" s="1"/>
      <c r="GP14" s="1"/>
      <c r="GQ14" s="1"/>
      <c r="GR14" s="1"/>
      <c r="GS14" s="1"/>
      <c r="GT14" s="1"/>
      <c r="GU14" s="1"/>
      <c r="GV14" s="1"/>
      <c r="GW14" s="1"/>
      <c r="GX14" s="1"/>
      <c r="GY14" s="1"/>
      <c r="GZ14" s="1"/>
      <c r="HA14" s="1"/>
      <c r="HB14" s="1"/>
      <c r="HC14" s="1"/>
      <c r="HD14" s="1"/>
      <c r="HE14" s="1"/>
      <c r="HF14" s="1"/>
      <c r="HG14" s="1"/>
    </row>
    <row r="15" spans="1:215" ht="15">
      <c r="A15" s="1"/>
      <c r="B15" s="7" t="s">
        <v>298</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Y15" s="1"/>
      <c r="Z15" s="7" t="s">
        <v>298</v>
      </c>
      <c r="AA15" s="1">
        <v>0</v>
      </c>
      <c r="AB15" s="1">
        <v>0</v>
      </c>
      <c r="AC15" s="1">
        <v>0</v>
      </c>
      <c r="AD15" s="1">
        <v>0</v>
      </c>
      <c r="AE15" s="1">
        <v>0</v>
      </c>
      <c r="AF15" s="1">
        <v>0</v>
      </c>
      <c r="AG15" s="1">
        <v>0</v>
      </c>
      <c r="AH15" s="1">
        <v>0</v>
      </c>
      <c r="AI15" s="1">
        <v>0</v>
      </c>
      <c r="AJ15" s="1">
        <v>0</v>
      </c>
      <c r="AK15" s="1">
        <v>0</v>
      </c>
      <c r="AL15" s="1">
        <v>0</v>
      </c>
      <c r="AM15" s="1">
        <v>0</v>
      </c>
      <c r="AN15" s="1">
        <v>0</v>
      </c>
      <c r="AO15" s="1">
        <v>0.1</v>
      </c>
      <c r="AP15" s="1">
        <v>0</v>
      </c>
      <c r="AQ15" s="1">
        <v>0</v>
      </c>
      <c r="AR15" s="1">
        <v>0</v>
      </c>
      <c r="AS15" s="1">
        <v>0</v>
      </c>
      <c r="AT15" s="1">
        <v>0</v>
      </c>
      <c r="AU15" s="1">
        <v>0</v>
      </c>
      <c r="AW15" s="1"/>
      <c r="AX15" s="7" t="s">
        <v>298</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U15" s="22"/>
      <c r="BV15" s="39" t="s">
        <v>299</v>
      </c>
      <c r="BW15" s="22">
        <v>0</v>
      </c>
      <c r="BX15" s="22">
        <v>0</v>
      </c>
      <c r="BY15" s="22">
        <v>0</v>
      </c>
      <c r="BZ15" s="22">
        <v>0</v>
      </c>
      <c r="CA15" s="22">
        <v>0</v>
      </c>
      <c r="CB15" s="22">
        <v>0</v>
      </c>
      <c r="CC15" s="22">
        <v>0</v>
      </c>
      <c r="CD15" s="22">
        <v>0</v>
      </c>
      <c r="CE15" s="22">
        <v>0</v>
      </c>
      <c r="CF15" s="22">
        <v>0</v>
      </c>
      <c r="CG15" s="22">
        <v>0</v>
      </c>
      <c r="CH15" s="22">
        <v>0</v>
      </c>
      <c r="CI15" s="22">
        <v>0.1</v>
      </c>
      <c r="CJ15" s="22">
        <v>0.1</v>
      </c>
      <c r="CK15" s="22">
        <v>0.5</v>
      </c>
      <c r="CL15" s="22">
        <v>0.3</v>
      </c>
      <c r="CM15" s="22">
        <v>0.2</v>
      </c>
      <c r="CN15" s="22">
        <v>0.1</v>
      </c>
      <c r="CO15" s="22">
        <v>0.1</v>
      </c>
      <c r="CP15" s="22">
        <v>0</v>
      </c>
      <c r="CQ15" s="22">
        <v>0</v>
      </c>
      <c r="CR15" s="38"/>
      <c r="CS15" s="22"/>
      <c r="CT15" s="39" t="s">
        <v>299</v>
      </c>
      <c r="CU15" s="22">
        <v>0.7</v>
      </c>
      <c r="CV15" s="22">
        <v>0.8</v>
      </c>
      <c r="CW15" s="22">
        <v>0.7</v>
      </c>
      <c r="CX15" s="22">
        <v>0.7</v>
      </c>
      <c r="CY15" s="22">
        <v>0.8</v>
      </c>
      <c r="CZ15" s="22">
        <v>0.9</v>
      </c>
      <c r="DA15" s="22">
        <v>1</v>
      </c>
      <c r="DB15" s="22">
        <v>0.9</v>
      </c>
      <c r="DC15" s="22">
        <v>0.9</v>
      </c>
      <c r="DD15" s="22">
        <v>0.7</v>
      </c>
      <c r="DE15" s="22">
        <v>0.7</v>
      </c>
      <c r="DF15" s="22">
        <v>0.5</v>
      </c>
      <c r="DG15" s="22">
        <v>0.3</v>
      </c>
      <c r="DH15" s="22">
        <v>0.2</v>
      </c>
      <c r="DI15" s="22">
        <v>0.2</v>
      </c>
      <c r="DJ15" s="22">
        <v>0.1</v>
      </c>
      <c r="DK15" s="22">
        <v>0.1</v>
      </c>
      <c r="DL15" s="22">
        <v>0.1</v>
      </c>
      <c r="DM15" s="22">
        <v>0</v>
      </c>
      <c r="DN15" s="22">
        <v>0</v>
      </c>
      <c r="DO15" s="22">
        <v>0</v>
      </c>
      <c r="DP15" s="38"/>
      <c r="DQ15" s="22"/>
      <c r="DR15" s="39" t="s">
        <v>299</v>
      </c>
      <c r="DS15" s="22">
        <v>0</v>
      </c>
      <c r="DT15" s="22">
        <v>0</v>
      </c>
      <c r="DU15" s="22">
        <v>0</v>
      </c>
      <c r="DV15" s="22">
        <v>0</v>
      </c>
      <c r="DW15" s="22">
        <v>0</v>
      </c>
      <c r="DX15" s="22">
        <v>0</v>
      </c>
      <c r="DY15" s="22">
        <v>0</v>
      </c>
      <c r="DZ15" s="22">
        <v>0</v>
      </c>
      <c r="EA15" s="22">
        <v>0</v>
      </c>
      <c r="EB15" s="22">
        <v>0</v>
      </c>
      <c r="EC15" s="22">
        <v>0</v>
      </c>
      <c r="ED15" s="22">
        <v>0</v>
      </c>
      <c r="EE15" s="22">
        <v>0</v>
      </c>
      <c r="EF15" s="22">
        <v>0</v>
      </c>
      <c r="EG15" s="22">
        <v>0</v>
      </c>
      <c r="EH15" s="22">
        <v>0</v>
      </c>
      <c r="EI15" s="22">
        <v>0</v>
      </c>
      <c r="EJ15" s="22">
        <v>0</v>
      </c>
      <c r="EK15" s="22">
        <v>0</v>
      </c>
      <c r="EL15" s="22">
        <v>0</v>
      </c>
      <c r="EM15" s="22">
        <v>0</v>
      </c>
      <c r="EN15" s="38"/>
      <c r="EO15" s="22"/>
      <c r="EP15" s="39" t="s">
        <v>299</v>
      </c>
      <c r="EQ15" s="22">
        <v>0</v>
      </c>
      <c r="ER15" s="22">
        <v>0</v>
      </c>
      <c r="ES15" s="22">
        <v>0</v>
      </c>
      <c r="ET15" s="22">
        <v>0</v>
      </c>
      <c r="EU15" s="22">
        <v>0</v>
      </c>
      <c r="EV15" s="22">
        <v>0</v>
      </c>
      <c r="EW15" s="22">
        <v>0</v>
      </c>
      <c r="EX15" s="22">
        <v>0</v>
      </c>
      <c r="EY15" s="22">
        <v>0</v>
      </c>
      <c r="EZ15" s="22">
        <v>0</v>
      </c>
      <c r="FA15" s="22">
        <v>0</v>
      </c>
      <c r="FB15" s="22">
        <v>0</v>
      </c>
      <c r="FC15" s="22">
        <v>0</v>
      </c>
      <c r="FD15" s="22">
        <v>0</v>
      </c>
      <c r="FE15" s="22">
        <v>0</v>
      </c>
      <c r="FF15" s="22">
        <v>0</v>
      </c>
      <c r="FG15" s="22">
        <v>0</v>
      </c>
      <c r="FH15" s="22">
        <v>0</v>
      </c>
      <c r="FI15" s="22">
        <v>0</v>
      </c>
      <c r="FJ15" s="22">
        <v>0</v>
      </c>
      <c r="FK15" s="22">
        <v>0</v>
      </c>
      <c r="FM15" s="1"/>
      <c r="FN15" s="7" t="s">
        <v>298</v>
      </c>
      <c r="FO15" s="1">
        <v>0</v>
      </c>
      <c r="FP15" s="1">
        <v>0</v>
      </c>
      <c r="FQ15" s="1">
        <v>0</v>
      </c>
      <c r="FR15" s="1">
        <v>0</v>
      </c>
      <c r="FS15" s="1">
        <v>0</v>
      </c>
      <c r="FT15" s="1">
        <v>0</v>
      </c>
      <c r="FU15" s="1">
        <v>0</v>
      </c>
      <c r="FV15" s="1">
        <v>0</v>
      </c>
      <c r="FW15" s="1">
        <v>0</v>
      </c>
      <c r="FX15" s="1">
        <v>0</v>
      </c>
      <c r="FY15" s="1">
        <v>0</v>
      </c>
      <c r="FZ15" s="1">
        <v>0.2</v>
      </c>
      <c r="GA15" s="1">
        <v>0.1</v>
      </c>
      <c r="GB15" s="1">
        <v>0.1</v>
      </c>
      <c r="GC15" s="1">
        <v>0.2</v>
      </c>
      <c r="GD15" s="1">
        <v>0.1</v>
      </c>
      <c r="GE15" s="1">
        <v>0.1</v>
      </c>
      <c r="GF15" s="1">
        <v>0.1</v>
      </c>
      <c r="GG15" s="1">
        <v>0</v>
      </c>
      <c r="GH15" s="1">
        <v>0</v>
      </c>
      <c r="GI15" s="1">
        <v>0</v>
      </c>
      <c r="GK15" s="1"/>
      <c r="GL15" s="7" t="s">
        <v>298</v>
      </c>
      <c r="GM15" s="1">
        <v>0.2</v>
      </c>
      <c r="GN15" s="1">
        <v>0.1</v>
      </c>
      <c r="GO15" s="1">
        <v>0.1</v>
      </c>
      <c r="GP15" s="1">
        <v>0.1</v>
      </c>
      <c r="GQ15" s="1">
        <v>0.1</v>
      </c>
      <c r="GR15" s="1">
        <v>0.1</v>
      </c>
      <c r="GS15" s="1">
        <v>0.1</v>
      </c>
      <c r="GT15" s="1">
        <v>0.1</v>
      </c>
      <c r="GU15" s="1">
        <v>0.1</v>
      </c>
      <c r="GV15" s="1">
        <v>0.1</v>
      </c>
      <c r="GW15" s="1">
        <v>0.2</v>
      </c>
      <c r="GX15" s="1">
        <v>0.3</v>
      </c>
      <c r="GY15" s="1">
        <v>0.2</v>
      </c>
      <c r="GZ15" s="1">
        <v>0.2</v>
      </c>
      <c r="HA15" s="1">
        <v>0.1</v>
      </c>
      <c r="HB15" s="1">
        <v>0.1</v>
      </c>
      <c r="HC15" s="1">
        <v>0.1</v>
      </c>
      <c r="HD15" s="1">
        <v>0</v>
      </c>
      <c r="HE15" s="1">
        <v>0</v>
      </c>
      <c r="HF15" s="1">
        <v>0</v>
      </c>
      <c r="HG15" s="1">
        <v>0</v>
      </c>
    </row>
    <row r="16" spans="1:215" ht="15">
      <c r="A16" s="1"/>
      <c r="B16" s="19" t="s">
        <v>300</v>
      </c>
      <c r="C16" s="1">
        <v>3.5</v>
      </c>
      <c r="D16" s="1">
        <v>3.3</v>
      </c>
      <c r="E16" s="1">
        <v>3.6</v>
      </c>
      <c r="F16" s="1">
        <v>3.6</v>
      </c>
      <c r="G16" s="1">
        <v>3.6</v>
      </c>
      <c r="H16" s="1">
        <v>3.6</v>
      </c>
      <c r="I16" s="1">
        <v>3.5</v>
      </c>
      <c r="J16" s="1">
        <v>3.6</v>
      </c>
      <c r="K16" s="1">
        <v>3.6</v>
      </c>
      <c r="L16" s="1">
        <v>3.3</v>
      </c>
      <c r="M16" s="1">
        <v>3.4</v>
      </c>
      <c r="N16" s="1">
        <v>3.4</v>
      </c>
      <c r="O16" s="1">
        <v>3.4</v>
      </c>
      <c r="P16" s="1">
        <v>2.9</v>
      </c>
      <c r="Q16" s="1">
        <v>2.5</v>
      </c>
      <c r="R16" s="1">
        <v>2.8</v>
      </c>
      <c r="S16" s="1">
        <v>3</v>
      </c>
      <c r="T16" s="1">
        <v>2.9</v>
      </c>
      <c r="U16" s="1">
        <v>2.6</v>
      </c>
      <c r="V16" s="1">
        <v>2.5</v>
      </c>
      <c r="W16" s="1">
        <v>2.2000000000000002</v>
      </c>
      <c r="Y16" s="1"/>
      <c r="Z16" s="19" t="s">
        <v>300</v>
      </c>
      <c r="AA16" s="1">
        <v>19.100000000000001</v>
      </c>
      <c r="AB16" s="1">
        <v>19.3</v>
      </c>
      <c r="AC16" s="1">
        <v>19.8</v>
      </c>
      <c r="AD16" s="1">
        <v>19.7</v>
      </c>
      <c r="AE16" s="1">
        <v>19.399999999999999</v>
      </c>
      <c r="AF16" s="1">
        <v>18.899999999999999</v>
      </c>
      <c r="AG16" s="1">
        <v>19</v>
      </c>
      <c r="AH16" s="1">
        <v>17.8</v>
      </c>
      <c r="AI16" s="1">
        <v>18.7</v>
      </c>
      <c r="AJ16" s="1">
        <v>16.399999999999999</v>
      </c>
      <c r="AK16" s="1">
        <v>16.7</v>
      </c>
      <c r="AL16" s="1">
        <v>17.5</v>
      </c>
      <c r="AM16" s="1">
        <v>17.8</v>
      </c>
      <c r="AN16" s="1">
        <v>15.3</v>
      </c>
      <c r="AO16" s="1">
        <v>13.4</v>
      </c>
      <c r="AP16" s="1">
        <v>16.7</v>
      </c>
      <c r="AQ16" s="1">
        <v>16.5</v>
      </c>
      <c r="AR16" s="1">
        <v>16.2</v>
      </c>
      <c r="AS16" s="1">
        <v>15.8</v>
      </c>
      <c r="AT16" s="1">
        <v>15</v>
      </c>
      <c r="AU16" s="1">
        <v>12.6</v>
      </c>
      <c r="AW16" s="1"/>
      <c r="AX16" s="19" t="s">
        <v>300</v>
      </c>
      <c r="AY16" s="1">
        <v>15.9</v>
      </c>
      <c r="AZ16" s="1">
        <v>15.7</v>
      </c>
      <c r="BA16" s="1">
        <v>16.399999999999999</v>
      </c>
      <c r="BB16" s="1">
        <v>16.399999999999999</v>
      </c>
      <c r="BC16" s="1">
        <v>16</v>
      </c>
      <c r="BD16" s="1">
        <v>15.8</v>
      </c>
      <c r="BE16" s="1">
        <v>15.6</v>
      </c>
      <c r="BF16" s="1">
        <v>15.5</v>
      </c>
      <c r="BG16" s="1">
        <v>15.7</v>
      </c>
      <c r="BH16" s="1">
        <v>13.5</v>
      </c>
      <c r="BI16" s="1">
        <v>13.9</v>
      </c>
      <c r="BJ16" s="1">
        <v>15.8</v>
      </c>
      <c r="BK16" s="1">
        <v>15.3</v>
      </c>
      <c r="BL16" s="1">
        <v>12.3</v>
      </c>
      <c r="BM16" s="1">
        <v>10.8</v>
      </c>
      <c r="BN16" s="1">
        <v>13</v>
      </c>
      <c r="BO16" s="1">
        <v>14.4</v>
      </c>
      <c r="BP16" s="1">
        <v>12.1</v>
      </c>
      <c r="BQ16" s="1">
        <v>11.3</v>
      </c>
      <c r="BR16" s="1">
        <v>10.6</v>
      </c>
      <c r="BS16" s="1">
        <v>8.8000000000000007</v>
      </c>
      <c r="BU16" s="22"/>
      <c r="BV16" s="29" t="s">
        <v>301</v>
      </c>
      <c r="BW16" s="22">
        <v>150.4</v>
      </c>
      <c r="BX16" s="22">
        <v>151.6</v>
      </c>
      <c r="BY16" s="22">
        <v>155.80000000000001</v>
      </c>
      <c r="BZ16" s="22">
        <v>159.30000000000001</v>
      </c>
      <c r="CA16" s="22">
        <v>155.69999999999999</v>
      </c>
      <c r="CB16" s="22">
        <v>154.4</v>
      </c>
      <c r="CC16" s="22">
        <v>152.5</v>
      </c>
      <c r="CD16" s="22">
        <v>159.19999999999999</v>
      </c>
      <c r="CE16" s="22">
        <v>150.1</v>
      </c>
      <c r="CF16" s="22">
        <v>152.5</v>
      </c>
      <c r="CG16" s="22">
        <v>149.6</v>
      </c>
      <c r="CH16" s="22">
        <v>146.6</v>
      </c>
      <c r="CI16" s="22">
        <v>143.1</v>
      </c>
      <c r="CJ16" s="22">
        <v>139.4</v>
      </c>
      <c r="CK16" s="22">
        <v>129.1</v>
      </c>
      <c r="CL16" s="22">
        <v>134.80000000000001</v>
      </c>
      <c r="CM16" s="22">
        <v>132</v>
      </c>
      <c r="CN16" s="22">
        <v>133.5</v>
      </c>
      <c r="CO16" s="22">
        <v>128.4</v>
      </c>
      <c r="CP16" s="22">
        <v>127.5</v>
      </c>
      <c r="CQ16" s="22">
        <v>102.1</v>
      </c>
      <c r="CR16" s="38"/>
      <c r="CS16" s="22"/>
      <c r="CT16" s="29" t="s">
        <v>301</v>
      </c>
      <c r="CU16" s="22">
        <v>253.9</v>
      </c>
      <c r="CV16" s="22">
        <v>249.9</v>
      </c>
      <c r="CW16" s="22">
        <v>258</v>
      </c>
      <c r="CX16" s="22">
        <v>254.7</v>
      </c>
      <c r="CY16" s="22">
        <v>257.60000000000002</v>
      </c>
      <c r="CZ16" s="22">
        <v>259.5</v>
      </c>
      <c r="DA16" s="22">
        <v>249.8</v>
      </c>
      <c r="DB16" s="22">
        <v>241.6</v>
      </c>
      <c r="DC16" s="22">
        <v>234.1</v>
      </c>
      <c r="DD16" s="22">
        <v>239.5</v>
      </c>
      <c r="DE16" s="22">
        <v>237</v>
      </c>
      <c r="DF16" s="22">
        <v>226.8</v>
      </c>
      <c r="DG16" s="22">
        <v>207.8</v>
      </c>
      <c r="DH16" s="22">
        <v>217.8</v>
      </c>
      <c r="DI16" s="22">
        <v>206.5</v>
      </c>
      <c r="DJ16" s="22">
        <v>217.1</v>
      </c>
      <c r="DK16" s="22">
        <v>212.4</v>
      </c>
      <c r="DL16" s="22">
        <v>203.1</v>
      </c>
      <c r="DM16" s="22">
        <v>200.4</v>
      </c>
      <c r="DN16" s="22">
        <v>199.8</v>
      </c>
      <c r="DO16" s="22">
        <v>151.19999999999999</v>
      </c>
      <c r="DP16" s="38"/>
      <c r="DQ16" s="22"/>
      <c r="DR16" s="29" t="s">
        <v>301</v>
      </c>
      <c r="DS16" s="22">
        <v>18.399999999999999</v>
      </c>
      <c r="DT16" s="22">
        <v>17.3</v>
      </c>
      <c r="DU16" s="22">
        <v>18.100000000000001</v>
      </c>
      <c r="DV16" s="22">
        <v>18.399999999999999</v>
      </c>
      <c r="DW16" s="22">
        <v>18.5</v>
      </c>
      <c r="DX16" s="22">
        <v>16.100000000000001</v>
      </c>
      <c r="DY16" s="22">
        <v>16.899999999999999</v>
      </c>
      <c r="DZ16" s="22">
        <v>17.899999999999999</v>
      </c>
      <c r="EA16" s="22">
        <v>15.3</v>
      </c>
      <c r="EB16" s="22">
        <v>15.2</v>
      </c>
      <c r="EC16" s="22">
        <v>16.5</v>
      </c>
      <c r="ED16" s="22">
        <v>14.8</v>
      </c>
      <c r="EE16" s="22">
        <v>18.7</v>
      </c>
      <c r="EF16" s="22">
        <v>18.3</v>
      </c>
      <c r="EG16" s="22">
        <v>17.5</v>
      </c>
      <c r="EH16" s="22">
        <v>17</v>
      </c>
      <c r="EI16" s="22">
        <v>16.600000000000001</v>
      </c>
      <c r="EJ16" s="22">
        <v>15.3</v>
      </c>
      <c r="EK16" s="22">
        <v>15.8</v>
      </c>
      <c r="EL16" s="22">
        <v>15.2</v>
      </c>
      <c r="EM16" s="22">
        <v>12.9</v>
      </c>
      <c r="EN16" s="38"/>
      <c r="EO16" s="22"/>
      <c r="EP16" s="29" t="s">
        <v>301</v>
      </c>
      <c r="EQ16" s="22">
        <v>21.4</v>
      </c>
      <c r="ER16" s="22">
        <v>20.3</v>
      </c>
      <c r="ES16" s="22">
        <v>21.8</v>
      </c>
      <c r="ET16" s="22">
        <v>22.4</v>
      </c>
      <c r="EU16" s="22">
        <v>21.3</v>
      </c>
      <c r="EV16" s="22">
        <v>20.3</v>
      </c>
      <c r="EW16" s="22">
        <v>21.3</v>
      </c>
      <c r="EX16" s="22">
        <v>22.9</v>
      </c>
      <c r="EY16" s="22">
        <v>24.1</v>
      </c>
      <c r="EZ16" s="22">
        <v>24.3</v>
      </c>
      <c r="FA16" s="22">
        <v>24.3</v>
      </c>
      <c r="FB16" s="22">
        <v>17.8</v>
      </c>
      <c r="FC16" s="22">
        <v>20.2</v>
      </c>
      <c r="FD16" s="22">
        <v>20</v>
      </c>
      <c r="FE16" s="22">
        <v>17.2</v>
      </c>
      <c r="FF16" s="22">
        <v>18.899999999999999</v>
      </c>
      <c r="FG16" s="22">
        <v>18.5</v>
      </c>
      <c r="FH16" s="22">
        <v>17.7</v>
      </c>
      <c r="FI16" s="22">
        <v>16.399999999999999</v>
      </c>
      <c r="FJ16" s="22">
        <v>15.7</v>
      </c>
      <c r="FK16" s="22">
        <v>12.7</v>
      </c>
      <c r="FM16" s="1"/>
      <c r="FN16" s="10" t="s">
        <v>300</v>
      </c>
      <c r="FO16" s="1">
        <v>56.8</v>
      </c>
      <c r="FP16" s="1">
        <v>58.9</v>
      </c>
      <c r="FQ16" s="1">
        <v>58.5</v>
      </c>
      <c r="FR16" s="1">
        <v>53.5</v>
      </c>
      <c r="FS16" s="1">
        <v>51.5</v>
      </c>
      <c r="FT16" s="1">
        <v>52.7</v>
      </c>
      <c r="FU16" s="1">
        <v>52.2</v>
      </c>
      <c r="FV16" s="1">
        <v>54.8</v>
      </c>
      <c r="FW16" s="1">
        <v>52.6</v>
      </c>
      <c r="FX16" s="1">
        <v>50.2</v>
      </c>
      <c r="FY16" s="1">
        <v>47.6</v>
      </c>
      <c r="FZ16" s="1">
        <v>40.200000000000003</v>
      </c>
      <c r="GA16" s="1">
        <v>41.5</v>
      </c>
      <c r="GB16" s="1">
        <v>43</v>
      </c>
      <c r="GC16" s="1">
        <v>42.2</v>
      </c>
      <c r="GD16" s="1">
        <v>40.5</v>
      </c>
      <c r="GE16" s="1">
        <v>40.6</v>
      </c>
      <c r="GF16" s="1">
        <v>40</v>
      </c>
      <c r="GG16" s="1">
        <v>39.299999999999997</v>
      </c>
      <c r="GH16" s="1">
        <v>39.799999999999997</v>
      </c>
      <c r="GI16" s="1">
        <v>32.1</v>
      </c>
      <c r="GK16" s="1"/>
      <c r="GL16" s="10" t="s">
        <v>300</v>
      </c>
      <c r="GM16" s="1">
        <v>66.7</v>
      </c>
      <c r="GN16" s="1">
        <v>64.3</v>
      </c>
      <c r="GO16" s="1">
        <v>64.3</v>
      </c>
      <c r="GP16" s="1">
        <v>62.3</v>
      </c>
      <c r="GQ16" s="1">
        <v>64.400000000000006</v>
      </c>
      <c r="GR16" s="1">
        <v>60.3</v>
      </c>
      <c r="GS16" s="1">
        <v>56.3</v>
      </c>
      <c r="GT16" s="1">
        <v>58.7</v>
      </c>
      <c r="GU16" s="1">
        <v>55.4</v>
      </c>
      <c r="GV16" s="1">
        <v>55.4</v>
      </c>
      <c r="GW16" s="1">
        <v>52.7</v>
      </c>
      <c r="GX16" s="1">
        <v>47.9</v>
      </c>
      <c r="GY16" s="1">
        <v>49</v>
      </c>
      <c r="GZ16" s="1">
        <v>49.5</v>
      </c>
      <c r="HA16" s="1">
        <v>49.7</v>
      </c>
      <c r="HB16" s="1">
        <v>52.6</v>
      </c>
      <c r="HC16" s="1">
        <v>56.2</v>
      </c>
      <c r="HD16" s="1">
        <v>54.7</v>
      </c>
      <c r="HE16" s="1">
        <v>53.5</v>
      </c>
      <c r="HF16" s="1">
        <v>51.2</v>
      </c>
      <c r="HG16" s="1">
        <v>44.2</v>
      </c>
    </row>
    <row r="17" spans="1:215" ht="15">
      <c r="A17" s="1"/>
      <c r="B17" s="19" t="s">
        <v>302</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Y17" s="1"/>
      <c r="Z17" s="19" t="s">
        <v>302</v>
      </c>
      <c r="AA17" s="1">
        <v>0.2</v>
      </c>
      <c r="AB17" s="1">
        <v>0.2</v>
      </c>
      <c r="AC17" s="1">
        <v>0.3</v>
      </c>
      <c r="AD17" s="1">
        <v>0.4</v>
      </c>
      <c r="AE17" s="1">
        <v>0.4</v>
      </c>
      <c r="AF17" s="1">
        <v>0.3</v>
      </c>
      <c r="AG17" s="1">
        <v>0.4</v>
      </c>
      <c r="AH17" s="1">
        <v>0.4</v>
      </c>
      <c r="AI17" s="1">
        <v>0.3</v>
      </c>
      <c r="AJ17" s="1">
        <v>0.4</v>
      </c>
      <c r="AK17" s="1">
        <v>0.3</v>
      </c>
      <c r="AL17" s="1">
        <v>0.4</v>
      </c>
      <c r="AM17" s="1">
        <v>0.4</v>
      </c>
      <c r="AN17" s="1">
        <v>0.4</v>
      </c>
      <c r="AO17" s="1">
        <v>0.4</v>
      </c>
      <c r="AP17" s="1">
        <v>0.4</v>
      </c>
      <c r="AQ17" s="1">
        <v>0.3</v>
      </c>
      <c r="AR17" s="1">
        <v>0.3</v>
      </c>
      <c r="AS17" s="1">
        <v>0.2</v>
      </c>
      <c r="AT17" s="1">
        <v>0.2</v>
      </c>
      <c r="AU17" s="1">
        <v>0.2</v>
      </c>
      <c r="AW17" s="1"/>
      <c r="AX17" s="19" t="s">
        <v>302</v>
      </c>
      <c r="AY17" s="1">
        <v>0.2</v>
      </c>
      <c r="AZ17" s="1">
        <v>0.2</v>
      </c>
      <c r="BA17" s="1">
        <v>0.3</v>
      </c>
      <c r="BB17" s="1">
        <v>0.3</v>
      </c>
      <c r="BC17" s="1">
        <v>0.3</v>
      </c>
      <c r="BD17" s="1">
        <v>0.3</v>
      </c>
      <c r="BE17" s="1">
        <v>0.4</v>
      </c>
      <c r="BF17" s="1">
        <v>0.3</v>
      </c>
      <c r="BG17" s="1">
        <v>0.2</v>
      </c>
      <c r="BH17" s="1">
        <v>0.2</v>
      </c>
      <c r="BI17" s="1">
        <v>0.3</v>
      </c>
      <c r="BJ17" s="1">
        <v>0.3</v>
      </c>
      <c r="BK17" s="1">
        <v>0.3</v>
      </c>
      <c r="BL17" s="1">
        <v>0.2</v>
      </c>
      <c r="BM17" s="1">
        <v>0.2</v>
      </c>
      <c r="BN17" s="1">
        <v>0.2</v>
      </c>
      <c r="BO17" s="1">
        <v>0.2</v>
      </c>
      <c r="BP17" s="1">
        <v>0.2</v>
      </c>
      <c r="BQ17" s="1">
        <v>0.1</v>
      </c>
      <c r="BR17" s="1">
        <v>0.1</v>
      </c>
      <c r="BS17" s="1">
        <v>0.1</v>
      </c>
      <c r="BU17" s="22"/>
      <c r="BV17" s="29" t="s">
        <v>303</v>
      </c>
      <c r="BW17" s="22">
        <v>1</v>
      </c>
      <c r="BX17" s="22">
        <v>0.9</v>
      </c>
      <c r="BY17" s="22">
        <v>0.9</v>
      </c>
      <c r="BZ17" s="22">
        <v>1.2</v>
      </c>
      <c r="CA17" s="22">
        <v>1.1000000000000001</v>
      </c>
      <c r="CB17" s="22">
        <v>1.1000000000000001</v>
      </c>
      <c r="CC17" s="22">
        <v>1.4</v>
      </c>
      <c r="CD17" s="22">
        <v>1.4</v>
      </c>
      <c r="CE17" s="22">
        <v>1.4</v>
      </c>
      <c r="CF17" s="22">
        <v>1.2</v>
      </c>
      <c r="CG17" s="22">
        <v>1.3</v>
      </c>
      <c r="CH17" s="22">
        <v>1.4</v>
      </c>
      <c r="CI17" s="22">
        <v>1.4</v>
      </c>
      <c r="CJ17" s="22">
        <v>1.6</v>
      </c>
      <c r="CK17" s="22">
        <v>1.4</v>
      </c>
      <c r="CL17" s="22">
        <v>1.6</v>
      </c>
      <c r="CM17" s="22">
        <v>1.5</v>
      </c>
      <c r="CN17" s="22">
        <v>1.5</v>
      </c>
      <c r="CO17" s="22">
        <v>1.4</v>
      </c>
      <c r="CP17" s="22">
        <v>1.1000000000000001</v>
      </c>
      <c r="CQ17" s="22">
        <v>0.8</v>
      </c>
      <c r="CR17" s="38"/>
      <c r="CS17" s="22"/>
      <c r="CT17" s="29" t="s">
        <v>303</v>
      </c>
      <c r="CU17" s="22">
        <v>1.1000000000000001</v>
      </c>
      <c r="CV17" s="22">
        <v>1.2</v>
      </c>
      <c r="CW17" s="22">
        <v>1.4</v>
      </c>
      <c r="CX17" s="22">
        <v>1.6</v>
      </c>
      <c r="CY17" s="22">
        <v>1.8</v>
      </c>
      <c r="CZ17" s="22">
        <v>2.2000000000000002</v>
      </c>
      <c r="DA17" s="22">
        <v>2.2000000000000002</v>
      </c>
      <c r="DB17" s="22">
        <v>2.1</v>
      </c>
      <c r="DC17" s="22">
        <v>1.9</v>
      </c>
      <c r="DD17" s="22">
        <v>2.2000000000000002</v>
      </c>
      <c r="DE17" s="22">
        <v>2.5</v>
      </c>
      <c r="DF17" s="22">
        <v>2.9</v>
      </c>
      <c r="DG17" s="22">
        <v>3.1</v>
      </c>
      <c r="DH17" s="22">
        <v>3.3</v>
      </c>
      <c r="DI17" s="22">
        <v>3.4</v>
      </c>
      <c r="DJ17" s="22">
        <v>3.5</v>
      </c>
      <c r="DK17" s="22">
        <v>3</v>
      </c>
      <c r="DL17" s="22">
        <v>3</v>
      </c>
      <c r="DM17" s="22">
        <v>3.2</v>
      </c>
      <c r="DN17" s="22">
        <v>2.5</v>
      </c>
      <c r="DO17" s="22">
        <v>1.8</v>
      </c>
      <c r="DP17" s="38"/>
      <c r="DQ17" s="22"/>
      <c r="DR17" s="29" t="s">
        <v>303</v>
      </c>
      <c r="DS17" s="22">
        <v>0.1</v>
      </c>
      <c r="DT17" s="22">
        <v>0</v>
      </c>
      <c r="DU17" s="22">
        <v>0.1</v>
      </c>
      <c r="DV17" s="22">
        <v>0.1</v>
      </c>
      <c r="DW17" s="22">
        <v>0.1</v>
      </c>
      <c r="DX17" s="22">
        <v>0.1</v>
      </c>
      <c r="DY17" s="22">
        <v>0.1</v>
      </c>
      <c r="DZ17" s="22">
        <v>0.1</v>
      </c>
      <c r="EA17" s="22">
        <v>0.1</v>
      </c>
      <c r="EB17" s="22">
        <v>0.1</v>
      </c>
      <c r="EC17" s="22">
        <v>0.1</v>
      </c>
      <c r="ED17" s="22">
        <v>0.1</v>
      </c>
      <c r="EE17" s="22">
        <v>0.1</v>
      </c>
      <c r="EF17" s="22">
        <v>0.1</v>
      </c>
      <c r="EG17" s="22">
        <v>0.1</v>
      </c>
      <c r="EH17" s="22">
        <v>0.1</v>
      </c>
      <c r="EI17" s="22">
        <v>0.1</v>
      </c>
      <c r="EJ17" s="22">
        <v>0.1</v>
      </c>
      <c r="EK17" s="22">
        <v>0.1</v>
      </c>
      <c r="EL17" s="22">
        <v>0.1</v>
      </c>
      <c r="EM17" s="22">
        <v>0.1</v>
      </c>
      <c r="EN17" s="38"/>
      <c r="EO17" s="22"/>
      <c r="EP17" s="29" t="s">
        <v>303</v>
      </c>
      <c r="EQ17" s="22">
        <v>0.1</v>
      </c>
      <c r="ER17" s="22">
        <v>0.1</v>
      </c>
      <c r="ES17" s="22">
        <v>0.1</v>
      </c>
      <c r="ET17" s="22">
        <v>0.2</v>
      </c>
      <c r="EU17" s="22">
        <v>0.2</v>
      </c>
      <c r="EV17" s="22">
        <v>0.2</v>
      </c>
      <c r="EW17" s="22">
        <v>0.2</v>
      </c>
      <c r="EX17" s="22">
        <v>0.3</v>
      </c>
      <c r="EY17" s="22">
        <v>0.3</v>
      </c>
      <c r="EZ17" s="22">
        <v>0.3</v>
      </c>
      <c r="FA17" s="22">
        <v>0.3</v>
      </c>
      <c r="FB17" s="22">
        <v>0.3</v>
      </c>
      <c r="FC17" s="22">
        <v>0.3</v>
      </c>
      <c r="FD17" s="22">
        <v>0.3</v>
      </c>
      <c r="FE17" s="22">
        <v>0.3</v>
      </c>
      <c r="FF17" s="22">
        <v>0.3</v>
      </c>
      <c r="FG17" s="22">
        <v>0.3</v>
      </c>
      <c r="FH17" s="22">
        <v>0.3</v>
      </c>
      <c r="FI17" s="22">
        <v>0.3</v>
      </c>
      <c r="FJ17" s="22">
        <v>0.2</v>
      </c>
      <c r="FK17" s="22">
        <v>0.2</v>
      </c>
      <c r="FM17" s="1"/>
      <c r="FN17" s="10" t="s">
        <v>302</v>
      </c>
      <c r="FO17" s="1">
        <v>0.3</v>
      </c>
      <c r="FP17" s="1">
        <v>0.4</v>
      </c>
      <c r="FQ17" s="1">
        <v>0.5</v>
      </c>
      <c r="FR17" s="1">
        <v>0.4</v>
      </c>
      <c r="FS17" s="1">
        <v>0.4</v>
      </c>
      <c r="FT17" s="1">
        <v>0.5</v>
      </c>
      <c r="FU17" s="1">
        <v>0.6</v>
      </c>
      <c r="FV17" s="1">
        <v>0.8</v>
      </c>
      <c r="FW17" s="1">
        <v>0.7</v>
      </c>
      <c r="FX17" s="1">
        <v>0.9</v>
      </c>
      <c r="FY17" s="1">
        <v>1</v>
      </c>
      <c r="FZ17" s="1">
        <v>0.9</v>
      </c>
      <c r="GA17" s="1">
        <v>0.9</v>
      </c>
      <c r="GB17" s="1">
        <v>1</v>
      </c>
      <c r="GC17" s="1">
        <v>1</v>
      </c>
      <c r="GD17" s="1">
        <v>0.9</v>
      </c>
      <c r="GE17" s="1">
        <v>0.8</v>
      </c>
      <c r="GF17" s="1">
        <v>0.8</v>
      </c>
      <c r="GG17" s="1">
        <v>0.8</v>
      </c>
      <c r="GH17" s="1">
        <v>0.7</v>
      </c>
      <c r="GI17" s="1">
        <v>0.6</v>
      </c>
      <c r="GK17" s="1"/>
      <c r="GL17" s="10" t="s">
        <v>302</v>
      </c>
      <c r="GM17" s="1">
        <v>0.6</v>
      </c>
      <c r="GN17" s="1">
        <v>0.8</v>
      </c>
      <c r="GO17" s="1">
        <v>0.9</v>
      </c>
      <c r="GP17" s="1">
        <v>1</v>
      </c>
      <c r="GQ17" s="1">
        <v>0.9</v>
      </c>
      <c r="GR17" s="1">
        <v>1</v>
      </c>
      <c r="GS17" s="1">
        <v>1.1000000000000001</v>
      </c>
      <c r="GT17" s="1">
        <v>1.3</v>
      </c>
      <c r="GU17" s="1">
        <v>1.3</v>
      </c>
      <c r="GV17" s="1">
        <v>1</v>
      </c>
      <c r="GW17" s="1">
        <v>1.1000000000000001</v>
      </c>
      <c r="GX17" s="1">
        <v>1.1000000000000001</v>
      </c>
      <c r="GY17" s="1">
        <v>1.2</v>
      </c>
      <c r="GZ17" s="1">
        <v>1.3</v>
      </c>
      <c r="HA17" s="1">
        <v>1.3</v>
      </c>
      <c r="HB17" s="1">
        <v>1.3</v>
      </c>
      <c r="HC17" s="1">
        <v>1.3</v>
      </c>
      <c r="HD17" s="1">
        <v>1.3</v>
      </c>
      <c r="HE17" s="1">
        <v>1.4</v>
      </c>
      <c r="HF17" s="1">
        <v>1.2</v>
      </c>
      <c r="HG17" s="1">
        <v>1</v>
      </c>
    </row>
    <row r="18" spans="1:215" ht="15">
      <c r="A18" s="1"/>
      <c r="B18" s="19" t="s">
        <v>304</v>
      </c>
      <c r="C18" s="2" t="s">
        <v>305</v>
      </c>
      <c r="D18" s="2" t="s">
        <v>305</v>
      </c>
      <c r="E18" s="2" t="s">
        <v>305</v>
      </c>
      <c r="F18" s="2" t="s">
        <v>305</v>
      </c>
      <c r="G18" s="2" t="s">
        <v>305</v>
      </c>
      <c r="H18" s="2" t="s">
        <v>305</v>
      </c>
      <c r="I18" s="2" t="s">
        <v>305</v>
      </c>
      <c r="J18" s="2" t="s">
        <v>305</v>
      </c>
      <c r="K18" s="2" t="s">
        <v>305</v>
      </c>
      <c r="L18" s="2" t="s">
        <v>305</v>
      </c>
      <c r="M18" s="2" t="s">
        <v>305</v>
      </c>
      <c r="N18" s="2">
        <v>0.1</v>
      </c>
      <c r="O18" s="2">
        <v>0.1</v>
      </c>
      <c r="P18" s="2">
        <v>0</v>
      </c>
      <c r="Q18" s="2">
        <v>0.4</v>
      </c>
      <c r="R18" s="2" t="s">
        <v>305</v>
      </c>
      <c r="S18" s="2" t="s">
        <v>305</v>
      </c>
      <c r="T18" s="2" t="s">
        <v>305</v>
      </c>
      <c r="U18" s="2" t="s">
        <v>305</v>
      </c>
      <c r="V18" s="2" t="s">
        <v>305</v>
      </c>
      <c r="W18" s="2" t="s">
        <v>305</v>
      </c>
      <c r="Y18" s="1"/>
      <c r="Z18" s="19" t="s">
        <v>304</v>
      </c>
      <c r="AA18" s="2" t="s">
        <v>305</v>
      </c>
      <c r="AB18" s="2" t="s">
        <v>305</v>
      </c>
      <c r="AC18" s="2" t="s">
        <v>305</v>
      </c>
      <c r="AD18" s="2" t="s">
        <v>305</v>
      </c>
      <c r="AE18" s="2" t="s">
        <v>305</v>
      </c>
      <c r="AF18" s="2" t="s">
        <v>305</v>
      </c>
      <c r="AG18" s="2" t="s">
        <v>305</v>
      </c>
      <c r="AH18" s="2" t="s">
        <v>305</v>
      </c>
      <c r="AI18" s="2" t="s">
        <v>305</v>
      </c>
      <c r="AJ18" s="2" t="s">
        <v>305</v>
      </c>
      <c r="AK18" s="2" t="s">
        <v>305</v>
      </c>
      <c r="AL18" s="2">
        <v>0.6</v>
      </c>
      <c r="AM18" s="2">
        <v>0.6</v>
      </c>
      <c r="AN18" s="2">
        <v>0.2</v>
      </c>
      <c r="AO18" s="2">
        <v>0</v>
      </c>
      <c r="AP18" s="2" t="s">
        <v>305</v>
      </c>
      <c r="AQ18" s="2" t="s">
        <v>305</v>
      </c>
      <c r="AR18" s="2" t="s">
        <v>305</v>
      </c>
      <c r="AS18" s="2" t="s">
        <v>305</v>
      </c>
      <c r="AT18" s="2" t="s">
        <v>305</v>
      </c>
      <c r="AU18" s="2" t="s">
        <v>305</v>
      </c>
      <c r="AW18" s="1"/>
      <c r="AX18" s="19" t="s">
        <v>304</v>
      </c>
      <c r="AY18" s="2" t="s">
        <v>305</v>
      </c>
      <c r="AZ18" s="2" t="s">
        <v>305</v>
      </c>
      <c r="BA18" s="2" t="s">
        <v>305</v>
      </c>
      <c r="BB18" s="2" t="s">
        <v>305</v>
      </c>
      <c r="BC18" s="2" t="s">
        <v>305</v>
      </c>
      <c r="BD18" s="2" t="s">
        <v>305</v>
      </c>
      <c r="BE18" s="2" t="s">
        <v>305</v>
      </c>
      <c r="BF18" s="2" t="s">
        <v>305</v>
      </c>
      <c r="BG18" s="2" t="s">
        <v>305</v>
      </c>
      <c r="BH18" s="2" t="s">
        <v>305</v>
      </c>
      <c r="BI18" s="2" t="s">
        <v>305</v>
      </c>
      <c r="BJ18" s="2">
        <v>0.6</v>
      </c>
      <c r="BK18" s="2">
        <v>0.6</v>
      </c>
      <c r="BL18" s="2">
        <v>0.2</v>
      </c>
      <c r="BM18" s="2">
        <v>0.1</v>
      </c>
      <c r="BN18" s="2" t="s">
        <v>305</v>
      </c>
      <c r="BO18" s="2" t="s">
        <v>305</v>
      </c>
      <c r="BP18" s="2" t="s">
        <v>305</v>
      </c>
      <c r="BQ18" s="2" t="s">
        <v>305</v>
      </c>
      <c r="BR18" s="2" t="s">
        <v>305</v>
      </c>
      <c r="BS18" s="2" t="s">
        <v>305</v>
      </c>
      <c r="BU18" s="22"/>
      <c r="BV18" s="29" t="s">
        <v>306</v>
      </c>
      <c r="BW18" s="23" t="s">
        <v>307</v>
      </c>
      <c r="BX18" s="23" t="s">
        <v>307</v>
      </c>
      <c r="BY18" s="23" t="s">
        <v>307</v>
      </c>
      <c r="BZ18" s="23" t="s">
        <v>307</v>
      </c>
      <c r="CA18" s="23" t="s">
        <v>307</v>
      </c>
      <c r="CB18" s="23" t="s">
        <v>307</v>
      </c>
      <c r="CC18" s="23" t="s">
        <v>307</v>
      </c>
      <c r="CD18" s="23" t="s">
        <v>307</v>
      </c>
      <c r="CE18" s="23" t="s">
        <v>307</v>
      </c>
      <c r="CF18" s="23" t="s">
        <v>307</v>
      </c>
      <c r="CG18" s="23" t="s">
        <v>307</v>
      </c>
      <c r="CH18" s="23">
        <v>5.4</v>
      </c>
      <c r="CI18" s="23">
        <v>5</v>
      </c>
      <c r="CJ18" s="23">
        <v>4.9000000000000004</v>
      </c>
      <c r="CK18" s="23">
        <v>4.9000000000000004</v>
      </c>
      <c r="CL18" s="23" t="s">
        <v>307</v>
      </c>
      <c r="CM18" s="23" t="s">
        <v>307</v>
      </c>
      <c r="CN18" s="23" t="s">
        <v>307</v>
      </c>
      <c r="CO18" s="23" t="s">
        <v>307</v>
      </c>
      <c r="CP18" s="23" t="s">
        <v>307</v>
      </c>
      <c r="CQ18" s="23" t="s">
        <v>307</v>
      </c>
      <c r="CR18" s="38"/>
      <c r="CS18" s="22"/>
      <c r="CT18" s="29" t="s">
        <v>306</v>
      </c>
      <c r="CU18" s="23" t="s">
        <v>307</v>
      </c>
      <c r="CV18" s="23" t="s">
        <v>307</v>
      </c>
      <c r="CW18" s="23" t="s">
        <v>307</v>
      </c>
      <c r="CX18" s="23" t="s">
        <v>307</v>
      </c>
      <c r="CY18" s="23" t="s">
        <v>307</v>
      </c>
      <c r="CZ18" s="23" t="s">
        <v>307</v>
      </c>
      <c r="DA18" s="23" t="s">
        <v>307</v>
      </c>
      <c r="DB18" s="23">
        <v>9</v>
      </c>
      <c r="DC18" s="23">
        <v>10.9</v>
      </c>
      <c r="DD18" s="23">
        <v>10.7</v>
      </c>
      <c r="DE18" s="23">
        <v>11.3</v>
      </c>
      <c r="DF18" s="23">
        <v>12.5</v>
      </c>
      <c r="DG18" s="23">
        <v>12.4</v>
      </c>
      <c r="DH18" s="23">
        <v>12.4</v>
      </c>
      <c r="DI18" s="23">
        <v>12.6</v>
      </c>
      <c r="DJ18" s="23" t="s">
        <v>307</v>
      </c>
      <c r="DK18" s="23" t="s">
        <v>307</v>
      </c>
      <c r="DL18" s="23" t="s">
        <v>307</v>
      </c>
      <c r="DM18" s="23" t="s">
        <v>307</v>
      </c>
      <c r="DN18" s="23" t="s">
        <v>307</v>
      </c>
      <c r="DO18" s="23" t="s">
        <v>307</v>
      </c>
      <c r="DP18" s="38"/>
      <c r="DQ18" s="22"/>
      <c r="DR18" s="29" t="s">
        <v>306</v>
      </c>
      <c r="DS18" s="23" t="s">
        <v>307</v>
      </c>
      <c r="DT18" s="23" t="s">
        <v>307</v>
      </c>
      <c r="DU18" s="23" t="s">
        <v>307</v>
      </c>
      <c r="DV18" s="23" t="s">
        <v>307</v>
      </c>
      <c r="DW18" s="23" t="s">
        <v>307</v>
      </c>
      <c r="DX18" s="23" t="s">
        <v>307</v>
      </c>
      <c r="DY18" s="23" t="s">
        <v>307</v>
      </c>
      <c r="DZ18" s="23" t="s">
        <v>307</v>
      </c>
      <c r="EA18" s="23">
        <v>1.2</v>
      </c>
      <c r="EB18" s="23">
        <v>1.3</v>
      </c>
      <c r="EC18" s="23">
        <v>1.3</v>
      </c>
      <c r="ED18" s="23">
        <v>1.3</v>
      </c>
      <c r="EE18" s="23">
        <v>1.2</v>
      </c>
      <c r="EF18" s="23">
        <v>1.1000000000000001</v>
      </c>
      <c r="EG18" s="23">
        <v>1.1000000000000001</v>
      </c>
      <c r="EH18" s="23" t="s">
        <v>307</v>
      </c>
      <c r="EI18" s="23" t="s">
        <v>307</v>
      </c>
      <c r="EJ18" s="23" t="s">
        <v>307</v>
      </c>
      <c r="EK18" s="23" t="s">
        <v>307</v>
      </c>
      <c r="EL18" s="23" t="s">
        <v>307</v>
      </c>
      <c r="EM18" s="23" t="s">
        <v>307</v>
      </c>
      <c r="EN18" s="38"/>
      <c r="EO18" s="22"/>
      <c r="EP18" s="29" t="s">
        <v>306</v>
      </c>
      <c r="EQ18" s="23" t="s">
        <v>307</v>
      </c>
      <c r="ER18" s="23" t="s">
        <v>307</v>
      </c>
      <c r="ES18" s="23" t="s">
        <v>307</v>
      </c>
      <c r="ET18" s="23" t="s">
        <v>307</v>
      </c>
      <c r="EU18" s="23" t="s">
        <v>307</v>
      </c>
      <c r="EV18" s="23" t="s">
        <v>307</v>
      </c>
      <c r="EW18" s="23" t="s">
        <v>307</v>
      </c>
      <c r="EX18" s="23" t="s">
        <v>307</v>
      </c>
      <c r="EY18" s="23" t="s">
        <v>307</v>
      </c>
      <c r="EZ18" s="23" t="s">
        <v>307</v>
      </c>
      <c r="FA18" s="23" t="s">
        <v>307</v>
      </c>
      <c r="FB18" s="23">
        <v>1.3</v>
      </c>
      <c r="FC18" s="23">
        <v>1.4</v>
      </c>
      <c r="FD18" s="23">
        <v>1.3</v>
      </c>
      <c r="FE18" s="23">
        <v>1.3</v>
      </c>
      <c r="FF18" s="23" t="s">
        <v>307</v>
      </c>
      <c r="FG18" s="23" t="s">
        <v>307</v>
      </c>
      <c r="FH18" s="23" t="s">
        <v>307</v>
      </c>
      <c r="FI18" s="23" t="s">
        <v>307</v>
      </c>
      <c r="FJ18" s="23" t="s">
        <v>307</v>
      </c>
      <c r="FK18" s="23" t="s">
        <v>307</v>
      </c>
      <c r="FM18" s="1"/>
      <c r="FN18" s="10" t="s">
        <v>304</v>
      </c>
      <c r="FO18" s="2" t="s">
        <v>305</v>
      </c>
      <c r="FP18" s="2" t="s">
        <v>305</v>
      </c>
      <c r="FQ18" s="2" t="s">
        <v>305</v>
      </c>
      <c r="FR18" s="2" t="s">
        <v>305</v>
      </c>
      <c r="FS18" s="2" t="s">
        <v>305</v>
      </c>
      <c r="FT18" s="2" t="s">
        <v>305</v>
      </c>
      <c r="FU18" s="2" t="s">
        <v>305</v>
      </c>
      <c r="FV18" s="2" t="s">
        <v>305</v>
      </c>
      <c r="FW18" s="2" t="s">
        <v>305</v>
      </c>
      <c r="FX18" s="2" t="s">
        <v>305</v>
      </c>
      <c r="FY18" s="2" t="s">
        <v>305</v>
      </c>
      <c r="FZ18" s="2">
        <v>1.6</v>
      </c>
      <c r="GA18" s="2">
        <v>2.2999999999999998</v>
      </c>
      <c r="GB18" s="2">
        <v>1.7</v>
      </c>
      <c r="GC18" s="2">
        <v>1.9</v>
      </c>
      <c r="GD18" s="2" t="s">
        <v>305</v>
      </c>
      <c r="GE18" s="2" t="s">
        <v>305</v>
      </c>
      <c r="GF18" s="2" t="s">
        <v>305</v>
      </c>
      <c r="GG18" s="2" t="s">
        <v>305</v>
      </c>
      <c r="GH18" s="2" t="s">
        <v>305</v>
      </c>
      <c r="GI18" s="2" t="s">
        <v>305</v>
      </c>
      <c r="GK18" s="1"/>
      <c r="GL18" s="10" t="s">
        <v>304</v>
      </c>
      <c r="GM18" s="2" t="s">
        <v>305</v>
      </c>
      <c r="GN18" s="2" t="s">
        <v>305</v>
      </c>
      <c r="GO18" s="2" t="s">
        <v>305</v>
      </c>
      <c r="GP18" s="2" t="s">
        <v>305</v>
      </c>
      <c r="GQ18" s="2" t="s">
        <v>305</v>
      </c>
      <c r="GR18" s="2" t="s">
        <v>305</v>
      </c>
      <c r="GS18" s="2" t="s">
        <v>305</v>
      </c>
      <c r="GT18" s="2" t="s">
        <v>305</v>
      </c>
      <c r="GU18" s="2" t="s">
        <v>305</v>
      </c>
      <c r="GV18" s="2" t="s">
        <v>305</v>
      </c>
      <c r="GW18" s="2">
        <v>1.9</v>
      </c>
      <c r="GX18" s="2">
        <v>2</v>
      </c>
      <c r="GY18" s="2">
        <v>1.9</v>
      </c>
      <c r="GZ18" s="2">
        <v>1.8</v>
      </c>
      <c r="HA18" s="2">
        <v>1.8</v>
      </c>
      <c r="HB18" s="2" t="s">
        <v>305</v>
      </c>
      <c r="HC18" s="2" t="s">
        <v>305</v>
      </c>
      <c r="HD18" s="2" t="s">
        <v>305</v>
      </c>
      <c r="HE18" s="2" t="s">
        <v>305</v>
      </c>
      <c r="HF18" s="2" t="s">
        <v>305</v>
      </c>
      <c r="HG18" s="2" t="s">
        <v>305</v>
      </c>
    </row>
    <row r="19" spans="1:215" ht="15">
      <c r="A19" s="1"/>
      <c r="B19" s="19" t="s">
        <v>308</v>
      </c>
      <c r="C19" s="1">
        <v>0</v>
      </c>
      <c r="D19" s="2" t="s">
        <v>305</v>
      </c>
      <c r="E19" s="2" t="s">
        <v>305</v>
      </c>
      <c r="F19" s="2" t="s">
        <v>305</v>
      </c>
      <c r="G19" s="2" t="s">
        <v>305</v>
      </c>
      <c r="H19" s="2" t="s">
        <v>305</v>
      </c>
      <c r="I19" s="2" t="s">
        <v>305</v>
      </c>
      <c r="J19" s="2" t="s">
        <v>305</v>
      </c>
      <c r="K19" s="2" t="s">
        <v>305</v>
      </c>
      <c r="L19" s="2" t="s">
        <v>305</v>
      </c>
      <c r="M19" s="2" t="s">
        <v>305</v>
      </c>
      <c r="N19" s="2" t="s">
        <v>305</v>
      </c>
      <c r="O19" s="2" t="s">
        <v>305</v>
      </c>
      <c r="P19" s="2" t="s">
        <v>305</v>
      </c>
      <c r="Q19" s="2" t="s">
        <v>305</v>
      </c>
      <c r="R19" s="2" t="s">
        <v>305</v>
      </c>
      <c r="S19" s="2" t="s">
        <v>305</v>
      </c>
      <c r="T19" s="2" t="s">
        <v>305</v>
      </c>
      <c r="U19" s="2" t="s">
        <v>305</v>
      </c>
      <c r="V19" s="2" t="s">
        <v>305</v>
      </c>
      <c r="W19" s="2" t="s">
        <v>305</v>
      </c>
      <c r="Y19" s="1"/>
      <c r="Z19" s="19" t="s">
        <v>308</v>
      </c>
      <c r="AA19" s="1">
        <v>0</v>
      </c>
      <c r="AB19" s="2" t="s">
        <v>305</v>
      </c>
      <c r="AC19" s="2" t="s">
        <v>305</v>
      </c>
      <c r="AD19" s="2" t="s">
        <v>305</v>
      </c>
      <c r="AE19" s="2" t="s">
        <v>305</v>
      </c>
      <c r="AF19" s="2" t="s">
        <v>305</v>
      </c>
      <c r="AG19" s="2" t="s">
        <v>305</v>
      </c>
      <c r="AH19" s="2" t="s">
        <v>305</v>
      </c>
      <c r="AI19" s="2" t="s">
        <v>305</v>
      </c>
      <c r="AJ19" s="2" t="s">
        <v>305</v>
      </c>
      <c r="AK19" s="2" t="s">
        <v>305</v>
      </c>
      <c r="AL19" s="2" t="s">
        <v>305</v>
      </c>
      <c r="AM19" s="2" t="s">
        <v>305</v>
      </c>
      <c r="AN19" s="2" t="s">
        <v>305</v>
      </c>
      <c r="AO19" s="2" t="s">
        <v>305</v>
      </c>
      <c r="AP19" s="2" t="s">
        <v>305</v>
      </c>
      <c r="AQ19" s="2" t="s">
        <v>305</v>
      </c>
      <c r="AR19" s="2" t="s">
        <v>305</v>
      </c>
      <c r="AS19" s="2" t="s">
        <v>305</v>
      </c>
      <c r="AT19" s="2" t="s">
        <v>305</v>
      </c>
      <c r="AU19" s="2" t="s">
        <v>305</v>
      </c>
      <c r="AW19" s="1"/>
      <c r="AX19" s="19" t="s">
        <v>308</v>
      </c>
      <c r="AY19" s="1">
        <v>0</v>
      </c>
      <c r="AZ19" s="2" t="s">
        <v>305</v>
      </c>
      <c r="BA19" s="2" t="s">
        <v>305</v>
      </c>
      <c r="BB19" s="2" t="s">
        <v>305</v>
      </c>
      <c r="BC19" s="2" t="s">
        <v>305</v>
      </c>
      <c r="BD19" s="2" t="s">
        <v>305</v>
      </c>
      <c r="BE19" s="2" t="s">
        <v>305</v>
      </c>
      <c r="BF19" s="2" t="s">
        <v>305</v>
      </c>
      <c r="BG19" s="2" t="s">
        <v>305</v>
      </c>
      <c r="BH19" s="2" t="s">
        <v>305</v>
      </c>
      <c r="BI19" s="2" t="s">
        <v>305</v>
      </c>
      <c r="BJ19" s="2" t="s">
        <v>305</v>
      </c>
      <c r="BK19" s="2" t="s">
        <v>305</v>
      </c>
      <c r="BL19" s="2" t="s">
        <v>305</v>
      </c>
      <c r="BM19" s="2" t="s">
        <v>305</v>
      </c>
      <c r="BN19" s="2" t="s">
        <v>305</v>
      </c>
      <c r="BO19" s="2" t="s">
        <v>305</v>
      </c>
      <c r="BP19" s="2" t="s">
        <v>305</v>
      </c>
      <c r="BQ19" s="2" t="s">
        <v>305</v>
      </c>
      <c r="BR19" s="2" t="s">
        <v>305</v>
      </c>
      <c r="BS19" s="2" t="s">
        <v>305</v>
      </c>
      <c r="BU19" s="22"/>
      <c r="BV19" s="29" t="s">
        <v>309</v>
      </c>
      <c r="BW19" s="22">
        <v>0</v>
      </c>
      <c r="BX19" s="23" t="s">
        <v>307</v>
      </c>
      <c r="BY19" s="23" t="s">
        <v>307</v>
      </c>
      <c r="BZ19" s="23" t="s">
        <v>307</v>
      </c>
      <c r="CA19" s="23" t="s">
        <v>307</v>
      </c>
      <c r="CB19" s="23" t="s">
        <v>307</v>
      </c>
      <c r="CC19" s="23" t="s">
        <v>307</v>
      </c>
      <c r="CD19" s="23" t="s">
        <v>307</v>
      </c>
      <c r="CE19" s="23" t="s">
        <v>307</v>
      </c>
      <c r="CF19" s="23" t="s">
        <v>307</v>
      </c>
      <c r="CG19" s="23" t="s">
        <v>307</v>
      </c>
      <c r="CH19" s="23" t="s">
        <v>307</v>
      </c>
      <c r="CI19" s="23" t="s">
        <v>307</v>
      </c>
      <c r="CJ19" s="23" t="s">
        <v>307</v>
      </c>
      <c r="CK19" s="23" t="s">
        <v>307</v>
      </c>
      <c r="CL19" s="23" t="s">
        <v>307</v>
      </c>
      <c r="CM19" s="23" t="s">
        <v>307</v>
      </c>
      <c r="CN19" s="23" t="s">
        <v>307</v>
      </c>
      <c r="CO19" s="23" t="s">
        <v>307</v>
      </c>
      <c r="CP19" s="23" t="s">
        <v>307</v>
      </c>
      <c r="CQ19" s="23" t="s">
        <v>307</v>
      </c>
      <c r="CR19" s="38"/>
      <c r="CS19" s="22"/>
      <c r="CT19" s="29" t="s">
        <v>309</v>
      </c>
      <c r="CU19" s="22">
        <v>0</v>
      </c>
      <c r="CV19" s="23" t="s">
        <v>307</v>
      </c>
      <c r="CW19" s="23" t="s">
        <v>307</v>
      </c>
      <c r="CX19" s="23" t="s">
        <v>307</v>
      </c>
      <c r="CY19" s="23" t="s">
        <v>307</v>
      </c>
      <c r="CZ19" s="23" t="s">
        <v>307</v>
      </c>
      <c r="DA19" s="23" t="s">
        <v>307</v>
      </c>
      <c r="DB19" s="23" t="s">
        <v>307</v>
      </c>
      <c r="DC19" s="23" t="s">
        <v>307</v>
      </c>
      <c r="DD19" s="23" t="s">
        <v>307</v>
      </c>
      <c r="DE19" s="23" t="s">
        <v>307</v>
      </c>
      <c r="DF19" s="23" t="s">
        <v>307</v>
      </c>
      <c r="DG19" s="23" t="s">
        <v>307</v>
      </c>
      <c r="DH19" s="23" t="s">
        <v>307</v>
      </c>
      <c r="DI19" s="23" t="s">
        <v>307</v>
      </c>
      <c r="DJ19" s="23" t="s">
        <v>307</v>
      </c>
      <c r="DK19" s="23" t="s">
        <v>307</v>
      </c>
      <c r="DL19" s="23" t="s">
        <v>307</v>
      </c>
      <c r="DM19" s="23" t="s">
        <v>307</v>
      </c>
      <c r="DN19" s="23" t="s">
        <v>307</v>
      </c>
      <c r="DO19" s="23" t="s">
        <v>307</v>
      </c>
      <c r="DP19" s="38"/>
      <c r="DQ19" s="22"/>
      <c r="DR19" s="29" t="s">
        <v>309</v>
      </c>
      <c r="DS19" s="22">
        <v>0</v>
      </c>
      <c r="DT19" s="23" t="s">
        <v>307</v>
      </c>
      <c r="DU19" s="23" t="s">
        <v>307</v>
      </c>
      <c r="DV19" s="23" t="s">
        <v>307</v>
      </c>
      <c r="DW19" s="23" t="s">
        <v>307</v>
      </c>
      <c r="DX19" s="23" t="s">
        <v>307</v>
      </c>
      <c r="DY19" s="23" t="s">
        <v>307</v>
      </c>
      <c r="DZ19" s="23" t="s">
        <v>307</v>
      </c>
      <c r="EA19" s="23" t="s">
        <v>307</v>
      </c>
      <c r="EB19" s="23" t="s">
        <v>307</v>
      </c>
      <c r="EC19" s="23" t="s">
        <v>307</v>
      </c>
      <c r="ED19" s="23" t="s">
        <v>307</v>
      </c>
      <c r="EE19" s="23" t="s">
        <v>307</v>
      </c>
      <c r="EF19" s="23" t="s">
        <v>307</v>
      </c>
      <c r="EG19" s="23" t="s">
        <v>307</v>
      </c>
      <c r="EH19" s="23" t="s">
        <v>307</v>
      </c>
      <c r="EI19" s="23" t="s">
        <v>307</v>
      </c>
      <c r="EJ19" s="23" t="s">
        <v>307</v>
      </c>
      <c r="EK19" s="23" t="s">
        <v>307</v>
      </c>
      <c r="EL19" s="23" t="s">
        <v>307</v>
      </c>
      <c r="EM19" s="23" t="s">
        <v>307</v>
      </c>
      <c r="EN19" s="38"/>
      <c r="EO19" s="22"/>
      <c r="EP19" s="29" t="s">
        <v>309</v>
      </c>
      <c r="EQ19" s="22">
        <v>0</v>
      </c>
      <c r="ER19" s="23" t="s">
        <v>307</v>
      </c>
      <c r="ES19" s="23" t="s">
        <v>307</v>
      </c>
      <c r="ET19" s="23" t="s">
        <v>307</v>
      </c>
      <c r="EU19" s="23" t="s">
        <v>307</v>
      </c>
      <c r="EV19" s="23" t="s">
        <v>307</v>
      </c>
      <c r="EW19" s="23" t="s">
        <v>307</v>
      </c>
      <c r="EX19" s="23" t="s">
        <v>307</v>
      </c>
      <c r="EY19" s="23" t="s">
        <v>307</v>
      </c>
      <c r="EZ19" s="23" t="s">
        <v>307</v>
      </c>
      <c r="FA19" s="23" t="s">
        <v>307</v>
      </c>
      <c r="FB19" s="23" t="s">
        <v>307</v>
      </c>
      <c r="FC19" s="23" t="s">
        <v>307</v>
      </c>
      <c r="FD19" s="23" t="s">
        <v>307</v>
      </c>
      <c r="FE19" s="23" t="s">
        <v>307</v>
      </c>
      <c r="FF19" s="23" t="s">
        <v>307</v>
      </c>
      <c r="FG19" s="23" t="s">
        <v>307</v>
      </c>
      <c r="FH19" s="23" t="s">
        <v>307</v>
      </c>
      <c r="FI19" s="23" t="s">
        <v>307</v>
      </c>
      <c r="FJ19" s="23" t="s">
        <v>307</v>
      </c>
      <c r="FK19" s="23" t="s">
        <v>307</v>
      </c>
      <c r="FM19" s="1"/>
      <c r="FN19" s="10" t="s">
        <v>308</v>
      </c>
      <c r="FO19" s="1">
        <v>0</v>
      </c>
      <c r="FP19" s="2" t="s">
        <v>305</v>
      </c>
      <c r="FQ19" s="2" t="s">
        <v>305</v>
      </c>
      <c r="FR19" s="2" t="s">
        <v>305</v>
      </c>
      <c r="FS19" s="2" t="s">
        <v>305</v>
      </c>
      <c r="FT19" s="2" t="s">
        <v>305</v>
      </c>
      <c r="FU19" s="2" t="s">
        <v>305</v>
      </c>
      <c r="FV19" s="2" t="s">
        <v>305</v>
      </c>
      <c r="FW19" s="2" t="s">
        <v>305</v>
      </c>
      <c r="FX19" s="2" t="s">
        <v>305</v>
      </c>
      <c r="FY19" s="2" t="s">
        <v>305</v>
      </c>
      <c r="FZ19" s="2" t="s">
        <v>305</v>
      </c>
      <c r="GA19" s="2" t="s">
        <v>305</v>
      </c>
      <c r="GB19" s="2" t="s">
        <v>305</v>
      </c>
      <c r="GC19" s="2" t="s">
        <v>305</v>
      </c>
      <c r="GD19" s="2" t="s">
        <v>305</v>
      </c>
      <c r="GE19" s="2" t="s">
        <v>305</v>
      </c>
      <c r="GF19" s="2" t="s">
        <v>305</v>
      </c>
      <c r="GG19" s="2" t="s">
        <v>305</v>
      </c>
      <c r="GH19" s="2" t="s">
        <v>305</v>
      </c>
      <c r="GI19" s="2" t="s">
        <v>305</v>
      </c>
      <c r="GK19" s="1"/>
      <c r="GL19" s="10" t="s">
        <v>308</v>
      </c>
      <c r="GM19" s="1">
        <v>0</v>
      </c>
      <c r="GN19" s="2" t="s">
        <v>305</v>
      </c>
      <c r="GO19" s="2" t="s">
        <v>305</v>
      </c>
      <c r="GP19" s="2" t="s">
        <v>305</v>
      </c>
      <c r="GQ19" s="2" t="s">
        <v>305</v>
      </c>
      <c r="GR19" s="2" t="s">
        <v>305</v>
      </c>
      <c r="GS19" s="2" t="s">
        <v>305</v>
      </c>
      <c r="GT19" s="2" t="s">
        <v>305</v>
      </c>
      <c r="GU19" s="2" t="s">
        <v>305</v>
      </c>
      <c r="GV19" s="2" t="s">
        <v>305</v>
      </c>
      <c r="GW19" s="2" t="s">
        <v>305</v>
      </c>
      <c r="GX19" s="2" t="s">
        <v>305</v>
      </c>
      <c r="GY19" s="2" t="s">
        <v>305</v>
      </c>
      <c r="GZ19" s="2" t="s">
        <v>305</v>
      </c>
      <c r="HA19" s="2" t="s">
        <v>305</v>
      </c>
      <c r="HB19" s="2" t="s">
        <v>305</v>
      </c>
      <c r="HC19" s="2" t="s">
        <v>305</v>
      </c>
      <c r="HD19" s="2" t="s">
        <v>305</v>
      </c>
      <c r="HE19" s="2" t="s">
        <v>305</v>
      </c>
      <c r="HF19" s="2" t="s">
        <v>305</v>
      </c>
      <c r="HG19" s="2" t="s">
        <v>305</v>
      </c>
    </row>
    <row r="20" spans="1:215" ht="15">
      <c r="A20" s="1"/>
      <c r="B20" s="19" t="s">
        <v>310</v>
      </c>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Y20" s="1"/>
      <c r="Z20" s="19" t="s">
        <v>310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W20" s="1"/>
      <c r="AX20" s="19" t="s">
        <v>310</v>
      </c>
      <c r="AY20" s="1">
        <v>0</v>
      </c>
      <c r="AZ20" s="1">
        <v>0</v>
      </c>
      <c r="BA20" s="1">
        <v>0</v>
      </c>
      <c r="BB20" s="1">
        <v>0</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U20" s="22"/>
      <c r="BV20" s="29" t="s">
        <v>311</v>
      </c>
      <c r="BW20" s="22">
        <v>0.2</v>
      </c>
      <c r="BX20" s="22">
        <v>0.3</v>
      </c>
      <c r="BY20" s="22">
        <v>0.1</v>
      </c>
      <c r="BZ20" s="22">
        <v>0.1</v>
      </c>
      <c r="CA20" s="22">
        <v>0.1</v>
      </c>
      <c r="CB20" s="22">
        <v>0.1</v>
      </c>
      <c r="CC20" s="22">
        <v>0.2</v>
      </c>
      <c r="CD20" s="22">
        <v>0.3</v>
      </c>
      <c r="CE20" s="22">
        <v>0.2</v>
      </c>
      <c r="CF20" s="22">
        <v>0.2</v>
      </c>
      <c r="CG20" s="22">
        <v>0.2</v>
      </c>
      <c r="CH20" s="22">
        <v>0.2</v>
      </c>
      <c r="CI20" s="22">
        <v>0.3</v>
      </c>
      <c r="CJ20" s="22">
        <v>0.3</v>
      </c>
      <c r="CK20" s="22">
        <v>0.3</v>
      </c>
      <c r="CL20" s="22">
        <v>0.3</v>
      </c>
      <c r="CM20" s="22">
        <v>0.3</v>
      </c>
      <c r="CN20" s="22">
        <v>0.3</v>
      </c>
      <c r="CO20" s="22">
        <v>0.3</v>
      </c>
      <c r="CP20" s="22">
        <v>0.3</v>
      </c>
      <c r="CQ20" s="22">
        <v>0.2</v>
      </c>
      <c r="CR20" s="38"/>
      <c r="CS20" s="22"/>
      <c r="CT20" s="29" t="s">
        <v>311</v>
      </c>
      <c r="CU20" s="22">
        <v>1.9</v>
      </c>
      <c r="CV20" s="22">
        <v>2.1</v>
      </c>
      <c r="CW20" s="22">
        <v>1.1000000000000001</v>
      </c>
      <c r="CX20" s="22">
        <v>1.2</v>
      </c>
      <c r="CY20" s="22">
        <v>1.3</v>
      </c>
      <c r="CZ20" s="22">
        <v>1.1000000000000001</v>
      </c>
      <c r="DA20" s="22">
        <v>2</v>
      </c>
      <c r="DB20" s="22">
        <v>2.2999999999999998</v>
      </c>
      <c r="DC20" s="22">
        <v>2.6</v>
      </c>
      <c r="DD20" s="22">
        <v>2.2000000000000002</v>
      </c>
      <c r="DE20" s="22">
        <v>2.4</v>
      </c>
      <c r="DF20" s="22">
        <v>3</v>
      </c>
      <c r="DG20" s="22">
        <v>3.5</v>
      </c>
      <c r="DH20" s="22">
        <v>2.5</v>
      </c>
      <c r="DI20" s="22">
        <v>2.2000000000000002</v>
      </c>
      <c r="DJ20" s="22">
        <v>2.2999999999999998</v>
      </c>
      <c r="DK20" s="22">
        <v>3.1</v>
      </c>
      <c r="DL20" s="22">
        <v>3.1</v>
      </c>
      <c r="DM20" s="22">
        <v>2.2999999999999998</v>
      </c>
      <c r="DN20" s="22">
        <v>2.2999999999999998</v>
      </c>
      <c r="DO20" s="22">
        <v>2.4</v>
      </c>
      <c r="DP20" s="38"/>
      <c r="DQ20" s="22"/>
      <c r="DR20" s="29" t="s">
        <v>311</v>
      </c>
      <c r="DS20" s="22">
        <v>0.2</v>
      </c>
      <c r="DT20" s="22">
        <v>0.1</v>
      </c>
      <c r="DU20" s="22">
        <v>0.1</v>
      </c>
      <c r="DV20" s="22">
        <v>0.1</v>
      </c>
      <c r="DW20" s="22">
        <v>0.1</v>
      </c>
      <c r="DX20" s="22">
        <v>0</v>
      </c>
      <c r="DY20" s="22">
        <v>0</v>
      </c>
      <c r="DZ20" s="22">
        <v>0.1</v>
      </c>
      <c r="EA20" s="22">
        <v>0.1</v>
      </c>
      <c r="EB20" s="22">
        <v>0.1</v>
      </c>
      <c r="EC20" s="22">
        <v>0</v>
      </c>
      <c r="ED20" s="22">
        <v>0</v>
      </c>
      <c r="EE20" s="22">
        <v>0.1</v>
      </c>
      <c r="EF20" s="22">
        <v>0.1</v>
      </c>
      <c r="EG20" s="22">
        <v>0</v>
      </c>
      <c r="EH20" s="22">
        <v>0</v>
      </c>
      <c r="EI20" s="22">
        <v>0</v>
      </c>
      <c r="EJ20" s="22">
        <v>0.1</v>
      </c>
      <c r="EK20" s="22">
        <v>0.1</v>
      </c>
      <c r="EL20" s="22">
        <v>0.1</v>
      </c>
      <c r="EM20" s="22">
        <v>0.1</v>
      </c>
      <c r="EN20" s="38"/>
      <c r="EO20" s="22"/>
      <c r="EP20" s="29" t="s">
        <v>311</v>
      </c>
      <c r="EQ20" s="22">
        <v>0.1</v>
      </c>
      <c r="ER20" s="22">
        <v>0.1</v>
      </c>
      <c r="ES20" s="22">
        <v>0.1</v>
      </c>
      <c r="ET20" s="22">
        <v>0.1</v>
      </c>
      <c r="EU20" s="22">
        <v>0.1</v>
      </c>
      <c r="EV20" s="22">
        <v>0</v>
      </c>
      <c r="EW20" s="22">
        <v>0</v>
      </c>
      <c r="EX20" s="22">
        <v>0</v>
      </c>
      <c r="EY20" s="22">
        <v>0</v>
      </c>
      <c r="EZ20" s="22">
        <v>0</v>
      </c>
      <c r="FA20" s="22">
        <v>0</v>
      </c>
      <c r="FB20" s="22">
        <v>0</v>
      </c>
      <c r="FC20" s="22">
        <v>0</v>
      </c>
      <c r="FD20" s="22">
        <v>0</v>
      </c>
      <c r="FE20" s="22">
        <v>0</v>
      </c>
      <c r="FF20" s="22">
        <v>0</v>
      </c>
      <c r="FG20" s="22">
        <v>0</v>
      </c>
      <c r="FH20" s="22">
        <v>0</v>
      </c>
      <c r="FI20" s="22">
        <v>0</v>
      </c>
      <c r="FJ20" s="22">
        <v>0</v>
      </c>
      <c r="FK20" s="22">
        <v>0</v>
      </c>
      <c r="FM20" s="1"/>
      <c r="FN20" s="10" t="s">
        <v>310</v>
      </c>
      <c r="FO20" s="1">
        <v>1.4</v>
      </c>
      <c r="FP20" s="1">
        <v>1.3</v>
      </c>
      <c r="FQ20" s="1">
        <v>1</v>
      </c>
      <c r="FR20" s="1">
        <v>0.9</v>
      </c>
      <c r="FS20" s="1">
        <v>0.7</v>
      </c>
      <c r="FT20" s="1">
        <v>0.5</v>
      </c>
      <c r="FU20" s="1">
        <v>0.7</v>
      </c>
      <c r="FV20" s="1">
        <v>0.7</v>
      </c>
      <c r="FW20" s="1">
        <v>0.5</v>
      </c>
      <c r="FX20" s="1">
        <v>0.4</v>
      </c>
      <c r="FY20" s="1">
        <v>0.3</v>
      </c>
      <c r="FZ20" s="1">
        <v>0.4</v>
      </c>
      <c r="GA20" s="1">
        <v>0.4</v>
      </c>
      <c r="GB20" s="1">
        <v>0.5</v>
      </c>
      <c r="GC20" s="1">
        <v>0.4</v>
      </c>
      <c r="GD20" s="1">
        <v>0.4</v>
      </c>
      <c r="GE20" s="1">
        <v>0.4</v>
      </c>
      <c r="GF20" s="1">
        <v>0.3</v>
      </c>
      <c r="GG20" s="1">
        <v>0.3</v>
      </c>
      <c r="GH20" s="1">
        <v>0.3</v>
      </c>
      <c r="GI20" s="1">
        <v>0.3</v>
      </c>
      <c r="GK20" s="1"/>
      <c r="GL20" s="10" t="s">
        <v>310</v>
      </c>
      <c r="GM20" s="1">
        <v>1.9</v>
      </c>
      <c r="GN20" s="1">
        <v>1.8</v>
      </c>
      <c r="GO20" s="1">
        <v>1.7</v>
      </c>
      <c r="GP20" s="1">
        <v>1.5</v>
      </c>
      <c r="GQ20" s="1">
        <v>1.3</v>
      </c>
      <c r="GR20" s="1">
        <v>1</v>
      </c>
      <c r="GS20" s="1">
        <v>1.1000000000000001</v>
      </c>
      <c r="GT20" s="1">
        <v>1.6</v>
      </c>
      <c r="GU20" s="1">
        <v>1.9</v>
      </c>
      <c r="GV20" s="1">
        <v>1.3</v>
      </c>
      <c r="GW20" s="1">
        <v>1.4</v>
      </c>
      <c r="GX20" s="1">
        <v>1.4</v>
      </c>
      <c r="GY20" s="1">
        <v>1.3</v>
      </c>
      <c r="GZ20" s="1">
        <v>1.2</v>
      </c>
      <c r="HA20" s="1">
        <v>1</v>
      </c>
      <c r="HB20" s="1">
        <v>1.1000000000000001</v>
      </c>
      <c r="HC20" s="1">
        <v>0.9</v>
      </c>
      <c r="HD20" s="1">
        <v>1</v>
      </c>
      <c r="HE20" s="1">
        <v>1.6</v>
      </c>
      <c r="HF20" s="1">
        <v>1.5</v>
      </c>
      <c r="HG20" s="1">
        <v>1.2</v>
      </c>
    </row>
    <row r="21" spans="1:215" ht="15">
      <c r="A21" s="300"/>
      <c r="B21" s="300"/>
      <c r="C21" s="1"/>
      <c r="D21" s="1"/>
      <c r="E21" s="1"/>
      <c r="F21" s="1"/>
      <c r="G21" s="1"/>
      <c r="H21" s="1"/>
      <c r="I21" s="1"/>
      <c r="J21" s="1"/>
      <c r="K21" s="1"/>
      <c r="L21" s="1"/>
      <c r="M21" s="1"/>
      <c r="N21" s="1"/>
      <c r="O21" s="1"/>
      <c r="P21" s="1"/>
      <c r="Q21" s="1"/>
      <c r="R21" s="1"/>
      <c r="S21" s="1"/>
      <c r="T21" s="1"/>
      <c r="U21" s="1"/>
      <c r="V21" s="1"/>
      <c r="W21" s="1"/>
      <c r="Y21" s="300"/>
      <c r="Z21" s="300"/>
      <c r="AA21" s="1"/>
      <c r="AB21" s="1"/>
      <c r="AC21" s="1"/>
      <c r="AD21" s="1"/>
      <c r="AE21" s="1"/>
      <c r="AF21" s="1"/>
      <c r="AG21" s="1"/>
      <c r="AH21" s="1"/>
      <c r="AI21" s="1"/>
      <c r="AJ21" s="1"/>
      <c r="AK21" s="1"/>
      <c r="AL21" s="1"/>
      <c r="AM21" s="1"/>
      <c r="AN21" s="1"/>
      <c r="AO21" s="1"/>
      <c r="AP21" s="1"/>
      <c r="AQ21" s="1"/>
      <c r="AR21" s="1"/>
      <c r="AS21" s="1"/>
      <c r="AT21" s="1"/>
      <c r="AU21" s="1"/>
      <c r="AW21" s="300"/>
      <c r="AX21" s="300"/>
      <c r="AY21" s="1"/>
      <c r="AZ21" s="1"/>
      <c r="BA21" s="1"/>
      <c r="BB21" s="1"/>
      <c r="BC21" s="1"/>
      <c r="BD21" s="1"/>
      <c r="BE21" s="1"/>
      <c r="BF21" s="1"/>
      <c r="BG21" s="1"/>
      <c r="BH21" s="1"/>
      <c r="BI21" s="1"/>
      <c r="BJ21" s="1"/>
      <c r="BK21" s="1"/>
      <c r="BL21" s="1"/>
      <c r="BM21" s="1"/>
      <c r="BN21" s="1"/>
      <c r="BO21" s="1"/>
      <c r="BP21" s="1"/>
      <c r="BQ21" s="1"/>
      <c r="BR21" s="1"/>
      <c r="BS21" s="1"/>
      <c r="BU21" s="310"/>
      <c r="BV21" s="310"/>
      <c r="BW21" s="22"/>
      <c r="BX21" s="22"/>
      <c r="BY21" s="22"/>
      <c r="BZ21" s="22"/>
      <c r="CA21" s="22"/>
      <c r="CB21" s="22"/>
      <c r="CC21" s="22"/>
      <c r="CD21" s="22"/>
      <c r="CE21" s="22"/>
      <c r="CF21" s="22"/>
      <c r="CG21" s="22"/>
      <c r="CH21" s="22"/>
      <c r="CI21" s="22"/>
      <c r="CJ21" s="22"/>
      <c r="CK21" s="22"/>
      <c r="CL21" s="22"/>
      <c r="CM21" s="22"/>
      <c r="CN21" s="22"/>
      <c r="CO21" s="22"/>
      <c r="CP21" s="22"/>
      <c r="CQ21" s="22"/>
      <c r="CR21" s="38"/>
      <c r="CS21" s="310"/>
      <c r="CT21" s="310"/>
      <c r="CU21" s="22"/>
      <c r="CV21" s="22"/>
      <c r="CW21" s="22"/>
      <c r="CX21" s="22"/>
      <c r="CY21" s="22"/>
      <c r="CZ21" s="22"/>
      <c r="DA21" s="22"/>
      <c r="DB21" s="22"/>
      <c r="DC21" s="22"/>
      <c r="DD21" s="22"/>
      <c r="DE21" s="22"/>
      <c r="DF21" s="22"/>
      <c r="DG21" s="22"/>
      <c r="DH21" s="22"/>
      <c r="DI21" s="22"/>
      <c r="DJ21" s="22"/>
      <c r="DK21" s="22"/>
      <c r="DL21" s="22"/>
      <c r="DM21" s="22"/>
      <c r="DN21" s="22"/>
      <c r="DO21" s="22"/>
      <c r="DP21" s="38"/>
      <c r="DQ21" s="310"/>
      <c r="DR21" s="310"/>
      <c r="DS21" s="22"/>
      <c r="DT21" s="22"/>
      <c r="DU21" s="22"/>
      <c r="DV21" s="22"/>
      <c r="DW21" s="22"/>
      <c r="DX21" s="22"/>
      <c r="DY21" s="22"/>
      <c r="DZ21" s="22"/>
      <c r="EA21" s="22"/>
      <c r="EB21" s="22"/>
      <c r="EC21" s="22"/>
      <c r="ED21" s="22"/>
      <c r="EE21" s="22"/>
      <c r="EF21" s="22"/>
      <c r="EG21" s="22"/>
      <c r="EH21" s="22"/>
      <c r="EI21" s="22"/>
      <c r="EJ21" s="22"/>
      <c r="EK21" s="22"/>
      <c r="EL21" s="22"/>
      <c r="EM21" s="22"/>
      <c r="EN21" s="38"/>
      <c r="EO21" s="310"/>
      <c r="EP21" s="310"/>
      <c r="EQ21" s="22"/>
      <c r="ER21" s="22"/>
      <c r="ES21" s="22"/>
      <c r="ET21" s="22"/>
      <c r="EU21" s="22"/>
      <c r="EV21" s="22"/>
      <c r="EW21" s="22"/>
      <c r="EX21" s="22"/>
      <c r="EY21" s="22"/>
      <c r="EZ21" s="22"/>
      <c r="FA21" s="22"/>
      <c r="FB21" s="22"/>
      <c r="FC21" s="22"/>
      <c r="FD21" s="22"/>
      <c r="FE21" s="22"/>
      <c r="FF21" s="22"/>
      <c r="FG21" s="22"/>
      <c r="FH21" s="22"/>
      <c r="FI21" s="22"/>
      <c r="FJ21" s="22"/>
      <c r="FK21" s="22"/>
      <c r="FM21" s="300"/>
      <c r="FN21" s="300"/>
      <c r="FO21" s="1"/>
      <c r="FP21" s="1"/>
      <c r="FQ21" s="1"/>
      <c r="FR21" s="1"/>
      <c r="FS21" s="1"/>
      <c r="FT21" s="1"/>
      <c r="FU21" s="1"/>
      <c r="FV21" s="1"/>
      <c r="FW21" s="1"/>
      <c r="FX21" s="1"/>
      <c r="FY21" s="1"/>
      <c r="FZ21" s="1"/>
      <c r="GA21" s="1"/>
      <c r="GB21" s="1"/>
      <c r="GC21" s="1"/>
      <c r="GD21" s="1"/>
      <c r="GE21" s="1"/>
      <c r="GF21" s="1"/>
      <c r="GG21" s="1"/>
      <c r="GH21" s="1"/>
      <c r="GI21" s="1"/>
      <c r="GK21" s="300"/>
      <c r="GL21" s="300"/>
      <c r="GM21" s="1"/>
      <c r="GN21" s="1"/>
      <c r="GO21" s="1"/>
      <c r="GP21" s="1"/>
      <c r="GQ21" s="1"/>
      <c r="GR21" s="1"/>
      <c r="GS21" s="1"/>
      <c r="GT21" s="1"/>
      <c r="GU21" s="1"/>
      <c r="GV21" s="1"/>
      <c r="GW21" s="1"/>
      <c r="GX21" s="1"/>
      <c r="GY21" s="1"/>
      <c r="GZ21" s="1"/>
      <c r="HA21" s="1"/>
      <c r="HB21" s="1"/>
      <c r="HC21" s="1"/>
      <c r="HD21" s="1"/>
      <c r="HE21" s="1"/>
      <c r="HF21" s="1"/>
      <c r="HG21" s="1"/>
    </row>
    <row r="22" spans="1:215" ht="15">
      <c r="A22" s="1"/>
      <c r="B22" s="18" t="s">
        <v>197</v>
      </c>
      <c r="C22" s="1"/>
      <c r="D22" s="1"/>
      <c r="E22" s="1"/>
      <c r="F22" s="1"/>
      <c r="G22" s="1"/>
      <c r="H22" s="1"/>
      <c r="I22" s="1"/>
      <c r="J22" s="1"/>
      <c r="K22" s="1"/>
      <c r="L22" s="1"/>
      <c r="M22" s="1"/>
      <c r="N22" s="1"/>
      <c r="O22" s="1"/>
      <c r="P22" s="1"/>
      <c r="Q22" s="1"/>
      <c r="R22" s="1"/>
      <c r="S22" s="1"/>
      <c r="T22" s="1"/>
      <c r="U22" s="1"/>
      <c r="V22" s="1"/>
      <c r="W22" s="1"/>
      <c r="Y22" s="1"/>
      <c r="Z22" s="18" t="s">
        <v>197</v>
      </c>
      <c r="AA22" s="1"/>
      <c r="AB22" s="1"/>
      <c r="AC22" s="1"/>
      <c r="AD22" s="1"/>
      <c r="AE22" s="1"/>
      <c r="AF22" s="1"/>
      <c r="AG22" s="1"/>
      <c r="AH22" s="1"/>
      <c r="AI22" s="1"/>
      <c r="AJ22" s="1"/>
      <c r="AK22" s="1"/>
      <c r="AL22" s="1"/>
      <c r="AM22" s="1"/>
      <c r="AN22" s="1"/>
      <c r="AO22" s="1"/>
      <c r="AP22" s="1"/>
      <c r="AQ22" s="1"/>
      <c r="AR22" s="1"/>
      <c r="AS22" s="1"/>
      <c r="AT22" s="1"/>
      <c r="AU22" s="1"/>
      <c r="AW22" s="1"/>
      <c r="AX22" s="18" t="s">
        <v>197</v>
      </c>
      <c r="AY22" s="1"/>
      <c r="AZ22" s="1"/>
      <c r="BA22" s="1"/>
      <c r="BB22" s="1"/>
      <c r="BC22" s="1"/>
      <c r="BD22" s="1"/>
      <c r="BE22" s="1"/>
      <c r="BF22" s="1"/>
      <c r="BG22" s="1"/>
      <c r="BH22" s="1"/>
      <c r="BI22" s="1"/>
      <c r="BJ22" s="1"/>
      <c r="BK22" s="1"/>
      <c r="BL22" s="1"/>
      <c r="BM22" s="1"/>
      <c r="BN22" s="1"/>
      <c r="BO22" s="1"/>
      <c r="BP22" s="1"/>
      <c r="BQ22" s="1"/>
      <c r="BR22" s="1"/>
      <c r="BS22" s="1"/>
      <c r="BU22" s="22"/>
      <c r="BV22" s="28" t="s">
        <v>312</v>
      </c>
      <c r="BW22" s="22"/>
      <c r="BX22" s="22"/>
      <c r="BY22" s="22"/>
      <c r="BZ22" s="22"/>
      <c r="CA22" s="22"/>
      <c r="CB22" s="22"/>
      <c r="CC22" s="22"/>
      <c r="CD22" s="22"/>
      <c r="CE22" s="22"/>
      <c r="CF22" s="22"/>
      <c r="CG22" s="22"/>
      <c r="CH22" s="22"/>
      <c r="CI22" s="22"/>
      <c r="CJ22" s="22"/>
      <c r="CK22" s="22"/>
      <c r="CL22" s="22"/>
      <c r="CM22" s="22"/>
      <c r="CN22" s="22"/>
      <c r="CO22" s="22"/>
      <c r="CP22" s="22"/>
      <c r="CQ22" s="22"/>
      <c r="CR22" s="38"/>
      <c r="CS22" s="22"/>
      <c r="CT22" s="28" t="s">
        <v>312</v>
      </c>
      <c r="CU22" s="22"/>
      <c r="CV22" s="22"/>
      <c r="CW22" s="22"/>
      <c r="CX22" s="22"/>
      <c r="CY22" s="22"/>
      <c r="CZ22" s="22"/>
      <c r="DA22" s="22"/>
      <c r="DB22" s="22"/>
      <c r="DC22" s="22"/>
      <c r="DD22" s="22"/>
      <c r="DE22" s="22"/>
      <c r="DF22" s="22"/>
      <c r="DG22" s="22"/>
      <c r="DH22" s="22"/>
      <c r="DI22" s="22"/>
      <c r="DJ22" s="22"/>
      <c r="DK22" s="22"/>
      <c r="DL22" s="22"/>
      <c r="DM22" s="22"/>
      <c r="DN22" s="22"/>
      <c r="DO22" s="22"/>
      <c r="DP22" s="38"/>
      <c r="DQ22" s="22"/>
      <c r="DR22" s="28" t="s">
        <v>312</v>
      </c>
      <c r="DS22" s="22"/>
      <c r="DT22" s="22"/>
      <c r="DU22" s="22"/>
      <c r="DV22" s="22"/>
      <c r="DW22" s="22"/>
      <c r="DX22" s="22"/>
      <c r="DY22" s="22"/>
      <c r="DZ22" s="22"/>
      <c r="EA22" s="22"/>
      <c r="EB22" s="22"/>
      <c r="EC22" s="22"/>
      <c r="ED22" s="22"/>
      <c r="EE22" s="22"/>
      <c r="EF22" s="22"/>
      <c r="EG22" s="22"/>
      <c r="EH22" s="22"/>
      <c r="EI22" s="22"/>
      <c r="EJ22" s="22"/>
      <c r="EK22" s="22"/>
      <c r="EL22" s="22"/>
      <c r="EM22" s="22"/>
      <c r="EN22" s="38"/>
      <c r="EO22" s="22"/>
      <c r="EP22" s="28" t="s">
        <v>312</v>
      </c>
      <c r="EQ22" s="22"/>
      <c r="ER22" s="22"/>
      <c r="ES22" s="22"/>
      <c r="ET22" s="22"/>
      <c r="EU22" s="22"/>
      <c r="EV22" s="22"/>
      <c r="EW22" s="22"/>
      <c r="EX22" s="22"/>
      <c r="EY22" s="22"/>
      <c r="EZ22" s="22"/>
      <c r="FA22" s="22"/>
      <c r="FB22" s="22"/>
      <c r="FC22" s="22"/>
      <c r="FD22" s="22"/>
      <c r="FE22" s="22"/>
      <c r="FF22" s="22"/>
      <c r="FG22" s="22"/>
      <c r="FH22" s="22"/>
      <c r="FI22" s="22"/>
      <c r="FJ22" s="22"/>
      <c r="FK22" s="22"/>
      <c r="FM22" s="1"/>
      <c r="FN22" s="18" t="s">
        <v>197</v>
      </c>
      <c r="FO22" s="1"/>
      <c r="FP22" s="1"/>
      <c r="FQ22" s="1"/>
      <c r="FR22" s="1"/>
      <c r="FS22" s="1"/>
      <c r="FT22" s="1"/>
      <c r="FU22" s="1"/>
      <c r="FV22" s="1"/>
      <c r="FW22" s="1"/>
      <c r="FX22" s="1"/>
      <c r="FY22" s="1"/>
      <c r="FZ22" s="1"/>
      <c r="GA22" s="1"/>
      <c r="GB22" s="1"/>
      <c r="GC22" s="1"/>
      <c r="GD22" s="1"/>
      <c r="GE22" s="1"/>
      <c r="GF22" s="1"/>
      <c r="GG22" s="1"/>
      <c r="GH22" s="1"/>
      <c r="GI22" s="1"/>
      <c r="GK22" s="1"/>
      <c r="GL22" s="18" t="s">
        <v>197</v>
      </c>
      <c r="GM22" s="1"/>
      <c r="GN22" s="1"/>
      <c r="GO22" s="1"/>
      <c r="GP22" s="1"/>
      <c r="GQ22" s="1"/>
      <c r="GR22" s="1"/>
      <c r="GS22" s="1"/>
      <c r="GT22" s="1"/>
      <c r="GU22" s="1"/>
      <c r="GV22" s="1"/>
      <c r="GW22" s="1"/>
      <c r="GX22" s="1"/>
      <c r="GY22" s="1"/>
      <c r="GZ22" s="1"/>
      <c r="HA22" s="1"/>
      <c r="HB22" s="1"/>
      <c r="HC22" s="1"/>
      <c r="HD22" s="1"/>
      <c r="HE22" s="1"/>
      <c r="HF22" s="1"/>
      <c r="HG22" s="1"/>
    </row>
    <row r="23" spans="1:215" ht="15">
      <c r="A23" s="1"/>
      <c r="B23" s="7" t="s">
        <v>298</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Y23" s="1"/>
      <c r="Z23" s="7" t="s">
        <v>298</v>
      </c>
      <c r="AA23" s="1">
        <v>0</v>
      </c>
      <c r="AB23" s="1">
        <v>0</v>
      </c>
      <c r="AC23" s="1">
        <v>0</v>
      </c>
      <c r="AD23" s="1">
        <v>0</v>
      </c>
      <c r="AE23" s="1">
        <v>0</v>
      </c>
      <c r="AF23" s="1">
        <v>0</v>
      </c>
      <c r="AG23" s="1">
        <v>0</v>
      </c>
      <c r="AH23" s="1">
        <v>0</v>
      </c>
      <c r="AI23" s="1">
        <v>0</v>
      </c>
      <c r="AJ23" s="1">
        <v>0</v>
      </c>
      <c r="AK23" s="1">
        <v>0</v>
      </c>
      <c r="AL23" s="1">
        <v>0</v>
      </c>
      <c r="AM23" s="1">
        <v>0</v>
      </c>
      <c r="AN23" s="1">
        <v>0</v>
      </c>
      <c r="AO23" s="1">
        <v>0.5</v>
      </c>
      <c r="AP23" s="1">
        <v>0.3</v>
      </c>
      <c r="AQ23" s="1">
        <v>0.2</v>
      </c>
      <c r="AR23" s="1">
        <v>0.1</v>
      </c>
      <c r="AS23" s="1">
        <v>0.1</v>
      </c>
      <c r="AT23" s="1">
        <v>0.1</v>
      </c>
      <c r="AU23" s="1">
        <v>0</v>
      </c>
      <c r="AW23" s="1"/>
      <c r="AX23" s="7" t="s">
        <v>298</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U23" s="22"/>
      <c r="BV23" s="39" t="s">
        <v>299</v>
      </c>
      <c r="BW23" s="22">
        <v>0</v>
      </c>
      <c r="BX23" s="22">
        <v>0</v>
      </c>
      <c r="BY23" s="22">
        <v>0</v>
      </c>
      <c r="BZ23" s="22">
        <v>0</v>
      </c>
      <c r="CA23" s="22">
        <v>0</v>
      </c>
      <c r="CB23" s="22">
        <v>0</v>
      </c>
      <c r="CC23" s="22">
        <v>0</v>
      </c>
      <c r="CD23" s="22">
        <v>0</v>
      </c>
      <c r="CE23" s="22">
        <v>0</v>
      </c>
      <c r="CF23" s="22">
        <v>0</v>
      </c>
      <c r="CG23" s="22">
        <v>0</v>
      </c>
      <c r="CH23" s="22">
        <v>0</v>
      </c>
      <c r="CI23" s="22">
        <v>0</v>
      </c>
      <c r="CJ23" s="22">
        <v>0.1</v>
      </c>
      <c r="CK23" s="22">
        <v>0.4</v>
      </c>
      <c r="CL23" s="22">
        <v>0.2</v>
      </c>
      <c r="CM23" s="22">
        <v>0.1</v>
      </c>
      <c r="CN23" s="22">
        <v>0.1</v>
      </c>
      <c r="CO23" s="22">
        <v>0</v>
      </c>
      <c r="CP23" s="22">
        <v>0</v>
      </c>
      <c r="CQ23" s="22">
        <v>0</v>
      </c>
      <c r="CR23" s="38"/>
      <c r="CS23" s="22"/>
      <c r="CT23" s="39" t="s">
        <v>299</v>
      </c>
      <c r="CU23" s="22">
        <v>0.3</v>
      </c>
      <c r="CV23" s="22">
        <v>0.3</v>
      </c>
      <c r="CW23" s="22">
        <v>0.3</v>
      </c>
      <c r="CX23" s="22">
        <v>0.3</v>
      </c>
      <c r="CY23" s="22">
        <v>0.3</v>
      </c>
      <c r="CZ23" s="22">
        <v>0.3</v>
      </c>
      <c r="DA23" s="22">
        <v>0.4</v>
      </c>
      <c r="DB23" s="22">
        <v>0.4</v>
      </c>
      <c r="DC23" s="22">
        <v>0.4</v>
      </c>
      <c r="DD23" s="22">
        <v>0.3</v>
      </c>
      <c r="DE23" s="22">
        <v>0.3</v>
      </c>
      <c r="DF23" s="22">
        <v>0.2</v>
      </c>
      <c r="DG23" s="22">
        <v>0.1</v>
      </c>
      <c r="DH23" s="22">
        <v>0.1</v>
      </c>
      <c r="DI23" s="22">
        <v>0.1</v>
      </c>
      <c r="DJ23" s="22">
        <v>0.1</v>
      </c>
      <c r="DK23" s="22">
        <v>0</v>
      </c>
      <c r="DL23" s="22">
        <v>0</v>
      </c>
      <c r="DM23" s="22">
        <v>0</v>
      </c>
      <c r="DN23" s="22">
        <v>0</v>
      </c>
      <c r="DO23" s="22">
        <v>0</v>
      </c>
      <c r="DP23" s="38"/>
      <c r="DQ23" s="22"/>
      <c r="DR23" s="39" t="s">
        <v>299</v>
      </c>
      <c r="DS23" s="22">
        <v>0.1</v>
      </c>
      <c r="DT23" s="22">
        <v>0.1</v>
      </c>
      <c r="DU23" s="22">
        <v>0.1</v>
      </c>
      <c r="DV23" s="22">
        <v>0.1</v>
      </c>
      <c r="DW23" s="22">
        <v>0.1</v>
      </c>
      <c r="DX23" s="22">
        <v>0.1</v>
      </c>
      <c r="DY23" s="22">
        <v>0.1</v>
      </c>
      <c r="DZ23" s="22">
        <v>0.1</v>
      </c>
      <c r="EA23" s="22">
        <v>0.1</v>
      </c>
      <c r="EB23" s="22">
        <v>0.1</v>
      </c>
      <c r="EC23" s="22">
        <v>0.1</v>
      </c>
      <c r="ED23" s="22">
        <v>0</v>
      </c>
      <c r="EE23" s="22">
        <v>0</v>
      </c>
      <c r="EF23" s="22">
        <v>0</v>
      </c>
      <c r="EG23" s="22">
        <v>0</v>
      </c>
      <c r="EH23" s="22">
        <v>0</v>
      </c>
      <c r="EI23" s="22">
        <v>0</v>
      </c>
      <c r="EJ23" s="22">
        <v>0</v>
      </c>
      <c r="EK23" s="22">
        <v>0</v>
      </c>
      <c r="EL23" s="22">
        <v>0</v>
      </c>
      <c r="EM23" s="22">
        <v>0</v>
      </c>
      <c r="EN23" s="38"/>
      <c r="EO23" s="22"/>
      <c r="EP23" s="39" t="s">
        <v>299</v>
      </c>
      <c r="EQ23" s="22">
        <v>0</v>
      </c>
      <c r="ER23" s="22">
        <v>0.1</v>
      </c>
      <c r="ES23" s="22">
        <v>0.1</v>
      </c>
      <c r="ET23" s="22">
        <v>0.1</v>
      </c>
      <c r="EU23" s="22">
        <v>0.1</v>
      </c>
      <c r="EV23" s="22">
        <v>0.1</v>
      </c>
      <c r="EW23" s="22">
        <v>0.1</v>
      </c>
      <c r="EX23" s="22">
        <v>0.1</v>
      </c>
      <c r="EY23" s="22">
        <v>0.1</v>
      </c>
      <c r="EZ23" s="22">
        <v>0.1</v>
      </c>
      <c r="FA23" s="22">
        <v>0.1</v>
      </c>
      <c r="FB23" s="22">
        <v>0.1</v>
      </c>
      <c r="FC23" s="22">
        <v>0</v>
      </c>
      <c r="FD23" s="22">
        <v>0</v>
      </c>
      <c r="FE23" s="22">
        <v>0</v>
      </c>
      <c r="FF23" s="22">
        <v>0</v>
      </c>
      <c r="FG23" s="22">
        <v>0</v>
      </c>
      <c r="FH23" s="22">
        <v>0</v>
      </c>
      <c r="FI23" s="22">
        <v>0</v>
      </c>
      <c r="FJ23" s="22">
        <v>0</v>
      </c>
      <c r="FK23" s="22">
        <v>0</v>
      </c>
      <c r="FM23" s="1"/>
      <c r="FN23" s="7" t="s">
        <v>298</v>
      </c>
      <c r="FO23" s="1">
        <v>0.1</v>
      </c>
      <c r="FP23" s="1">
        <v>0.1</v>
      </c>
      <c r="FQ23" s="1">
        <v>0.1</v>
      </c>
      <c r="FR23" s="1">
        <v>0.1</v>
      </c>
      <c r="FS23" s="1">
        <v>0.1</v>
      </c>
      <c r="FT23" s="1">
        <v>0.1</v>
      </c>
      <c r="FU23" s="1">
        <v>0.1</v>
      </c>
      <c r="FV23" s="1">
        <v>0.1</v>
      </c>
      <c r="FW23" s="1">
        <v>0.1</v>
      </c>
      <c r="FX23" s="1">
        <v>0.1</v>
      </c>
      <c r="FY23" s="1">
        <v>0.1</v>
      </c>
      <c r="FZ23" s="1">
        <v>0.4</v>
      </c>
      <c r="GA23" s="1">
        <v>0.3</v>
      </c>
      <c r="GB23" s="1">
        <v>0.2</v>
      </c>
      <c r="GC23" s="1">
        <v>0.5</v>
      </c>
      <c r="GD23" s="1">
        <v>0.3</v>
      </c>
      <c r="GE23" s="1">
        <v>0.2</v>
      </c>
      <c r="GF23" s="1">
        <v>0.1</v>
      </c>
      <c r="GG23" s="1">
        <v>0.1</v>
      </c>
      <c r="GH23" s="1">
        <v>0</v>
      </c>
      <c r="GI23" s="1">
        <v>0</v>
      </c>
      <c r="GK23" s="1"/>
      <c r="GL23" s="7" t="s">
        <v>298</v>
      </c>
      <c r="GM23" s="1">
        <v>0.3</v>
      </c>
      <c r="GN23" s="1">
        <v>0.2</v>
      </c>
      <c r="GO23" s="1">
        <v>0.1</v>
      </c>
      <c r="GP23" s="1">
        <v>0.1</v>
      </c>
      <c r="GQ23" s="1">
        <v>0.1</v>
      </c>
      <c r="GR23" s="1">
        <v>0.1</v>
      </c>
      <c r="GS23" s="1">
        <v>0.2</v>
      </c>
      <c r="GT23" s="1">
        <v>0.1</v>
      </c>
      <c r="GU23" s="1">
        <v>0.1</v>
      </c>
      <c r="GV23" s="1">
        <v>0.2</v>
      </c>
      <c r="GW23" s="1">
        <v>0.3</v>
      </c>
      <c r="GX23" s="1">
        <v>0.5</v>
      </c>
      <c r="GY23" s="1">
        <v>0.4</v>
      </c>
      <c r="GZ23" s="1">
        <v>0.3</v>
      </c>
      <c r="HA23" s="1">
        <v>0.2</v>
      </c>
      <c r="HB23" s="1">
        <v>0.1</v>
      </c>
      <c r="HC23" s="1">
        <v>0.1</v>
      </c>
      <c r="HD23" s="1">
        <v>0.1</v>
      </c>
      <c r="HE23" s="1">
        <v>0.1</v>
      </c>
      <c r="HF23" s="1">
        <v>0</v>
      </c>
      <c r="HG23" s="1">
        <v>0</v>
      </c>
    </row>
    <row r="24" spans="1:215" ht="15">
      <c r="A24" s="1"/>
      <c r="B24" s="19" t="s">
        <v>300</v>
      </c>
      <c r="C24" s="1">
        <v>99.1</v>
      </c>
      <c r="D24" s="1">
        <v>98.8</v>
      </c>
      <c r="E24" s="1">
        <v>99</v>
      </c>
      <c r="F24" s="1">
        <v>99</v>
      </c>
      <c r="G24" s="1">
        <v>99.3</v>
      </c>
      <c r="H24" s="1">
        <v>99.2</v>
      </c>
      <c r="I24" s="1">
        <v>99</v>
      </c>
      <c r="J24" s="1">
        <v>99.2</v>
      </c>
      <c r="K24" s="1">
        <v>99.3</v>
      </c>
      <c r="L24" s="1">
        <v>99.1</v>
      </c>
      <c r="M24" s="1">
        <v>99.3</v>
      </c>
      <c r="N24" s="1">
        <v>95.5</v>
      </c>
      <c r="O24" s="1">
        <v>95.5</v>
      </c>
      <c r="P24" s="1">
        <v>98.1</v>
      </c>
      <c r="Q24" s="1">
        <v>85.8</v>
      </c>
      <c r="R24" s="1">
        <v>98.5</v>
      </c>
      <c r="S24" s="1">
        <v>98.7</v>
      </c>
      <c r="T24" s="1">
        <v>98.8</v>
      </c>
      <c r="U24" s="1">
        <v>98.8</v>
      </c>
      <c r="V24" s="1">
        <v>99</v>
      </c>
      <c r="W24" s="1">
        <v>99</v>
      </c>
      <c r="Y24" s="1"/>
      <c r="Z24" s="19" t="s">
        <v>300</v>
      </c>
      <c r="AA24" s="1">
        <v>98.9</v>
      </c>
      <c r="AB24" s="1">
        <v>98.7</v>
      </c>
      <c r="AC24" s="1">
        <v>98.4</v>
      </c>
      <c r="AD24" s="1">
        <v>97.8</v>
      </c>
      <c r="AE24" s="1">
        <v>97.7</v>
      </c>
      <c r="AF24" s="1">
        <v>98.1</v>
      </c>
      <c r="AG24" s="1">
        <v>97.9</v>
      </c>
      <c r="AH24" s="1">
        <v>97.7</v>
      </c>
      <c r="AI24" s="1">
        <v>98</v>
      </c>
      <c r="AJ24" s="1">
        <v>97.6</v>
      </c>
      <c r="AK24" s="1">
        <v>97.8</v>
      </c>
      <c r="AL24" s="1">
        <v>94.2</v>
      </c>
      <c r="AM24" s="1">
        <v>94.5</v>
      </c>
      <c r="AN24" s="1">
        <v>96.3</v>
      </c>
      <c r="AO24" s="1">
        <v>96.3</v>
      </c>
      <c r="AP24" s="1">
        <v>97.3</v>
      </c>
      <c r="AQ24" s="1">
        <v>97.8</v>
      </c>
      <c r="AR24" s="1">
        <v>97.9</v>
      </c>
      <c r="AS24" s="1">
        <v>98.5</v>
      </c>
      <c r="AT24" s="1">
        <v>98.6</v>
      </c>
      <c r="AU24" s="1">
        <v>98.3</v>
      </c>
      <c r="AW24" s="1"/>
      <c r="AX24" s="19" t="s">
        <v>300</v>
      </c>
      <c r="AY24" s="1">
        <v>98.3</v>
      </c>
      <c r="AZ24" s="1">
        <v>98.3</v>
      </c>
      <c r="BA24" s="1">
        <v>98.4</v>
      </c>
      <c r="BB24" s="1">
        <v>97.9</v>
      </c>
      <c r="BC24" s="1">
        <v>98.2</v>
      </c>
      <c r="BD24" s="1">
        <v>97.9</v>
      </c>
      <c r="BE24" s="1">
        <v>97.7</v>
      </c>
      <c r="BF24" s="1">
        <v>98.2</v>
      </c>
      <c r="BG24" s="1">
        <v>98.6</v>
      </c>
      <c r="BH24" s="1">
        <v>98.1</v>
      </c>
      <c r="BI24" s="1">
        <v>98.1</v>
      </c>
      <c r="BJ24" s="1">
        <v>94.4</v>
      </c>
      <c r="BK24" s="1">
        <v>94.9</v>
      </c>
      <c r="BL24" s="1">
        <v>96.6</v>
      </c>
      <c r="BM24" s="1">
        <v>97.1</v>
      </c>
      <c r="BN24" s="1">
        <v>98.5</v>
      </c>
      <c r="BO24" s="1">
        <v>98.6</v>
      </c>
      <c r="BP24" s="1">
        <v>98.7</v>
      </c>
      <c r="BQ24" s="1">
        <v>99</v>
      </c>
      <c r="BR24" s="1">
        <v>99.1</v>
      </c>
      <c r="BS24" s="1">
        <v>99</v>
      </c>
      <c r="BU24" s="22"/>
      <c r="BV24" s="29" t="s">
        <v>301</v>
      </c>
      <c r="BW24" s="22">
        <v>99.2</v>
      </c>
      <c r="BX24" s="22">
        <v>99.2</v>
      </c>
      <c r="BY24" s="22">
        <v>99.3</v>
      </c>
      <c r="BZ24" s="22">
        <v>99.2</v>
      </c>
      <c r="CA24" s="22">
        <v>99.2</v>
      </c>
      <c r="CB24" s="22">
        <v>99.2</v>
      </c>
      <c r="CC24" s="22">
        <v>98.9</v>
      </c>
      <c r="CD24" s="22">
        <v>99</v>
      </c>
      <c r="CE24" s="22">
        <v>98.9</v>
      </c>
      <c r="CF24" s="22">
        <v>99.1</v>
      </c>
      <c r="CG24" s="22">
        <v>99</v>
      </c>
      <c r="CH24" s="22">
        <v>95.4</v>
      </c>
      <c r="CI24" s="22">
        <v>95.5</v>
      </c>
      <c r="CJ24" s="22">
        <v>95.3</v>
      </c>
      <c r="CK24" s="22">
        <v>94.8</v>
      </c>
      <c r="CL24" s="22">
        <v>98.4</v>
      </c>
      <c r="CM24" s="22">
        <v>98.5</v>
      </c>
      <c r="CN24" s="22">
        <v>98.6</v>
      </c>
      <c r="CO24" s="22">
        <v>98.6</v>
      </c>
      <c r="CP24" s="22">
        <v>98.9</v>
      </c>
      <c r="CQ24" s="22">
        <v>99</v>
      </c>
      <c r="CR24" s="38"/>
      <c r="CS24" s="22"/>
      <c r="CT24" s="29" t="s">
        <v>301</v>
      </c>
      <c r="CU24" s="22">
        <v>98.5</v>
      </c>
      <c r="CV24" s="22">
        <v>98.4</v>
      </c>
      <c r="CW24" s="22">
        <v>98.8</v>
      </c>
      <c r="CX24" s="22">
        <v>98.6</v>
      </c>
      <c r="CY24" s="22">
        <v>98.5</v>
      </c>
      <c r="CZ24" s="22">
        <v>98.4</v>
      </c>
      <c r="DA24" s="22">
        <v>97.9</v>
      </c>
      <c r="DB24" s="22">
        <v>94.4</v>
      </c>
      <c r="DC24" s="22">
        <v>93.5</v>
      </c>
      <c r="DD24" s="22">
        <v>93.8</v>
      </c>
      <c r="DE24" s="22">
        <v>93.3</v>
      </c>
      <c r="DF24" s="22">
        <v>92.3</v>
      </c>
      <c r="DG24" s="22">
        <v>91.5</v>
      </c>
      <c r="DH24" s="22">
        <v>92.2</v>
      </c>
      <c r="DI24" s="22">
        <v>91.8</v>
      </c>
      <c r="DJ24" s="22">
        <v>97.4</v>
      </c>
      <c r="DK24" s="22">
        <v>97.1</v>
      </c>
      <c r="DL24" s="22">
        <v>97.1</v>
      </c>
      <c r="DM24" s="22">
        <v>97.3</v>
      </c>
      <c r="DN24" s="22">
        <v>97.7</v>
      </c>
      <c r="DO24" s="22">
        <v>97.3</v>
      </c>
      <c r="DP24" s="38"/>
      <c r="DQ24" s="22"/>
      <c r="DR24" s="29" t="s">
        <v>301</v>
      </c>
      <c r="DS24" s="22">
        <v>98.7</v>
      </c>
      <c r="DT24" s="22">
        <v>98.9</v>
      </c>
      <c r="DU24" s="22">
        <v>99.1</v>
      </c>
      <c r="DV24" s="22">
        <v>99</v>
      </c>
      <c r="DW24" s="22">
        <v>99.1</v>
      </c>
      <c r="DX24" s="22">
        <v>99.2</v>
      </c>
      <c r="DY24" s="22">
        <v>99.1</v>
      </c>
      <c r="DZ24" s="22">
        <v>98.9</v>
      </c>
      <c r="EA24" s="22">
        <v>91.3</v>
      </c>
      <c r="EB24" s="22">
        <v>91.2</v>
      </c>
      <c r="EC24" s="22">
        <v>91.7</v>
      </c>
      <c r="ED24" s="22">
        <v>91.1</v>
      </c>
      <c r="EE24" s="22">
        <v>92.9</v>
      </c>
      <c r="EF24" s="22">
        <v>93.3</v>
      </c>
      <c r="EG24" s="22">
        <v>93.2</v>
      </c>
      <c r="EH24" s="22">
        <v>99.2</v>
      </c>
      <c r="EI24" s="22">
        <v>99.2</v>
      </c>
      <c r="EJ24" s="22">
        <v>99.1</v>
      </c>
      <c r="EK24" s="22">
        <v>99.2</v>
      </c>
      <c r="EL24" s="22">
        <v>99.2</v>
      </c>
      <c r="EM24" s="22">
        <v>99</v>
      </c>
      <c r="EN24" s="38"/>
      <c r="EO24" s="22"/>
      <c r="EP24" s="29" t="s">
        <v>301</v>
      </c>
      <c r="EQ24" s="22">
        <v>98.9</v>
      </c>
      <c r="ER24" s="22">
        <v>98.8</v>
      </c>
      <c r="ES24" s="22">
        <v>99</v>
      </c>
      <c r="ET24" s="22">
        <v>98.9</v>
      </c>
      <c r="EU24" s="22">
        <v>98.8</v>
      </c>
      <c r="EV24" s="22">
        <v>98.8</v>
      </c>
      <c r="EW24" s="22">
        <v>98.6</v>
      </c>
      <c r="EX24" s="22">
        <v>98.6</v>
      </c>
      <c r="EY24" s="22">
        <v>98.7</v>
      </c>
      <c r="EZ24" s="22">
        <v>98.5</v>
      </c>
      <c r="FA24" s="22">
        <v>98.6</v>
      </c>
      <c r="FB24" s="22">
        <v>91.5</v>
      </c>
      <c r="FC24" s="22">
        <v>92.2</v>
      </c>
      <c r="FD24" s="22">
        <v>92.2</v>
      </c>
      <c r="FE24" s="22">
        <v>91.3</v>
      </c>
      <c r="FF24" s="22">
        <v>98.1</v>
      </c>
      <c r="FG24" s="22">
        <v>98.3</v>
      </c>
      <c r="FH24" s="22">
        <v>98.3</v>
      </c>
      <c r="FI24" s="22">
        <v>98.2</v>
      </c>
      <c r="FJ24" s="22">
        <v>98.3</v>
      </c>
      <c r="FK24" s="22">
        <v>98.3</v>
      </c>
      <c r="FM24" s="1"/>
      <c r="FN24" s="10" t="s">
        <v>300</v>
      </c>
      <c r="FO24" s="1">
        <v>97.1</v>
      </c>
      <c r="FP24" s="1">
        <v>97.2</v>
      </c>
      <c r="FQ24" s="1">
        <v>97.5</v>
      </c>
      <c r="FR24" s="1">
        <v>97.5</v>
      </c>
      <c r="FS24" s="1">
        <v>97.8</v>
      </c>
      <c r="FT24" s="1">
        <v>98.1</v>
      </c>
      <c r="FU24" s="1">
        <v>97.4</v>
      </c>
      <c r="FV24" s="1">
        <v>97.2</v>
      </c>
      <c r="FW24" s="1">
        <v>97.6</v>
      </c>
      <c r="FX24" s="1">
        <v>97.5</v>
      </c>
      <c r="FY24" s="1">
        <v>97.3</v>
      </c>
      <c r="FZ24" s="1">
        <v>92.7</v>
      </c>
      <c r="GA24" s="1">
        <v>91.8</v>
      </c>
      <c r="GB24" s="1">
        <v>93.1</v>
      </c>
      <c r="GC24" s="1">
        <v>92.3</v>
      </c>
      <c r="GD24" s="1">
        <v>96.5</v>
      </c>
      <c r="GE24" s="1">
        <v>97</v>
      </c>
      <c r="GF24" s="1">
        <v>97.2</v>
      </c>
      <c r="GG24" s="1">
        <v>97.1</v>
      </c>
      <c r="GH24" s="1">
        <v>97.4</v>
      </c>
      <c r="GI24" s="1">
        <v>97.1</v>
      </c>
      <c r="GK24" s="1"/>
      <c r="GL24" s="10" t="s">
        <v>300</v>
      </c>
      <c r="GM24" s="1">
        <v>96.1</v>
      </c>
      <c r="GN24" s="1">
        <v>95.9</v>
      </c>
      <c r="GO24" s="1">
        <v>96</v>
      </c>
      <c r="GP24" s="1">
        <v>96.1</v>
      </c>
      <c r="GQ24" s="1">
        <v>96.6</v>
      </c>
      <c r="GR24" s="1">
        <v>96.7</v>
      </c>
      <c r="GS24" s="1">
        <v>96</v>
      </c>
      <c r="GT24" s="1">
        <v>95.2</v>
      </c>
      <c r="GU24" s="1">
        <v>94.5</v>
      </c>
      <c r="GV24" s="1">
        <v>95.7</v>
      </c>
      <c r="GW24" s="1">
        <v>92</v>
      </c>
      <c r="GX24" s="1">
        <v>91</v>
      </c>
      <c r="GY24" s="1">
        <v>91.3</v>
      </c>
      <c r="GZ24" s="1">
        <v>91.8</v>
      </c>
      <c r="HA24" s="1">
        <v>92.1</v>
      </c>
      <c r="HB24" s="1">
        <v>95.5</v>
      </c>
      <c r="HC24" s="1">
        <v>96.1</v>
      </c>
      <c r="HD24" s="1">
        <v>95.9</v>
      </c>
      <c r="HE24" s="1">
        <v>94.7</v>
      </c>
      <c r="HF24" s="1">
        <v>94.9</v>
      </c>
      <c r="HG24" s="1">
        <v>95.2</v>
      </c>
    </row>
    <row r="25" spans="1:215" ht="15">
      <c r="A25" s="1"/>
      <c r="B25" s="19" t="s">
        <v>302</v>
      </c>
      <c r="C25" s="1">
        <v>0.7</v>
      </c>
      <c r="D25" s="1">
        <v>0.9</v>
      </c>
      <c r="E25" s="1">
        <v>1</v>
      </c>
      <c r="F25" s="1">
        <v>1</v>
      </c>
      <c r="G25" s="1">
        <v>0.7</v>
      </c>
      <c r="H25" s="1">
        <v>0.8</v>
      </c>
      <c r="I25" s="1">
        <v>1</v>
      </c>
      <c r="J25" s="1">
        <v>0.8</v>
      </c>
      <c r="K25" s="1">
        <v>0.7</v>
      </c>
      <c r="L25" s="1">
        <v>0.9</v>
      </c>
      <c r="M25" s="1">
        <v>0.7</v>
      </c>
      <c r="N25" s="1">
        <v>1</v>
      </c>
      <c r="O25" s="1">
        <v>1</v>
      </c>
      <c r="P25" s="1">
        <v>1.1000000000000001</v>
      </c>
      <c r="Q25" s="1">
        <v>1.3</v>
      </c>
      <c r="R25" s="1">
        <v>1.5</v>
      </c>
      <c r="S25" s="1">
        <v>1.3</v>
      </c>
      <c r="T25" s="1">
        <v>1.2</v>
      </c>
      <c r="U25" s="1">
        <v>1.2</v>
      </c>
      <c r="V25" s="1">
        <v>1</v>
      </c>
      <c r="W25" s="1">
        <v>1</v>
      </c>
      <c r="Y25" s="1"/>
      <c r="Z25" s="19" t="s">
        <v>302</v>
      </c>
      <c r="AA25" s="1">
        <v>1</v>
      </c>
      <c r="AB25" s="1">
        <v>1.2</v>
      </c>
      <c r="AC25" s="1">
        <v>1.5</v>
      </c>
      <c r="AD25" s="1">
        <v>2.1</v>
      </c>
      <c r="AE25" s="1">
        <v>2.2000000000000002</v>
      </c>
      <c r="AF25" s="1">
        <v>1.8</v>
      </c>
      <c r="AG25" s="1">
        <v>1.9</v>
      </c>
      <c r="AH25" s="1">
        <v>2.1</v>
      </c>
      <c r="AI25" s="1">
        <v>1.8</v>
      </c>
      <c r="AJ25" s="1">
        <v>2.2000000000000002</v>
      </c>
      <c r="AK25" s="1">
        <v>2</v>
      </c>
      <c r="AL25" s="1">
        <v>2.2000000000000002</v>
      </c>
      <c r="AM25" s="1">
        <v>2</v>
      </c>
      <c r="AN25" s="1">
        <v>2.5</v>
      </c>
      <c r="AO25" s="1">
        <v>2.9</v>
      </c>
      <c r="AP25" s="1">
        <v>2.2999999999999998</v>
      </c>
      <c r="AQ25" s="1">
        <v>1.9</v>
      </c>
      <c r="AR25" s="1">
        <v>1.9</v>
      </c>
      <c r="AS25" s="1">
        <v>1.4</v>
      </c>
      <c r="AT25" s="1">
        <v>1.4</v>
      </c>
      <c r="AU25" s="1">
        <v>1.7</v>
      </c>
      <c r="AW25" s="1"/>
      <c r="AX25" s="19" t="s">
        <v>302</v>
      </c>
      <c r="AY25" s="1">
        <v>1.5</v>
      </c>
      <c r="AZ25" s="1">
        <v>1.4</v>
      </c>
      <c r="BA25" s="1">
        <v>1.6</v>
      </c>
      <c r="BB25" s="1">
        <v>2.1</v>
      </c>
      <c r="BC25" s="1">
        <v>1.7</v>
      </c>
      <c r="BD25" s="1">
        <v>2.1</v>
      </c>
      <c r="BE25" s="1">
        <v>2.2000000000000002</v>
      </c>
      <c r="BF25" s="1">
        <v>1.7</v>
      </c>
      <c r="BG25" s="1">
        <v>1.3</v>
      </c>
      <c r="BH25" s="1">
        <v>1.8</v>
      </c>
      <c r="BI25" s="1">
        <v>1.9</v>
      </c>
      <c r="BJ25" s="1">
        <v>2.1</v>
      </c>
      <c r="BK25" s="1">
        <v>1.6</v>
      </c>
      <c r="BL25" s="1">
        <v>1.6</v>
      </c>
      <c r="BM25" s="1">
        <v>1.9</v>
      </c>
      <c r="BN25" s="1">
        <v>1.5</v>
      </c>
      <c r="BO25" s="1">
        <v>1.4</v>
      </c>
      <c r="BP25" s="1">
        <v>1.3</v>
      </c>
      <c r="BQ25" s="1">
        <v>1</v>
      </c>
      <c r="BR25" s="1">
        <v>0.8</v>
      </c>
      <c r="BS25" s="1">
        <v>1</v>
      </c>
      <c r="BU25" s="22"/>
      <c r="BV25" s="29" t="s">
        <v>303</v>
      </c>
      <c r="BW25" s="22">
        <v>0.7</v>
      </c>
      <c r="BX25" s="22">
        <v>0.6</v>
      </c>
      <c r="BY25" s="22">
        <v>0.6</v>
      </c>
      <c r="BZ25" s="22">
        <v>0.7</v>
      </c>
      <c r="CA25" s="22">
        <v>0.7</v>
      </c>
      <c r="CB25" s="22">
        <v>0.7</v>
      </c>
      <c r="CC25" s="22">
        <v>0.9</v>
      </c>
      <c r="CD25" s="22">
        <v>0.9</v>
      </c>
      <c r="CE25" s="22">
        <v>0.9</v>
      </c>
      <c r="CF25" s="22">
        <v>0.8</v>
      </c>
      <c r="CG25" s="22">
        <v>0.9</v>
      </c>
      <c r="CH25" s="22">
        <v>0.9</v>
      </c>
      <c r="CI25" s="22">
        <v>1</v>
      </c>
      <c r="CJ25" s="22">
        <v>1.1000000000000001</v>
      </c>
      <c r="CK25" s="22">
        <v>1.1000000000000001</v>
      </c>
      <c r="CL25" s="22">
        <v>1.1000000000000001</v>
      </c>
      <c r="CM25" s="22">
        <v>1.1000000000000001</v>
      </c>
      <c r="CN25" s="22">
        <v>1.1000000000000001</v>
      </c>
      <c r="CO25" s="22">
        <v>1.1000000000000001</v>
      </c>
      <c r="CP25" s="22">
        <v>0.9</v>
      </c>
      <c r="CQ25" s="22">
        <v>0.8</v>
      </c>
      <c r="CR25" s="38"/>
      <c r="CS25" s="22"/>
      <c r="CT25" s="29" t="s">
        <v>303</v>
      </c>
      <c r="CU25" s="22">
        <v>0.4</v>
      </c>
      <c r="CV25" s="22">
        <v>0.5</v>
      </c>
      <c r="CW25" s="22">
        <v>0.5</v>
      </c>
      <c r="CX25" s="22">
        <v>0.6</v>
      </c>
      <c r="CY25" s="22">
        <v>0.7</v>
      </c>
      <c r="CZ25" s="22">
        <v>0.8</v>
      </c>
      <c r="DA25" s="22">
        <v>0.9</v>
      </c>
      <c r="DB25" s="22">
        <v>0.8</v>
      </c>
      <c r="DC25" s="22">
        <v>0.8</v>
      </c>
      <c r="DD25" s="22">
        <v>0.9</v>
      </c>
      <c r="DE25" s="22">
        <v>1</v>
      </c>
      <c r="DF25" s="22">
        <v>1.2</v>
      </c>
      <c r="DG25" s="22">
        <v>1.4</v>
      </c>
      <c r="DH25" s="22">
        <v>1.4</v>
      </c>
      <c r="DI25" s="22">
        <v>1.5</v>
      </c>
      <c r="DJ25" s="22">
        <v>1.5</v>
      </c>
      <c r="DK25" s="22">
        <v>1.4</v>
      </c>
      <c r="DL25" s="22">
        <v>1.4</v>
      </c>
      <c r="DM25" s="22">
        <v>1.5</v>
      </c>
      <c r="DN25" s="22">
        <v>1.2</v>
      </c>
      <c r="DO25" s="22">
        <v>1.1000000000000001</v>
      </c>
      <c r="DP25" s="38"/>
      <c r="DQ25" s="22"/>
      <c r="DR25" s="29" t="s">
        <v>303</v>
      </c>
      <c r="DS25" s="22">
        <v>0.3</v>
      </c>
      <c r="DT25" s="22">
        <v>0.3</v>
      </c>
      <c r="DU25" s="22">
        <v>0.3</v>
      </c>
      <c r="DV25" s="22">
        <v>0.4</v>
      </c>
      <c r="DW25" s="22">
        <v>0.4</v>
      </c>
      <c r="DX25" s="22">
        <v>0.5</v>
      </c>
      <c r="DY25" s="22">
        <v>0.5</v>
      </c>
      <c r="DZ25" s="22">
        <v>0.6</v>
      </c>
      <c r="EA25" s="22">
        <v>0.7</v>
      </c>
      <c r="EB25" s="22">
        <v>0.8</v>
      </c>
      <c r="EC25" s="22">
        <v>0.6</v>
      </c>
      <c r="ED25" s="22">
        <v>0.7</v>
      </c>
      <c r="EE25" s="22">
        <v>0.7</v>
      </c>
      <c r="EF25" s="22">
        <v>0.6</v>
      </c>
      <c r="EG25" s="22">
        <v>0.6</v>
      </c>
      <c r="EH25" s="22">
        <v>0.5</v>
      </c>
      <c r="EI25" s="22">
        <v>0.6</v>
      </c>
      <c r="EJ25" s="22">
        <v>0.6</v>
      </c>
      <c r="EK25" s="22">
        <v>0.5</v>
      </c>
      <c r="EL25" s="22">
        <v>0.4</v>
      </c>
      <c r="EM25" s="22">
        <v>0.4</v>
      </c>
      <c r="EN25" s="38"/>
      <c r="EO25" s="22"/>
      <c r="EP25" s="29" t="s">
        <v>303</v>
      </c>
      <c r="EQ25" s="22">
        <v>0.5</v>
      </c>
      <c r="ER25" s="22">
        <v>0.5</v>
      </c>
      <c r="ES25" s="22">
        <v>0.6</v>
      </c>
      <c r="ET25" s="22">
        <v>0.8</v>
      </c>
      <c r="EU25" s="22">
        <v>0.9</v>
      </c>
      <c r="EV25" s="22">
        <v>1</v>
      </c>
      <c r="EW25" s="22">
        <v>1.2</v>
      </c>
      <c r="EX25" s="22">
        <v>1.2</v>
      </c>
      <c r="EY25" s="22">
        <v>1.1000000000000001</v>
      </c>
      <c r="EZ25" s="22">
        <v>1.3</v>
      </c>
      <c r="FA25" s="22">
        <v>1.2</v>
      </c>
      <c r="FB25" s="22">
        <v>1.5</v>
      </c>
      <c r="FC25" s="22">
        <v>1.4</v>
      </c>
      <c r="FD25" s="22">
        <v>1.5</v>
      </c>
      <c r="FE25" s="22">
        <v>1.7</v>
      </c>
      <c r="FF25" s="22">
        <v>1.7</v>
      </c>
      <c r="FG25" s="22">
        <v>1.5</v>
      </c>
      <c r="FH25" s="22">
        <v>1.5</v>
      </c>
      <c r="FI25" s="22">
        <v>1.6</v>
      </c>
      <c r="FJ25" s="22">
        <v>1.5</v>
      </c>
      <c r="FK25" s="22">
        <v>1.5</v>
      </c>
      <c r="FM25" s="1"/>
      <c r="FN25" s="10" t="s">
        <v>302</v>
      </c>
      <c r="FO25" s="1">
        <v>0.5</v>
      </c>
      <c r="FP25" s="1">
        <v>0.6</v>
      </c>
      <c r="FQ25" s="1">
        <v>0.8</v>
      </c>
      <c r="FR25" s="1">
        <v>0.8</v>
      </c>
      <c r="FS25" s="1">
        <v>0.8</v>
      </c>
      <c r="FT25" s="1">
        <v>1</v>
      </c>
      <c r="FU25" s="1">
        <v>1.2</v>
      </c>
      <c r="FV25" s="1">
        <v>1.4</v>
      </c>
      <c r="FW25" s="1">
        <v>1.4</v>
      </c>
      <c r="FX25" s="1">
        <v>1.7</v>
      </c>
      <c r="FY25" s="1">
        <v>2</v>
      </c>
      <c r="FZ25" s="1">
        <v>2.2000000000000002</v>
      </c>
      <c r="GA25" s="1">
        <v>2</v>
      </c>
      <c r="GB25" s="1">
        <v>2.1</v>
      </c>
      <c r="GC25" s="1">
        <v>2.2000000000000002</v>
      </c>
      <c r="GD25" s="1">
        <v>2.2000000000000002</v>
      </c>
      <c r="GE25" s="1">
        <v>1.8</v>
      </c>
      <c r="GF25" s="1">
        <v>1.8</v>
      </c>
      <c r="GG25" s="1">
        <v>2</v>
      </c>
      <c r="GH25" s="1">
        <v>1.8</v>
      </c>
      <c r="GI25" s="1">
        <v>1.9</v>
      </c>
      <c r="GK25" s="1"/>
      <c r="GL25" s="10" t="s">
        <v>302</v>
      </c>
      <c r="GM25" s="1">
        <v>0.9</v>
      </c>
      <c r="GN25" s="1">
        <v>1.2</v>
      </c>
      <c r="GO25" s="1">
        <v>1.3</v>
      </c>
      <c r="GP25" s="1">
        <v>1.5</v>
      </c>
      <c r="GQ25" s="1">
        <v>1.3</v>
      </c>
      <c r="GR25" s="1">
        <v>1.5</v>
      </c>
      <c r="GS25" s="1">
        <v>1.9</v>
      </c>
      <c r="GT25" s="1">
        <v>2.1</v>
      </c>
      <c r="GU25" s="1">
        <v>2.1</v>
      </c>
      <c r="GV25" s="1">
        <v>1.8</v>
      </c>
      <c r="GW25" s="1">
        <v>1.9</v>
      </c>
      <c r="GX25" s="1">
        <v>2</v>
      </c>
      <c r="GY25" s="1">
        <v>2.2000000000000002</v>
      </c>
      <c r="GZ25" s="1">
        <v>2.5</v>
      </c>
      <c r="HA25" s="1">
        <v>2.5</v>
      </c>
      <c r="HB25" s="1">
        <v>2.4</v>
      </c>
      <c r="HC25" s="1">
        <v>2.2999999999999998</v>
      </c>
      <c r="HD25" s="1">
        <v>2.2999999999999998</v>
      </c>
      <c r="HE25" s="1">
        <v>2.4</v>
      </c>
      <c r="HF25" s="1">
        <v>2.2000000000000002</v>
      </c>
      <c r="HG25" s="1">
        <v>2.2000000000000002</v>
      </c>
    </row>
    <row r="26" spans="1:215" ht="15">
      <c r="A26" s="1"/>
      <c r="B26" s="19" t="s">
        <v>304</v>
      </c>
      <c r="C26" s="2" t="s">
        <v>305</v>
      </c>
      <c r="D26" s="2" t="s">
        <v>305</v>
      </c>
      <c r="E26" s="2" t="s">
        <v>305</v>
      </c>
      <c r="F26" s="2" t="s">
        <v>305</v>
      </c>
      <c r="G26" s="2" t="s">
        <v>305</v>
      </c>
      <c r="H26" s="2" t="s">
        <v>305</v>
      </c>
      <c r="I26" s="2" t="s">
        <v>305</v>
      </c>
      <c r="J26" s="2" t="s">
        <v>305</v>
      </c>
      <c r="K26" s="2" t="s">
        <v>305</v>
      </c>
      <c r="L26" s="2" t="s">
        <v>305</v>
      </c>
      <c r="M26" s="2" t="s">
        <v>305</v>
      </c>
      <c r="N26" s="2">
        <v>3.5</v>
      </c>
      <c r="O26" s="2">
        <v>3.5</v>
      </c>
      <c r="P26" s="2">
        <v>0.8</v>
      </c>
      <c r="Q26" s="2">
        <v>12.9</v>
      </c>
      <c r="R26" s="2" t="s">
        <v>305</v>
      </c>
      <c r="S26" s="2" t="s">
        <v>305</v>
      </c>
      <c r="T26" s="2" t="s">
        <v>305</v>
      </c>
      <c r="U26" s="2" t="s">
        <v>305</v>
      </c>
      <c r="V26" s="2" t="s">
        <v>305</v>
      </c>
      <c r="W26" s="2" t="s">
        <v>305</v>
      </c>
      <c r="Y26" s="1"/>
      <c r="Z26" s="19" t="s">
        <v>304</v>
      </c>
      <c r="AA26" s="2" t="s">
        <v>305</v>
      </c>
      <c r="AB26" s="2" t="s">
        <v>305</v>
      </c>
      <c r="AC26" s="2" t="s">
        <v>305</v>
      </c>
      <c r="AD26" s="2" t="s">
        <v>305</v>
      </c>
      <c r="AE26" s="2" t="s">
        <v>305</v>
      </c>
      <c r="AF26" s="2" t="s">
        <v>305</v>
      </c>
      <c r="AG26" s="2" t="s">
        <v>305</v>
      </c>
      <c r="AH26" s="2" t="s">
        <v>305</v>
      </c>
      <c r="AI26" s="2" t="s">
        <v>305</v>
      </c>
      <c r="AJ26" s="2" t="s">
        <v>305</v>
      </c>
      <c r="AK26" s="2" t="s">
        <v>305</v>
      </c>
      <c r="AL26" s="2">
        <v>3.4</v>
      </c>
      <c r="AM26" s="2">
        <v>3.4</v>
      </c>
      <c r="AN26" s="2">
        <v>1.1000000000000001</v>
      </c>
      <c r="AO26" s="2">
        <v>0.2</v>
      </c>
      <c r="AP26" s="2" t="s">
        <v>305</v>
      </c>
      <c r="AQ26" s="2" t="s">
        <v>305</v>
      </c>
      <c r="AR26" s="2" t="s">
        <v>305</v>
      </c>
      <c r="AS26" s="2" t="s">
        <v>305</v>
      </c>
      <c r="AT26" s="2" t="s">
        <v>305</v>
      </c>
      <c r="AU26" s="2" t="s">
        <v>305</v>
      </c>
      <c r="AW26" s="1"/>
      <c r="AX26" s="19" t="s">
        <v>304</v>
      </c>
      <c r="AY26" s="2" t="s">
        <v>305</v>
      </c>
      <c r="AZ26" s="2" t="s">
        <v>305</v>
      </c>
      <c r="BA26" s="2" t="s">
        <v>305</v>
      </c>
      <c r="BB26" s="2" t="s">
        <v>305</v>
      </c>
      <c r="BC26" s="2" t="s">
        <v>305</v>
      </c>
      <c r="BD26" s="2" t="s">
        <v>305</v>
      </c>
      <c r="BE26" s="2" t="s">
        <v>305</v>
      </c>
      <c r="BF26" s="2" t="s">
        <v>305</v>
      </c>
      <c r="BG26" s="2" t="s">
        <v>305</v>
      </c>
      <c r="BH26" s="2" t="s">
        <v>305</v>
      </c>
      <c r="BI26" s="2" t="s">
        <v>305</v>
      </c>
      <c r="BJ26" s="2">
        <v>3.5</v>
      </c>
      <c r="BK26" s="2">
        <v>3.5</v>
      </c>
      <c r="BL26" s="2">
        <v>1.7</v>
      </c>
      <c r="BM26" s="2">
        <v>0.9</v>
      </c>
      <c r="BN26" s="2" t="s">
        <v>305</v>
      </c>
      <c r="BO26" s="2" t="s">
        <v>305</v>
      </c>
      <c r="BP26" s="2" t="s">
        <v>305</v>
      </c>
      <c r="BQ26" s="2" t="s">
        <v>305</v>
      </c>
      <c r="BR26" s="2" t="s">
        <v>305</v>
      </c>
      <c r="BS26" s="2" t="s">
        <v>305</v>
      </c>
      <c r="BU26" s="22"/>
      <c r="BV26" s="29" t="s">
        <v>306</v>
      </c>
      <c r="BW26" s="23" t="s">
        <v>307</v>
      </c>
      <c r="BX26" s="23" t="s">
        <v>307</v>
      </c>
      <c r="BY26" s="23" t="s">
        <v>307</v>
      </c>
      <c r="BZ26" s="23" t="s">
        <v>307</v>
      </c>
      <c r="CA26" s="23" t="s">
        <v>307</v>
      </c>
      <c r="CB26" s="23" t="s">
        <v>307</v>
      </c>
      <c r="CC26" s="23" t="s">
        <v>307</v>
      </c>
      <c r="CD26" s="23" t="s">
        <v>307</v>
      </c>
      <c r="CE26" s="23" t="s">
        <v>307</v>
      </c>
      <c r="CF26" s="23" t="s">
        <v>307</v>
      </c>
      <c r="CG26" s="23" t="s">
        <v>307</v>
      </c>
      <c r="CH26" s="23">
        <v>3.5</v>
      </c>
      <c r="CI26" s="23">
        <v>3.4</v>
      </c>
      <c r="CJ26" s="23">
        <v>3.3</v>
      </c>
      <c r="CK26" s="23">
        <v>3.6</v>
      </c>
      <c r="CL26" s="23" t="s">
        <v>307</v>
      </c>
      <c r="CM26" s="23" t="s">
        <v>307</v>
      </c>
      <c r="CN26" s="23" t="s">
        <v>307</v>
      </c>
      <c r="CO26" s="23" t="s">
        <v>307</v>
      </c>
      <c r="CP26" s="23" t="s">
        <v>307</v>
      </c>
      <c r="CQ26" s="23" t="s">
        <v>307</v>
      </c>
      <c r="CR26" s="38"/>
      <c r="CS26" s="22"/>
      <c r="CT26" s="29" t="s">
        <v>306</v>
      </c>
      <c r="CU26" s="23" t="s">
        <v>307</v>
      </c>
      <c r="CV26" s="23" t="s">
        <v>307</v>
      </c>
      <c r="CW26" s="23" t="s">
        <v>307</v>
      </c>
      <c r="CX26" s="23" t="s">
        <v>307</v>
      </c>
      <c r="CY26" s="23" t="s">
        <v>307</v>
      </c>
      <c r="CZ26" s="23" t="s">
        <v>307</v>
      </c>
      <c r="DA26" s="23" t="s">
        <v>307</v>
      </c>
      <c r="DB26" s="23">
        <v>3.5</v>
      </c>
      <c r="DC26" s="23">
        <v>4.3</v>
      </c>
      <c r="DD26" s="23">
        <v>4.2</v>
      </c>
      <c r="DE26" s="23">
        <v>4.5</v>
      </c>
      <c r="DF26" s="23">
        <v>5.0999999999999996</v>
      </c>
      <c r="DG26" s="23">
        <v>5.5</v>
      </c>
      <c r="DH26" s="23">
        <v>5.3</v>
      </c>
      <c r="DI26" s="23">
        <v>5.6</v>
      </c>
      <c r="DJ26" s="23" t="s">
        <v>307</v>
      </c>
      <c r="DK26" s="23" t="s">
        <v>307</v>
      </c>
      <c r="DL26" s="23" t="s">
        <v>307</v>
      </c>
      <c r="DM26" s="23" t="s">
        <v>307</v>
      </c>
      <c r="DN26" s="23" t="s">
        <v>307</v>
      </c>
      <c r="DO26" s="23" t="s">
        <v>307</v>
      </c>
      <c r="DP26" s="38"/>
      <c r="DQ26" s="22"/>
      <c r="DR26" s="29" t="s">
        <v>306</v>
      </c>
      <c r="DS26" s="23" t="s">
        <v>307</v>
      </c>
      <c r="DT26" s="23" t="s">
        <v>307</v>
      </c>
      <c r="DU26" s="23" t="s">
        <v>307</v>
      </c>
      <c r="DV26" s="23" t="s">
        <v>307</v>
      </c>
      <c r="DW26" s="23" t="s">
        <v>307</v>
      </c>
      <c r="DX26" s="23" t="s">
        <v>307</v>
      </c>
      <c r="DY26" s="23" t="s">
        <v>307</v>
      </c>
      <c r="DZ26" s="23" t="s">
        <v>307</v>
      </c>
      <c r="EA26" s="23">
        <v>7.4</v>
      </c>
      <c r="EB26" s="23">
        <v>7.6</v>
      </c>
      <c r="EC26" s="23">
        <v>7.3</v>
      </c>
      <c r="ED26" s="23">
        <v>7.9</v>
      </c>
      <c r="EE26" s="23">
        <v>6.2</v>
      </c>
      <c r="EF26" s="23">
        <v>5.9</v>
      </c>
      <c r="EG26" s="23">
        <v>5.9</v>
      </c>
      <c r="EH26" s="23" t="s">
        <v>307</v>
      </c>
      <c r="EI26" s="23" t="s">
        <v>307</v>
      </c>
      <c r="EJ26" s="23" t="s">
        <v>307</v>
      </c>
      <c r="EK26" s="23" t="s">
        <v>307</v>
      </c>
      <c r="EL26" s="23" t="s">
        <v>307</v>
      </c>
      <c r="EM26" s="23" t="s">
        <v>307</v>
      </c>
      <c r="EN26" s="38"/>
      <c r="EO26" s="22"/>
      <c r="EP26" s="29" t="s">
        <v>306</v>
      </c>
      <c r="EQ26" s="23" t="s">
        <v>307</v>
      </c>
      <c r="ER26" s="23" t="s">
        <v>307</v>
      </c>
      <c r="ES26" s="23" t="s">
        <v>307</v>
      </c>
      <c r="ET26" s="23" t="s">
        <v>307</v>
      </c>
      <c r="EU26" s="23" t="s">
        <v>307</v>
      </c>
      <c r="EV26" s="23" t="s">
        <v>307</v>
      </c>
      <c r="EW26" s="23" t="s">
        <v>307</v>
      </c>
      <c r="EX26" s="23" t="s">
        <v>307</v>
      </c>
      <c r="EY26" s="23" t="s">
        <v>307</v>
      </c>
      <c r="EZ26" s="23" t="s">
        <v>307</v>
      </c>
      <c r="FA26" s="23" t="s">
        <v>307</v>
      </c>
      <c r="FB26" s="23">
        <v>6.8</v>
      </c>
      <c r="FC26" s="23">
        <v>6.2</v>
      </c>
      <c r="FD26" s="23">
        <v>6.1</v>
      </c>
      <c r="FE26" s="23">
        <v>6.7</v>
      </c>
      <c r="FF26" s="23" t="s">
        <v>307</v>
      </c>
      <c r="FG26" s="23" t="s">
        <v>307</v>
      </c>
      <c r="FH26" s="23" t="s">
        <v>307</v>
      </c>
      <c r="FI26" s="23" t="s">
        <v>307</v>
      </c>
      <c r="FJ26" s="23" t="s">
        <v>307</v>
      </c>
      <c r="FK26" s="23" t="s">
        <v>307</v>
      </c>
      <c r="FM26" s="1"/>
      <c r="FN26" s="10" t="s">
        <v>304</v>
      </c>
      <c r="FO26" s="2" t="s">
        <v>305</v>
      </c>
      <c r="FP26" s="2" t="s">
        <v>305</v>
      </c>
      <c r="FQ26" s="2" t="s">
        <v>305</v>
      </c>
      <c r="FR26" s="2" t="s">
        <v>305</v>
      </c>
      <c r="FS26" s="2" t="s">
        <v>305</v>
      </c>
      <c r="FT26" s="2" t="s">
        <v>305</v>
      </c>
      <c r="FU26" s="2" t="s">
        <v>305</v>
      </c>
      <c r="FV26" s="2" t="s">
        <v>305</v>
      </c>
      <c r="FW26" s="2" t="s">
        <v>305</v>
      </c>
      <c r="FX26" s="2" t="s">
        <v>305</v>
      </c>
      <c r="FY26" s="2" t="s">
        <v>305</v>
      </c>
      <c r="FZ26" s="2">
        <v>3.7</v>
      </c>
      <c r="GA26" s="2">
        <v>5.0999999999999996</v>
      </c>
      <c r="GB26" s="2">
        <v>3.6</v>
      </c>
      <c r="GC26" s="2">
        <v>4.0999999999999996</v>
      </c>
      <c r="GD26" s="2" t="s">
        <v>305</v>
      </c>
      <c r="GE26" s="2" t="s">
        <v>305</v>
      </c>
      <c r="GF26" s="2" t="s">
        <v>305</v>
      </c>
      <c r="GG26" s="2" t="s">
        <v>305</v>
      </c>
      <c r="GH26" s="2" t="s">
        <v>305</v>
      </c>
      <c r="GI26" s="2" t="s">
        <v>305</v>
      </c>
      <c r="GK26" s="1"/>
      <c r="GL26" s="10" t="s">
        <v>304</v>
      </c>
      <c r="GM26" s="2" t="s">
        <v>305</v>
      </c>
      <c r="GN26" s="2" t="s">
        <v>305</v>
      </c>
      <c r="GO26" s="2" t="s">
        <v>305</v>
      </c>
      <c r="GP26" s="2" t="s">
        <v>305</v>
      </c>
      <c r="GQ26" s="2" t="s">
        <v>305</v>
      </c>
      <c r="GR26" s="2" t="s">
        <v>305</v>
      </c>
      <c r="GS26" s="2" t="s">
        <v>305</v>
      </c>
      <c r="GT26" s="2" t="s">
        <v>305</v>
      </c>
      <c r="GU26" s="2" t="s">
        <v>305</v>
      </c>
      <c r="GV26" s="2" t="s">
        <v>305</v>
      </c>
      <c r="GW26" s="2">
        <v>3.3</v>
      </c>
      <c r="GX26" s="2">
        <v>3.9</v>
      </c>
      <c r="GY26" s="2">
        <v>3.6</v>
      </c>
      <c r="GZ26" s="2">
        <v>3.3</v>
      </c>
      <c r="HA26" s="2">
        <v>3.4</v>
      </c>
      <c r="HB26" s="2" t="s">
        <v>305</v>
      </c>
      <c r="HC26" s="2" t="s">
        <v>305</v>
      </c>
      <c r="HD26" s="2" t="s">
        <v>305</v>
      </c>
      <c r="HE26" s="2" t="s">
        <v>305</v>
      </c>
      <c r="HF26" s="2" t="s">
        <v>305</v>
      </c>
      <c r="HG26" s="2" t="s">
        <v>305</v>
      </c>
    </row>
    <row r="27" spans="1:215" ht="15">
      <c r="A27" s="1"/>
      <c r="B27" s="19" t="s">
        <v>308</v>
      </c>
      <c r="C27" s="1">
        <v>0</v>
      </c>
      <c r="D27" s="2" t="s">
        <v>305</v>
      </c>
      <c r="E27" s="2" t="s">
        <v>305</v>
      </c>
      <c r="F27" s="2" t="s">
        <v>305</v>
      </c>
      <c r="G27" s="2" t="s">
        <v>305</v>
      </c>
      <c r="H27" s="2" t="s">
        <v>305</v>
      </c>
      <c r="I27" s="2" t="s">
        <v>305</v>
      </c>
      <c r="J27" s="2" t="s">
        <v>305</v>
      </c>
      <c r="K27" s="2" t="s">
        <v>305</v>
      </c>
      <c r="L27" s="2" t="s">
        <v>305</v>
      </c>
      <c r="M27" s="2" t="s">
        <v>305</v>
      </c>
      <c r="N27" s="2" t="s">
        <v>305</v>
      </c>
      <c r="O27" s="2" t="s">
        <v>305</v>
      </c>
      <c r="P27" s="2" t="s">
        <v>305</v>
      </c>
      <c r="Q27" s="2" t="s">
        <v>305</v>
      </c>
      <c r="R27" s="2" t="s">
        <v>305</v>
      </c>
      <c r="S27" s="2" t="s">
        <v>305</v>
      </c>
      <c r="T27" s="2" t="s">
        <v>305</v>
      </c>
      <c r="U27" s="2" t="s">
        <v>305</v>
      </c>
      <c r="V27" s="2" t="s">
        <v>305</v>
      </c>
      <c r="W27" s="2" t="s">
        <v>305</v>
      </c>
      <c r="Y27" s="1"/>
      <c r="Z27" s="19" t="s">
        <v>308</v>
      </c>
      <c r="AA27" s="1">
        <v>0</v>
      </c>
      <c r="AB27" s="2" t="s">
        <v>305</v>
      </c>
      <c r="AC27" s="2" t="s">
        <v>305</v>
      </c>
      <c r="AD27" s="2" t="s">
        <v>305</v>
      </c>
      <c r="AE27" s="2" t="s">
        <v>305</v>
      </c>
      <c r="AF27" s="2" t="s">
        <v>305</v>
      </c>
      <c r="AG27" s="2" t="s">
        <v>305</v>
      </c>
      <c r="AH27" s="2" t="s">
        <v>305</v>
      </c>
      <c r="AI27" s="2" t="s">
        <v>305</v>
      </c>
      <c r="AJ27" s="2" t="s">
        <v>305</v>
      </c>
      <c r="AK27" s="2" t="s">
        <v>305</v>
      </c>
      <c r="AL27" s="2" t="s">
        <v>305</v>
      </c>
      <c r="AM27" s="2" t="s">
        <v>305</v>
      </c>
      <c r="AN27" s="2" t="s">
        <v>305</v>
      </c>
      <c r="AO27" s="2" t="s">
        <v>305</v>
      </c>
      <c r="AP27" s="2" t="s">
        <v>305</v>
      </c>
      <c r="AQ27" s="2" t="s">
        <v>305</v>
      </c>
      <c r="AR27" s="2" t="s">
        <v>305</v>
      </c>
      <c r="AS27" s="2" t="s">
        <v>305</v>
      </c>
      <c r="AT27" s="2" t="s">
        <v>305</v>
      </c>
      <c r="AU27" s="2" t="s">
        <v>305</v>
      </c>
      <c r="AW27" s="1"/>
      <c r="AX27" s="19" t="s">
        <v>308</v>
      </c>
      <c r="AY27" s="1">
        <v>0</v>
      </c>
      <c r="AZ27" s="2" t="s">
        <v>305</v>
      </c>
      <c r="BA27" s="2" t="s">
        <v>305</v>
      </c>
      <c r="BB27" s="2" t="s">
        <v>305</v>
      </c>
      <c r="BC27" s="2" t="s">
        <v>305</v>
      </c>
      <c r="BD27" s="2" t="s">
        <v>305</v>
      </c>
      <c r="BE27" s="2" t="s">
        <v>305</v>
      </c>
      <c r="BF27" s="2" t="s">
        <v>305</v>
      </c>
      <c r="BG27" s="2" t="s">
        <v>305</v>
      </c>
      <c r="BH27" s="2" t="s">
        <v>305</v>
      </c>
      <c r="BI27" s="2" t="s">
        <v>305</v>
      </c>
      <c r="BJ27" s="2" t="s">
        <v>305</v>
      </c>
      <c r="BK27" s="2" t="s">
        <v>305</v>
      </c>
      <c r="BL27" s="2" t="s">
        <v>305</v>
      </c>
      <c r="BM27" s="2" t="s">
        <v>305</v>
      </c>
      <c r="BN27" s="2" t="s">
        <v>305</v>
      </c>
      <c r="BO27" s="2" t="s">
        <v>305</v>
      </c>
      <c r="BP27" s="2" t="s">
        <v>305</v>
      </c>
      <c r="BQ27" s="2" t="s">
        <v>305</v>
      </c>
      <c r="BR27" s="2" t="s">
        <v>305</v>
      </c>
      <c r="BS27" s="2" t="s">
        <v>305</v>
      </c>
      <c r="BU27" s="22"/>
      <c r="BV27" s="29" t="s">
        <v>309</v>
      </c>
      <c r="BW27" s="22">
        <v>0</v>
      </c>
      <c r="BX27" s="23" t="s">
        <v>307</v>
      </c>
      <c r="BY27" s="23" t="s">
        <v>307</v>
      </c>
      <c r="BZ27" s="23" t="s">
        <v>307</v>
      </c>
      <c r="CA27" s="23" t="s">
        <v>307</v>
      </c>
      <c r="CB27" s="23" t="s">
        <v>307</v>
      </c>
      <c r="CC27" s="23" t="s">
        <v>307</v>
      </c>
      <c r="CD27" s="23" t="s">
        <v>307</v>
      </c>
      <c r="CE27" s="23" t="s">
        <v>307</v>
      </c>
      <c r="CF27" s="23" t="s">
        <v>307</v>
      </c>
      <c r="CG27" s="23" t="s">
        <v>307</v>
      </c>
      <c r="CH27" s="23" t="s">
        <v>307</v>
      </c>
      <c r="CI27" s="23" t="s">
        <v>307</v>
      </c>
      <c r="CJ27" s="23" t="s">
        <v>307</v>
      </c>
      <c r="CK27" s="23" t="s">
        <v>307</v>
      </c>
      <c r="CL27" s="23" t="s">
        <v>307</v>
      </c>
      <c r="CM27" s="23" t="s">
        <v>307</v>
      </c>
      <c r="CN27" s="23" t="s">
        <v>307</v>
      </c>
      <c r="CO27" s="23" t="s">
        <v>307</v>
      </c>
      <c r="CP27" s="23" t="s">
        <v>307</v>
      </c>
      <c r="CQ27" s="23" t="s">
        <v>307</v>
      </c>
      <c r="CR27" s="38"/>
      <c r="CS27" s="22"/>
      <c r="CT27" s="29" t="s">
        <v>309</v>
      </c>
      <c r="CU27" s="22">
        <v>0</v>
      </c>
      <c r="CV27" s="23" t="s">
        <v>307</v>
      </c>
      <c r="CW27" s="23" t="s">
        <v>307</v>
      </c>
      <c r="CX27" s="23" t="s">
        <v>307</v>
      </c>
      <c r="CY27" s="23" t="s">
        <v>307</v>
      </c>
      <c r="CZ27" s="23" t="s">
        <v>307</v>
      </c>
      <c r="DA27" s="23" t="s">
        <v>307</v>
      </c>
      <c r="DB27" s="23" t="s">
        <v>307</v>
      </c>
      <c r="DC27" s="23" t="s">
        <v>307</v>
      </c>
      <c r="DD27" s="23" t="s">
        <v>307</v>
      </c>
      <c r="DE27" s="23" t="s">
        <v>307</v>
      </c>
      <c r="DF27" s="23" t="s">
        <v>307</v>
      </c>
      <c r="DG27" s="23" t="s">
        <v>307</v>
      </c>
      <c r="DH27" s="23" t="s">
        <v>307</v>
      </c>
      <c r="DI27" s="23" t="s">
        <v>307</v>
      </c>
      <c r="DJ27" s="23" t="s">
        <v>307</v>
      </c>
      <c r="DK27" s="23" t="s">
        <v>307</v>
      </c>
      <c r="DL27" s="23" t="s">
        <v>307</v>
      </c>
      <c r="DM27" s="23" t="s">
        <v>307</v>
      </c>
      <c r="DN27" s="23" t="s">
        <v>307</v>
      </c>
      <c r="DO27" s="23" t="s">
        <v>307</v>
      </c>
      <c r="DP27" s="38"/>
      <c r="DQ27" s="22"/>
      <c r="DR27" s="29" t="s">
        <v>309</v>
      </c>
      <c r="DS27" s="22">
        <v>0</v>
      </c>
      <c r="DT27" s="23" t="s">
        <v>307</v>
      </c>
      <c r="DU27" s="23" t="s">
        <v>307</v>
      </c>
      <c r="DV27" s="23" t="s">
        <v>307</v>
      </c>
      <c r="DW27" s="23" t="s">
        <v>307</v>
      </c>
      <c r="DX27" s="23" t="s">
        <v>307</v>
      </c>
      <c r="DY27" s="23" t="s">
        <v>307</v>
      </c>
      <c r="DZ27" s="23" t="s">
        <v>307</v>
      </c>
      <c r="EA27" s="23" t="s">
        <v>307</v>
      </c>
      <c r="EB27" s="23" t="s">
        <v>307</v>
      </c>
      <c r="EC27" s="23" t="s">
        <v>307</v>
      </c>
      <c r="ED27" s="23" t="s">
        <v>307</v>
      </c>
      <c r="EE27" s="23" t="s">
        <v>307</v>
      </c>
      <c r="EF27" s="23" t="s">
        <v>307</v>
      </c>
      <c r="EG27" s="23" t="s">
        <v>307</v>
      </c>
      <c r="EH27" s="23" t="s">
        <v>307</v>
      </c>
      <c r="EI27" s="23" t="s">
        <v>307</v>
      </c>
      <c r="EJ27" s="23" t="s">
        <v>307</v>
      </c>
      <c r="EK27" s="23" t="s">
        <v>307</v>
      </c>
      <c r="EL27" s="23" t="s">
        <v>307</v>
      </c>
      <c r="EM27" s="23" t="s">
        <v>307</v>
      </c>
      <c r="EN27" s="38"/>
      <c r="EO27" s="22"/>
      <c r="EP27" s="29" t="s">
        <v>309</v>
      </c>
      <c r="EQ27" s="22">
        <v>0</v>
      </c>
      <c r="ER27" s="23" t="s">
        <v>307</v>
      </c>
      <c r="ES27" s="23" t="s">
        <v>307</v>
      </c>
      <c r="ET27" s="23" t="s">
        <v>307</v>
      </c>
      <c r="EU27" s="23" t="s">
        <v>307</v>
      </c>
      <c r="EV27" s="23" t="s">
        <v>307</v>
      </c>
      <c r="EW27" s="23" t="s">
        <v>307</v>
      </c>
      <c r="EX27" s="23" t="s">
        <v>307</v>
      </c>
      <c r="EY27" s="23" t="s">
        <v>307</v>
      </c>
      <c r="EZ27" s="23" t="s">
        <v>307</v>
      </c>
      <c r="FA27" s="23" t="s">
        <v>307</v>
      </c>
      <c r="FB27" s="23" t="s">
        <v>307</v>
      </c>
      <c r="FC27" s="23" t="s">
        <v>307</v>
      </c>
      <c r="FD27" s="23" t="s">
        <v>307</v>
      </c>
      <c r="FE27" s="23" t="s">
        <v>307</v>
      </c>
      <c r="FF27" s="23" t="s">
        <v>307</v>
      </c>
      <c r="FG27" s="23" t="s">
        <v>307</v>
      </c>
      <c r="FH27" s="23" t="s">
        <v>307</v>
      </c>
      <c r="FI27" s="23" t="s">
        <v>307</v>
      </c>
      <c r="FJ27" s="23" t="s">
        <v>307</v>
      </c>
      <c r="FK27" s="23" t="s">
        <v>307</v>
      </c>
      <c r="FM27" s="1"/>
      <c r="FN27" s="10" t="s">
        <v>308</v>
      </c>
      <c r="FO27" s="1">
        <v>0</v>
      </c>
      <c r="FP27" s="2" t="s">
        <v>305</v>
      </c>
      <c r="FQ27" s="2" t="s">
        <v>305</v>
      </c>
      <c r="FR27" s="2" t="s">
        <v>305</v>
      </c>
      <c r="FS27" s="2" t="s">
        <v>305</v>
      </c>
      <c r="FT27" s="2" t="s">
        <v>305</v>
      </c>
      <c r="FU27" s="2" t="s">
        <v>305</v>
      </c>
      <c r="FV27" s="2" t="s">
        <v>305</v>
      </c>
      <c r="FW27" s="2" t="s">
        <v>305</v>
      </c>
      <c r="FX27" s="2" t="s">
        <v>305</v>
      </c>
      <c r="FY27" s="2" t="s">
        <v>305</v>
      </c>
      <c r="FZ27" s="2" t="s">
        <v>305</v>
      </c>
      <c r="GA27" s="2" t="s">
        <v>305</v>
      </c>
      <c r="GB27" s="2" t="s">
        <v>305</v>
      </c>
      <c r="GC27" s="2" t="s">
        <v>305</v>
      </c>
      <c r="GD27" s="2" t="s">
        <v>305</v>
      </c>
      <c r="GE27" s="2" t="s">
        <v>305</v>
      </c>
      <c r="GF27" s="2" t="s">
        <v>305</v>
      </c>
      <c r="GG27" s="2" t="s">
        <v>305</v>
      </c>
      <c r="GH27" s="2" t="s">
        <v>305</v>
      </c>
      <c r="GI27" s="2" t="s">
        <v>305</v>
      </c>
      <c r="GK27" s="1"/>
      <c r="GL27" s="10" t="s">
        <v>308</v>
      </c>
      <c r="GM27" s="1">
        <v>0</v>
      </c>
      <c r="GN27" s="2" t="s">
        <v>305</v>
      </c>
      <c r="GO27" s="2" t="s">
        <v>305</v>
      </c>
      <c r="GP27" s="2" t="s">
        <v>305</v>
      </c>
      <c r="GQ27" s="2" t="s">
        <v>305</v>
      </c>
      <c r="GR27" s="2" t="s">
        <v>305</v>
      </c>
      <c r="GS27" s="2" t="s">
        <v>305</v>
      </c>
      <c r="GT27" s="2" t="s">
        <v>305</v>
      </c>
      <c r="GU27" s="2" t="s">
        <v>305</v>
      </c>
      <c r="GV27" s="2" t="s">
        <v>305</v>
      </c>
      <c r="GW27" s="2" t="s">
        <v>305</v>
      </c>
      <c r="GX27" s="2" t="s">
        <v>305</v>
      </c>
      <c r="GY27" s="2" t="s">
        <v>305</v>
      </c>
      <c r="GZ27" s="2" t="s">
        <v>305</v>
      </c>
      <c r="HA27" s="2" t="s">
        <v>305</v>
      </c>
      <c r="HB27" s="2" t="s">
        <v>305</v>
      </c>
      <c r="HC27" s="2" t="s">
        <v>305</v>
      </c>
      <c r="HD27" s="2" t="s">
        <v>305</v>
      </c>
      <c r="HE27" s="2" t="s">
        <v>305</v>
      </c>
      <c r="HF27" s="2" t="s">
        <v>305</v>
      </c>
      <c r="HG27" s="2" t="s">
        <v>305</v>
      </c>
    </row>
    <row r="28" spans="1:215" ht="15">
      <c r="A28" s="1"/>
      <c r="B28" s="19" t="s">
        <v>310</v>
      </c>
      <c r="C28" s="1">
        <v>0.1</v>
      </c>
      <c r="D28" s="1">
        <v>0.3</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Y28" s="1"/>
      <c r="Z28" s="19" t="s">
        <v>310</v>
      </c>
      <c r="AA28" s="1">
        <v>0.1</v>
      </c>
      <c r="AB28" s="1">
        <v>0.2</v>
      </c>
      <c r="AC28" s="1">
        <v>0.1</v>
      </c>
      <c r="AD28" s="1">
        <v>0.1</v>
      </c>
      <c r="AE28" s="1">
        <v>0.1</v>
      </c>
      <c r="AF28" s="1">
        <v>0.1</v>
      </c>
      <c r="AG28" s="1">
        <v>0.2</v>
      </c>
      <c r="AH28" s="1">
        <v>0.2</v>
      </c>
      <c r="AI28" s="1">
        <v>0.2</v>
      </c>
      <c r="AJ28" s="1">
        <v>0.2</v>
      </c>
      <c r="AK28" s="1">
        <v>0.2</v>
      </c>
      <c r="AL28" s="1">
        <v>0.1</v>
      </c>
      <c r="AM28" s="1">
        <v>0.1</v>
      </c>
      <c r="AN28" s="1">
        <v>0.1</v>
      </c>
      <c r="AO28" s="1">
        <v>0.1</v>
      </c>
      <c r="AP28" s="1">
        <v>0.1</v>
      </c>
      <c r="AQ28" s="1">
        <v>0.1</v>
      </c>
      <c r="AR28" s="1">
        <v>0.1</v>
      </c>
      <c r="AS28" s="1">
        <v>0</v>
      </c>
      <c r="AT28" s="1">
        <v>0</v>
      </c>
      <c r="AU28" s="1">
        <v>0</v>
      </c>
      <c r="AW28" s="1"/>
      <c r="AX28" s="19" t="s">
        <v>310</v>
      </c>
      <c r="AY28" s="1">
        <v>0.3</v>
      </c>
      <c r="AZ28" s="1">
        <v>0.3</v>
      </c>
      <c r="BA28" s="1">
        <v>0.1</v>
      </c>
      <c r="BB28" s="1">
        <v>0</v>
      </c>
      <c r="BC28" s="1">
        <v>0</v>
      </c>
      <c r="BD28" s="1">
        <v>0</v>
      </c>
      <c r="BE28" s="1">
        <v>0</v>
      </c>
      <c r="BF28" s="1">
        <v>0</v>
      </c>
      <c r="BG28" s="1">
        <v>0.1</v>
      </c>
      <c r="BH28" s="1">
        <v>0.1</v>
      </c>
      <c r="BI28" s="1">
        <v>0</v>
      </c>
      <c r="BJ28" s="1">
        <v>0</v>
      </c>
      <c r="BK28" s="1">
        <v>0</v>
      </c>
      <c r="BL28" s="1">
        <v>0</v>
      </c>
      <c r="BM28" s="1">
        <v>0</v>
      </c>
      <c r="BN28" s="1">
        <v>0.1</v>
      </c>
      <c r="BO28" s="1">
        <v>0</v>
      </c>
      <c r="BP28" s="1">
        <v>0</v>
      </c>
      <c r="BQ28" s="1">
        <v>0</v>
      </c>
      <c r="BR28" s="1">
        <v>0.1</v>
      </c>
      <c r="BS28" s="1">
        <v>0.1</v>
      </c>
      <c r="BU28" s="22"/>
      <c r="BV28" s="29" t="s">
        <v>311</v>
      </c>
      <c r="BW28" s="22">
        <v>0.1</v>
      </c>
      <c r="BX28" s="22">
        <v>0.2</v>
      </c>
      <c r="BY28" s="22">
        <v>0.1</v>
      </c>
      <c r="BZ28" s="22">
        <v>0.1</v>
      </c>
      <c r="CA28" s="22">
        <v>0.1</v>
      </c>
      <c r="CB28" s="22">
        <v>0.1</v>
      </c>
      <c r="CC28" s="22">
        <v>0.1</v>
      </c>
      <c r="CD28" s="22">
        <v>0.2</v>
      </c>
      <c r="CE28" s="22">
        <v>0.1</v>
      </c>
      <c r="CF28" s="22">
        <v>0.1</v>
      </c>
      <c r="CG28" s="22">
        <v>0.2</v>
      </c>
      <c r="CH28" s="22">
        <v>0.2</v>
      </c>
      <c r="CI28" s="22">
        <v>0.2</v>
      </c>
      <c r="CJ28" s="22">
        <v>0.2</v>
      </c>
      <c r="CK28" s="22">
        <v>0.2</v>
      </c>
      <c r="CL28" s="22">
        <v>0.2</v>
      </c>
      <c r="CM28" s="22">
        <v>0.2</v>
      </c>
      <c r="CN28" s="22">
        <v>0.2</v>
      </c>
      <c r="CO28" s="22">
        <v>0.2</v>
      </c>
      <c r="CP28" s="22">
        <v>0.3</v>
      </c>
      <c r="CQ28" s="22">
        <v>0.2</v>
      </c>
      <c r="CR28" s="38"/>
      <c r="CS28" s="22"/>
      <c r="CT28" s="29" t="s">
        <v>311</v>
      </c>
      <c r="CU28" s="22">
        <v>0.7</v>
      </c>
      <c r="CV28" s="22">
        <v>0.8</v>
      </c>
      <c r="CW28" s="22">
        <v>0.4</v>
      </c>
      <c r="CX28" s="22">
        <v>0.5</v>
      </c>
      <c r="CY28" s="22">
        <v>0.5</v>
      </c>
      <c r="CZ28" s="22">
        <v>0.4</v>
      </c>
      <c r="DA28" s="22">
        <v>0.8</v>
      </c>
      <c r="DB28" s="22">
        <v>0.9</v>
      </c>
      <c r="DC28" s="22">
        <v>1</v>
      </c>
      <c r="DD28" s="22">
        <v>0.9</v>
      </c>
      <c r="DE28" s="22">
        <v>1</v>
      </c>
      <c r="DF28" s="22">
        <v>1.2</v>
      </c>
      <c r="DG28" s="22">
        <v>1.5</v>
      </c>
      <c r="DH28" s="22">
        <v>1</v>
      </c>
      <c r="DI28" s="22">
        <v>1</v>
      </c>
      <c r="DJ28" s="22">
        <v>1</v>
      </c>
      <c r="DK28" s="22">
        <v>1.4</v>
      </c>
      <c r="DL28" s="22">
        <v>1.5</v>
      </c>
      <c r="DM28" s="22">
        <v>1.1000000000000001</v>
      </c>
      <c r="DN28" s="22">
        <v>1.1000000000000001</v>
      </c>
      <c r="DO28" s="22">
        <v>1.5</v>
      </c>
      <c r="DP28" s="38"/>
      <c r="DQ28" s="22"/>
      <c r="DR28" s="29" t="s">
        <v>311</v>
      </c>
      <c r="DS28" s="22">
        <v>0.9</v>
      </c>
      <c r="DT28" s="22">
        <v>0.8</v>
      </c>
      <c r="DU28" s="22">
        <v>0.4</v>
      </c>
      <c r="DV28" s="22">
        <v>0.5</v>
      </c>
      <c r="DW28" s="22">
        <v>0.4</v>
      </c>
      <c r="DX28" s="22">
        <v>0.2</v>
      </c>
      <c r="DY28" s="22">
        <v>0.3</v>
      </c>
      <c r="DZ28" s="22">
        <v>0.3</v>
      </c>
      <c r="EA28" s="22">
        <v>0.4</v>
      </c>
      <c r="EB28" s="22">
        <v>0.3</v>
      </c>
      <c r="EC28" s="22">
        <v>0.2</v>
      </c>
      <c r="ED28" s="22">
        <v>0.3</v>
      </c>
      <c r="EE28" s="22">
        <v>0.3</v>
      </c>
      <c r="EF28" s="22">
        <v>0.3</v>
      </c>
      <c r="EG28" s="22">
        <v>0.2</v>
      </c>
      <c r="EH28" s="22">
        <v>0.2</v>
      </c>
      <c r="EI28" s="22">
        <v>0.2</v>
      </c>
      <c r="EJ28" s="22">
        <v>0.3</v>
      </c>
      <c r="EK28" s="22">
        <v>0.4</v>
      </c>
      <c r="EL28" s="22">
        <v>0.4</v>
      </c>
      <c r="EM28" s="22">
        <v>0.5</v>
      </c>
      <c r="EN28" s="38"/>
      <c r="EO28" s="22"/>
      <c r="EP28" s="29" t="s">
        <v>311</v>
      </c>
      <c r="EQ28" s="22">
        <v>0.6</v>
      </c>
      <c r="ER28" s="22">
        <v>0.7</v>
      </c>
      <c r="ES28" s="22">
        <v>0.3</v>
      </c>
      <c r="ET28" s="22">
        <v>0.2</v>
      </c>
      <c r="EU28" s="22">
        <v>0.3</v>
      </c>
      <c r="EV28" s="22">
        <v>0.1</v>
      </c>
      <c r="EW28" s="22">
        <v>0.2</v>
      </c>
      <c r="EX28" s="22">
        <v>0.1</v>
      </c>
      <c r="EY28" s="22">
        <v>0.2</v>
      </c>
      <c r="EZ28" s="22">
        <v>0.2</v>
      </c>
      <c r="FA28" s="22">
        <v>0.1</v>
      </c>
      <c r="FB28" s="22">
        <v>0.2</v>
      </c>
      <c r="FC28" s="22">
        <v>0.2</v>
      </c>
      <c r="FD28" s="22">
        <v>0.2</v>
      </c>
      <c r="FE28" s="22">
        <v>0.2</v>
      </c>
      <c r="FF28" s="22">
        <v>0.2</v>
      </c>
      <c r="FG28" s="22">
        <v>0.2</v>
      </c>
      <c r="FH28" s="22">
        <v>0.2</v>
      </c>
      <c r="FI28" s="22">
        <v>0.2</v>
      </c>
      <c r="FJ28" s="22">
        <v>0.2</v>
      </c>
      <c r="FK28" s="22">
        <v>0.2</v>
      </c>
      <c r="FM28" s="1"/>
      <c r="FN28" s="10" t="s">
        <v>310</v>
      </c>
      <c r="FO28" s="1">
        <v>2.4</v>
      </c>
      <c r="FP28" s="1">
        <v>2.1</v>
      </c>
      <c r="FQ28" s="1">
        <v>1.7</v>
      </c>
      <c r="FR28" s="1">
        <v>1.6</v>
      </c>
      <c r="FS28" s="1">
        <v>1.4</v>
      </c>
      <c r="FT28" s="1">
        <v>0.8</v>
      </c>
      <c r="FU28" s="1">
        <v>1.4</v>
      </c>
      <c r="FV28" s="1">
        <v>1.3</v>
      </c>
      <c r="FW28" s="1">
        <v>0.9</v>
      </c>
      <c r="FX28" s="1">
        <v>0.8</v>
      </c>
      <c r="FY28" s="1">
        <v>0.7</v>
      </c>
      <c r="FZ28" s="1">
        <v>1</v>
      </c>
      <c r="GA28" s="1">
        <v>0.9</v>
      </c>
      <c r="GB28" s="1">
        <v>1</v>
      </c>
      <c r="GC28" s="1">
        <v>0.8</v>
      </c>
      <c r="GD28" s="1">
        <v>1</v>
      </c>
      <c r="GE28" s="1">
        <v>0.9</v>
      </c>
      <c r="GF28" s="1">
        <v>0.8</v>
      </c>
      <c r="GG28" s="1">
        <v>0.8</v>
      </c>
      <c r="GH28" s="1">
        <v>0.8</v>
      </c>
      <c r="GI28" s="1">
        <v>0.9</v>
      </c>
      <c r="GK28" s="1"/>
      <c r="GL28" s="10" t="s">
        <v>310</v>
      </c>
      <c r="GM28" s="1">
        <v>2.8</v>
      </c>
      <c r="GN28" s="1">
        <v>2.8</v>
      </c>
      <c r="GO28" s="1">
        <v>2.5</v>
      </c>
      <c r="GP28" s="1">
        <v>2.2999999999999998</v>
      </c>
      <c r="GQ28" s="1">
        <v>1.9</v>
      </c>
      <c r="GR28" s="1">
        <v>1.6</v>
      </c>
      <c r="GS28" s="1">
        <v>1.9</v>
      </c>
      <c r="GT28" s="1">
        <v>2.6</v>
      </c>
      <c r="GU28" s="1">
        <v>3.2</v>
      </c>
      <c r="GV28" s="1">
        <v>2.2999999999999998</v>
      </c>
      <c r="GW28" s="1">
        <v>2.5</v>
      </c>
      <c r="GX28" s="1">
        <v>2.6</v>
      </c>
      <c r="GY28" s="1">
        <v>2.4</v>
      </c>
      <c r="GZ28" s="1">
        <v>2.2000000000000002</v>
      </c>
      <c r="HA28" s="1">
        <v>1.9</v>
      </c>
      <c r="HB28" s="1">
        <v>1.9</v>
      </c>
      <c r="HC28" s="1">
        <v>1.5</v>
      </c>
      <c r="HD28" s="1">
        <v>1.7</v>
      </c>
      <c r="HE28" s="1">
        <v>2.9</v>
      </c>
      <c r="HF28" s="1">
        <v>2.8</v>
      </c>
      <c r="HG28" s="1">
        <v>2.6</v>
      </c>
    </row>
    <row r="29" spans="1:215" ht="15">
      <c r="A29" s="300"/>
      <c r="B29" s="300"/>
      <c r="C29" s="1"/>
      <c r="D29" s="1"/>
      <c r="E29" s="1"/>
      <c r="F29" s="1"/>
      <c r="G29" s="1"/>
      <c r="H29" s="1"/>
      <c r="I29" s="1"/>
      <c r="J29" s="1"/>
      <c r="K29" s="1"/>
      <c r="L29" s="1"/>
      <c r="M29" s="1"/>
      <c r="N29" s="1"/>
      <c r="O29" s="1"/>
      <c r="P29" s="1"/>
      <c r="Q29" s="1"/>
      <c r="R29" s="1"/>
      <c r="S29" s="1"/>
      <c r="T29" s="1"/>
      <c r="U29" s="1"/>
      <c r="V29" s="1"/>
      <c r="W29" s="1"/>
      <c r="Y29" s="300"/>
      <c r="Z29" s="300"/>
      <c r="AA29" s="1"/>
      <c r="AB29" s="1"/>
      <c r="AC29" s="1"/>
      <c r="AD29" s="1"/>
      <c r="AE29" s="1"/>
      <c r="AF29" s="1"/>
      <c r="AG29" s="1"/>
      <c r="AH29" s="1"/>
      <c r="AI29" s="1"/>
      <c r="AJ29" s="1"/>
      <c r="AK29" s="1"/>
      <c r="AL29" s="1"/>
      <c r="AM29" s="1"/>
      <c r="AN29" s="1"/>
      <c r="AO29" s="1"/>
      <c r="AP29" s="1"/>
      <c r="AQ29" s="1"/>
      <c r="AR29" s="1"/>
      <c r="AS29" s="1"/>
      <c r="AT29" s="1"/>
      <c r="AU29" s="1"/>
      <c r="AW29" s="300"/>
      <c r="AX29" s="300"/>
      <c r="AY29" s="1"/>
      <c r="AZ29" s="1"/>
      <c r="BA29" s="1"/>
      <c r="BB29" s="1"/>
      <c r="BC29" s="1"/>
      <c r="BD29" s="1"/>
      <c r="BE29" s="1"/>
      <c r="BF29" s="1"/>
      <c r="BG29" s="1"/>
      <c r="BH29" s="1"/>
      <c r="BI29" s="1"/>
      <c r="BJ29" s="1"/>
      <c r="BK29" s="1"/>
      <c r="BL29" s="1"/>
      <c r="BM29" s="1"/>
      <c r="BN29" s="1"/>
      <c r="BO29" s="1"/>
      <c r="BP29" s="1"/>
      <c r="BQ29" s="1"/>
      <c r="BR29" s="1"/>
      <c r="BS29" s="1"/>
      <c r="BU29" s="310"/>
      <c r="BV29" s="310"/>
      <c r="BW29" s="22"/>
      <c r="BX29" s="22"/>
      <c r="BY29" s="22"/>
      <c r="BZ29" s="22"/>
      <c r="CA29" s="22"/>
      <c r="CB29" s="22"/>
      <c r="CC29" s="22"/>
      <c r="CD29" s="22"/>
      <c r="CE29" s="22"/>
      <c r="CF29" s="22"/>
      <c r="CG29" s="22"/>
      <c r="CH29" s="22"/>
      <c r="CI29" s="22"/>
      <c r="CJ29" s="22"/>
      <c r="CK29" s="22"/>
      <c r="CL29" s="22"/>
      <c r="CM29" s="22"/>
      <c r="CN29" s="22"/>
      <c r="CO29" s="22"/>
      <c r="CP29" s="22"/>
      <c r="CQ29" s="22"/>
      <c r="CR29" s="38"/>
      <c r="CS29" s="310"/>
      <c r="CT29" s="310"/>
      <c r="CU29" s="22"/>
      <c r="CV29" s="22"/>
      <c r="CW29" s="22"/>
      <c r="CX29" s="22"/>
      <c r="CY29" s="22"/>
      <c r="CZ29" s="22"/>
      <c r="DA29" s="22"/>
      <c r="DB29" s="22"/>
      <c r="DC29" s="22"/>
      <c r="DD29" s="22"/>
      <c r="DE29" s="22"/>
      <c r="DF29" s="22"/>
      <c r="DG29" s="22"/>
      <c r="DH29" s="22"/>
      <c r="DI29" s="22"/>
      <c r="DJ29" s="22"/>
      <c r="DK29" s="22"/>
      <c r="DL29" s="22"/>
      <c r="DM29" s="22"/>
      <c r="DN29" s="22"/>
      <c r="DO29" s="22"/>
      <c r="DP29" s="38"/>
      <c r="DQ29" s="310"/>
      <c r="DR29" s="310"/>
      <c r="DS29" s="22"/>
      <c r="DT29" s="22"/>
      <c r="DU29" s="22"/>
      <c r="DV29" s="22"/>
      <c r="DW29" s="22"/>
      <c r="DX29" s="22"/>
      <c r="DY29" s="22"/>
      <c r="DZ29" s="22"/>
      <c r="EA29" s="22"/>
      <c r="EB29" s="22"/>
      <c r="EC29" s="22"/>
      <c r="ED29" s="22"/>
      <c r="EE29" s="22"/>
      <c r="EF29" s="22"/>
      <c r="EG29" s="22"/>
      <c r="EH29" s="22"/>
      <c r="EI29" s="22"/>
      <c r="EJ29" s="22"/>
      <c r="EK29" s="22"/>
      <c r="EL29" s="22"/>
      <c r="EM29" s="22"/>
      <c r="EN29" s="38"/>
      <c r="EO29" s="310"/>
      <c r="EP29" s="310"/>
      <c r="EQ29" s="22"/>
      <c r="ER29" s="22"/>
      <c r="ES29" s="22"/>
      <c r="ET29" s="22"/>
      <c r="EU29" s="22"/>
      <c r="EV29" s="22"/>
      <c r="EW29" s="22"/>
      <c r="EX29" s="22"/>
      <c r="EY29" s="22"/>
      <c r="EZ29" s="22"/>
      <c r="FA29" s="22"/>
      <c r="FB29" s="22"/>
      <c r="FC29" s="22"/>
      <c r="FD29" s="22"/>
      <c r="FE29" s="22"/>
      <c r="FF29" s="22"/>
      <c r="FG29" s="22"/>
      <c r="FH29" s="22"/>
      <c r="FI29" s="22"/>
      <c r="FJ29" s="22"/>
      <c r="FK29" s="22"/>
      <c r="FM29" s="300"/>
      <c r="FN29" s="300"/>
      <c r="FO29" s="1"/>
      <c r="FP29" s="1"/>
      <c r="FQ29" s="1"/>
      <c r="FR29" s="1"/>
      <c r="FS29" s="1"/>
      <c r="FT29" s="1"/>
      <c r="FU29" s="1"/>
      <c r="FV29" s="1"/>
      <c r="FW29" s="1"/>
      <c r="FX29" s="1"/>
      <c r="FY29" s="1"/>
      <c r="FZ29" s="1"/>
      <c r="GA29" s="1"/>
      <c r="GB29" s="1"/>
      <c r="GC29" s="1"/>
      <c r="GD29" s="1"/>
      <c r="GE29" s="1"/>
      <c r="GF29" s="1"/>
      <c r="GG29" s="1"/>
      <c r="GH29" s="1"/>
      <c r="GI29" s="1"/>
      <c r="GK29" s="300"/>
      <c r="GL29" s="300"/>
      <c r="GM29" s="1"/>
      <c r="GN29" s="1"/>
      <c r="GO29" s="1"/>
      <c r="GP29" s="1"/>
      <c r="GQ29" s="1"/>
      <c r="GR29" s="1"/>
      <c r="GS29" s="1"/>
      <c r="GT29" s="1"/>
      <c r="GU29" s="1"/>
      <c r="GV29" s="1"/>
      <c r="GW29" s="1"/>
      <c r="GX29" s="1"/>
      <c r="GY29" s="1"/>
      <c r="GZ29" s="1"/>
      <c r="HA29" s="1"/>
      <c r="HB29" s="1"/>
      <c r="HC29" s="1"/>
      <c r="HD29" s="1"/>
      <c r="HE29" s="1"/>
      <c r="HF29" s="1"/>
      <c r="HG29" s="1"/>
    </row>
    <row r="30" spans="1:215" ht="15">
      <c r="A30" s="1"/>
      <c r="B30" s="12" t="s">
        <v>313</v>
      </c>
      <c r="C30" s="1"/>
      <c r="D30" s="1"/>
      <c r="E30" s="1"/>
      <c r="F30" s="1"/>
      <c r="G30" s="1"/>
      <c r="H30" s="1"/>
      <c r="I30" s="1"/>
      <c r="J30" s="1"/>
      <c r="K30" s="1"/>
      <c r="L30" s="1"/>
      <c r="M30" s="1"/>
      <c r="N30" s="1"/>
      <c r="O30" s="1"/>
      <c r="P30" s="1"/>
      <c r="Q30" s="1"/>
      <c r="R30" s="1"/>
      <c r="S30" s="1"/>
      <c r="T30" s="1"/>
      <c r="U30" s="1"/>
      <c r="V30" s="1"/>
      <c r="W30" s="1"/>
      <c r="Y30" s="1"/>
      <c r="Z30" s="12" t="s">
        <v>313</v>
      </c>
      <c r="AA30" s="1"/>
      <c r="AB30" s="1"/>
      <c r="AC30" s="1"/>
      <c r="AD30" s="1"/>
      <c r="AE30" s="1"/>
      <c r="AF30" s="1"/>
      <c r="AG30" s="1"/>
      <c r="AH30" s="1"/>
      <c r="AI30" s="1"/>
      <c r="AJ30" s="1"/>
      <c r="AK30" s="1"/>
      <c r="AL30" s="1"/>
      <c r="AM30" s="1"/>
      <c r="AN30" s="1"/>
      <c r="AO30" s="1"/>
      <c r="AP30" s="1"/>
      <c r="AQ30" s="1"/>
      <c r="AR30" s="1"/>
      <c r="AS30" s="1"/>
      <c r="AT30" s="1"/>
      <c r="AU30" s="1"/>
      <c r="AW30" s="1"/>
      <c r="AX30" s="12" t="s">
        <v>313</v>
      </c>
      <c r="AY30" s="1"/>
      <c r="AZ30" s="1"/>
      <c r="BA30" s="1"/>
      <c r="BB30" s="1"/>
      <c r="BC30" s="1"/>
      <c r="BD30" s="1"/>
      <c r="BE30" s="1"/>
      <c r="BF30" s="1"/>
      <c r="BG30" s="1"/>
      <c r="BH30" s="1"/>
      <c r="BI30" s="1"/>
      <c r="BJ30" s="1"/>
      <c r="BK30" s="1"/>
      <c r="BL30" s="1"/>
      <c r="BM30" s="1"/>
      <c r="BN30" s="1"/>
      <c r="BO30" s="1"/>
      <c r="BP30" s="1"/>
      <c r="BQ30" s="1"/>
      <c r="BR30" s="1"/>
      <c r="BS30" s="1"/>
      <c r="BU30" s="22"/>
      <c r="BV30" s="30" t="s">
        <v>314</v>
      </c>
      <c r="BW30" s="22"/>
      <c r="BX30" s="22"/>
      <c r="BY30" s="22"/>
      <c r="BZ30" s="22"/>
      <c r="CA30" s="22"/>
      <c r="CB30" s="22"/>
      <c r="CC30" s="22"/>
      <c r="CD30" s="22"/>
      <c r="CE30" s="22"/>
      <c r="CF30" s="22"/>
      <c r="CG30" s="22"/>
      <c r="CH30" s="22"/>
      <c r="CI30" s="22"/>
      <c r="CJ30" s="22"/>
      <c r="CK30" s="22"/>
      <c r="CL30" s="22"/>
      <c r="CM30" s="22"/>
      <c r="CN30" s="22"/>
      <c r="CO30" s="22"/>
      <c r="CP30" s="22"/>
      <c r="CQ30" s="22"/>
      <c r="CR30" s="38"/>
      <c r="CS30" s="22"/>
      <c r="CT30" s="30" t="s">
        <v>314</v>
      </c>
      <c r="CU30" s="22"/>
      <c r="CV30" s="22"/>
      <c r="CW30" s="22"/>
      <c r="CX30" s="22"/>
      <c r="CY30" s="22"/>
      <c r="CZ30" s="22"/>
      <c r="DA30" s="22"/>
      <c r="DB30" s="22"/>
      <c r="DC30" s="22"/>
      <c r="DD30" s="22"/>
      <c r="DE30" s="22"/>
      <c r="DF30" s="22"/>
      <c r="DG30" s="22"/>
      <c r="DH30" s="22"/>
      <c r="DI30" s="22"/>
      <c r="DJ30" s="22"/>
      <c r="DK30" s="22"/>
      <c r="DL30" s="22"/>
      <c r="DM30" s="22"/>
      <c r="DN30" s="22"/>
      <c r="DO30" s="22"/>
      <c r="DP30" s="38"/>
      <c r="DQ30" s="22"/>
      <c r="DR30" s="30" t="s">
        <v>314</v>
      </c>
      <c r="DS30" s="22"/>
      <c r="DT30" s="22"/>
      <c r="DU30" s="22"/>
      <c r="DV30" s="22"/>
      <c r="DW30" s="22"/>
      <c r="DX30" s="22"/>
      <c r="DY30" s="22"/>
      <c r="DZ30" s="22"/>
      <c r="EA30" s="22"/>
      <c r="EB30" s="22"/>
      <c r="EC30" s="22"/>
      <c r="ED30" s="22"/>
      <c r="EE30" s="22"/>
      <c r="EF30" s="22"/>
      <c r="EG30" s="22"/>
      <c r="EH30" s="22"/>
      <c r="EI30" s="22"/>
      <c r="EJ30" s="22"/>
      <c r="EK30" s="22"/>
      <c r="EL30" s="22"/>
      <c r="EM30" s="22"/>
      <c r="EN30" s="38"/>
      <c r="EO30" s="22"/>
      <c r="EP30" s="30" t="s">
        <v>314</v>
      </c>
      <c r="EQ30" s="22"/>
      <c r="ER30" s="22"/>
      <c r="ES30" s="22"/>
      <c r="ET30" s="22"/>
      <c r="EU30" s="22"/>
      <c r="EV30" s="22"/>
      <c r="EW30" s="22"/>
      <c r="EX30" s="22"/>
      <c r="EY30" s="22"/>
      <c r="EZ30" s="22"/>
      <c r="FA30" s="22"/>
      <c r="FB30" s="22"/>
      <c r="FC30" s="22"/>
      <c r="FD30" s="22"/>
      <c r="FE30" s="22"/>
      <c r="FF30" s="22"/>
      <c r="FG30" s="22"/>
      <c r="FH30" s="22"/>
      <c r="FI30" s="22"/>
      <c r="FJ30" s="22"/>
      <c r="FK30" s="22"/>
      <c r="FM30" s="1"/>
      <c r="FN30" s="12" t="s">
        <v>313</v>
      </c>
      <c r="FO30" s="1"/>
      <c r="FP30" s="1"/>
      <c r="FQ30" s="1"/>
      <c r="FR30" s="1"/>
      <c r="FS30" s="1"/>
      <c r="FT30" s="1"/>
      <c r="FU30" s="1"/>
      <c r="FV30" s="1"/>
      <c r="FW30" s="1"/>
      <c r="FX30" s="1"/>
      <c r="FY30" s="1"/>
      <c r="FZ30" s="1"/>
      <c r="GA30" s="1"/>
      <c r="GB30" s="1"/>
      <c r="GC30" s="1"/>
      <c r="GD30" s="1"/>
      <c r="GE30" s="1"/>
      <c r="GF30" s="1"/>
      <c r="GG30" s="1"/>
      <c r="GH30" s="1"/>
      <c r="GI30" s="1"/>
      <c r="GK30" s="1"/>
      <c r="GL30" s="12" t="s">
        <v>313</v>
      </c>
      <c r="GM30" s="1"/>
      <c r="GN30" s="1"/>
      <c r="GO30" s="1"/>
      <c r="GP30" s="1"/>
      <c r="GQ30" s="1"/>
      <c r="GR30" s="1"/>
      <c r="GS30" s="1"/>
      <c r="GT30" s="1"/>
      <c r="GU30" s="1"/>
      <c r="GV30" s="1"/>
      <c r="GW30" s="1"/>
      <c r="GX30" s="1"/>
      <c r="GY30" s="1"/>
      <c r="GZ30" s="1"/>
      <c r="HA30" s="1"/>
      <c r="HB30" s="1"/>
      <c r="HC30" s="1"/>
      <c r="HD30" s="1"/>
      <c r="HE30" s="1"/>
      <c r="HF30" s="1"/>
      <c r="HG30" s="1"/>
    </row>
    <row r="31" spans="1:215" ht="15">
      <c r="A31" s="1"/>
      <c r="B31" s="13" t="s">
        <v>315</v>
      </c>
      <c r="C31" s="9">
        <v>1753</v>
      </c>
      <c r="D31" s="9">
        <v>1664</v>
      </c>
      <c r="E31" s="9">
        <v>1822</v>
      </c>
      <c r="F31" s="9">
        <v>1833</v>
      </c>
      <c r="G31" s="9">
        <v>1848</v>
      </c>
      <c r="H31" s="9">
        <v>1863</v>
      </c>
      <c r="I31" s="9">
        <v>1870</v>
      </c>
      <c r="J31" s="9">
        <v>1915</v>
      </c>
      <c r="K31" s="9">
        <v>1984</v>
      </c>
      <c r="L31" s="9">
        <v>1818</v>
      </c>
      <c r="M31" s="9">
        <v>1873</v>
      </c>
      <c r="N31" s="9">
        <v>2004</v>
      </c>
      <c r="O31" s="9">
        <v>1971</v>
      </c>
      <c r="P31" s="9">
        <v>1670</v>
      </c>
      <c r="Q31" s="9">
        <v>1634</v>
      </c>
      <c r="R31" s="9">
        <v>1641</v>
      </c>
      <c r="S31" s="9">
        <v>1717</v>
      </c>
      <c r="T31" s="9">
        <v>1731</v>
      </c>
      <c r="U31" s="9">
        <v>1534</v>
      </c>
      <c r="V31" s="9">
        <v>1509</v>
      </c>
      <c r="W31" s="9">
        <v>1334</v>
      </c>
      <c r="Y31" s="1"/>
      <c r="Z31" s="13" t="s">
        <v>315</v>
      </c>
      <c r="AA31" s="9">
        <v>11684</v>
      </c>
      <c r="AB31" s="9">
        <v>11875</v>
      </c>
      <c r="AC31" s="9">
        <v>12351</v>
      </c>
      <c r="AD31" s="9">
        <v>12507</v>
      </c>
      <c r="AE31" s="9">
        <v>12448</v>
      </c>
      <c r="AF31" s="9">
        <v>12120</v>
      </c>
      <c r="AG31" s="9">
        <v>12312</v>
      </c>
      <c r="AH31" s="9">
        <v>11729</v>
      </c>
      <c r="AI31" s="9">
        <v>12474</v>
      </c>
      <c r="AJ31" s="9">
        <v>11117</v>
      </c>
      <c r="AK31" s="9">
        <v>11331</v>
      </c>
      <c r="AL31" s="9">
        <v>12472</v>
      </c>
      <c r="AM31" s="9">
        <v>12716</v>
      </c>
      <c r="AN31" s="9">
        <v>10835</v>
      </c>
      <c r="AO31" s="9">
        <v>9556</v>
      </c>
      <c r="AP31" s="9">
        <v>11881</v>
      </c>
      <c r="AQ31" s="9">
        <v>11777</v>
      </c>
      <c r="AR31" s="9">
        <v>11699</v>
      </c>
      <c r="AS31" s="9">
        <v>11380</v>
      </c>
      <c r="AT31" s="9">
        <v>10907</v>
      </c>
      <c r="AU31" s="9">
        <v>9095</v>
      </c>
      <c r="AW31" s="1"/>
      <c r="AX31" s="13" t="s">
        <v>315</v>
      </c>
      <c r="AY31" s="9">
        <v>8750</v>
      </c>
      <c r="AZ31" s="9">
        <v>8722</v>
      </c>
      <c r="BA31" s="9">
        <v>9213</v>
      </c>
      <c r="BB31" s="9">
        <v>9324</v>
      </c>
      <c r="BC31" s="9">
        <v>9150</v>
      </c>
      <c r="BD31" s="9">
        <v>9133</v>
      </c>
      <c r="BE31" s="9">
        <v>9126</v>
      </c>
      <c r="BF31" s="9">
        <v>9130</v>
      </c>
      <c r="BG31" s="9">
        <v>9269</v>
      </c>
      <c r="BH31" s="9">
        <v>8131</v>
      </c>
      <c r="BI31" s="9">
        <v>8498</v>
      </c>
      <c r="BJ31" s="9">
        <v>10057</v>
      </c>
      <c r="BK31" s="9">
        <v>9793</v>
      </c>
      <c r="BL31" s="9">
        <v>7810</v>
      </c>
      <c r="BM31" s="9">
        <v>6848</v>
      </c>
      <c r="BN31" s="9">
        <v>8282</v>
      </c>
      <c r="BO31" s="9">
        <v>9228</v>
      </c>
      <c r="BP31" s="9">
        <v>7825</v>
      </c>
      <c r="BQ31" s="9">
        <v>7329</v>
      </c>
      <c r="BR31" s="9">
        <v>6904</v>
      </c>
      <c r="BS31" s="9">
        <v>5801</v>
      </c>
      <c r="BU31" s="22"/>
      <c r="BV31" s="31" t="s">
        <v>316</v>
      </c>
      <c r="BW31" s="35">
        <v>72837</v>
      </c>
      <c r="BX31" s="35">
        <v>74119</v>
      </c>
      <c r="BY31" s="35">
        <v>76463</v>
      </c>
      <c r="BZ31" s="35">
        <v>78893</v>
      </c>
      <c r="CA31" s="35">
        <v>77614</v>
      </c>
      <c r="CB31" s="35">
        <v>77298</v>
      </c>
      <c r="CC31" s="35">
        <v>77145</v>
      </c>
      <c r="CD31" s="35">
        <v>81323</v>
      </c>
      <c r="CE31" s="35">
        <v>77576</v>
      </c>
      <c r="CF31" s="35">
        <v>79473</v>
      </c>
      <c r="CG31" s="35">
        <v>78494</v>
      </c>
      <c r="CH31" s="35">
        <v>80127</v>
      </c>
      <c r="CI31" s="35">
        <v>78964</v>
      </c>
      <c r="CJ31" s="35">
        <v>77620</v>
      </c>
      <c r="CK31" s="35">
        <v>72565</v>
      </c>
      <c r="CL31" s="35">
        <v>73370</v>
      </c>
      <c r="CM31" s="35">
        <v>72217</v>
      </c>
      <c r="CN31" s="35">
        <v>73134</v>
      </c>
      <c r="CO31" s="35">
        <v>70631</v>
      </c>
      <c r="CP31" s="35">
        <v>70689</v>
      </c>
      <c r="CQ31" s="35">
        <v>57108</v>
      </c>
      <c r="CR31" s="38"/>
      <c r="CS31" s="22"/>
      <c r="CT31" s="31" t="s">
        <v>316</v>
      </c>
      <c r="CU31" s="35">
        <v>131612</v>
      </c>
      <c r="CV31" s="35">
        <v>130621</v>
      </c>
      <c r="CW31" s="35">
        <v>135626</v>
      </c>
      <c r="CX31" s="35">
        <v>135684</v>
      </c>
      <c r="CY31" s="35">
        <v>137713</v>
      </c>
      <c r="CZ31" s="35">
        <v>139397</v>
      </c>
      <c r="DA31" s="35">
        <v>135562</v>
      </c>
      <c r="DB31" s="35">
        <v>136989</v>
      </c>
      <c r="DC31" s="35">
        <v>135376</v>
      </c>
      <c r="DD31" s="35">
        <v>139081</v>
      </c>
      <c r="DE31" s="35">
        <v>139229</v>
      </c>
      <c r="DF31" s="35">
        <v>135251</v>
      </c>
      <c r="DG31" s="35">
        <v>126495</v>
      </c>
      <c r="DH31" s="35">
        <v>132821</v>
      </c>
      <c r="DI31" s="35">
        <v>127170</v>
      </c>
      <c r="DJ31" s="35">
        <v>127168</v>
      </c>
      <c r="DK31" s="35">
        <v>125539</v>
      </c>
      <c r="DL31" s="35">
        <v>120911</v>
      </c>
      <c r="DM31" s="35">
        <v>120352</v>
      </c>
      <c r="DN31" s="35">
        <v>120800</v>
      </c>
      <c r="DO31" s="35">
        <v>92572</v>
      </c>
      <c r="DP31" s="38"/>
      <c r="DQ31" s="22"/>
      <c r="DR31" s="31" t="s">
        <v>316</v>
      </c>
      <c r="DS31" s="35">
        <v>8557</v>
      </c>
      <c r="DT31" s="35">
        <v>8133</v>
      </c>
      <c r="DU31" s="35">
        <v>8595</v>
      </c>
      <c r="DV31" s="35">
        <v>8678</v>
      </c>
      <c r="DW31" s="35">
        <v>8756</v>
      </c>
      <c r="DX31" s="35">
        <v>7775</v>
      </c>
      <c r="DY31" s="35">
        <v>8248</v>
      </c>
      <c r="DZ31" s="35">
        <v>8808</v>
      </c>
      <c r="EA31" s="35">
        <v>8203</v>
      </c>
      <c r="EB31" s="35">
        <v>8269</v>
      </c>
      <c r="EC31" s="35">
        <v>8996</v>
      </c>
      <c r="ED31" s="35">
        <v>8304</v>
      </c>
      <c r="EE31" s="35">
        <v>10331</v>
      </c>
      <c r="EF31" s="35">
        <v>10173</v>
      </c>
      <c r="EG31" s="35">
        <v>9837</v>
      </c>
      <c r="EH31" s="35">
        <v>9122</v>
      </c>
      <c r="EI31" s="35">
        <v>8971</v>
      </c>
      <c r="EJ31" s="35">
        <v>8407</v>
      </c>
      <c r="EK31" s="35">
        <v>8738</v>
      </c>
      <c r="EL31" s="35">
        <v>8496</v>
      </c>
      <c r="EM31" s="35">
        <v>7223</v>
      </c>
      <c r="EN31" s="38"/>
      <c r="EO31" s="22"/>
      <c r="EP31" s="31" t="s">
        <v>316</v>
      </c>
      <c r="EQ31" s="35">
        <v>9428</v>
      </c>
      <c r="ER31" s="35">
        <v>9020</v>
      </c>
      <c r="ES31" s="35">
        <v>9855</v>
      </c>
      <c r="ET31" s="35">
        <v>10240</v>
      </c>
      <c r="EU31" s="35">
        <v>9888</v>
      </c>
      <c r="EV31" s="35">
        <v>9478</v>
      </c>
      <c r="EW31" s="35">
        <v>10053</v>
      </c>
      <c r="EX31" s="35">
        <v>10938</v>
      </c>
      <c r="EY31" s="35">
        <v>11707</v>
      </c>
      <c r="EZ31" s="35">
        <v>11988</v>
      </c>
      <c r="FA31" s="35">
        <v>12079</v>
      </c>
      <c r="FB31" s="35">
        <v>9645</v>
      </c>
      <c r="FC31" s="35">
        <v>11010</v>
      </c>
      <c r="FD31" s="35">
        <v>10998</v>
      </c>
      <c r="FE31" s="35">
        <v>9624</v>
      </c>
      <c r="FF31" s="35">
        <v>9881</v>
      </c>
      <c r="FG31" s="35">
        <v>9718</v>
      </c>
      <c r="FH31" s="35">
        <v>9370</v>
      </c>
      <c r="FI31" s="35">
        <v>8744</v>
      </c>
      <c r="FJ31" s="35">
        <v>8390</v>
      </c>
      <c r="FK31" s="35">
        <v>6860</v>
      </c>
      <c r="FM31" s="1"/>
      <c r="FN31" s="13" t="s">
        <v>315</v>
      </c>
      <c r="FO31" s="9">
        <v>28330</v>
      </c>
      <c r="FP31" s="9">
        <v>29675</v>
      </c>
      <c r="FQ31" s="9">
        <v>29897</v>
      </c>
      <c r="FR31" s="9">
        <v>27862</v>
      </c>
      <c r="FS31" s="9">
        <v>26869</v>
      </c>
      <c r="FT31" s="9">
        <v>27685</v>
      </c>
      <c r="FU31" s="9">
        <v>27939</v>
      </c>
      <c r="FV31" s="9">
        <v>29744</v>
      </c>
      <c r="FW31" s="9">
        <v>28476</v>
      </c>
      <c r="FX31" s="9">
        <v>27403</v>
      </c>
      <c r="FY31" s="9">
        <v>26211</v>
      </c>
      <c r="FZ31" s="9">
        <v>23229</v>
      </c>
      <c r="GA31" s="9">
        <v>24479</v>
      </c>
      <c r="GB31" s="9">
        <v>25220</v>
      </c>
      <c r="GC31" s="9">
        <v>25131</v>
      </c>
      <c r="GD31" s="9">
        <v>23181</v>
      </c>
      <c r="GE31" s="9">
        <v>23194</v>
      </c>
      <c r="GF31" s="9">
        <v>22937</v>
      </c>
      <c r="GG31" s="9">
        <v>22636</v>
      </c>
      <c r="GH31" s="9">
        <v>23039</v>
      </c>
      <c r="GI31" s="9">
        <v>18677</v>
      </c>
      <c r="GK31" s="1"/>
      <c r="GL31" s="13" t="s">
        <v>315</v>
      </c>
      <c r="GM31" s="9">
        <v>33892</v>
      </c>
      <c r="GN31" s="9">
        <v>32919</v>
      </c>
      <c r="GO31" s="9">
        <v>33196</v>
      </c>
      <c r="GP31" s="9">
        <v>32511</v>
      </c>
      <c r="GQ31" s="9">
        <v>33767</v>
      </c>
      <c r="GR31" s="9">
        <v>31915</v>
      </c>
      <c r="GS31" s="9">
        <v>30413</v>
      </c>
      <c r="GT31" s="9">
        <v>32176</v>
      </c>
      <c r="GU31" s="9">
        <v>30615</v>
      </c>
      <c r="GV31" s="9">
        <v>30402</v>
      </c>
      <c r="GW31" s="9">
        <v>30321</v>
      </c>
      <c r="GX31" s="9">
        <v>27942</v>
      </c>
      <c r="GY31" s="9">
        <v>28779</v>
      </c>
      <c r="GZ31" s="9">
        <v>29160</v>
      </c>
      <c r="HA31" s="9">
        <v>29353</v>
      </c>
      <c r="HB31" s="9">
        <v>30087</v>
      </c>
      <c r="HC31" s="9">
        <v>32142</v>
      </c>
      <c r="HD31" s="9">
        <v>31565</v>
      </c>
      <c r="HE31" s="9">
        <v>31318</v>
      </c>
      <c r="HF31" s="9">
        <v>30359</v>
      </c>
      <c r="HG31" s="9">
        <v>26390</v>
      </c>
    </row>
    <row r="32" spans="1:215" ht="15">
      <c r="A32" s="300"/>
      <c r="B32" s="300"/>
      <c r="C32" s="1"/>
      <c r="D32" s="1"/>
      <c r="E32" s="1"/>
      <c r="F32" s="1"/>
      <c r="G32" s="1"/>
      <c r="H32" s="1"/>
      <c r="I32" s="1"/>
      <c r="J32" s="1"/>
      <c r="K32" s="1"/>
      <c r="L32" s="1"/>
      <c r="M32" s="1"/>
      <c r="N32" s="1"/>
      <c r="O32" s="1"/>
      <c r="P32" s="1"/>
      <c r="Q32" s="1"/>
      <c r="R32" s="1"/>
      <c r="S32" s="1"/>
      <c r="T32" s="1"/>
      <c r="U32" s="1"/>
      <c r="V32" s="1"/>
      <c r="W32" s="1"/>
      <c r="Y32" s="300"/>
      <c r="Z32" s="300"/>
      <c r="AA32" s="1"/>
      <c r="AB32" s="1"/>
      <c r="AC32" s="1"/>
      <c r="AD32" s="1"/>
      <c r="AE32" s="1"/>
      <c r="AF32" s="1"/>
      <c r="AG32" s="1"/>
      <c r="AH32" s="1"/>
      <c r="AI32" s="1"/>
      <c r="AJ32" s="1"/>
      <c r="AK32" s="1"/>
      <c r="AL32" s="1"/>
      <c r="AM32" s="1"/>
      <c r="AN32" s="1"/>
      <c r="AO32" s="1"/>
      <c r="AP32" s="1"/>
      <c r="AQ32" s="1"/>
      <c r="AR32" s="1"/>
      <c r="AS32" s="1"/>
      <c r="AT32" s="1"/>
      <c r="AU32" s="1"/>
      <c r="AW32" s="300"/>
      <c r="AX32" s="300"/>
      <c r="AY32" s="1"/>
      <c r="AZ32" s="1"/>
      <c r="BA32" s="1"/>
      <c r="BB32" s="1"/>
      <c r="BC32" s="1"/>
      <c r="BD32" s="1"/>
      <c r="BE32" s="1"/>
      <c r="BF32" s="1"/>
      <c r="BG32" s="1"/>
      <c r="BH32" s="1"/>
      <c r="BI32" s="1"/>
      <c r="BJ32" s="1"/>
      <c r="BK32" s="1"/>
      <c r="BL32" s="1"/>
      <c r="BM32" s="1"/>
      <c r="BN32" s="1"/>
      <c r="BO32" s="1"/>
      <c r="BP32" s="1"/>
      <c r="BQ32" s="1"/>
      <c r="BR32" s="1"/>
      <c r="BS32" s="1"/>
      <c r="BU32" s="310"/>
      <c r="BV32" s="310"/>
      <c r="BW32" s="22"/>
      <c r="BX32" s="22"/>
      <c r="BY32" s="22"/>
      <c r="BZ32" s="22"/>
      <c r="CA32" s="22"/>
      <c r="CB32" s="22"/>
      <c r="CC32" s="22"/>
      <c r="CD32" s="22"/>
      <c r="CE32" s="22"/>
      <c r="CF32" s="22"/>
      <c r="CG32" s="22"/>
      <c r="CH32" s="22"/>
      <c r="CI32" s="22"/>
      <c r="CJ32" s="22"/>
      <c r="CK32" s="22"/>
      <c r="CL32" s="22"/>
      <c r="CM32" s="22"/>
      <c r="CN32" s="22"/>
      <c r="CO32" s="22"/>
      <c r="CP32" s="22"/>
      <c r="CQ32" s="22"/>
      <c r="CR32" s="38"/>
      <c r="CS32" s="310"/>
      <c r="CT32" s="310"/>
      <c r="CU32" s="22"/>
      <c r="CV32" s="22"/>
      <c r="CW32" s="22"/>
      <c r="CX32" s="22"/>
      <c r="CY32" s="22"/>
      <c r="CZ32" s="22"/>
      <c r="DA32" s="22"/>
      <c r="DB32" s="22"/>
      <c r="DC32" s="22"/>
      <c r="DD32" s="22"/>
      <c r="DE32" s="22"/>
      <c r="DF32" s="22"/>
      <c r="DG32" s="22"/>
      <c r="DH32" s="22"/>
      <c r="DI32" s="22"/>
      <c r="DJ32" s="22"/>
      <c r="DK32" s="22"/>
      <c r="DL32" s="22"/>
      <c r="DM32" s="22"/>
      <c r="DN32" s="22"/>
      <c r="DO32" s="22"/>
      <c r="DP32" s="38"/>
      <c r="DQ32" s="310"/>
      <c r="DR32" s="310"/>
      <c r="DS32" s="22"/>
      <c r="DT32" s="22"/>
      <c r="DU32" s="22"/>
      <c r="DV32" s="22"/>
      <c r="DW32" s="22"/>
      <c r="DX32" s="22"/>
      <c r="DY32" s="22"/>
      <c r="DZ32" s="22"/>
      <c r="EA32" s="22"/>
      <c r="EB32" s="22"/>
      <c r="EC32" s="22"/>
      <c r="ED32" s="22"/>
      <c r="EE32" s="22"/>
      <c r="EF32" s="22"/>
      <c r="EG32" s="22"/>
      <c r="EH32" s="22"/>
      <c r="EI32" s="22"/>
      <c r="EJ32" s="22"/>
      <c r="EK32" s="22"/>
      <c r="EL32" s="22"/>
      <c r="EM32" s="22"/>
      <c r="EN32" s="38"/>
      <c r="EO32" s="310"/>
      <c r="EP32" s="310"/>
      <c r="EQ32" s="22"/>
      <c r="ER32" s="22"/>
      <c r="ES32" s="22"/>
      <c r="ET32" s="22"/>
      <c r="EU32" s="22"/>
      <c r="EV32" s="22"/>
      <c r="EW32" s="22"/>
      <c r="EX32" s="22"/>
      <c r="EY32" s="22"/>
      <c r="EZ32" s="22"/>
      <c r="FA32" s="22"/>
      <c r="FB32" s="22"/>
      <c r="FC32" s="22"/>
      <c r="FD32" s="22"/>
      <c r="FE32" s="22"/>
      <c r="FF32" s="22"/>
      <c r="FG32" s="22"/>
      <c r="FH32" s="22"/>
      <c r="FI32" s="22"/>
      <c r="FJ32" s="22"/>
      <c r="FK32" s="22"/>
      <c r="FM32" s="300"/>
      <c r="FN32" s="300"/>
      <c r="FO32" s="1"/>
      <c r="FP32" s="1"/>
      <c r="FQ32" s="1"/>
      <c r="FR32" s="1"/>
      <c r="FS32" s="1"/>
      <c r="FT32" s="1"/>
      <c r="FU32" s="1"/>
      <c r="FV32" s="1"/>
      <c r="FW32" s="1"/>
      <c r="FX32" s="1"/>
      <c r="FY32" s="1"/>
      <c r="FZ32" s="1"/>
      <c r="GA32" s="1"/>
      <c r="GB32" s="1"/>
      <c r="GC32" s="1"/>
      <c r="GD32" s="1"/>
      <c r="GE32" s="1"/>
      <c r="GF32" s="1"/>
      <c r="GG32" s="1"/>
      <c r="GH32" s="1"/>
      <c r="GI32" s="1"/>
      <c r="GK32" s="300"/>
      <c r="GL32" s="300"/>
      <c r="GM32" s="1"/>
      <c r="GN32" s="1"/>
      <c r="GO32" s="1"/>
      <c r="GP32" s="1"/>
      <c r="GQ32" s="1"/>
      <c r="GR32" s="1"/>
      <c r="GS32" s="1"/>
      <c r="GT32" s="1"/>
      <c r="GU32" s="1"/>
      <c r="GV32" s="1"/>
      <c r="GW32" s="1"/>
      <c r="GX32" s="1"/>
      <c r="GY32" s="1"/>
      <c r="GZ32" s="1"/>
      <c r="HA32" s="1"/>
      <c r="HB32" s="1"/>
      <c r="HC32" s="1"/>
      <c r="HD32" s="1"/>
      <c r="HE32" s="1"/>
      <c r="HF32" s="1"/>
      <c r="HG32" s="1"/>
    </row>
    <row r="33" spans="1:215" ht="15">
      <c r="A33" s="11"/>
      <c r="B33" s="12" t="s">
        <v>317</v>
      </c>
      <c r="C33" s="11">
        <v>2.02</v>
      </c>
      <c r="D33" s="11">
        <v>2</v>
      </c>
      <c r="E33" s="11">
        <v>1.99</v>
      </c>
      <c r="F33" s="11">
        <v>1.98</v>
      </c>
      <c r="G33" s="11">
        <v>1.96</v>
      </c>
      <c r="H33" s="11">
        <v>1.95</v>
      </c>
      <c r="I33" s="11">
        <v>1.92</v>
      </c>
      <c r="J33" s="11">
        <v>1.9</v>
      </c>
      <c r="K33" s="11">
        <v>1.82</v>
      </c>
      <c r="L33" s="11">
        <v>1.82</v>
      </c>
      <c r="M33" s="11">
        <v>1.81</v>
      </c>
      <c r="N33" s="11">
        <v>1.8</v>
      </c>
      <c r="O33" s="11">
        <v>1.79</v>
      </c>
      <c r="P33" s="11">
        <v>1.78</v>
      </c>
      <c r="Q33" s="11">
        <v>1.76</v>
      </c>
      <c r="R33" s="11">
        <v>1.76</v>
      </c>
      <c r="S33" s="11">
        <v>1.75</v>
      </c>
      <c r="T33" s="11">
        <v>1.72</v>
      </c>
      <c r="U33" s="11">
        <v>1.71</v>
      </c>
      <c r="V33" s="11">
        <v>1.69</v>
      </c>
      <c r="W33" s="11">
        <v>1.69</v>
      </c>
      <c r="Y33" s="11"/>
      <c r="Z33" s="12" t="s">
        <v>317</v>
      </c>
      <c r="AA33" s="11">
        <v>1.65</v>
      </c>
      <c r="AB33" s="11">
        <v>1.65</v>
      </c>
      <c r="AC33" s="11">
        <v>1.63</v>
      </c>
      <c r="AD33" s="11">
        <v>1.61</v>
      </c>
      <c r="AE33" s="11">
        <v>1.6</v>
      </c>
      <c r="AF33" s="11">
        <v>1.59</v>
      </c>
      <c r="AG33" s="11">
        <v>1.58</v>
      </c>
      <c r="AH33" s="11">
        <v>1.56</v>
      </c>
      <c r="AI33" s="11">
        <v>1.53</v>
      </c>
      <c r="AJ33" s="11">
        <v>1.51</v>
      </c>
      <c r="AK33" s="11">
        <v>1.51</v>
      </c>
      <c r="AL33" s="11">
        <v>1.49</v>
      </c>
      <c r="AM33" s="11">
        <v>1.48</v>
      </c>
      <c r="AN33" s="11">
        <v>1.47</v>
      </c>
      <c r="AO33" s="11">
        <v>1.46</v>
      </c>
      <c r="AP33" s="11">
        <v>1.44</v>
      </c>
      <c r="AQ33" s="11">
        <v>1.43</v>
      </c>
      <c r="AR33" s="11">
        <v>1.42</v>
      </c>
      <c r="AS33" s="11">
        <v>1.41</v>
      </c>
      <c r="AT33" s="11">
        <v>1.4</v>
      </c>
      <c r="AU33" s="11">
        <v>1.41</v>
      </c>
      <c r="AW33" s="11"/>
      <c r="AX33" s="12" t="s">
        <v>317</v>
      </c>
      <c r="AY33" s="11">
        <v>1.85</v>
      </c>
      <c r="AZ33" s="11">
        <v>1.83</v>
      </c>
      <c r="BA33" s="11">
        <v>1.81</v>
      </c>
      <c r="BB33" s="11">
        <v>1.8</v>
      </c>
      <c r="BC33" s="11">
        <v>1.78</v>
      </c>
      <c r="BD33" s="11">
        <v>1.77</v>
      </c>
      <c r="BE33" s="11">
        <v>1.75</v>
      </c>
      <c r="BF33" s="11">
        <v>1.73</v>
      </c>
      <c r="BG33" s="11">
        <v>1.71</v>
      </c>
      <c r="BH33" s="11">
        <v>1.69</v>
      </c>
      <c r="BI33" s="11">
        <v>1.67</v>
      </c>
      <c r="BJ33" s="11">
        <v>1.66</v>
      </c>
      <c r="BK33" s="11">
        <v>1.64</v>
      </c>
      <c r="BL33" s="11">
        <v>1.63</v>
      </c>
      <c r="BM33" s="11">
        <v>1.63</v>
      </c>
      <c r="BN33" s="11">
        <v>1.6</v>
      </c>
      <c r="BO33" s="11">
        <v>1.58</v>
      </c>
      <c r="BP33" s="11">
        <v>1.57</v>
      </c>
      <c r="BQ33" s="11">
        <v>1.56</v>
      </c>
      <c r="BR33" s="11">
        <v>1.55</v>
      </c>
      <c r="BS33" s="11">
        <v>1.53</v>
      </c>
      <c r="BU33" s="27"/>
      <c r="BV33" s="30" t="s">
        <v>318</v>
      </c>
      <c r="BW33" s="27">
        <v>2.08</v>
      </c>
      <c r="BX33" s="27">
        <v>2.06</v>
      </c>
      <c r="BY33" s="27">
        <v>2.0499999999999998</v>
      </c>
      <c r="BZ33" s="27">
        <v>2.04</v>
      </c>
      <c r="CA33" s="27">
        <v>2.02</v>
      </c>
      <c r="CB33" s="27">
        <v>2.0099999999999998</v>
      </c>
      <c r="CC33" s="27">
        <v>2</v>
      </c>
      <c r="CD33" s="27">
        <v>1.98</v>
      </c>
      <c r="CE33" s="27">
        <v>1.96</v>
      </c>
      <c r="CF33" s="27">
        <v>1.94</v>
      </c>
      <c r="CG33" s="27">
        <v>1.93</v>
      </c>
      <c r="CH33" s="27">
        <v>1.92</v>
      </c>
      <c r="CI33" s="27">
        <v>1.9</v>
      </c>
      <c r="CJ33" s="27">
        <v>1.88</v>
      </c>
      <c r="CK33" s="27">
        <v>1.88</v>
      </c>
      <c r="CL33" s="27">
        <v>1.87</v>
      </c>
      <c r="CM33" s="27">
        <v>1.86</v>
      </c>
      <c r="CN33" s="27">
        <v>1.85</v>
      </c>
      <c r="CO33" s="27">
        <v>1.84</v>
      </c>
      <c r="CP33" s="27">
        <v>1.82</v>
      </c>
      <c r="CQ33" s="27">
        <v>1.81</v>
      </c>
      <c r="CR33" s="38"/>
      <c r="CS33" s="27"/>
      <c r="CT33" s="30" t="s">
        <v>318</v>
      </c>
      <c r="CU33" s="27">
        <v>1.96</v>
      </c>
      <c r="CV33" s="27">
        <v>1.94</v>
      </c>
      <c r="CW33" s="27">
        <v>1.93</v>
      </c>
      <c r="CX33" s="27">
        <v>1.9</v>
      </c>
      <c r="CY33" s="27">
        <v>1.9</v>
      </c>
      <c r="CZ33" s="27">
        <v>1.89</v>
      </c>
      <c r="DA33" s="27">
        <v>1.88</v>
      </c>
      <c r="DB33" s="27">
        <v>1.87</v>
      </c>
      <c r="DC33" s="27">
        <v>1.85</v>
      </c>
      <c r="DD33" s="27">
        <v>1.84</v>
      </c>
      <c r="DE33" s="27">
        <v>1.82</v>
      </c>
      <c r="DF33" s="27">
        <v>1.82</v>
      </c>
      <c r="DG33" s="27">
        <v>1.8</v>
      </c>
      <c r="DH33" s="27">
        <v>1.78</v>
      </c>
      <c r="DI33" s="27">
        <v>1.77</v>
      </c>
      <c r="DJ33" s="27">
        <v>1.75</v>
      </c>
      <c r="DK33" s="27">
        <v>1.74</v>
      </c>
      <c r="DL33" s="27">
        <v>1.73</v>
      </c>
      <c r="DM33" s="27">
        <v>1.71</v>
      </c>
      <c r="DN33" s="27">
        <v>1.69</v>
      </c>
      <c r="DO33" s="27">
        <v>1.68</v>
      </c>
      <c r="DP33" s="38"/>
      <c r="DQ33" s="27"/>
      <c r="DR33" s="30" t="s">
        <v>318</v>
      </c>
      <c r="DS33" s="27">
        <v>2.1800000000000002</v>
      </c>
      <c r="DT33" s="27">
        <v>2.15</v>
      </c>
      <c r="DU33" s="27">
        <v>2.13</v>
      </c>
      <c r="DV33" s="27">
        <v>2.14</v>
      </c>
      <c r="DW33" s="27">
        <v>2.14</v>
      </c>
      <c r="DX33" s="27">
        <v>2.09</v>
      </c>
      <c r="DY33" s="27">
        <v>2.0699999999999998</v>
      </c>
      <c r="DZ33" s="27">
        <v>2.0499999999999998</v>
      </c>
      <c r="EA33" s="27">
        <v>2.04</v>
      </c>
      <c r="EB33" s="27">
        <v>2.02</v>
      </c>
      <c r="EC33" s="27">
        <v>2</v>
      </c>
      <c r="ED33" s="27">
        <v>1.95</v>
      </c>
      <c r="EE33" s="27">
        <v>1.95</v>
      </c>
      <c r="EF33" s="27">
        <v>1.92</v>
      </c>
      <c r="EG33" s="27">
        <v>1.9</v>
      </c>
      <c r="EH33" s="27">
        <v>1.88</v>
      </c>
      <c r="EI33" s="27">
        <v>1.86</v>
      </c>
      <c r="EJ33" s="27">
        <v>1.84</v>
      </c>
      <c r="EK33" s="27">
        <v>1.82</v>
      </c>
      <c r="EL33" s="27">
        <v>1.81</v>
      </c>
      <c r="EM33" s="27">
        <v>1.8</v>
      </c>
      <c r="EN33" s="38"/>
      <c r="EO33" s="27"/>
      <c r="EP33" s="30" t="s">
        <v>318</v>
      </c>
      <c r="EQ33" s="27">
        <v>2.2999999999999998</v>
      </c>
      <c r="ER33" s="27">
        <v>2.27</v>
      </c>
      <c r="ES33" s="27">
        <v>2.23</v>
      </c>
      <c r="ET33" s="27">
        <v>2.21</v>
      </c>
      <c r="EU33" s="27">
        <v>2.1800000000000002</v>
      </c>
      <c r="EV33" s="27">
        <v>2.16</v>
      </c>
      <c r="EW33" s="27">
        <v>2.15</v>
      </c>
      <c r="EX33" s="27">
        <v>2.12</v>
      </c>
      <c r="EY33" s="27">
        <v>2.09</v>
      </c>
      <c r="EZ33" s="27">
        <v>2.06</v>
      </c>
      <c r="FA33" s="27">
        <v>2.04</v>
      </c>
      <c r="FB33" s="27">
        <v>2.02</v>
      </c>
      <c r="FC33" s="27">
        <v>1.99</v>
      </c>
      <c r="FD33" s="27">
        <v>1.97</v>
      </c>
      <c r="FE33" s="27">
        <v>1.95</v>
      </c>
      <c r="FF33" s="27">
        <v>1.95</v>
      </c>
      <c r="FG33" s="27">
        <v>1.94</v>
      </c>
      <c r="FH33" s="27">
        <v>1.93</v>
      </c>
      <c r="FI33" s="27">
        <v>1.91</v>
      </c>
      <c r="FJ33" s="27">
        <v>1.9</v>
      </c>
      <c r="FK33" s="27">
        <v>1.88</v>
      </c>
      <c r="FM33" s="11"/>
      <c r="FN33" s="12" t="s">
        <v>317</v>
      </c>
      <c r="FO33" s="11">
        <v>2.0699999999999998</v>
      </c>
      <c r="FP33" s="11">
        <v>2.04</v>
      </c>
      <c r="FQ33" s="11">
        <v>2.0099999999999998</v>
      </c>
      <c r="FR33" s="11">
        <v>1.97</v>
      </c>
      <c r="FS33" s="11">
        <v>1.96</v>
      </c>
      <c r="FT33" s="11">
        <v>1.94</v>
      </c>
      <c r="FU33" s="11">
        <v>1.92</v>
      </c>
      <c r="FV33" s="11">
        <v>1.89</v>
      </c>
      <c r="FW33" s="11">
        <v>1.89</v>
      </c>
      <c r="FX33" s="11">
        <v>1.88</v>
      </c>
      <c r="FY33" s="11">
        <v>1.87</v>
      </c>
      <c r="FZ33" s="11">
        <v>1.87</v>
      </c>
      <c r="GA33" s="11">
        <v>1.85</v>
      </c>
      <c r="GB33" s="11">
        <v>1.83</v>
      </c>
      <c r="GC33" s="11">
        <v>1.82</v>
      </c>
      <c r="GD33" s="11">
        <v>1.81</v>
      </c>
      <c r="GE33" s="11">
        <v>1.8</v>
      </c>
      <c r="GF33" s="11">
        <v>1.79</v>
      </c>
      <c r="GG33" s="11">
        <v>1.79</v>
      </c>
      <c r="GH33" s="11">
        <v>1.77</v>
      </c>
      <c r="GI33" s="11">
        <v>1.77</v>
      </c>
      <c r="GK33" s="11"/>
      <c r="GL33" s="12" t="s">
        <v>317</v>
      </c>
      <c r="GM33" s="11">
        <v>2.0499999999999998</v>
      </c>
      <c r="GN33" s="11">
        <v>2.04</v>
      </c>
      <c r="GO33" s="11">
        <v>2.02</v>
      </c>
      <c r="GP33" s="11">
        <v>1.99</v>
      </c>
      <c r="GQ33" s="11">
        <v>1.97</v>
      </c>
      <c r="GR33" s="11">
        <v>1.95</v>
      </c>
      <c r="GS33" s="11">
        <v>1.93</v>
      </c>
      <c r="GT33" s="11">
        <v>1.92</v>
      </c>
      <c r="GU33" s="11">
        <v>1.92</v>
      </c>
      <c r="GV33" s="11">
        <v>1.9</v>
      </c>
      <c r="GW33" s="11">
        <v>1.89</v>
      </c>
      <c r="GX33" s="11">
        <v>1.88</v>
      </c>
      <c r="GY33" s="11">
        <v>1.86</v>
      </c>
      <c r="GZ33" s="11">
        <v>1.85</v>
      </c>
      <c r="HA33" s="11">
        <v>1.84</v>
      </c>
      <c r="HB33" s="11">
        <v>1.83</v>
      </c>
      <c r="HC33" s="11">
        <v>1.82</v>
      </c>
      <c r="HD33" s="11">
        <v>1.81</v>
      </c>
      <c r="HE33" s="11">
        <v>1.8</v>
      </c>
      <c r="HF33" s="11">
        <v>1.78</v>
      </c>
      <c r="HG33" s="11">
        <v>1.76</v>
      </c>
    </row>
    <row r="34" spans="1:215" ht="15">
      <c r="A34" s="303"/>
      <c r="B34" s="303"/>
      <c r="C34" s="1"/>
      <c r="D34" s="1"/>
      <c r="E34" s="1"/>
      <c r="F34" s="1"/>
      <c r="G34" s="1"/>
      <c r="H34" s="1"/>
      <c r="I34" s="1"/>
      <c r="J34" s="1"/>
      <c r="K34" s="1"/>
      <c r="L34" s="1"/>
      <c r="M34" s="1"/>
      <c r="N34" s="1"/>
      <c r="O34" s="1"/>
      <c r="P34" s="1"/>
      <c r="Q34" s="1"/>
      <c r="R34" s="1"/>
      <c r="S34" s="1"/>
      <c r="T34" s="1"/>
      <c r="U34" s="1"/>
      <c r="V34" s="1"/>
      <c r="W34" s="1"/>
      <c r="Y34" s="303"/>
      <c r="Z34" s="303"/>
      <c r="AA34" s="1"/>
      <c r="AB34" s="1"/>
      <c r="AC34" s="1"/>
      <c r="AD34" s="1"/>
      <c r="AE34" s="1"/>
      <c r="AF34" s="1"/>
      <c r="AG34" s="1"/>
      <c r="AH34" s="1"/>
      <c r="AI34" s="1"/>
      <c r="AJ34" s="1"/>
      <c r="AK34" s="1"/>
      <c r="AL34" s="1"/>
      <c r="AM34" s="1"/>
      <c r="AN34" s="1"/>
      <c r="AO34" s="1"/>
      <c r="AP34" s="1"/>
      <c r="AQ34" s="1"/>
      <c r="AR34" s="1"/>
      <c r="AS34" s="1"/>
      <c r="AT34" s="1"/>
      <c r="AU34" s="1"/>
      <c r="AW34" s="303"/>
      <c r="AX34" s="303"/>
      <c r="AY34" s="1"/>
      <c r="AZ34" s="1"/>
      <c r="BA34" s="1"/>
      <c r="BB34" s="1"/>
      <c r="BC34" s="1"/>
      <c r="BD34" s="1"/>
      <c r="BE34" s="1"/>
      <c r="BF34" s="1"/>
      <c r="BG34" s="1"/>
      <c r="BH34" s="1"/>
      <c r="BI34" s="1"/>
      <c r="BJ34" s="1"/>
      <c r="BK34" s="1"/>
      <c r="BL34" s="1"/>
      <c r="BM34" s="1"/>
      <c r="BN34" s="1"/>
      <c r="BO34" s="1"/>
      <c r="BP34" s="1"/>
      <c r="BQ34" s="1"/>
      <c r="BR34" s="1"/>
      <c r="BS34" s="1"/>
      <c r="BU34" s="313"/>
      <c r="BV34" s="313"/>
      <c r="BW34" s="22"/>
      <c r="BX34" s="22"/>
      <c r="BY34" s="22"/>
      <c r="BZ34" s="22"/>
      <c r="CA34" s="22"/>
      <c r="CB34" s="22"/>
      <c r="CC34" s="22"/>
      <c r="CD34" s="22"/>
      <c r="CE34" s="22"/>
      <c r="CF34" s="22"/>
      <c r="CG34" s="22"/>
      <c r="CH34" s="22"/>
      <c r="CI34" s="22"/>
      <c r="CJ34" s="22"/>
      <c r="CK34" s="22"/>
      <c r="CL34" s="22"/>
      <c r="CM34" s="22"/>
      <c r="CN34" s="22"/>
      <c r="CO34" s="22"/>
      <c r="CP34" s="22"/>
      <c r="CQ34" s="22"/>
      <c r="CR34" s="38"/>
      <c r="CS34" s="313"/>
      <c r="CT34" s="313"/>
      <c r="CU34" s="22"/>
      <c r="CV34" s="22"/>
      <c r="CW34" s="22"/>
      <c r="CX34" s="22"/>
      <c r="CY34" s="22"/>
      <c r="CZ34" s="22"/>
      <c r="DA34" s="22"/>
      <c r="DB34" s="22"/>
      <c r="DC34" s="22"/>
      <c r="DD34" s="22"/>
      <c r="DE34" s="22"/>
      <c r="DF34" s="22"/>
      <c r="DG34" s="22"/>
      <c r="DH34" s="22"/>
      <c r="DI34" s="22"/>
      <c r="DJ34" s="22"/>
      <c r="DK34" s="22"/>
      <c r="DL34" s="22"/>
      <c r="DM34" s="22"/>
      <c r="DN34" s="22"/>
      <c r="DO34" s="22"/>
      <c r="DP34" s="38"/>
      <c r="DQ34" s="313"/>
      <c r="DR34" s="313"/>
      <c r="DS34" s="22"/>
      <c r="DT34" s="22"/>
      <c r="DU34" s="22"/>
      <c r="DV34" s="22"/>
      <c r="DW34" s="22"/>
      <c r="DX34" s="22"/>
      <c r="DY34" s="22"/>
      <c r="DZ34" s="22"/>
      <c r="EA34" s="22"/>
      <c r="EB34" s="22"/>
      <c r="EC34" s="22"/>
      <c r="ED34" s="22"/>
      <c r="EE34" s="22"/>
      <c r="EF34" s="22"/>
      <c r="EG34" s="22"/>
      <c r="EH34" s="22"/>
      <c r="EI34" s="22"/>
      <c r="EJ34" s="22"/>
      <c r="EK34" s="22"/>
      <c r="EL34" s="22"/>
      <c r="EM34" s="22"/>
      <c r="EN34" s="38"/>
      <c r="EO34" s="313"/>
      <c r="EP34" s="313"/>
      <c r="EQ34" s="22"/>
      <c r="ER34" s="22"/>
      <c r="ES34" s="22"/>
      <c r="ET34" s="22"/>
      <c r="EU34" s="22"/>
      <c r="EV34" s="22"/>
      <c r="EW34" s="22"/>
      <c r="EX34" s="22"/>
      <c r="EY34" s="22"/>
      <c r="EZ34" s="22"/>
      <c r="FA34" s="22"/>
      <c r="FB34" s="22"/>
      <c r="FC34" s="22"/>
      <c r="FD34" s="22"/>
      <c r="FE34" s="22"/>
      <c r="FF34" s="22"/>
      <c r="FG34" s="22"/>
      <c r="FH34" s="22"/>
      <c r="FI34" s="22"/>
      <c r="FJ34" s="22"/>
      <c r="FK34" s="22"/>
      <c r="FM34" s="303"/>
      <c r="FN34" s="303"/>
      <c r="FO34" s="1"/>
      <c r="FP34" s="1"/>
      <c r="FQ34" s="1"/>
      <c r="FR34" s="1"/>
      <c r="FS34" s="1"/>
      <c r="FT34" s="1"/>
      <c r="FU34" s="1"/>
      <c r="FV34" s="1"/>
      <c r="FW34" s="1"/>
      <c r="FX34" s="1"/>
      <c r="FY34" s="1"/>
      <c r="FZ34" s="1"/>
      <c r="GA34" s="1"/>
      <c r="GB34" s="1"/>
      <c r="GC34" s="1"/>
      <c r="GD34" s="1"/>
      <c r="GE34" s="1"/>
      <c r="GF34" s="1"/>
      <c r="GG34" s="1"/>
      <c r="GH34" s="1"/>
      <c r="GI34" s="1"/>
      <c r="GK34" s="303"/>
      <c r="GL34" s="303"/>
      <c r="GM34" s="1"/>
      <c r="GN34" s="1"/>
      <c r="GO34" s="1"/>
      <c r="GP34" s="1"/>
      <c r="GQ34" s="1"/>
      <c r="GR34" s="1"/>
      <c r="GS34" s="1"/>
      <c r="GT34" s="1"/>
      <c r="GU34" s="1"/>
      <c r="GV34" s="1"/>
      <c r="GW34" s="1"/>
      <c r="GX34" s="1"/>
      <c r="GY34" s="1"/>
      <c r="GZ34" s="1"/>
      <c r="HA34" s="1"/>
      <c r="HB34" s="1"/>
      <c r="HC34" s="1"/>
      <c r="HD34" s="1"/>
      <c r="HE34" s="1"/>
      <c r="HF34" s="1"/>
      <c r="HG34" s="1"/>
    </row>
    <row r="35" spans="1:215" ht="15">
      <c r="A35" s="300"/>
      <c r="B35" s="300"/>
      <c r="C35" s="1"/>
      <c r="D35" s="1"/>
      <c r="E35" s="1"/>
      <c r="F35" s="1"/>
      <c r="G35" s="1"/>
      <c r="H35" s="1"/>
      <c r="I35" s="1"/>
      <c r="J35" s="1"/>
      <c r="K35" s="1"/>
      <c r="L35" s="1"/>
      <c r="M35" s="1"/>
      <c r="N35" s="1"/>
      <c r="O35" s="1"/>
      <c r="P35" s="1"/>
      <c r="Q35" s="1"/>
      <c r="R35" s="1"/>
      <c r="S35" s="1"/>
      <c r="T35" s="1"/>
      <c r="U35" s="1"/>
      <c r="V35" s="1"/>
      <c r="W35" s="1"/>
      <c r="Y35" s="300"/>
      <c r="Z35" s="300"/>
      <c r="AA35" s="1"/>
      <c r="AB35" s="1"/>
      <c r="AC35" s="1"/>
      <c r="AD35" s="1"/>
      <c r="AE35" s="1"/>
      <c r="AF35" s="1"/>
      <c r="AG35" s="1"/>
      <c r="AH35" s="1"/>
      <c r="AI35" s="1"/>
      <c r="AJ35" s="1"/>
      <c r="AK35" s="1"/>
      <c r="AL35" s="1"/>
      <c r="AM35" s="1"/>
      <c r="AN35" s="1"/>
      <c r="AO35" s="1"/>
      <c r="AP35" s="1"/>
      <c r="AQ35" s="1"/>
      <c r="AR35" s="1"/>
      <c r="AS35" s="1"/>
      <c r="AT35" s="1"/>
      <c r="AU35" s="1"/>
      <c r="AW35" s="300"/>
      <c r="AX35" s="300"/>
      <c r="AY35" s="1"/>
      <c r="AZ35" s="1"/>
      <c r="BA35" s="1"/>
      <c r="BB35" s="1"/>
      <c r="BC35" s="1"/>
      <c r="BD35" s="1"/>
      <c r="BE35" s="1"/>
      <c r="BF35" s="1"/>
      <c r="BG35" s="1"/>
      <c r="BH35" s="1"/>
      <c r="BI35" s="1"/>
      <c r="BJ35" s="1"/>
      <c r="BK35" s="1"/>
      <c r="BL35" s="1"/>
      <c r="BM35" s="1"/>
      <c r="BN35" s="1"/>
      <c r="BO35" s="1"/>
      <c r="BP35" s="1"/>
      <c r="BQ35" s="1"/>
      <c r="BR35" s="1"/>
      <c r="BS35" s="1"/>
      <c r="BU35" s="310"/>
      <c r="BV35" s="310"/>
      <c r="BW35" s="22"/>
      <c r="BX35" s="22"/>
      <c r="BY35" s="22"/>
      <c r="BZ35" s="22"/>
      <c r="CA35" s="22"/>
      <c r="CB35" s="22"/>
      <c r="CC35" s="22"/>
      <c r="CD35" s="22"/>
      <c r="CE35" s="22"/>
      <c r="CF35" s="22"/>
      <c r="CG35" s="22"/>
      <c r="CH35" s="22"/>
      <c r="CI35" s="22"/>
      <c r="CJ35" s="22"/>
      <c r="CK35" s="22"/>
      <c r="CL35" s="22"/>
      <c r="CM35" s="22"/>
      <c r="CN35" s="22"/>
      <c r="CO35" s="22"/>
      <c r="CP35" s="22"/>
      <c r="CQ35" s="22"/>
      <c r="CR35" s="38"/>
      <c r="CS35" s="310"/>
      <c r="CT35" s="310"/>
      <c r="CU35" s="22"/>
      <c r="CV35" s="22"/>
      <c r="CW35" s="22"/>
      <c r="CX35" s="22"/>
      <c r="CY35" s="22"/>
      <c r="CZ35" s="22"/>
      <c r="DA35" s="22"/>
      <c r="DB35" s="22"/>
      <c r="DC35" s="22"/>
      <c r="DD35" s="22"/>
      <c r="DE35" s="22"/>
      <c r="DF35" s="22"/>
      <c r="DG35" s="22"/>
      <c r="DH35" s="22"/>
      <c r="DI35" s="22"/>
      <c r="DJ35" s="22"/>
      <c r="DK35" s="22"/>
      <c r="DL35" s="22"/>
      <c r="DM35" s="22"/>
      <c r="DN35" s="22"/>
      <c r="DO35" s="22"/>
      <c r="DP35" s="38"/>
      <c r="DQ35" s="310"/>
      <c r="DR35" s="310"/>
      <c r="DS35" s="22"/>
      <c r="DT35" s="22"/>
      <c r="DU35" s="22"/>
      <c r="DV35" s="22"/>
      <c r="DW35" s="22"/>
      <c r="DX35" s="22"/>
      <c r="DY35" s="22"/>
      <c r="DZ35" s="22"/>
      <c r="EA35" s="22"/>
      <c r="EB35" s="22"/>
      <c r="EC35" s="22"/>
      <c r="ED35" s="22"/>
      <c r="EE35" s="22"/>
      <c r="EF35" s="22"/>
      <c r="EG35" s="22"/>
      <c r="EH35" s="22"/>
      <c r="EI35" s="22"/>
      <c r="EJ35" s="22"/>
      <c r="EK35" s="22"/>
      <c r="EL35" s="22"/>
      <c r="EM35" s="22"/>
      <c r="EN35" s="38"/>
      <c r="EO35" s="310"/>
      <c r="EP35" s="310"/>
      <c r="EQ35" s="22"/>
      <c r="ER35" s="22"/>
      <c r="ES35" s="22"/>
      <c r="ET35" s="22"/>
      <c r="EU35" s="22"/>
      <c r="EV35" s="22"/>
      <c r="EW35" s="22"/>
      <c r="EX35" s="22"/>
      <c r="EY35" s="22"/>
      <c r="EZ35" s="22"/>
      <c r="FA35" s="22"/>
      <c r="FB35" s="22"/>
      <c r="FC35" s="22"/>
      <c r="FD35" s="22"/>
      <c r="FE35" s="22"/>
      <c r="FF35" s="22"/>
      <c r="FG35" s="22"/>
      <c r="FH35" s="22"/>
      <c r="FI35" s="22"/>
      <c r="FJ35" s="22"/>
      <c r="FK35" s="22"/>
      <c r="FM35" s="300"/>
      <c r="FN35" s="300"/>
      <c r="FO35" s="1"/>
      <c r="FP35" s="1"/>
      <c r="FQ35" s="1"/>
      <c r="FR35" s="1"/>
      <c r="FS35" s="1"/>
      <c r="FT35" s="1"/>
      <c r="FU35" s="1"/>
      <c r="FV35" s="1"/>
      <c r="FW35" s="1"/>
      <c r="FX35" s="1"/>
      <c r="FY35" s="1"/>
      <c r="FZ35" s="1"/>
      <c r="GA35" s="1"/>
      <c r="GB35" s="1"/>
      <c r="GC35" s="1"/>
      <c r="GD35" s="1"/>
      <c r="GE35" s="1"/>
      <c r="GF35" s="1"/>
      <c r="GG35" s="1"/>
      <c r="GH35" s="1"/>
      <c r="GI35" s="1"/>
      <c r="GK35" s="300"/>
      <c r="GL35" s="300"/>
      <c r="GM35" s="1"/>
      <c r="GN35" s="1"/>
      <c r="GO35" s="1"/>
      <c r="GP35" s="1"/>
      <c r="GQ35" s="1"/>
      <c r="GR35" s="1"/>
      <c r="GS35" s="1"/>
      <c r="GT35" s="1"/>
      <c r="GU35" s="1"/>
      <c r="GV35" s="1"/>
      <c r="GW35" s="1"/>
      <c r="GX35" s="1"/>
      <c r="GY35" s="1"/>
      <c r="GZ35" s="1"/>
      <c r="HA35" s="1"/>
      <c r="HB35" s="1"/>
      <c r="HC35" s="1"/>
      <c r="HD35" s="1"/>
      <c r="HE35" s="1"/>
      <c r="HF35" s="1"/>
      <c r="HG35" s="1"/>
    </row>
    <row r="36" spans="1:215" ht="15">
      <c r="A36" s="11"/>
      <c r="B36" s="11" t="s">
        <v>505</v>
      </c>
      <c r="C36" s="11">
        <v>0.2</v>
      </c>
      <c r="D36" s="11">
        <v>0.2</v>
      </c>
      <c r="E36" s="11">
        <v>0.3</v>
      </c>
      <c r="F36" s="11">
        <v>0.3</v>
      </c>
      <c r="G36" s="11">
        <v>0.3</v>
      </c>
      <c r="H36" s="11">
        <v>0.3</v>
      </c>
      <c r="I36" s="11">
        <v>0.2</v>
      </c>
      <c r="J36" s="11">
        <v>0.2</v>
      </c>
      <c r="K36" s="11">
        <v>0.2</v>
      </c>
      <c r="L36" s="11">
        <v>0.2</v>
      </c>
      <c r="M36" s="11">
        <v>0.2</v>
      </c>
      <c r="N36" s="11">
        <v>0.2</v>
      </c>
      <c r="O36" s="11">
        <v>0.2</v>
      </c>
      <c r="P36" s="11">
        <v>0.2</v>
      </c>
      <c r="Q36" s="11">
        <v>0.2</v>
      </c>
      <c r="R36" s="11">
        <v>0.2</v>
      </c>
      <c r="S36" s="11">
        <v>0.2</v>
      </c>
      <c r="T36" s="11">
        <v>0.2</v>
      </c>
      <c r="U36" s="11">
        <v>0.2</v>
      </c>
      <c r="V36" s="11">
        <v>0.2</v>
      </c>
      <c r="W36" s="11">
        <v>0.2</v>
      </c>
      <c r="Y36" s="11"/>
      <c r="Z36" s="11" t="s">
        <v>505</v>
      </c>
      <c r="AA36" s="11">
        <v>1.4</v>
      </c>
      <c r="AB36" s="11">
        <v>1.4</v>
      </c>
      <c r="AC36" s="11">
        <v>1.4</v>
      </c>
      <c r="AD36" s="11">
        <v>1.4</v>
      </c>
      <c r="AE36" s="11">
        <v>1.4</v>
      </c>
      <c r="AF36" s="11">
        <v>1.3</v>
      </c>
      <c r="AG36" s="11">
        <v>1.3</v>
      </c>
      <c r="AH36" s="11">
        <v>1.3</v>
      </c>
      <c r="AI36" s="11">
        <v>1.3</v>
      </c>
      <c r="AJ36" s="11">
        <v>1.1000000000000001</v>
      </c>
      <c r="AK36" s="11">
        <v>1.2</v>
      </c>
      <c r="AL36" s="11">
        <v>1.3</v>
      </c>
      <c r="AM36" s="11">
        <v>1.3</v>
      </c>
      <c r="AN36" s="11">
        <v>1.1000000000000001</v>
      </c>
      <c r="AO36" s="11">
        <v>0.9</v>
      </c>
      <c r="AP36" s="11">
        <v>1.1000000000000001</v>
      </c>
      <c r="AQ36" s="11">
        <v>1.1000000000000001</v>
      </c>
      <c r="AR36" s="11">
        <v>1.1000000000000001</v>
      </c>
      <c r="AS36" s="11">
        <v>1.1000000000000001</v>
      </c>
      <c r="AT36" s="11">
        <v>1</v>
      </c>
      <c r="AU36" s="11">
        <v>0.9</v>
      </c>
      <c r="AW36" s="11"/>
      <c r="AX36" s="11" t="s">
        <v>505</v>
      </c>
      <c r="AY36" s="11">
        <v>1.1000000000000001</v>
      </c>
      <c r="AZ36" s="11">
        <v>1.1000000000000001</v>
      </c>
      <c r="BA36" s="11">
        <v>1.2</v>
      </c>
      <c r="BB36" s="11">
        <v>1.2</v>
      </c>
      <c r="BC36" s="11">
        <v>1.1000000000000001</v>
      </c>
      <c r="BD36" s="11">
        <v>1.1000000000000001</v>
      </c>
      <c r="BE36" s="11">
        <v>1.1000000000000001</v>
      </c>
      <c r="BF36" s="11">
        <v>1.1000000000000001</v>
      </c>
      <c r="BG36" s="11">
        <v>1.1000000000000001</v>
      </c>
      <c r="BH36" s="11">
        <v>0.9</v>
      </c>
      <c r="BI36" s="11">
        <v>1</v>
      </c>
      <c r="BJ36" s="11">
        <v>1.1000000000000001</v>
      </c>
      <c r="BK36" s="11">
        <v>1.1000000000000001</v>
      </c>
      <c r="BL36" s="11">
        <v>0.9</v>
      </c>
      <c r="BM36" s="11">
        <v>0.7</v>
      </c>
      <c r="BN36" s="11">
        <v>0.9</v>
      </c>
      <c r="BO36" s="11">
        <v>1</v>
      </c>
      <c r="BP36" s="11">
        <v>0.8</v>
      </c>
      <c r="BQ36" s="11">
        <v>0.8</v>
      </c>
      <c r="BR36" s="11">
        <v>0.7</v>
      </c>
      <c r="BS36" s="11">
        <v>0.6</v>
      </c>
      <c r="BU36" s="27"/>
      <c r="BV36" s="27" t="s">
        <v>505</v>
      </c>
      <c r="BW36" s="27">
        <v>10.7</v>
      </c>
      <c r="BX36" s="27">
        <v>10.7</v>
      </c>
      <c r="BY36" s="27">
        <v>11</v>
      </c>
      <c r="BZ36" s="27">
        <v>11.3</v>
      </c>
      <c r="CA36" s="27">
        <v>11</v>
      </c>
      <c r="CB36" s="27">
        <v>10.8</v>
      </c>
      <c r="CC36" s="27">
        <v>10.7</v>
      </c>
      <c r="CD36" s="27">
        <v>11.1</v>
      </c>
      <c r="CE36" s="27">
        <v>10.4</v>
      </c>
      <c r="CF36" s="27">
        <v>10.5</v>
      </c>
      <c r="CG36" s="27">
        <v>10.3</v>
      </c>
      <c r="CH36" s="27">
        <v>10.4</v>
      </c>
      <c r="CI36" s="27">
        <v>10.1</v>
      </c>
      <c r="CJ36" s="27">
        <v>9.8000000000000007</v>
      </c>
      <c r="CK36" s="27">
        <v>9.1</v>
      </c>
      <c r="CL36" s="27">
        <v>9.1999999999999993</v>
      </c>
      <c r="CM36" s="27">
        <v>9</v>
      </c>
      <c r="CN36" s="27">
        <v>9.1</v>
      </c>
      <c r="CO36" s="27">
        <v>8.6999999999999993</v>
      </c>
      <c r="CP36" s="27">
        <v>8.6</v>
      </c>
      <c r="CQ36" s="27">
        <v>6.9</v>
      </c>
      <c r="CR36" s="38"/>
      <c r="CS36" s="27"/>
      <c r="CT36" s="27" t="s">
        <v>505</v>
      </c>
      <c r="CU36" s="27">
        <v>18.100000000000001</v>
      </c>
      <c r="CV36" s="27">
        <v>17.8</v>
      </c>
      <c r="CW36" s="27">
        <v>18.3</v>
      </c>
      <c r="CX36" s="27">
        <v>18.100000000000001</v>
      </c>
      <c r="CY36" s="27">
        <v>18.2</v>
      </c>
      <c r="CZ36" s="27">
        <v>18.3</v>
      </c>
      <c r="DA36" s="27">
        <v>17.600000000000001</v>
      </c>
      <c r="DB36" s="27">
        <v>17.600000000000001</v>
      </c>
      <c r="DC36" s="27">
        <v>17.100000000000001</v>
      </c>
      <c r="DD36" s="27">
        <v>17.399999999999999</v>
      </c>
      <c r="DE36" s="27">
        <v>17.2</v>
      </c>
      <c r="DF36" s="27">
        <v>16.600000000000001</v>
      </c>
      <c r="DG36" s="27">
        <v>15.3</v>
      </c>
      <c r="DH36" s="27">
        <v>15.9</v>
      </c>
      <c r="DI36" s="27">
        <v>15.1</v>
      </c>
      <c r="DJ36" s="27">
        <v>14.9</v>
      </c>
      <c r="DK36" s="27">
        <v>14.7</v>
      </c>
      <c r="DL36" s="27">
        <v>14</v>
      </c>
      <c r="DM36" s="27">
        <v>13.8</v>
      </c>
      <c r="DN36" s="27">
        <v>13.7</v>
      </c>
      <c r="DO36" s="27">
        <v>10.4</v>
      </c>
      <c r="DP36" s="38"/>
      <c r="DQ36" s="27"/>
      <c r="DR36" s="27" t="s">
        <v>505</v>
      </c>
      <c r="DS36" s="27">
        <v>1.3</v>
      </c>
      <c r="DT36" s="27">
        <v>1.2</v>
      </c>
      <c r="DU36" s="27">
        <v>1.3</v>
      </c>
      <c r="DV36" s="27">
        <v>1.3</v>
      </c>
      <c r="DW36" s="27">
        <v>1.3</v>
      </c>
      <c r="DX36" s="27">
        <v>1.1000000000000001</v>
      </c>
      <c r="DY36" s="27">
        <v>1.2</v>
      </c>
      <c r="DZ36" s="27">
        <v>1.2</v>
      </c>
      <c r="EA36" s="27">
        <v>1.1000000000000001</v>
      </c>
      <c r="EB36" s="27">
        <v>1.1000000000000001</v>
      </c>
      <c r="EC36" s="27">
        <v>1.2</v>
      </c>
      <c r="ED36" s="27">
        <v>1.1000000000000001</v>
      </c>
      <c r="EE36" s="27">
        <v>1.4</v>
      </c>
      <c r="EF36" s="27">
        <v>1.3</v>
      </c>
      <c r="EG36" s="27">
        <v>1.3</v>
      </c>
      <c r="EH36" s="27">
        <v>1.2</v>
      </c>
      <c r="EI36" s="27">
        <v>1.1000000000000001</v>
      </c>
      <c r="EJ36" s="27">
        <v>1</v>
      </c>
      <c r="EK36" s="27">
        <v>1.1000000000000001</v>
      </c>
      <c r="EL36" s="27">
        <v>1</v>
      </c>
      <c r="EM36" s="27">
        <v>0.9</v>
      </c>
      <c r="EN36" s="38"/>
      <c r="EO36" s="27"/>
      <c r="EP36" s="27" t="s">
        <v>505</v>
      </c>
      <c r="EQ36" s="27">
        <v>1.5</v>
      </c>
      <c r="ER36" s="27">
        <v>1.4</v>
      </c>
      <c r="ES36" s="27">
        <v>1.5</v>
      </c>
      <c r="ET36" s="27">
        <v>1.6</v>
      </c>
      <c r="EU36" s="27">
        <v>1.5</v>
      </c>
      <c r="EV36" s="27">
        <v>1.4</v>
      </c>
      <c r="EW36" s="27">
        <v>1.5</v>
      </c>
      <c r="EX36" s="27">
        <v>1.6</v>
      </c>
      <c r="EY36" s="27">
        <v>1.7</v>
      </c>
      <c r="EZ36" s="27">
        <v>1.7</v>
      </c>
      <c r="FA36" s="27">
        <v>1.7</v>
      </c>
      <c r="FB36" s="27">
        <v>1.3</v>
      </c>
      <c r="FC36" s="27">
        <v>1.5</v>
      </c>
      <c r="FD36" s="27">
        <v>1.5</v>
      </c>
      <c r="FE36" s="27">
        <v>1.3</v>
      </c>
      <c r="FF36" s="27">
        <v>1.3</v>
      </c>
      <c r="FG36" s="27">
        <v>1.3</v>
      </c>
      <c r="FH36" s="27">
        <v>1.2</v>
      </c>
      <c r="FI36" s="27">
        <v>1.1000000000000001</v>
      </c>
      <c r="FJ36" s="27">
        <v>1.1000000000000001</v>
      </c>
      <c r="FK36" s="27">
        <v>0.9</v>
      </c>
      <c r="FM36" s="11"/>
      <c r="FN36" s="11" t="s">
        <v>505</v>
      </c>
      <c r="FO36" s="11">
        <v>4.0999999999999996</v>
      </c>
      <c r="FP36" s="11">
        <v>4.2</v>
      </c>
      <c r="FQ36" s="11">
        <v>4.2</v>
      </c>
      <c r="FR36" s="11">
        <v>3.8</v>
      </c>
      <c r="FS36" s="11">
        <v>3.7</v>
      </c>
      <c r="FT36" s="11">
        <v>3.7</v>
      </c>
      <c r="FU36" s="11">
        <v>3.7</v>
      </c>
      <c r="FV36" s="11">
        <v>3.9</v>
      </c>
      <c r="FW36" s="11">
        <v>3.7</v>
      </c>
      <c r="FX36" s="11">
        <v>3.5</v>
      </c>
      <c r="FY36" s="11">
        <v>3.3</v>
      </c>
      <c r="FZ36" s="11">
        <v>2.9</v>
      </c>
      <c r="GA36" s="11">
        <v>3</v>
      </c>
      <c r="GB36" s="11">
        <v>3.1</v>
      </c>
      <c r="GC36" s="11">
        <v>3.1</v>
      </c>
      <c r="GD36" s="11">
        <v>2.8</v>
      </c>
      <c r="GE36" s="11">
        <v>2.8</v>
      </c>
      <c r="GF36" s="11">
        <v>2.8</v>
      </c>
      <c r="GG36" s="11">
        <v>2.7</v>
      </c>
      <c r="GH36" s="11">
        <v>2.7</v>
      </c>
      <c r="GI36" s="11">
        <v>2.2000000000000002</v>
      </c>
      <c r="GK36" s="11"/>
      <c r="GL36" s="11" t="s">
        <v>505</v>
      </c>
      <c r="GM36" s="11">
        <v>4.9000000000000004</v>
      </c>
      <c r="GN36" s="11">
        <v>4.7</v>
      </c>
      <c r="GO36" s="11">
        <v>4.7</v>
      </c>
      <c r="GP36" s="11">
        <v>4.5</v>
      </c>
      <c r="GQ36" s="11">
        <v>4.5999999999999996</v>
      </c>
      <c r="GR36" s="11">
        <v>4.3</v>
      </c>
      <c r="GS36" s="11">
        <v>4</v>
      </c>
      <c r="GT36" s="11">
        <v>4.2</v>
      </c>
      <c r="GU36" s="11">
        <v>4</v>
      </c>
      <c r="GV36" s="11">
        <v>3.9</v>
      </c>
      <c r="GW36" s="11">
        <v>3.9</v>
      </c>
      <c r="GX36" s="11">
        <v>3.6</v>
      </c>
      <c r="GY36" s="11">
        <v>3.6</v>
      </c>
      <c r="GZ36" s="11">
        <v>3.6</v>
      </c>
      <c r="HA36" s="11">
        <v>3.6</v>
      </c>
      <c r="HB36" s="11">
        <v>3.7</v>
      </c>
      <c r="HC36" s="11">
        <v>3.9</v>
      </c>
      <c r="HD36" s="11">
        <v>3.8</v>
      </c>
      <c r="HE36" s="11">
        <v>3.8</v>
      </c>
      <c r="HF36" s="11">
        <v>3.6</v>
      </c>
      <c r="HG36" s="11">
        <v>3.1</v>
      </c>
    </row>
    <row r="37" spans="1:215" ht="105.95" customHeight="1">
      <c r="A37" s="1"/>
      <c r="B37" s="20" t="s">
        <v>320</v>
      </c>
      <c r="C37" s="1"/>
      <c r="D37" s="1"/>
      <c r="E37" s="1"/>
      <c r="F37" s="1"/>
      <c r="G37" s="1"/>
      <c r="H37" s="1"/>
      <c r="I37" s="1"/>
      <c r="J37" s="1"/>
      <c r="K37" s="1"/>
      <c r="L37" s="1"/>
      <c r="M37" s="1"/>
      <c r="N37" s="1"/>
      <c r="O37" s="1"/>
      <c r="P37" s="1"/>
      <c r="Q37" s="1"/>
      <c r="R37" s="1"/>
      <c r="S37" s="1"/>
      <c r="T37" s="1"/>
      <c r="U37" s="1"/>
      <c r="V37" s="1"/>
      <c r="W37" s="1"/>
      <c r="Y37" s="1"/>
      <c r="Z37" s="20" t="s">
        <v>320</v>
      </c>
      <c r="AA37" s="1"/>
      <c r="AB37" s="1"/>
      <c r="AC37" s="1"/>
      <c r="AD37" s="1"/>
      <c r="AE37" s="1"/>
      <c r="AF37" s="1"/>
      <c r="AG37" s="1"/>
      <c r="AH37" s="1"/>
      <c r="AI37" s="1"/>
      <c r="AJ37" s="1"/>
      <c r="AK37" s="1"/>
      <c r="AL37" s="1"/>
      <c r="AM37" s="1"/>
      <c r="AN37" s="1"/>
      <c r="AO37" s="1"/>
      <c r="AP37" s="1"/>
      <c r="AQ37" s="1"/>
      <c r="AR37" s="1"/>
      <c r="AS37" s="1"/>
      <c r="AT37" s="1"/>
      <c r="AU37" s="1"/>
      <c r="AW37" s="1"/>
      <c r="AX37" s="20" t="s">
        <v>320</v>
      </c>
      <c r="AY37" s="1"/>
      <c r="AZ37" s="1"/>
      <c r="BA37" s="1"/>
      <c r="BB37" s="1"/>
      <c r="BC37" s="1"/>
      <c r="BD37" s="1"/>
      <c r="BE37" s="1"/>
      <c r="BF37" s="1"/>
      <c r="BG37" s="1"/>
      <c r="BH37" s="1"/>
      <c r="BI37" s="1"/>
      <c r="BJ37" s="1"/>
      <c r="BK37" s="1"/>
      <c r="BL37" s="1"/>
      <c r="BM37" s="1"/>
      <c r="BN37" s="1"/>
      <c r="BO37" s="1"/>
      <c r="BP37" s="1"/>
      <c r="BQ37" s="1"/>
      <c r="BR37" s="1"/>
      <c r="BS37" s="1"/>
      <c r="BU37" s="22"/>
      <c r="BV37" s="33" t="s">
        <v>320</v>
      </c>
      <c r="BW37" s="22"/>
      <c r="BX37" s="22"/>
      <c r="BY37" s="22"/>
      <c r="BZ37" s="22"/>
      <c r="CA37" s="22"/>
      <c r="CB37" s="22"/>
      <c r="CC37" s="22"/>
      <c r="CD37" s="22"/>
      <c r="CE37" s="22"/>
      <c r="CF37" s="22"/>
      <c r="CG37" s="22"/>
      <c r="CH37" s="22"/>
      <c r="CI37" s="22"/>
      <c r="CJ37" s="22"/>
      <c r="CK37" s="22"/>
      <c r="CL37" s="22"/>
      <c r="CM37" s="22"/>
      <c r="CN37" s="22"/>
      <c r="CO37" s="22"/>
      <c r="CP37" s="22"/>
      <c r="CQ37" s="22"/>
      <c r="CR37" s="38"/>
      <c r="CS37" s="22"/>
      <c r="CT37" s="33" t="s">
        <v>320</v>
      </c>
      <c r="CU37" s="22"/>
      <c r="CV37" s="22"/>
      <c r="CW37" s="22"/>
      <c r="CX37" s="22"/>
      <c r="CY37" s="22"/>
      <c r="CZ37" s="22"/>
      <c r="DA37" s="22"/>
      <c r="DB37" s="22"/>
      <c r="DC37" s="22"/>
      <c r="DD37" s="22"/>
      <c r="DE37" s="22"/>
      <c r="DF37" s="22"/>
      <c r="DG37" s="22"/>
      <c r="DH37" s="22"/>
      <c r="DI37" s="22"/>
      <c r="DJ37" s="22"/>
      <c r="DK37" s="22"/>
      <c r="DL37" s="22"/>
      <c r="DM37" s="22"/>
      <c r="DN37" s="22"/>
      <c r="DO37" s="22"/>
      <c r="DP37" s="38"/>
      <c r="DQ37" s="22"/>
      <c r="DR37" s="33" t="s">
        <v>320</v>
      </c>
      <c r="DS37" s="22"/>
      <c r="DT37" s="22"/>
      <c r="DU37" s="22"/>
      <c r="DV37" s="22"/>
      <c r="DW37" s="22"/>
      <c r="DX37" s="22"/>
      <c r="DY37" s="22"/>
      <c r="DZ37" s="22"/>
      <c r="EA37" s="22"/>
      <c r="EB37" s="22"/>
      <c r="EC37" s="22"/>
      <c r="ED37" s="22"/>
      <c r="EE37" s="22"/>
      <c r="EF37" s="22"/>
      <c r="EG37" s="22"/>
      <c r="EH37" s="22"/>
      <c r="EI37" s="22"/>
      <c r="EJ37" s="22"/>
      <c r="EK37" s="22"/>
      <c r="EL37" s="22"/>
      <c r="EM37" s="22"/>
      <c r="EN37" s="38"/>
      <c r="EO37" s="22"/>
      <c r="EP37" s="33" t="s">
        <v>320</v>
      </c>
      <c r="EQ37" s="22"/>
      <c r="ER37" s="22"/>
      <c r="ES37" s="22"/>
      <c r="ET37" s="22"/>
      <c r="EU37" s="22"/>
      <c r="EV37" s="22"/>
      <c r="EW37" s="22"/>
      <c r="EX37" s="22"/>
      <c r="EY37" s="22"/>
      <c r="EZ37" s="22"/>
      <c r="FA37" s="22"/>
      <c r="FB37" s="22"/>
      <c r="FC37" s="22"/>
      <c r="FD37" s="22"/>
      <c r="FE37" s="22"/>
      <c r="FF37" s="22"/>
      <c r="FG37" s="22"/>
      <c r="FH37" s="22"/>
      <c r="FI37" s="22"/>
      <c r="FJ37" s="22"/>
      <c r="FK37" s="22"/>
      <c r="FM37" s="1"/>
      <c r="FN37" s="20" t="s">
        <v>320</v>
      </c>
      <c r="FO37" s="1"/>
      <c r="FP37" s="1"/>
      <c r="FQ37" s="1"/>
      <c r="FR37" s="1"/>
      <c r="FS37" s="1"/>
      <c r="FT37" s="1"/>
      <c r="FU37" s="1"/>
      <c r="FV37" s="1"/>
      <c r="FW37" s="1"/>
      <c r="FX37" s="1"/>
      <c r="FY37" s="1"/>
      <c r="FZ37" s="1"/>
      <c r="GA37" s="1"/>
      <c r="GB37" s="1"/>
      <c r="GC37" s="1"/>
      <c r="GD37" s="1"/>
      <c r="GE37" s="1"/>
      <c r="GF37" s="1"/>
      <c r="GG37" s="1"/>
      <c r="GH37" s="1"/>
      <c r="GI37" s="1"/>
      <c r="GK37" s="1"/>
      <c r="GL37" s="20" t="s">
        <v>320</v>
      </c>
      <c r="GM37" s="1"/>
      <c r="GN37" s="1"/>
      <c r="GO37" s="1"/>
      <c r="GP37" s="1"/>
      <c r="GQ37" s="1"/>
      <c r="GR37" s="1"/>
      <c r="GS37" s="1"/>
      <c r="GT37" s="1"/>
      <c r="GU37" s="1"/>
      <c r="GV37" s="1"/>
      <c r="GW37" s="1"/>
      <c r="GX37" s="1"/>
      <c r="GY37" s="1"/>
      <c r="GZ37" s="1"/>
      <c r="HA37" s="1"/>
      <c r="HB37" s="1"/>
      <c r="HC37" s="1"/>
      <c r="HD37" s="1"/>
      <c r="HE37" s="1"/>
      <c r="HF37" s="1"/>
      <c r="HG37" s="1"/>
    </row>
    <row r="38" spans="1:215" ht="15">
      <c r="A38" s="1"/>
      <c r="B38" s="7" t="s">
        <v>298</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Y38" s="1"/>
      <c r="Z38" s="7" t="s">
        <v>298</v>
      </c>
      <c r="AA38" s="1">
        <v>0</v>
      </c>
      <c r="AB38" s="1">
        <v>0</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W38" s="1"/>
      <c r="AX38" s="7" t="s">
        <v>298</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U38" s="22"/>
      <c r="BV38" s="39" t="s">
        <v>299</v>
      </c>
      <c r="BW38" s="22">
        <v>0</v>
      </c>
      <c r="BX38" s="22">
        <v>0</v>
      </c>
      <c r="BY38" s="22">
        <v>0</v>
      </c>
      <c r="BZ38" s="22">
        <v>0</v>
      </c>
      <c r="CA38" s="22">
        <v>0</v>
      </c>
      <c r="CB38" s="22">
        <v>0</v>
      </c>
      <c r="CC38" s="22">
        <v>0</v>
      </c>
      <c r="CD38" s="22">
        <v>0</v>
      </c>
      <c r="CE38" s="22">
        <v>0</v>
      </c>
      <c r="CF38" s="22">
        <v>0</v>
      </c>
      <c r="CG38" s="22">
        <v>0</v>
      </c>
      <c r="CH38" s="22">
        <v>0</v>
      </c>
      <c r="CI38" s="22">
        <v>0</v>
      </c>
      <c r="CJ38" s="22">
        <v>0</v>
      </c>
      <c r="CK38" s="22">
        <v>0</v>
      </c>
      <c r="CL38" s="22">
        <v>0</v>
      </c>
      <c r="CM38" s="22">
        <v>0</v>
      </c>
      <c r="CN38" s="22">
        <v>0</v>
      </c>
      <c r="CO38" s="22">
        <v>0</v>
      </c>
      <c r="CP38" s="22">
        <v>0</v>
      </c>
      <c r="CQ38" s="22">
        <v>0</v>
      </c>
      <c r="CR38" s="38"/>
      <c r="CS38" s="22"/>
      <c r="CT38" s="39" t="s">
        <v>299</v>
      </c>
      <c r="CU38" s="22">
        <v>0</v>
      </c>
      <c r="CV38" s="22">
        <v>0</v>
      </c>
      <c r="CW38" s="22">
        <v>0</v>
      </c>
      <c r="CX38" s="22">
        <v>0</v>
      </c>
      <c r="CY38" s="22">
        <v>0</v>
      </c>
      <c r="CZ38" s="22">
        <v>0</v>
      </c>
      <c r="DA38" s="22">
        <v>0</v>
      </c>
      <c r="DB38" s="22">
        <v>0</v>
      </c>
      <c r="DC38" s="22">
        <v>0</v>
      </c>
      <c r="DD38" s="22">
        <v>0</v>
      </c>
      <c r="DE38" s="22">
        <v>0</v>
      </c>
      <c r="DF38" s="22">
        <v>0</v>
      </c>
      <c r="DG38" s="22">
        <v>0</v>
      </c>
      <c r="DH38" s="22">
        <v>0</v>
      </c>
      <c r="DI38" s="22">
        <v>0</v>
      </c>
      <c r="DJ38" s="22">
        <v>0</v>
      </c>
      <c r="DK38" s="22">
        <v>0</v>
      </c>
      <c r="DL38" s="22">
        <v>0</v>
      </c>
      <c r="DM38" s="22">
        <v>0</v>
      </c>
      <c r="DN38" s="22">
        <v>0</v>
      </c>
      <c r="DO38" s="22">
        <v>0</v>
      </c>
      <c r="DP38" s="38"/>
      <c r="DQ38" s="22"/>
      <c r="DR38" s="39" t="s">
        <v>299</v>
      </c>
      <c r="DS38" s="22">
        <v>0</v>
      </c>
      <c r="DT38" s="22">
        <v>0</v>
      </c>
      <c r="DU38" s="22">
        <v>0</v>
      </c>
      <c r="DV38" s="22">
        <v>0</v>
      </c>
      <c r="DW38" s="22">
        <v>0</v>
      </c>
      <c r="DX38" s="22">
        <v>0</v>
      </c>
      <c r="DY38" s="22">
        <v>0</v>
      </c>
      <c r="DZ38" s="22">
        <v>0</v>
      </c>
      <c r="EA38" s="22">
        <v>0</v>
      </c>
      <c r="EB38" s="22">
        <v>0</v>
      </c>
      <c r="EC38" s="22">
        <v>0</v>
      </c>
      <c r="ED38" s="22">
        <v>0</v>
      </c>
      <c r="EE38" s="22">
        <v>0</v>
      </c>
      <c r="EF38" s="22">
        <v>0</v>
      </c>
      <c r="EG38" s="22">
        <v>0</v>
      </c>
      <c r="EH38" s="22">
        <v>0</v>
      </c>
      <c r="EI38" s="22">
        <v>0</v>
      </c>
      <c r="EJ38" s="22">
        <v>0</v>
      </c>
      <c r="EK38" s="22">
        <v>0</v>
      </c>
      <c r="EL38" s="22">
        <v>0</v>
      </c>
      <c r="EM38" s="22">
        <v>0</v>
      </c>
      <c r="EN38" s="38"/>
      <c r="EO38" s="22"/>
      <c r="EP38" s="39" t="s">
        <v>299</v>
      </c>
      <c r="EQ38" s="22">
        <v>0</v>
      </c>
      <c r="ER38" s="22">
        <v>0</v>
      </c>
      <c r="ES38" s="22">
        <v>0</v>
      </c>
      <c r="ET38" s="22">
        <v>0</v>
      </c>
      <c r="EU38" s="22">
        <v>0</v>
      </c>
      <c r="EV38" s="22">
        <v>0</v>
      </c>
      <c r="EW38" s="22">
        <v>0</v>
      </c>
      <c r="EX38" s="22">
        <v>0</v>
      </c>
      <c r="EY38" s="22">
        <v>0</v>
      </c>
      <c r="EZ38" s="22">
        <v>0</v>
      </c>
      <c r="FA38" s="22">
        <v>0</v>
      </c>
      <c r="FB38" s="22">
        <v>0</v>
      </c>
      <c r="FC38" s="22">
        <v>0</v>
      </c>
      <c r="FD38" s="22">
        <v>0</v>
      </c>
      <c r="FE38" s="22">
        <v>0</v>
      </c>
      <c r="FF38" s="22">
        <v>0</v>
      </c>
      <c r="FG38" s="22">
        <v>0</v>
      </c>
      <c r="FH38" s="22">
        <v>0</v>
      </c>
      <c r="FI38" s="22">
        <v>0</v>
      </c>
      <c r="FJ38" s="22">
        <v>0</v>
      </c>
      <c r="FK38" s="22">
        <v>0</v>
      </c>
      <c r="FM38" s="1"/>
      <c r="FN38" s="7" t="s">
        <v>298</v>
      </c>
      <c r="FO38" s="1">
        <v>0</v>
      </c>
      <c r="FP38" s="1">
        <v>0</v>
      </c>
      <c r="FQ38" s="1">
        <v>0</v>
      </c>
      <c r="FR38" s="1">
        <v>0</v>
      </c>
      <c r="FS38" s="1">
        <v>0</v>
      </c>
      <c r="FT38" s="1">
        <v>0</v>
      </c>
      <c r="FU38" s="1">
        <v>0</v>
      </c>
      <c r="FV38" s="1">
        <v>0</v>
      </c>
      <c r="FW38" s="1">
        <v>0</v>
      </c>
      <c r="FX38" s="1">
        <v>0</v>
      </c>
      <c r="FY38" s="1">
        <v>0</v>
      </c>
      <c r="FZ38" s="1">
        <v>0</v>
      </c>
      <c r="GA38" s="1">
        <v>0</v>
      </c>
      <c r="GB38" s="1">
        <v>0</v>
      </c>
      <c r="GC38" s="1">
        <v>0</v>
      </c>
      <c r="GD38" s="1">
        <v>0</v>
      </c>
      <c r="GE38" s="1">
        <v>0</v>
      </c>
      <c r="GF38" s="1">
        <v>0</v>
      </c>
      <c r="GG38" s="1">
        <v>0</v>
      </c>
      <c r="GH38" s="1">
        <v>0</v>
      </c>
      <c r="GI38" s="1">
        <v>0</v>
      </c>
      <c r="GK38" s="1"/>
      <c r="GL38" s="7" t="s">
        <v>298</v>
      </c>
      <c r="GM38" s="1">
        <v>0</v>
      </c>
      <c r="GN38" s="1">
        <v>0</v>
      </c>
      <c r="GO38" s="1">
        <v>0</v>
      </c>
      <c r="GP38" s="1">
        <v>0</v>
      </c>
      <c r="GQ38" s="1">
        <v>0</v>
      </c>
      <c r="GR38" s="1">
        <v>0</v>
      </c>
      <c r="GS38" s="1">
        <v>0</v>
      </c>
      <c r="GT38" s="1">
        <v>0</v>
      </c>
      <c r="GU38" s="1">
        <v>0</v>
      </c>
      <c r="GV38" s="1">
        <v>0</v>
      </c>
      <c r="GW38" s="1">
        <v>0</v>
      </c>
      <c r="GX38" s="1">
        <v>0</v>
      </c>
      <c r="GY38" s="1">
        <v>0</v>
      </c>
      <c r="GZ38" s="1">
        <v>0</v>
      </c>
      <c r="HA38" s="1">
        <v>0</v>
      </c>
      <c r="HB38" s="1">
        <v>0</v>
      </c>
      <c r="HC38" s="1">
        <v>0</v>
      </c>
      <c r="HD38" s="1">
        <v>0</v>
      </c>
      <c r="HE38" s="1">
        <v>0</v>
      </c>
      <c r="HF38" s="1">
        <v>0</v>
      </c>
      <c r="HG38" s="1">
        <v>0</v>
      </c>
    </row>
    <row r="39" spans="1:215" ht="15">
      <c r="A39" s="1"/>
      <c r="B39" s="19" t="s">
        <v>300</v>
      </c>
      <c r="C39" s="1">
        <v>0.2</v>
      </c>
      <c r="D39" s="1">
        <v>0.2</v>
      </c>
      <c r="E39" s="1">
        <v>0.3</v>
      </c>
      <c r="F39" s="1">
        <v>0.3</v>
      </c>
      <c r="G39" s="1">
        <v>0.3</v>
      </c>
      <c r="H39" s="1">
        <v>0.2</v>
      </c>
      <c r="I39" s="1">
        <v>0.2</v>
      </c>
      <c r="J39" s="1">
        <v>0.2</v>
      </c>
      <c r="K39" s="1">
        <v>0.2</v>
      </c>
      <c r="L39" s="1">
        <v>0.2</v>
      </c>
      <c r="M39" s="1">
        <v>0.2</v>
      </c>
      <c r="N39" s="1">
        <v>0.2</v>
      </c>
      <c r="O39" s="1">
        <v>0.2</v>
      </c>
      <c r="P39" s="1">
        <v>0.2</v>
      </c>
      <c r="Q39" s="1">
        <v>0.2</v>
      </c>
      <c r="R39" s="1">
        <v>0.2</v>
      </c>
      <c r="S39" s="1">
        <v>0.2</v>
      </c>
      <c r="T39" s="1">
        <v>0.2</v>
      </c>
      <c r="U39" s="1">
        <v>0.2</v>
      </c>
      <c r="V39" s="1">
        <v>0.2</v>
      </c>
      <c r="W39" s="1">
        <v>0.1</v>
      </c>
      <c r="Y39" s="1"/>
      <c r="Z39" s="19" t="s">
        <v>300</v>
      </c>
      <c r="AA39" s="1">
        <v>1.3</v>
      </c>
      <c r="AB39" s="1">
        <v>1.4</v>
      </c>
      <c r="AC39" s="1">
        <v>1.4</v>
      </c>
      <c r="AD39" s="1">
        <v>1.4</v>
      </c>
      <c r="AE39" s="1">
        <v>1.4</v>
      </c>
      <c r="AF39" s="1">
        <v>1.3</v>
      </c>
      <c r="AG39" s="1">
        <v>1.3</v>
      </c>
      <c r="AH39" s="1">
        <v>1.2</v>
      </c>
      <c r="AI39" s="1">
        <v>1.3</v>
      </c>
      <c r="AJ39" s="1">
        <v>1.1000000000000001</v>
      </c>
      <c r="AK39" s="1">
        <v>1.1000000000000001</v>
      </c>
      <c r="AL39" s="1">
        <v>1.2</v>
      </c>
      <c r="AM39" s="1">
        <v>1.2</v>
      </c>
      <c r="AN39" s="1">
        <v>1</v>
      </c>
      <c r="AO39" s="1">
        <v>0.9</v>
      </c>
      <c r="AP39" s="1">
        <v>1.1000000000000001</v>
      </c>
      <c r="AQ39" s="1">
        <v>1.1000000000000001</v>
      </c>
      <c r="AR39" s="1">
        <v>1.1000000000000001</v>
      </c>
      <c r="AS39" s="1">
        <v>1.1000000000000001</v>
      </c>
      <c r="AT39" s="1">
        <v>1</v>
      </c>
      <c r="AU39" s="1">
        <v>0.8</v>
      </c>
      <c r="AW39" s="1"/>
      <c r="AX39" s="19" t="s">
        <v>300</v>
      </c>
      <c r="AY39" s="1">
        <v>1.1000000000000001</v>
      </c>
      <c r="AZ39" s="1">
        <v>1.1000000000000001</v>
      </c>
      <c r="BA39" s="1">
        <v>1.2</v>
      </c>
      <c r="BB39" s="1">
        <v>1.2</v>
      </c>
      <c r="BC39" s="1">
        <v>1.1000000000000001</v>
      </c>
      <c r="BD39" s="1">
        <v>1.1000000000000001</v>
      </c>
      <c r="BE39" s="1">
        <v>1.1000000000000001</v>
      </c>
      <c r="BF39" s="1">
        <v>1.1000000000000001</v>
      </c>
      <c r="BG39" s="1">
        <v>1.1000000000000001</v>
      </c>
      <c r="BH39" s="1">
        <v>0.9</v>
      </c>
      <c r="BI39" s="1">
        <v>0.9</v>
      </c>
      <c r="BJ39" s="1">
        <v>1.1000000000000001</v>
      </c>
      <c r="BK39" s="1">
        <v>1</v>
      </c>
      <c r="BL39" s="1">
        <v>0.8</v>
      </c>
      <c r="BM39" s="1">
        <v>0.7</v>
      </c>
      <c r="BN39" s="1">
        <v>0.9</v>
      </c>
      <c r="BO39" s="1">
        <v>1</v>
      </c>
      <c r="BP39" s="1">
        <v>0.8</v>
      </c>
      <c r="BQ39" s="1">
        <v>0.8</v>
      </c>
      <c r="BR39" s="1">
        <v>0.7</v>
      </c>
      <c r="BS39" s="1">
        <v>0.6</v>
      </c>
      <c r="BU39" s="22"/>
      <c r="BV39" s="29" t="s">
        <v>301</v>
      </c>
      <c r="BW39" s="22">
        <v>10.6</v>
      </c>
      <c r="BX39" s="22">
        <v>10.7</v>
      </c>
      <c r="BY39" s="22">
        <v>10.9</v>
      </c>
      <c r="BZ39" s="22">
        <v>11.2</v>
      </c>
      <c r="CA39" s="22">
        <v>10.9</v>
      </c>
      <c r="CB39" s="22">
        <v>10.7</v>
      </c>
      <c r="CC39" s="22">
        <v>10.5</v>
      </c>
      <c r="CD39" s="22">
        <v>10.9</v>
      </c>
      <c r="CE39" s="22">
        <v>10.3</v>
      </c>
      <c r="CF39" s="22">
        <v>10.4</v>
      </c>
      <c r="CG39" s="22">
        <v>10.199999999999999</v>
      </c>
      <c r="CH39" s="22">
        <v>9.9</v>
      </c>
      <c r="CI39" s="22">
        <v>9.6999999999999993</v>
      </c>
      <c r="CJ39" s="22">
        <v>9.4</v>
      </c>
      <c r="CK39" s="22">
        <v>8.6999999999999993</v>
      </c>
      <c r="CL39" s="22">
        <v>9</v>
      </c>
      <c r="CM39" s="22">
        <v>8.9</v>
      </c>
      <c r="CN39" s="22">
        <v>9</v>
      </c>
      <c r="CO39" s="22">
        <v>8.6</v>
      </c>
      <c r="CP39" s="22">
        <v>8.5</v>
      </c>
      <c r="CQ39" s="22">
        <v>6.8</v>
      </c>
      <c r="CR39" s="38"/>
      <c r="CS39" s="22"/>
      <c r="CT39" s="29" t="s">
        <v>301</v>
      </c>
      <c r="CU39" s="22">
        <v>17.8</v>
      </c>
      <c r="CV39" s="22">
        <v>17.600000000000001</v>
      </c>
      <c r="CW39" s="22">
        <v>18.100000000000001</v>
      </c>
      <c r="CX39" s="22">
        <v>17.899999999999999</v>
      </c>
      <c r="CY39" s="22">
        <v>18</v>
      </c>
      <c r="CZ39" s="22">
        <v>18</v>
      </c>
      <c r="DA39" s="22">
        <v>17.2</v>
      </c>
      <c r="DB39" s="22">
        <v>16.600000000000001</v>
      </c>
      <c r="DC39" s="22">
        <v>16</v>
      </c>
      <c r="DD39" s="22">
        <v>16.3</v>
      </c>
      <c r="DE39" s="22">
        <v>16.100000000000001</v>
      </c>
      <c r="DF39" s="22">
        <v>15.4</v>
      </c>
      <c r="DG39" s="22">
        <v>14</v>
      </c>
      <c r="DH39" s="22">
        <v>14.7</v>
      </c>
      <c r="DI39" s="22">
        <v>13.8</v>
      </c>
      <c r="DJ39" s="22">
        <v>14.6</v>
      </c>
      <c r="DK39" s="22">
        <v>14.2</v>
      </c>
      <c r="DL39" s="22">
        <v>13.6</v>
      </c>
      <c r="DM39" s="22">
        <v>13.4</v>
      </c>
      <c r="DN39" s="22">
        <v>13.4</v>
      </c>
      <c r="DO39" s="22">
        <v>10.1</v>
      </c>
      <c r="DP39" s="38"/>
      <c r="DQ39" s="22"/>
      <c r="DR39" s="29" t="s">
        <v>301</v>
      </c>
      <c r="DS39" s="22">
        <v>1.3</v>
      </c>
      <c r="DT39" s="22">
        <v>1.2</v>
      </c>
      <c r="DU39" s="22">
        <v>1.3</v>
      </c>
      <c r="DV39" s="22">
        <v>1.3</v>
      </c>
      <c r="DW39" s="22">
        <v>1.3</v>
      </c>
      <c r="DX39" s="22">
        <v>1.1000000000000001</v>
      </c>
      <c r="DY39" s="22">
        <v>1.2</v>
      </c>
      <c r="DZ39" s="22">
        <v>1.2</v>
      </c>
      <c r="EA39" s="22">
        <v>1</v>
      </c>
      <c r="EB39" s="22">
        <v>1</v>
      </c>
      <c r="EC39" s="22">
        <v>1.1000000000000001</v>
      </c>
      <c r="ED39" s="22">
        <v>1</v>
      </c>
      <c r="EE39" s="22">
        <v>1.3</v>
      </c>
      <c r="EF39" s="22">
        <v>1.2</v>
      </c>
      <c r="EG39" s="22">
        <v>1.2</v>
      </c>
      <c r="EH39" s="22">
        <v>1.1000000000000001</v>
      </c>
      <c r="EI39" s="22">
        <v>1.1000000000000001</v>
      </c>
      <c r="EJ39" s="22">
        <v>1</v>
      </c>
      <c r="EK39" s="22">
        <v>1.1000000000000001</v>
      </c>
      <c r="EL39" s="22">
        <v>1</v>
      </c>
      <c r="EM39" s="22">
        <v>0.9</v>
      </c>
      <c r="EN39" s="38"/>
      <c r="EO39" s="22"/>
      <c r="EP39" s="29" t="s">
        <v>301</v>
      </c>
      <c r="EQ39" s="22">
        <v>1.5</v>
      </c>
      <c r="ER39" s="22">
        <v>1.4</v>
      </c>
      <c r="ES39" s="22">
        <v>1.5</v>
      </c>
      <c r="ET39" s="22">
        <v>1.6</v>
      </c>
      <c r="EU39" s="22">
        <v>1.5</v>
      </c>
      <c r="EV39" s="22">
        <v>1.4</v>
      </c>
      <c r="EW39" s="22">
        <v>1.5</v>
      </c>
      <c r="EX39" s="22">
        <v>1.6</v>
      </c>
      <c r="EY39" s="22">
        <v>1.6</v>
      </c>
      <c r="EZ39" s="22">
        <v>1.7</v>
      </c>
      <c r="FA39" s="22">
        <v>1.7</v>
      </c>
      <c r="FB39" s="22">
        <v>1.2</v>
      </c>
      <c r="FC39" s="22">
        <v>1.4</v>
      </c>
      <c r="FD39" s="22">
        <v>1.3</v>
      </c>
      <c r="FE39" s="22">
        <v>1.2</v>
      </c>
      <c r="FF39" s="22">
        <v>1.3</v>
      </c>
      <c r="FG39" s="22">
        <v>1.2</v>
      </c>
      <c r="FH39" s="22">
        <v>1.2</v>
      </c>
      <c r="FI39" s="22">
        <v>1.1000000000000001</v>
      </c>
      <c r="FJ39" s="22">
        <v>1.1000000000000001</v>
      </c>
      <c r="FK39" s="22">
        <v>0.9</v>
      </c>
      <c r="FM39" s="1"/>
      <c r="FN39" s="10" t="s">
        <v>300</v>
      </c>
      <c r="FO39" s="1">
        <v>4</v>
      </c>
      <c r="FP39" s="1">
        <v>4.0999999999999996</v>
      </c>
      <c r="FQ39" s="1">
        <v>4.0999999999999996</v>
      </c>
      <c r="FR39" s="1">
        <v>3.8</v>
      </c>
      <c r="FS39" s="1">
        <v>3.6</v>
      </c>
      <c r="FT39" s="1">
        <v>3.7</v>
      </c>
      <c r="FU39" s="1">
        <v>3.6</v>
      </c>
      <c r="FV39" s="1">
        <v>3.8</v>
      </c>
      <c r="FW39" s="1">
        <v>3.6</v>
      </c>
      <c r="FX39" s="1">
        <v>3.4</v>
      </c>
      <c r="FY39" s="1">
        <v>3.2</v>
      </c>
      <c r="FZ39" s="1">
        <v>2.7</v>
      </c>
      <c r="GA39" s="1">
        <v>2.8</v>
      </c>
      <c r="GB39" s="1">
        <v>2.9</v>
      </c>
      <c r="GC39" s="1">
        <v>2.8</v>
      </c>
      <c r="GD39" s="1">
        <v>2.7</v>
      </c>
      <c r="GE39" s="1">
        <v>2.7</v>
      </c>
      <c r="GF39" s="1">
        <v>2.7</v>
      </c>
      <c r="GG39" s="1">
        <v>2.6</v>
      </c>
      <c r="GH39" s="1">
        <v>2.7</v>
      </c>
      <c r="GI39" s="1">
        <v>2.2000000000000002</v>
      </c>
      <c r="GK39" s="1"/>
      <c r="GL39" s="10" t="s">
        <v>300</v>
      </c>
      <c r="GM39" s="1">
        <v>4.7</v>
      </c>
      <c r="GN39" s="1">
        <v>4.5</v>
      </c>
      <c r="GO39" s="1">
        <v>4.5</v>
      </c>
      <c r="GP39" s="1">
        <v>4.4000000000000004</v>
      </c>
      <c r="GQ39" s="1">
        <v>4.5</v>
      </c>
      <c r="GR39" s="1">
        <v>4.2</v>
      </c>
      <c r="GS39" s="1">
        <v>3.9</v>
      </c>
      <c r="GT39" s="1">
        <v>4</v>
      </c>
      <c r="GU39" s="1">
        <v>3.8</v>
      </c>
      <c r="GV39" s="1">
        <v>3.8</v>
      </c>
      <c r="GW39" s="1">
        <v>3.6</v>
      </c>
      <c r="GX39" s="1">
        <v>3.2</v>
      </c>
      <c r="GY39" s="1">
        <v>3.3</v>
      </c>
      <c r="GZ39" s="1">
        <v>3.3</v>
      </c>
      <c r="HA39" s="1">
        <v>3.3</v>
      </c>
      <c r="HB39" s="1">
        <v>3.5</v>
      </c>
      <c r="HC39" s="1">
        <v>3.8</v>
      </c>
      <c r="HD39" s="1">
        <v>3.7</v>
      </c>
      <c r="HE39" s="1">
        <v>3.6</v>
      </c>
      <c r="HF39" s="1">
        <v>3.4</v>
      </c>
      <c r="HG39" s="1">
        <v>3</v>
      </c>
    </row>
    <row r="40" spans="1:215" ht="15">
      <c r="A40" s="1"/>
      <c r="B40" s="19" t="s">
        <v>302</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Y40" s="1"/>
      <c r="Z40" s="19" t="s">
        <v>302</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W40" s="1"/>
      <c r="AX40" s="19" t="s">
        <v>302</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U40" s="22"/>
      <c r="BV40" s="29" t="s">
        <v>303</v>
      </c>
      <c r="BW40" s="22">
        <v>0.1</v>
      </c>
      <c r="BX40" s="22">
        <v>0.1</v>
      </c>
      <c r="BY40" s="22">
        <v>0.1</v>
      </c>
      <c r="BZ40" s="22">
        <v>0.1</v>
      </c>
      <c r="CA40" s="22">
        <v>0.1</v>
      </c>
      <c r="CB40" s="22">
        <v>0.1</v>
      </c>
      <c r="CC40" s="22">
        <v>0.1</v>
      </c>
      <c r="CD40" s="22">
        <v>0.1</v>
      </c>
      <c r="CE40" s="22">
        <v>0.1</v>
      </c>
      <c r="CF40" s="22">
        <v>0.1</v>
      </c>
      <c r="CG40" s="22">
        <v>0.1</v>
      </c>
      <c r="CH40" s="22">
        <v>0.1</v>
      </c>
      <c r="CI40" s="22">
        <v>0.1</v>
      </c>
      <c r="CJ40" s="22">
        <v>0.1</v>
      </c>
      <c r="CK40" s="22">
        <v>0.1</v>
      </c>
      <c r="CL40" s="22">
        <v>0.1</v>
      </c>
      <c r="CM40" s="22">
        <v>0.1</v>
      </c>
      <c r="CN40" s="22">
        <v>0.1</v>
      </c>
      <c r="CO40" s="22">
        <v>0.1</v>
      </c>
      <c r="CP40" s="22">
        <v>0.1</v>
      </c>
      <c r="CQ40" s="22">
        <v>0.1</v>
      </c>
      <c r="CR40" s="38"/>
      <c r="CS40" s="22"/>
      <c r="CT40" s="29" t="s">
        <v>303</v>
      </c>
      <c r="CU40" s="22">
        <v>0.1</v>
      </c>
      <c r="CV40" s="22">
        <v>0.1</v>
      </c>
      <c r="CW40" s="22">
        <v>0.1</v>
      </c>
      <c r="CX40" s="22">
        <v>0.1</v>
      </c>
      <c r="CY40" s="22">
        <v>0.1</v>
      </c>
      <c r="CZ40" s="22">
        <v>0.2</v>
      </c>
      <c r="DA40" s="22">
        <v>0.2</v>
      </c>
      <c r="DB40" s="22">
        <v>0.2</v>
      </c>
      <c r="DC40" s="22">
        <v>0.1</v>
      </c>
      <c r="DD40" s="22">
        <v>0.2</v>
      </c>
      <c r="DE40" s="22">
        <v>0.2</v>
      </c>
      <c r="DF40" s="22">
        <v>0.2</v>
      </c>
      <c r="DG40" s="22">
        <v>0.2</v>
      </c>
      <c r="DH40" s="22">
        <v>0.2</v>
      </c>
      <c r="DI40" s="22">
        <v>0.2</v>
      </c>
      <c r="DJ40" s="22">
        <v>0.2</v>
      </c>
      <c r="DK40" s="22">
        <v>0.2</v>
      </c>
      <c r="DL40" s="22">
        <v>0.2</v>
      </c>
      <c r="DM40" s="22">
        <v>0.2</v>
      </c>
      <c r="DN40" s="22">
        <v>0.2</v>
      </c>
      <c r="DO40" s="22">
        <v>0.1</v>
      </c>
      <c r="DP40" s="38"/>
      <c r="DQ40" s="22"/>
      <c r="DR40" s="29" t="s">
        <v>303</v>
      </c>
      <c r="DS40" s="22">
        <v>0</v>
      </c>
      <c r="DT40" s="22">
        <v>0</v>
      </c>
      <c r="DU40" s="22">
        <v>0</v>
      </c>
      <c r="DV40" s="22">
        <v>0</v>
      </c>
      <c r="DW40" s="22">
        <v>0</v>
      </c>
      <c r="DX40" s="22">
        <v>0</v>
      </c>
      <c r="DY40" s="22">
        <v>0</v>
      </c>
      <c r="DZ40" s="22">
        <v>0</v>
      </c>
      <c r="EA40" s="22">
        <v>0</v>
      </c>
      <c r="EB40" s="22">
        <v>0</v>
      </c>
      <c r="EC40" s="22">
        <v>0</v>
      </c>
      <c r="ED40" s="22">
        <v>0</v>
      </c>
      <c r="EE40" s="22">
        <v>0</v>
      </c>
      <c r="EF40" s="22">
        <v>0</v>
      </c>
      <c r="EG40" s="22">
        <v>0</v>
      </c>
      <c r="EH40" s="22">
        <v>0</v>
      </c>
      <c r="EI40" s="22">
        <v>0</v>
      </c>
      <c r="EJ40" s="22">
        <v>0</v>
      </c>
      <c r="EK40" s="22">
        <v>0</v>
      </c>
      <c r="EL40" s="22">
        <v>0</v>
      </c>
      <c r="EM40" s="22">
        <v>0</v>
      </c>
      <c r="EN40" s="38"/>
      <c r="EO40" s="22"/>
      <c r="EP40" s="29" t="s">
        <v>303</v>
      </c>
      <c r="EQ40" s="22">
        <v>0</v>
      </c>
      <c r="ER40" s="22">
        <v>0</v>
      </c>
      <c r="ES40" s="22">
        <v>0</v>
      </c>
      <c r="ET40" s="22">
        <v>0</v>
      </c>
      <c r="EU40" s="22">
        <v>0</v>
      </c>
      <c r="EV40" s="22">
        <v>0</v>
      </c>
      <c r="EW40" s="22">
        <v>0</v>
      </c>
      <c r="EX40" s="22">
        <v>0</v>
      </c>
      <c r="EY40" s="22">
        <v>0</v>
      </c>
      <c r="EZ40" s="22">
        <v>0</v>
      </c>
      <c r="FA40" s="22">
        <v>0</v>
      </c>
      <c r="FB40" s="22">
        <v>0</v>
      </c>
      <c r="FC40" s="22">
        <v>0</v>
      </c>
      <c r="FD40" s="22">
        <v>0</v>
      </c>
      <c r="FE40" s="22">
        <v>0</v>
      </c>
      <c r="FF40" s="22">
        <v>0</v>
      </c>
      <c r="FG40" s="22">
        <v>0</v>
      </c>
      <c r="FH40" s="22">
        <v>0</v>
      </c>
      <c r="FI40" s="22">
        <v>0</v>
      </c>
      <c r="FJ40" s="22">
        <v>0</v>
      </c>
      <c r="FK40" s="22">
        <v>0</v>
      </c>
      <c r="FM40" s="1"/>
      <c r="FN40" s="10" t="s">
        <v>302</v>
      </c>
      <c r="FO40" s="1">
        <v>0</v>
      </c>
      <c r="FP40" s="1">
        <v>0</v>
      </c>
      <c r="FQ40" s="1">
        <v>0</v>
      </c>
      <c r="FR40" s="1">
        <v>0</v>
      </c>
      <c r="FS40" s="1">
        <v>0</v>
      </c>
      <c r="FT40" s="1">
        <v>0</v>
      </c>
      <c r="FU40" s="1">
        <v>0</v>
      </c>
      <c r="FV40" s="1">
        <v>0.1</v>
      </c>
      <c r="FW40" s="1">
        <v>0.1</v>
      </c>
      <c r="FX40" s="1">
        <v>0.1</v>
      </c>
      <c r="FY40" s="1">
        <v>0.1</v>
      </c>
      <c r="FZ40" s="1">
        <v>0.1</v>
      </c>
      <c r="GA40" s="1">
        <v>0.1</v>
      </c>
      <c r="GB40" s="1">
        <v>0.1</v>
      </c>
      <c r="GC40" s="1">
        <v>0.1</v>
      </c>
      <c r="GD40" s="1">
        <v>0.1</v>
      </c>
      <c r="GE40" s="1">
        <v>0.1</v>
      </c>
      <c r="GF40" s="1">
        <v>0.1</v>
      </c>
      <c r="GG40" s="1">
        <v>0.1</v>
      </c>
      <c r="GH40" s="1">
        <v>0.1</v>
      </c>
      <c r="GI40" s="1">
        <v>0</v>
      </c>
      <c r="GK40" s="1"/>
      <c r="GL40" s="10" t="s">
        <v>302</v>
      </c>
      <c r="GM40" s="1">
        <v>0</v>
      </c>
      <c r="GN40" s="1">
        <v>0.1</v>
      </c>
      <c r="GO40" s="1">
        <v>0.1</v>
      </c>
      <c r="GP40" s="1">
        <v>0.1</v>
      </c>
      <c r="GQ40" s="1">
        <v>0.1</v>
      </c>
      <c r="GR40" s="1">
        <v>0.1</v>
      </c>
      <c r="GS40" s="1">
        <v>0.1</v>
      </c>
      <c r="GT40" s="1">
        <v>0.1</v>
      </c>
      <c r="GU40" s="1">
        <v>0.1</v>
      </c>
      <c r="GV40" s="1">
        <v>0.1</v>
      </c>
      <c r="GW40" s="1">
        <v>0.1</v>
      </c>
      <c r="GX40" s="1">
        <v>0.1</v>
      </c>
      <c r="GY40" s="1">
        <v>0.1</v>
      </c>
      <c r="GZ40" s="1">
        <v>0.1</v>
      </c>
      <c r="HA40" s="1">
        <v>0.1</v>
      </c>
      <c r="HB40" s="1">
        <v>0.1</v>
      </c>
      <c r="HC40" s="1">
        <v>0.1</v>
      </c>
      <c r="HD40" s="1">
        <v>0.1</v>
      </c>
      <c r="HE40" s="1">
        <v>0.1</v>
      </c>
      <c r="HF40" s="1">
        <v>0.1</v>
      </c>
      <c r="HG40" s="1">
        <v>0.1</v>
      </c>
    </row>
    <row r="41" spans="1:215" ht="15">
      <c r="A41" s="1"/>
      <c r="B41" s="19" t="s">
        <v>304</v>
      </c>
      <c r="C41" s="2" t="s">
        <v>305</v>
      </c>
      <c r="D41" s="2" t="s">
        <v>305</v>
      </c>
      <c r="E41" s="2" t="s">
        <v>305</v>
      </c>
      <c r="F41" s="2" t="s">
        <v>305</v>
      </c>
      <c r="G41" s="2" t="s">
        <v>305</v>
      </c>
      <c r="H41" s="2" t="s">
        <v>305</v>
      </c>
      <c r="I41" s="2" t="s">
        <v>305</v>
      </c>
      <c r="J41" s="2" t="s">
        <v>305</v>
      </c>
      <c r="K41" s="2" t="s">
        <v>305</v>
      </c>
      <c r="L41" s="2" t="s">
        <v>305</v>
      </c>
      <c r="M41" s="2" t="s">
        <v>305</v>
      </c>
      <c r="N41" s="2">
        <v>0</v>
      </c>
      <c r="O41" s="2">
        <v>0</v>
      </c>
      <c r="P41" s="2">
        <v>0</v>
      </c>
      <c r="Q41" s="2">
        <v>0</v>
      </c>
      <c r="R41" s="2" t="s">
        <v>305</v>
      </c>
      <c r="S41" s="2" t="s">
        <v>305</v>
      </c>
      <c r="T41" s="2" t="s">
        <v>305</v>
      </c>
      <c r="U41" s="2" t="s">
        <v>305</v>
      </c>
      <c r="V41" s="2" t="s">
        <v>305</v>
      </c>
      <c r="W41" s="2" t="s">
        <v>305</v>
      </c>
      <c r="Y41" s="1"/>
      <c r="Z41" s="19" t="s">
        <v>304</v>
      </c>
      <c r="AA41" s="2" t="s">
        <v>305</v>
      </c>
      <c r="AB41" s="2" t="s">
        <v>305</v>
      </c>
      <c r="AC41" s="2" t="s">
        <v>305</v>
      </c>
      <c r="AD41" s="2" t="s">
        <v>305</v>
      </c>
      <c r="AE41" s="2" t="s">
        <v>305</v>
      </c>
      <c r="AF41" s="2" t="s">
        <v>305</v>
      </c>
      <c r="AG41" s="2" t="s">
        <v>305</v>
      </c>
      <c r="AH41" s="2" t="s">
        <v>305</v>
      </c>
      <c r="AI41" s="2" t="s">
        <v>305</v>
      </c>
      <c r="AJ41" s="2" t="s">
        <v>305</v>
      </c>
      <c r="AK41" s="2" t="s">
        <v>305</v>
      </c>
      <c r="AL41" s="2">
        <v>0</v>
      </c>
      <c r="AM41" s="2">
        <v>0</v>
      </c>
      <c r="AN41" s="2">
        <v>0</v>
      </c>
      <c r="AO41" s="2">
        <v>0</v>
      </c>
      <c r="AP41" s="2" t="s">
        <v>305</v>
      </c>
      <c r="AQ41" s="2" t="s">
        <v>305</v>
      </c>
      <c r="AR41" s="2" t="s">
        <v>305</v>
      </c>
      <c r="AS41" s="2" t="s">
        <v>305</v>
      </c>
      <c r="AT41" s="2" t="s">
        <v>305</v>
      </c>
      <c r="AU41" s="2" t="s">
        <v>305</v>
      </c>
      <c r="AW41" s="1"/>
      <c r="AX41" s="19" t="s">
        <v>304</v>
      </c>
      <c r="AY41" s="2" t="s">
        <v>305</v>
      </c>
      <c r="AZ41" s="2" t="s">
        <v>305</v>
      </c>
      <c r="BA41" s="2" t="s">
        <v>305</v>
      </c>
      <c r="BB41" s="2" t="s">
        <v>305</v>
      </c>
      <c r="BC41" s="2" t="s">
        <v>305</v>
      </c>
      <c r="BD41" s="2" t="s">
        <v>305</v>
      </c>
      <c r="BE41" s="2" t="s">
        <v>305</v>
      </c>
      <c r="BF41" s="2" t="s">
        <v>305</v>
      </c>
      <c r="BG41" s="2" t="s">
        <v>305</v>
      </c>
      <c r="BH41" s="2" t="s">
        <v>305</v>
      </c>
      <c r="BI41" s="2" t="s">
        <v>305</v>
      </c>
      <c r="BJ41" s="2">
        <v>0</v>
      </c>
      <c r="BK41" s="2">
        <v>0</v>
      </c>
      <c r="BL41" s="2">
        <v>0</v>
      </c>
      <c r="BM41" s="2">
        <v>0</v>
      </c>
      <c r="BN41" s="2" t="s">
        <v>305</v>
      </c>
      <c r="BO41" s="2" t="s">
        <v>305</v>
      </c>
      <c r="BP41" s="2" t="s">
        <v>305</v>
      </c>
      <c r="BQ41" s="2" t="s">
        <v>305</v>
      </c>
      <c r="BR41" s="2" t="s">
        <v>305</v>
      </c>
      <c r="BS41" s="2" t="s">
        <v>305</v>
      </c>
      <c r="BU41" s="22"/>
      <c r="BV41" s="29" t="s">
        <v>306</v>
      </c>
      <c r="BW41" s="23" t="s">
        <v>307</v>
      </c>
      <c r="BX41" s="23" t="s">
        <v>307</v>
      </c>
      <c r="BY41" s="23" t="s">
        <v>307</v>
      </c>
      <c r="BZ41" s="23" t="s">
        <v>307</v>
      </c>
      <c r="CA41" s="23" t="s">
        <v>307</v>
      </c>
      <c r="CB41" s="23" t="s">
        <v>307</v>
      </c>
      <c r="CC41" s="23" t="s">
        <v>307</v>
      </c>
      <c r="CD41" s="23" t="s">
        <v>307</v>
      </c>
      <c r="CE41" s="23" t="s">
        <v>307</v>
      </c>
      <c r="CF41" s="23" t="s">
        <v>307</v>
      </c>
      <c r="CG41" s="23" t="s">
        <v>307</v>
      </c>
      <c r="CH41" s="23">
        <v>0.4</v>
      </c>
      <c r="CI41" s="23">
        <v>0.3</v>
      </c>
      <c r="CJ41" s="23">
        <v>0.3</v>
      </c>
      <c r="CK41" s="23">
        <v>0.3</v>
      </c>
      <c r="CL41" s="23" t="s">
        <v>307</v>
      </c>
      <c r="CM41" s="23" t="s">
        <v>307</v>
      </c>
      <c r="CN41" s="23" t="s">
        <v>307</v>
      </c>
      <c r="CO41" s="23" t="s">
        <v>307</v>
      </c>
      <c r="CP41" s="23" t="s">
        <v>307</v>
      </c>
      <c r="CQ41" s="23" t="s">
        <v>307</v>
      </c>
      <c r="CR41" s="38"/>
      <c r="CS41" s="22"/>
      <c r="CT41" s="29" t="s">
        <v>306</v>
      </c>
      <c r="CU41" s="23" t="s">
        <v>307</v>
      </c>
      <c r="CV41" s="23" t="s">
        <v>307</v>
      </c>
      <c r="CW41" s="23" t="s">
        <v>307</v>
      </c>
      <c r="CX41" s="23" t="s">
        <v>307</v>
      </c>
      <c r="CY41" s="23" t="s">
        <v>307</v>
      </c>
      <c r="CZ41" s="23" t="s">
        <v>307</v>
      </c>
      <c r="DA41" s="23" t="s">
        <v>307</v>
      </c>
      <c r="DB41" s="23">
        <v>0.6</v>
      </c>
      <c r="DC41" s="23">
        <v>0.7</v>
      </c>
      <c r="DD41" s="23">
        <v>0.7</v>
      </c>
      <c r="DE41" s="23">
        <v>0.8</v>
      </c>
      <c r="DF41" s="23">
        <v>0.8</v>
      </c>
      <c r="DG41" s="23">
        <v>0.8</v>
      </c>
      <c r="DH41" s="23">
        <v>0.8</v>
      </c>
      <c r="DI41" s="23">
        <v>0.8</v>
      </c>
      <c r="DJ41" s="23" t="s">
        <v>307</v>
      </c>
      <c r="DK41" s="23" t="s">
        <v>307</v>
      </c>
      <c r="DL41" s="23" t="s">
        <v>307</v>
      </c>
      <c r="DM41" s="23" t="s">
        <v>307</v>
      </c>
      <c r="DN41" s="23" t="s">
        <v>307</v>
      </c>
      <c r="DO41" s="23" t="s">
        <v>307</v>
      </c>
      <c r="DP41" s="38"/>
      <c r="DQ41" s="22"/>
      <c r="DR41" s="29" t="s">
        <v>306</v>
      </c>
      <c r="DS41" s="23" t="s">
        <v>307</v>
      </c>
      <c r="DT41" s="23" t="s">
        <v>307</v>
      </c>
      <c r="DU41" s="23" t="s">
        <v>307</v>
      </c>
      <c r="DV41" s="23" t="s">
        <v>307</v>
      </c>
      <c r="DW41" s="23" t="s">
        <v>307</v>
      </c>
      <c r="DX41" s="23" t="s">
        <v>307</v>
      </c>
      <c r="DY41" s="23" t="s">
        <v>307</v>
      </c>
      <c r="DZ41" s="23" t="s">
        <v>307</v>
      </c>
      <c r="EA41" s="23">
        <v>0.1</v>
      </c>
      <c r="EB41" s="23">
        <v>0.1</v>
      </c>
      <c r="EC41" s="23">
        <v>0.1</v>
      </c>
      <c r="ED41" s="23">
        <v>0.1</v>
      </c>
      <c r="EE41" s="23">
        <v>0.1</v>
      </c>
      <c r="EF41" s="23">
        <v>0.1</v>
      </c>
      <c r="EG41" s="23">
        <v>0.1</v>
      </c>
      <c r="EH41" s="23" t="s">
        <v>307</v>
      </c>
      <c r="EI41" s="23" t="s">
        <v>307</v>
      </c>
      <c r="EJ41" s="23" t="s">
        <v>307</v>
      </c>
      <c r="EK41" s="23" t="s">
        <v>307</v>
      </c>
      <c r="EL41" s="23" t="s">
        <v>307</v>
      </c>
      <c r="EM41" s="23" t="s">
        <v>307</v>
      </c>
      <c r="EN41" s="38"/>
      <c r="EO41" s="22"/>
      <c r="EP41" s="29" t="s">
        <v>306</v>
      </c>
      <c r="EQ41" s="23" t="s">
        <v>307</v>
      </c>
      <c r="ER41" s="23" t="s">
        <v>307</v>
      </c>
      <c r="ES41" s="23" t="s">
        <v>307</v>
      </c>
      <c r="ET41" s="23" t="s">
        <v>307</v>
      </c>
      <c r="EU41" s="23" t="s">
        <v>307</v>
      </c>
      <c r="EV41" s="23" t="s">
        <v>307</v>
      </c>
      <c r="EW41" s="23" t="s">
        <v>307</v>
      </c>
      <c r="EX41" s="23" t="s">
        <v>307</v>
      </c>
      <c r="EY41" s="23" t="s">
        <v>307</v>
      </c>
      <c r="EZ41" s="23" t="s">
        <v>307</v>
      </c>
      <c r="FA41" s="23" t="s">
        <v>307</v>
      </c>
      <c r="FB41" s="23">
        <v>0.1</v>
      </c>
      <c r="FC41" s="23">
        <v>0.1</v>
      </c>
      <c r="FD41" s="23">
        <v>0.1</v>
      </c>
      <c r="FE41" s="23">
        <v>0.1</v>
      </c>
      <c r="FF41" s="23" t="s">
        <v>307</v>
      </c>
      <c r="FG41" s="23" t="s">
        <v>307</v>
      </c>
      <c r="FH41" s="23" t="s">
        <v>307</v>
      </c>
      <c r="FI41" s="23" t="s">
        <v>307</v>
      </c>
      <c r="FJ41" s="23" t="s">
        <v>307</v>
      </c>
      <c r="FK41" s="23" t="s">
        <v>307</v>
      </c>
      <c r="FM41" s="1"/>
      <c r="FN41" s="10" t="s">
        <v>304</v>
      </c>
      <c r="FO41" s="2" t="s">
        <v>305</v>
      </c>
      <c r="FP41" s="2" t="s">
        <v>305</v>
      </c>
      <c r="FQ41" s="2" t="s">
        <v>305</v>
      </c>
      <c r="FR41" s="2" t="s">
        <v>305</v>
      </c>
      <c r="FS41" s="2" t="s">
        <v>305</v>
      </c>
      <c r="FT41" s="2" t="s">
        <v>305</v>
      </c>
      <c r="FU41" s="2" t="s">
        <v>305</v>
      </c>
      <c r="FV41" s="2" t="s">
        <v>305</v>
      </c>
      <c r="FW41" s="2" t="s">
        <v>305</v>
      </c>
      <c r="FX41" s="2" t="s">
        <v>305</v>
      </c>
      <c r="FY41" s="2" t="s">
        <v>305</v>
      </c>
      <c r="FZ41" s="2">
        <v>0.1</v>
      </c>
      <c r="GA41" s="2">
        <v>0.2</v>
      </c>
      <c r="GB41" s="2">
        <v>0.1</v>
      </c>
      <c r="GC41" s="2">
        <v>0.1</v>
      </c>
      <c r="GD41" s="2" t="s">
        <v>305</v>
      </c>
      <c r="GE41" s="2" t="s">
        <v>305</v>
      </c>
      <c r="GF41" s="2" t="s">
        <v>305</v>
      </c>
      <c r="GG41" s="2" t="s">
        <v>305</v>
      </c>
      <c r="GH41" s="2" t="s">
        <v>305</v>
      </c>
      <c r="GI41" s="2" t="s">
        <v>305</v>
      </c>
      <c r="GK41" s="1"/>
      <c r="GL41" s="10" t="s">
        <v>304</v>
      </c>
      <c r="GM41" s="2" t="s">
        <v>305</v>
      </c>
      <c r="GN41" s="2" t="s">
        <v>305</v>
      </c>
      <c r="GO41" s="2" t="s">
        <v>305</v>
      </c>
      <c r="GP41" s="2" t="s">
        <v>305</v>
      </c>
      <c r="GQ41" s="2" t="s">
        <v>305</v>
      </c>
      <c r="GR41" s="2" t="s">
        <v>305</v>
      </c>
      <c r="GS41" s="2" t="s">
        <v>305</v>
      </c>
      <c r="GT41" s="2" t="s">
        <v>305</v>
      </c>
      <c r="GU41" s="2" t="s">
        <v>305</v>
      </c>
      <c r="GV41" s="2" t="s">
        <v>305</v>
      </c>
      <c r="GW41" s="2">
        <v>0.1</v>
      </c>
      <c r="GX41" s="2">
        <v>0.1</v>
      </c>
      <c r="GY41" s="2">
        <v>0.1</v>
      </c>
      <c r="GZ41" s="2">
        <v>0.1</v>
      </c>
      <c r="HA41" s="2">
        <v>0.1</v>
      </c>
      <c r="HB41" s="2" t="s">
        <v>305</v>
      </c>
      <c r="HC41" s="2" t="s">
        <v>305</v>
      </c>
      <c r="HD41" s="2" t="s">
        <v>305</v>
      </c>
      <c r="HE41" s="2" t="s">
        <v>305</v>
      </c>
      <c r="HF41" s="2" t="s">
        <v>305</v>
      </c>
      <c r="HG41" s="2" t="s">
        <v>305</v>
      </c>
    </row>
    <row r="42" spans="1:215" ht="15">
      <c r="A42" s="1"/>
      <c r="B42" s="19" t="s">
        <v>308</v>
      </c>
      <c r="C42" s="1">
        <v>0</v>
      </c>
      <c r="D42" s="2" t="s">
        <v>305</v>
      </c>
      <c r="E42" s="2" t="s">
        <v>305</v>
      </c>
      <c r="F42" s="2" t="s">
        <v>305</v>
      </c>
      <c r="G42" s="2" t="s">
        <v>305</v>
      </c>
      <c r="H42" s="2" t="s">
        <v>305</v>
      </c>
      <c r="I42" s="2" t="s">
        <v>305</v>
      </c>
      <c r="J42" s="2" t="s">
        <v>305</v>
      </c>
      <c r="K42" s="2" t="s">
        <v>305</v>
      </c>
      <c r="L42" s="2" t="s">
        <v>305</v>
      </c>
      <c r="M42" s="2" t="s">
        <v>305</v>
      </c>
      <c r="N42" s="2" t="s">
        <v>305</v>
      </c>
      <c r="O42" s="2" t="s">
        <v>305</v>
      </c>
      <c r="P42" s="2" t="s">
        <v>305</v>
      </c>
      <c r="Q42" s="2" t="s">
        <v>305</v>
      </c>
      <c r="R42" s="2" t="s">
        <v>305</v>
      </c>
      <c r="S42" s="2" t="s">
        <v>305</v>
      </c>
      <c r="T42" s="2" t="s">
        <v>305</v>
      </c>
      <c r="U42" s="2" t="s">
        <v>305</v>
      </c>
      <c r="V42" s="2" t="s">
        <v>305</v>
      </c>
      <c r="W42" s="2" t="s">
        <v>305</v>
      </c>
      <c r="Y42" s="1"/>
      <c r="Z42" s="19" t="s">
        <v>308</v>
      </c>
      <c r="AA42" s="1">
        <v>0</v>
      </c>
      <c r="AB42" s="2" t="s">
        <v>305</v>
      </c>
      <c r="AC42" s="2" t="s">
        <v>305</v>
      </c>
      <c r="AD42" s="2" t="s">
        <v>305</v>
      </c>
      <c r="AE42" s="2" t="s">
        <v>305</v>
      </c>
      <c r="AF42" s="2" t="s">
        <v>305</v>
      </c>
      <c r="AG42" s="2" t="s">
        <v>305</v>
      </c>
      <c r="AH42" s="2" t="s">
        <v>305</v>
      </c>
      <c r="AI42" s="2" t="s">
        <v>305</v>
      </c>
      <c r="AJ42" s="2" t="s">
        <v>305</v>
      </c>
      <c r="AK42" s="2" t="s">
        <v>305</v>
      </c>
      <c r="AL42" s="2" t="s">
        <v>305</v>
      </c>
      <c r="AM42" s="2" t="s">
        <v>305</v>
      </c>
      <c r="AN42" s="2" t="s">
        <v>305</v>
      </c>
      <c r="AO42" s="2" t="s">
        <v>305</v>
      </c>
      <c r="AP42" s="2" t="s">
        <v>305</v>
      </c>
      <c r="AQ42" s="2" t="s">
        <v>305</v>
      </c>
      <c r="AR42" s="2" t="s">
        <v>305</v>
      </c>
      <c r="AS42" s="2" t="s">
        <v>305</v>
      </c>
      <c r="AT42" s="2" t="s">
        <v>305</v>
      </c>
      <c r="AU42" s="2" t="s">
        <v>305</v>
      </c>
      <c r="AW42" s="1"/>
      <c r="AX42" s="19" t="s">
        <v>308</v>
      </c>
      <c r="AY42" s="1">
        <v>0</v>
      </c>
      <c r="AZ42" s="2" t="s">
        <v>305</v>
      </c>
      <c r="BA42" s="2" t="s">
        <v>305</v>
      </c>
      <c r="BB42" s="2" t="s">
        <v>305</v>
      </c>
      <c r="BC42" s="2" t="s">
        <v>305</v>
      </c>
      <c r="BD42" s="2" t="s">
        <v>305</v>
      </c>
      <c r="BE42" s="2" t="s">
        <v>305</v>
      </c>
      <c r="BF42" s="2" t="s">
        <v>305</v>
      </c>
      <c r="BG42" s="2" t="s">
        <v>305</v>
      </c>
      <c r="BH42" s="2" t="s">
        <v>305</v>
      </c>
      <c r="BI42" s="2" t="s">
        <v>305</v>
      </c>
      <c r="BJ42" s="2" t="s">
        <v>305</v>
      </c>
      <c r="BK42" s="2" t="s">
        <v>305</v>
      </c>
      <c r="BL42" s="2" t="s">
        <v>305</v>
      </c>
      <c r="BM42" s="2" t="s">
        <v>305</v>
      </c>
      <c r="BN42" s="2" t="s">
        <v>305</v>
      </c>
      <c r="BO42" s="2" t="s">
        <v>305</v>
      </c>
      <c r="BP42" s="2" t="s">
        <v>305</v>
      </c>
      <c r="BQ42" s="2" t="s">
        <v>305</v>
      </c>
      <c r="BR42" s="2" t="s">
        <v>305</v>
      </c>
      <c r="BS42" s="2" t="s">
        <v>305</v>
      </c>
      <c r="BU42" s="22"/>
      <c r="BV42" s="29" t="s">
        <v>309</v>
      </c>
      <c r="BW42" s="22">
        <v>0</v>
      </c>
      <c r="BX42" s="23" t="s">
        <v>307</v>
      </c>
      <c r="BY42" s="23" t="s">
        <v>307</v>
      </c>
      <c r="BZ42" s="23" t="s">
        <v>307</v>
      </c>
      <c r="CA42" s="23" t="s">
        <v>307</v>
      </c>
      <c r="CB42" s="23" t="s">
        <v>307</v>
      </c>
      <c r="CC42" s="23" t="s">
        <v>307</v>
      </c>
      <c r="CD42" s="23" t="s">
        <v>307</v>
      </c>
      <c r="CE42" s="23" t="s">
        <v>307</v>
      </c>
      <c r="CF42" s="23" t="s">
        <v>307</v>
      </c>
      <c r="CG42" s="23" t="s">
        <v>307</v>
      </c>
      <c r="CH42" s="23" t="s">
        <v>307</v>
      </c>
      <c r="CI42" s="23" t="s">
        <v>307</v>
      </c>
      <c r="CJ42" s="23" t="s">
        <v>307</v>
      </c>
      <c r="CK42" s="23" t="s">
        <v>307</v>
      </c>
      <c r="CL42" s="23" t="s">
        <v>307</v>
      </c>
      <c r="CM42" s="23" t="s">
        <v>307</v>
      </c>
      <c r="CN42" s="23" t="s">
        <v>307</v>
      </c>
      <c r="CO42" s="23" t="s">
        <v>307</v>
      </c>
      <c r="CP42" s="23" t="s">
        <v>307</v>
      </c>
      <c r="CQ42" s="23" t="s">
        <v>307</v>
      </c>
      <c r="CR42" s="38"/>
      <c r="CS42" s="22"/>
      <c r="CT42" s="29" t="s">
        <v>309</v>
      </c>
      <c r="CU42" s="22">
        <v>0</v>
      </c>
      <c r="CV42" s="23" t="s">
        <v>307</v>
      </c>
      <c r="CW42" s="23" t="s">
        <v>307</v>
      </c>
      <c r="CX42" s="23" t="s">
        <v>307</v>
      </c>
      <c r="CY42" s="23" t="s">
        <v>307</v>
      </c>
      <c r="CZ42" s="23" t="s">
        <v>307</v>
      </c>
      <c r="DA42" s="23" t="s">
        <v>307</v>
      </c>
      <c r="DB42" s="23" t="s">
        <v>307</v>
      </c>
      <c r="DC42" s="23" t="s">
        <v>307</v>
      </c>
      <c r="DD42" s="23" t="s">
        <v>307</v>
      </c>
      <c r="DE42" s="23" t="s">
        <v>307</v>
      </c>
      <c r="DF42" s="23" t="s">
        <v>307</v>
      </c>
      <c r="DG42" s="23" t="s">
        <v>307</v>
      </c>
      <c r="DH42" s="23" t="s">
        <v>307</v>
      </c>
      <c r="DI42" s="23" t="s">
        <v>307</v>
      </c>
      <c r="DJ42" s="23" t="s">
        <v>307</v>
      </c>
      <c r="DK42" s="23" t="s">
        <v>307</v>
      </c>
      <c r="DL42" s="23" t="s">
        <v>307</v>
      </c>
      <c r="DM42" s="23" t="s">
        <v>307</v>
      </c>
      <c r="DN42" s="23" t="s">
        <v>307</v>
      </c>
      <c r="DO42" s="23" t="s">
        <v>307</v>
      </c>
      <c r="DP42" s="38"/>
      <c r="DQ42" s="22"/>
      <c r="DR42" s="29" t="s">
        <v>309</v>
      </c>
      <c r="DS42" s="22">
        <v>0</v>
      </c>
      <c r="DT42" s="23" t="s">
        <v>307</v>
      </c>
      <c r="DU42" s="23" t="s">
        <v>307</v>
      </c>
      <c r="DV42" s="23" t="s">
        <v>307</v>
      </c>
      <c r="DW42" s="23" t="s">
        <v>307</v>
      </c>
      <c r="DX42" s="23" t="s">
        <v>307</v>
      </c>
      <c r="DY42" s="23" t="s">
        <v>307</v>
      </c>
      <c r="DZ42" s="23" t="s">
        <v>307</v>
      </c>
      <c r="EA42" s="23" t="s">
        <v>307</v>
      </c>
      <c r="EB42" s="23" t="s">
        <v>307</v>
      </c>
      <c r="EC42" s="23" t="s">
        <v>307</v>
      </c>
      <c r="ED42" s="23" t="s">
        <v>307</v>
      </c>
      <c r="EE42" s="23" t="s">
        <v>307</v>
      </c>
      <c r="EF42" s="23" t="s">
        <v>307</v>
      </c>
      <c r="EG42" s="23" t="s">
        <v>307</v>
      </c>
      <c r="EH42" s="23" t="s">
        <v>307</v>
      </c>
      <c r="EI42" s="23" t="s">
        <v>307</v>
      </c>
      <c r="EJ42" s="23" t="s">
        <v>307</v>
      </c>
      <c r="EK42" s="23" t="s">
        <v>307</v>
      </c>
      <c r="EL42" s="23" t="s">
        <v>307</v>
      </c>
      <c r="EM42" s="23" t="s">
        <v>307</v>
      </c>
      <c r="EN42" s="38"/>
      <c r="EO42" s="22"/>
      <c r="EP42" s="29" t="s">
        <v>309</v>
      </c>
      <c r="EQ42" s="22">
        <v>0</v>
      </c>
      <c r="ER42" s="23" t="s">
        <v>307</v>
      </c>
      <c r="ES42" s="23" t="s">
        <v>307</v>
      </c>
      <c r="ET42" s="23" t="s">
        <v>307</v>
      </c>
      <c r="EU42" s="23" t="s">
        <v>307</v>
      </c>
      <c r="EV42" s="23" t="s">
        <v>307</v>
      </c>
      <c r="EW42" s="23" t="s">
        <v>307</v>
      </c>
      <c r="EX42" s="23" t="s">
        <v>307</v>
      </c>
      <c r="EY42" s="23" t="s">
        <v>307</v>
      </c>
      <c r="EZ42" s="23" t="s">
        <v>307</v>
      </c>
      <c r="FA42" s="23" t="s">
        <v>307</v>
      </c>
      <c r="FB42" s="23" t="s">
        <v>307</v>
      </c>
      <c r="FC42" s="23" t="s">
        <v>307</v>
      </c>
      <c r="FD42" s="23" t="s">
        <v>307</v>
      </c>
      <c r="FE42" s="23" t="s">
        <v>307</v>
      </c>
      <c r="FF42" s="23" t="s">
        <v>307</v>
      </c>
      <c r="FG42" s="23" t="s">
        <v>307</v>
      </c>
      <c r="FH42" s="23" t="s">
        <v>307</v>
      </c>
      <c r="FI42" s="23" t="s">
        <v>307</v>
      </c>
      <c r="FJ42" s="23" t="s">
        <v>307</v>
      </c>
      <c r="FK42" s="23" t="s">
        <v>307</v>
      </c>
      <c r="FM42" s="1"/>
      <c r="FN42" s="10" t="s">
        <v>308</v>
      </c>
      <c r="FO42" s="1">
        <v>0</v>
      </c>
      <c r="FP42" s="2" t="s">
        <v>305</v>
      </c>
      <c r="FQ42" s="2" t="s">
        <v>305</v>
      </c>
      <c r="FR42" s="2" t="s">
        <v>305</v>
      </c>
      <c r="FS42" s="2" t="s">
        <v>305</v>
      </c>
      <c r="FT42" s="2" t="s">
        <v>305</v>
      </c>
      <c r="FU42" s="2" t="s">
        <v>305</v>
      </c>
      <c r="FV42" s="2" t="s">
        <v>305</v>
      </c>
      <c r="FW42" s="2" t="s">
        <v>305</v>
      </c>
      <c r="FX42" s="2" t="s">
        <v>305</v>
      </c>
      <c r="FY42" s="2" t="s">
        <v>305</v>
      </c>
      <c r="FZ42" s="2" t="s">
        <v>305</v>
      </c>
      <c r="GA42" s="2" t="s">
        <v>305</v>
      </c>
      <c r="GB42" s="2" t="s">
        <v>305</v>
      </c>
      <c r="GC42" s="2" t="s">
        <v>305</v>
      </c>
      <c r="GD42" s="2" t="s">
        <v>305</v>
      </c>
      <c r="GE42" s="2" t="s">
        <v>305</v>
      </c>
      <c r="GF42" s="2" t="s">
        <v>305</v>
      </c>
      <c r="GG42" s="2" t="s">
        <v>305</v>
      </c>
      <c r="GH42" s="2" t="s">
        <v>305</v>
      </c>
      <c r="GI42" s="2" t="s">
        <v>305</v>
      </c>
      <c r="GK42" s="1"/>
      <c r="GL42" s="10" t="s">
        <v>308</v>
      </c>
      <c r="GM42" s="1">
        <v>0</v>
      </c>
      <c r="GN42" s="2" t="s">
        <v>305</v>
      </c>
      <c r="GO42" s="2" t="s">
        <v>305</v>
      </c>
      <c r="GP42" s="2" t="s">
        <v>305</v>
      </c>
      <c r="GQ42" s="2" t="s">
        <v>305</v>
      </c>
      <c r="GR42" s="2" t="s">
        <v>305</v>
      </c>
      <c r="GS42" s="2" t="s">
        <v>305</v>
      </c>
      <c r="GT42" s="2" t="s">
        <v>305</v>
      </c>
      <c r="GU42" s="2" t="s">
        <v>305</v>
      </c>
      <c r="GV42" s="2" t="s">
        <v>305</v>
      </c>
      <c r="GW42" s="2" t="s">
        <v>305</v>
      </c>
      <c r="GX42" s="2" t="s">
        <v>305</v>
      </c>
      <c r="GY42" s="2" t="s">
        <v>305</v>
      </c>
      <c r="GZ42" s="2" t="s">
        <v>305</v>
      </c>
      <c r="HA42" s="2" t="s">
        <v>305</v>
      </c>
      <c r="HB42" s="2" t="s">
        <v>305</v>
      </c>
      <c r="HC42" s="2" t="s">
        <v>305</v>
      </c>
      <c r="HD42" s="2" t="s">
        <v>305</v>
      </c>
      <c r="HE42" s="2" t="s">
        <v>305</v>
      </c>
      <c r="HF42" s="2" t="s">
        <v>305</v>
      </c>
      <c r="HG42" s="2" t="s">
        <v>305</v>
      </c>
    </row>
    <row r="43" spans="1:215" ht="15">
      <c r="A43" s="1"/>
      <c r="B43" s="19" t="s">
        <v>310</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Y43" s="1"/>
      <c r="Z43" s="19" t="s">
        <v>310</v>
      </c>
      <c r="AA43" s="1">
        <v>0</v>
      </c>
      <c r="AB43" s="1">
        <v>0</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W43" s="1"/>
      <c r="AX43" s="19" t="s">
        <v>310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U43" s="22"/>
      <c r="BV43" s="29" t="s">
        <v>311</v>
      </c>
      <c r="BW43" s="22">
        <v>0</v>
      </c>
      <c r="BX43" s="22">
        <v>0</v>
      </c>
      <c r="BY43" s="22">
        <v>0</v>
      </c>
      <c r="BZ43" s="22">
        <v>0</v>
      </c>
      <c r="CA43" s="22">
        <v>0</v>
      </c>
      <c r="CB43" s="22">
        <v>0</v>
      </c>
      <c r="CC43" s="22">
        <v>0</v>
      </c>
      <c r="CD43" s="22">
        <v>0</v>
      </c>
      <c r="CE43" s="22">
        <v>0</v>
      </c>
      <c r="CF43" s="22">
        <v>0</v>
      </c>
      <c r="CG43" s="22">
        <v>0</v>
      </c>
      <c r="CH43" s="22">
        <v>0</v>
      </c>
      <c r="CI43" s="22">
        <v>0</v>
      </c>
      <c r="CJ43" s="22">
        <v>0</v>
      </c>
      <c r="CK43" s="22">
        <v>0</v>
      </c>
      <c r="CL43" s="22">
        <v>0</v>
      </c>
      <c r="CM43" s="22">
        <v>0</v>
      </c>
      <c r="CN43" s="22">
        <v>0</v>
      </c>
      <c r="CO43" s="22">
        <v>0</v>
      </c>
      <c r="CP43" s="22">
        <v>0</v>
      </c>
      <c r="CQ43" s="22">
        <v>0</v>
      </c>
      <c r="CR43" s="38"/>
      <c r="CS43" s="22"/>
      <c r="CT43" s="29" t="s">
        <v>311</v>
      </c>
      <c r="CU43" s="22">
        <v>0.1</v>
      </c>
      <c r="CV43" s="22">
        <v>0.1</v>
      </c>
      <c r="CW43" s="22">
        <v>0.1</v>
      </c>
      <c r="CX43" s="22">
        <v>0.1</v>
      </c>
      <c r="CY43" s="22">
        <v>0.1</v>
      </c>
      <c r="CZ43" s="22">
        <v>0.1</v>
      </c>
      <c r="DA43" s="22">
        <v>0.1</v>
      </c>
      <c r="DB43" s="22">
        <v>0.1</v>
      </c>
      <c r="DC43" s="22">
        <v>0.2</v>
      </c>
      <c r="DD43" s="22">
        <v>0.1</v>
      </c>
      <c r="DE43" s="22">
        <v>0.1</v>
      </c>
      <c r="DF43" s="22">
        <v>0.2</v>
      </c>
      <c r="DG43" s="22">
        <v>0.2</v>
      </c>
      <c r="DH43" s="22">
        <v>0.2</v>
      </c>
      <c r="DI43" s="22">
        <v>0.1</v>
      </c>
      <c r="DJ43" s="22">
        <v>0.1</v>
      </c>
      <c r="DK43" s="22">
        <v>0.2</v>
      </c>
      <c r="DL43" s="22">
        <v>0.2</v>
      </c>
      <c r="DM43" s="22">
        <v>0.1</v>
      </c>
      <c r="DN43" s="22">
        <v>0.1</v>
      </c>
      <c r="DO43" s="22">
        <v>0.1</v>
      </c>
      <c r="DP43" s="38"/>
      <c r="DQ43" s="22"/>
      <c r="DR43" s="29" t="s">
        <v>311</v>
      </c>
      <c r="DS43" s="22">
        <v>0</v>
      </c>
      <c r="DT43" s="22">
        <v>0</v>
      </c>
      <c r="DU43" s="22">
        <v>0</v>
      </c>
      <c r="DV43" s="22">
        <v>0</v>
      </c>
      <c r="DW43" s="22">
        <v>0</v>
      </c>
      <c r="DX43" s="22">
        <v>0</v>
      </c>
      <c r="DY43" s="22">
        <v>0</v>
      </c>
      <c r="DZ43" s="22">
        <v>0</v>
      </c>
      <c r="EA43" s="22">
        <v>0</v>
      </c>
      <c r="EB43" s="22">
        <v>0</v>
      </c>
      <c r="EC43" s="22">
        <v>0</v>
      </c>
      <c r="ED43" s="22">
        <v>0</v>
      </c>
      <c r="EE43" s="22">
        <v>0</v>
      </c>
      <c r="EF43" s="22">
        <v>0</v>
      </c>
      <c r="EG43" s="22">
        <v>0</v>
      </c>
      <c r="EH43" s="22">
        <v>0</v>
      </c>
      <c r="EI43" s="22">
        <v>0</v>
      </c>
      <c r="EJ43" s="22">
        <v>0</v>
      </c>
      <c r="EK43" s="22">
        <v>0</v>
      </c>
      <c r="EL43" s="22">
        <v>0</v>
      </c>
      <c r="EM43" s="22">
        <v>0</v>
      </c>
      <c r="EN43" s="38"/>
      <c r="EO43" s="22"/>
      <c r="EP43" s="29" t="s">
        <v>311</v>
      </c>
      <c r="EQ43" s="22">
        <v>0</v>
      </c>
      <c r="ER43" s="22">
        <v>0</v>
      </c>
      <c r="ES43" s="22">
        <v>0</v>
      </c>
      <c r="ET43" s="22">
        <v>0</v>
      </c>
      <c r="EU43" s="22">
        <v>0</v>
      </c>
      <c r="EV43" s="22">
        <v>0</v>
      </c>
      <c r="EW43" s="22">
        <v>0</v>
      </c>
      <c r="EX43" s="22">
        <v>0</v>
      </c>
      <c r="EY43" s="22">
        <v>0</v>
      </c>
      <c r="EZ43" s="22">
        <v>0</v>
      </c>
      <c r="FA43" s="22">
        <v>0</v>
      </c>
      <c r="FB43" s="22">
        <v>0</v>
      </c>
      <c r="FC43" s="22">
        <v>0</v>
      </c>
      <c r="FD43" s="22">
        <v>0</v>
      </c>
      <c r="FE43" s="22">
        <v>0</v>
      </c>
      <c r="FF43" s="22">
        <v>0</v>
      </c>
      <c r="FG43" s="22">
        <v>0</v>
      </c>
      <c r="FH43" s="22">
        <v>0</v>
      </c>
      <c r="FI43" s="22">
        <v>0</v>
      </c>
      <c r="FJ43" s="22">
        <v>0</v>
      </c>
      <c r="FK43" s="22">
        <v>0</v>
      </c>
      <c r="FM43" s="1"/>
      <c r="FN43" s="10" t="s">
        <v>310</v>
      </c>
      <c r="FO43" s="1">
        <v>0.1</v>
      </c>
      <c r="FP43" s="1">
        <v>0.1</v>
      </c>
      <c r="FQ43" s="1">
        <v>0.1</v>
      </c>
      <c r="FR43" s="1">
        <v>0.1</v>
      </c>
      <c r="FS43" s="1">
        <v>0</v>
      </c>
      <c r="FT43" s="1">
        <v>0</v>
      </c>
      <c r="FU43" s="1">
        <v>0</v>
      </c>
      <c r="FV43" s="1">
        <v>0</v>
      </c>
      <c r="FW43" s="1">
        <v>0</v>
      </c>
      <c r="FX43" s="1">
        <v>0</v>
      </c>
      <c r="FY43" s="1">
        <v>0</v>
      </c>
      <c r="FZ43" s="1">
        <v>0</v>
      </c>
      <c r="GA43" s="1">
        <v>0</v>
      </c>
      <c r="GB43" s="1">
        <v>0</v>
      </c>
      <c r="GC43" s="1">
        <v>0</v>
      </c>
      <c r="GD43" s="1">
        <v>0</v>
      </c>
      <c r="GE43" s="1">
        <v>0</v>
      </c>
      <c r="GF43" s="1">
        <v>0</v>
      </c>
      <c r="GG43" s="1">
        <v>0</v>
      </c>
      <c r="GH43" s="1">
        <v>0</v>
      </c>
      <c r="GI43" s="1">
        <v>0</v>
      </c>
      <c r="GK43" s="1"/>
      <c r="GL43" s="10" t="s">
        <v>310</v>
      </c>
      <c r="GM43" s="1">
        <v>0.1</v>
      </c>
      <c r="GN43" s="1">
        <v>0.1</v>
      </c>
      <c r="GO43" s="1">
        <v>0.1</v>
      </c>
      <c r="GP43" s="1">
        <v>0.1</v>
      </c>
      <c r="GQ43" s="1">
        <v>0.1</v>
      </c>
      <c r="GR43" s="1">
        <v>0.1</v>
      </c>
      <c r="GS43" s="1">
        <v>0.1</v>
      </c>
      <c r="GT43" s="1">
        <v>0.1</v>
      </c>
      <c r="GU43" s="1">
        <v>0.1</v>
      </c>
      <c r="GV43" s="1">
        <v>0.1</v>
      </c>
      <c r="GW43" s="1">
        <v>0.1</v>
      </c>
      <c r="GX43" s="1">
        <v>0.1</v>
      </c>
      <c r="GY43" s="1">
        <v>0.1</v>
      </c>
      <c r="GZ43" s="1">
        <v>0.1</v>
      </c>
      <c r="HA43" s="1">
        <v>0.1</v>
      </c>
      <c r="HB43" s="1">
        <v>0.1</v>
      </c>
      <c r="HC43" s="1">
        <v>0.1</v>
      </c>
      <c r="HD43" s="1">
        <v>0.1</v>
      </c>
      <c r="HE43" s="1">
        <v>0.1</v>
      </c>
      <c r="HF43" s="1">
        <v>0.1</v>
      </c>
      <c r="HG43" s="1">
        <v>0.1</v>
      </c>
    </row>
    <row r="44" spans="1:215" ht="15">
      <c r="A44" s="300"/>
      <c r="B44" s="300"/>
      <c r="C44" s="1"/>
      <c r="D44" s="1"/>
      <c r="E44" s="1"/>
      <c r="F44" s="1"/>
      <c r="G44" s="1"/>
      <c r="H44" s="1"/>
      <c r="I44" s="1"/>
      <c r="J44" s="1"/>
      <c r="K44" s="1"/>
      <c r="L44" s="1"/>
      <c r="M44" s="1"/>
      <c r="N44" s="1"/>
      <c r="O44" s="1"/>
      <c r="P44" s="1"/>
      <c r="Q44" s="1"/>
      <c r="R44" s="1"/>
      <c r="S44" s="1"/>
      <c r="T44" s="1"/>
      <c r="U44" s="1"/>
      <c r="V44" s="1"/>
      <c r="W44" s="1"/>
      <c r="Y44" s="300"/>
      <c r="Z44" s="300"/>
      <c r="AA44" s="1"/>
      <c r="AB44" s="1"/>
      <c r="AC44" s="1"/>
      <c r="AD44" s="1"/>
      <c r="AE44" s="1"/>
      <c r="AF44" s="1"/>
      <c r="AG44" s="1"/>
      <c r="AH44" s="1"/>
      <c r="AI44" s="1"/>
      <c r="AJ44" s="1"/>
      <c r="AK44" s="1"/>
      <c r="AL44" s="1"/>
      <c r="AM44" s="1"/>
      <c r="AN44" s="1"/>
      <c r="AO44" s="1"/>
      <c r="AP44" s="1"/>
      <c r="AQ44" s="1"/>
      <c r="AR44" s="1"/>
      <c r="AS44" s="1"/>
      <c r="AT44" s="1"/>
      <c r="AU44" s="1"/>
      <c r="AW44" s="300"/>
      <c r="AX44" s="300"/>
      <c r="AY44" s="1"/>
      <c r="AZ44" s="1"/>
      <c r="BA44" s="1"/>
      <c r="BB44" s="1"/>
      <c r="BC44" s="1"/>
      <c r="BD44" s="1"/>
      <c r="BE44" s="1"/>
      <c r="BF44" s="1"/>
      <c r="BG44" s="1"/>
      <c r="BH44" s="1"/>
      <c r="BI44" s="1"/>
      <c r="BJ44" s="1"/>
      <c r="BK44" s="1"/>
      <c r="BL44" s="1"/>
      <c r="BM44" s="1"/>
      <c r="BN44" s="1"/>
      <c r="BO44" s="1"/>
      <c r="BP44" s="1"/>
      <c r="BQ44" s="1"/>
      <c r="BR44" s="1"/>
      <c r="BS44" s="1"/>
      <c r="BU44" s="310"/>
      <c r="BV44" s="310"/>
      <c r="BW44" s="22"/>
      <c r="BX44" s="22"/>
      <c r="BY44" s="22"/>
      <c r="BZ44" s="22"/>
      <c r="CA44" s="22"/>
      <c r="CB44" s="22"/>
      <c r="CC44" s="22"/>
      <c r="CD44" s="22"/>
      <c r="CE44" s="22"/>
      <c r="CF44" s="22"/>
      <c r="CG44" s="22"/>
      <c r="CH44" s="22"/>
      <c r="CI44" s="22"/>
      <c r="CJ44" s="22"/>
      <c r="CK44" s="22"/>
      <c r="CL44" s="22"/>
      <c r="CM44" s="22"/>
      <c r="CN44" s="22"/>
      <c r="CO44" s="22"/>
      <c r="CP44" s="22"/>
      <c r="CQ44" s="22"/>
      <c r="CR44" s="38"/>
      <c r="CS44" s="310"/>
      <c r="CT44" s="310"/>
      <c r="CU44" s="22"/>
      <c r="CV44" s="22"/>
      <c r="CW44" s="22"/>
      <c r="CX44" s="22"/>
      <c r="CY44" s="22"/>
      <c r="CZ44" s="22"/>
      <c r="DA44" s="22"/>
      <c r="DB44" s="22"/>
      <c r="DC44" s="22"/>
      <c r="DD44" s="22"/>
      <c r="DE44" s="22"/>
      <c r="DF44" s="22"/>
      <c r="DG44" s="22"/>
      <c r="DH44" s="22"/>
      <c r="DI44" s="22"/>
      <c r="DJ44" s="22"/>
      <c r="DK44" s="22"/>
      <c r="DL44" s="22"/>
      <c r="DM44" s="22"/>
      <c r="DN44" s="22"/>
      <c r="DO44" s="22"/>
      <c r="DP44" s="38"/>
      <c r="DQ44" s="310"/>
      <c r="DR44" s="310"/>
      <c r="DS44" s="22"/>
      <c r="DT44" s="22"/>
      <c r="DU44" s="22"/>
      <c r="DV44" s="22"/>
      <c r="DW44" s="22"/>
      <c r="DX44" s="22"/>
      <c r="DY44" s="22"/>
      <c r="DZ44" s="22"/>
      <c r="EA44" s="22"/>
      <c r="EB44" s="22"/>
      <c r="EC44" s="22"/>
      <c r="ED44" s="22"/>
      <c r="EE44" s="22"/>
      <c r="EF44" s="22"/>
      <c r="EG44" s="22"/>
      <c r="EH44" s="22"/>
      <c r="EI44" s="22"/>
      <c r="EJ44" s="22"/>
      <c r="EK44" s="22"/>
      <c r="EL44" s="22"/>
      <c r="EM44" s="22"/>
      <c r="EN44" s="38"/>
      <c r="EO44" s="310"/>
      <c r="EP44" s="310"/>
      <c r="EQ44" s="22"/>
      <c r="ER44" s="22"/>
      <c r="ES44" s="22"/>
      <c r="ET44" s="22"/>
      <c r="EU44" s="22"/>
      <c r="EV44" s="22"/>
      <c r="EW44" s="22"/>
      <c r="EX44" s="22"/>
      <c r="EY44" s="22"/>
      <c r="EZ44" s="22"/>
      <c r="FA44" s="22"/>
      <c r="FB44" s="22"/>
      <c r="FC44" s="22"/>
      <c r="FD44" s="22"/>
      <c r="FE44" s="22"/>
      <c r="FF44" s="22"/>
      <c r="FG44" s="22"/>
      <c r="FH44" s="22"/>
      <c r="FI44" s="22"/>
      <c r="FJ44" s="22"/>
      <c r="FK44" s="22"/>
      <c r="FM44" s="300"/>
      <c r="FN44" s="300"/>
      <c r="FO44" s="1"/>
      <c r="FP44" s="1"/>
      <c r="FQ44" s="1"/>
      <c r="FR44" s="1"/>
      <c r="FS44" s="1"/>
      <c r="FT44" s="1"/>
      <c r="FU44" s="1"/>
      <c r="FV44" s="1"/>
      <c r="FW44" s="1"/>
      <c r="FX44" s="1"/>
      <c r="FY44" s="1"/>
      <c r="FZ44" s="1"/>
      <c r="GA44" s="1"/>
      <c r="GB44" s="1"/>
      <c r="GC44" s="1"/>
      <c r="GD44" s="1"/>
      <c r="GE44" s="1"/>
      <c r="GF44" s="1"/>
      <c r="GG44" s="1"/>
      <c r="GH44" s="1"/>
      <c r="GI44" s="1"/>
      <c r="GK44" s="300"/>
      <c r="GL44" s="300"/>
      <c r="GM44" s="1"/>
      <c r="GN44" s="1"/>
      <c r="GO44" s="1"/>
      <c r="GP44" s="1"/>
      <c r="GQ44" s="1"/>
      <c r="GR44" s="1"/>
      <c r="GS44" s="1"/>
      <c r="GT44" s="1"/>
      <c r="GU44" s="1"/>
      <c r="GV44" s="1"/>
      <c r="GW44" s="1"/>
      <c r="GX44" s="1"/>
      <c r="GY44" s="1"/>
      <c r="GZ44" s="1"/>
      <c r="HA44" s="1"/>
      <c r="HB44" s="1"/>
      <c r="HC44" s="1"/>
      <c r="HD44" s="1"/>
      <c r="HE44" s="1"/>
      <c r="HF44" s="1"/>
      <c r="HG44" s="1"/>
    </row>
    <row r="45" spans="1:215" ht="15">
      <c r="A45" s="1"/>
      <c r="B45" s="18" t="s">
        <v>197</v>
      </c>
      <c r="C45" s="1"/>
      <c r="D45" s="1"/>
      <c r="E45" s="1"/>
      <c r="F45" s="1"/>
      <c r="G45" s="1"/>
      <c r="H45" s="1"/>
      <c r="I45" s="1"/>
      <c r="J45" s="1"/>
      <c r="K45" s="1"/>
      <c r="L45" s="1"/>
      <c r="M45" s="1"/>
      <c r="N45" s="1"/>
      <c r="O45" s="1"/>
      <c r="P45" s="1"/>
      <c r="Q45" s="1"/>
      <c r="R45" s="1"/>
      <c r="S45" s="1"/>
      <c r="T45" s="1"/>
      <c r="U45" s="1"/>
      <c r="V45" s="1"/>
      <c r="W45" s="1"/>
      <c r="Y45" s="1"/>
      <c r="Z45" s="18" t="s">
        <v>197</v>
      </c>
      <c r="AA45" s="1"/>
      <c r="AB45" s="1"/>
      <c r="AC45" s="1"/>
      <c r="AD45" s="1"/>
      <c r="AE45" s="1"/>
      <c r="AF45" s="1"/>
      <c r="AG45" s="1"/>
      <c r="AH45" s="1"/>
      <c r="AI45" s="1"/>
      <c r="AJ45" s="1"/>
      <c r="AK45" s="1"/>
      <c r="AL45" s="1"/>
      <c r="AM45" s="1"/>
      <c r="AN45" s="1"/>
      <c r="AO45" s="1"/>
      <c r="AP45" s="1"/>
      <c r="AQ45" s="1"/>
      <c r="AR45" s="1"/>
      <c r="AS45" s="1"/>
      <c r="AT45" s="1"/>
      <c r="AU45" s="1"/>
      <c r="AW45" s="1"/>
      <c r="AX45" s="18" t="s">
        <v>197</v>
      </c>
      <c r="AY45" s="1"/>
      <c r="AZ45" s="1"/>
      <c r="BA45" s="1"/>
      <c r="BB45" s="1"/>
      <c r="BC45" s="1"/>
      <c r="BD45" s="1"/>
      <c r="BE45" s="1"/>
      <c r="BF45" s="1"/>
      <c r="BG45" s="1"/>
      <c r="BH45" s="1"/>
      <c r="BI45" s="1"/>
      <c r="BJ45" s="1"/>
      <c r="BK45" s="1"/>
      <c r="BL45" s="1"/>
      <c r="BM45" s="1"/>
      <c r="BN45" s="1"/>
      <c r="BO45" s="1"/>
      <c r="BP45" s="1"/>
      <c r="BQ45" s="1"/>
      <c r="BR45" s="1"/>
      <c r="BS45" s="1"/>
      <c r="BU45" s="22"/>
      <c r="BV45" s="28" t="s">
        <v>312</v>
      </c>
      <c r="BW45" s="22"/>
      <c r="BX45" s="22"/>
      <c r="BY45" s="22"/>
      <c r="BZ45" s="22"/>
      <c r="CA45" s="22"/>
      <c r="CB45" s="22"/>
      <c r="CC45" s="22"/>
      <c r="CD45" s="22"/>
      <c r="CE45" s="22"/>
      <c r="CF45" s="22"/>
      <c r="CG45" s="22"/>
      <c r="CH45" s="22"/>
      <c r="CI45" s="22"/>
      <c r="CJ45" s="22"/>
      <c r="CK45" s="22"/>
      <c r="CL45" s="22"/>
      <c r="CM45" s="22"/>
      <c r="CN45" s="22"/>
      <c r="CO45" s="22"/>
      <c r="CP45" s="22"/>
      <c r="CQ45" s="22"/>
      <c r="CR45" s="38"/>
      <c r="CS45" s="22"/>
      <c r="CT45" s="28" t="s">
        <v>312</v>
      </c>
      <c r="CU45" s="22"/>
      <c r="CV45" s="22"/>
      <c r="CW45" s="22"/>
      <c r="CX45" s="22"/>
      <c r="CY45" s="22"/>
      <c r="CZ45" s="22"/>
      <c r="DA45" s="22"/>
      <c r="DB45" s="22"/>
      <c r="DC45" s="22"/>
      <c r="DD45" s="22"/>
      <c r="DE45" s="22"/>
      <c r="DF45" s="22"/>
      <c r="DG45" s="22"/>
      <c r="DH45" s="22"/>
      <c r="DI45" s="22"/>
      <c r="DJ45" s="22"/>
      <c r="DK45" s="22"/>
      <c r="DL45" s="22"/>
      <c r="DM45" s="22"/>
      <c r="DN45" s="22"/>
      <c r="DO45" s="22"/>
      <c r="DP45" s="38"/>
      <c r="DQ45" s="22"/>
      <c r="DR45" s="28" t="s">
        <v>312</v>
      </c>
      <c r="DS45" s="22"/>
      <c r="DT45" s="22"/>
      <c r="DU45" s="22"/>
      <c r="DV45" s="22"/>
      <c r="DW45" s="22"/>
      <c r="DX45" s="22"/>
      <c r="DY45" s="22"/>
      <c r="DZ45" s="22"/>
      <c r="EA45" s="22"/>
      <c r="EB45" s="22"/>
      <c r="EC45" s="22"/>
      <c r="ED45" s="22"/>
      <c r="EE45" s="22"/>
      <c r="EF45" s="22"/>
      <c r="EG45" s="22"/>
      <c r="EH45" s="22"/>
      <c r="EI45" s="22"/>
      <c r="EJ45" s="22"/>
      <c r="EK45" s="22"/>
      <c r="EL45" s="22"/>
      <c r="EM45" s="22"/>
      <c r="EN45" s="38"/>
      <c r="EO45" s="22"/>
      <c r="EP45" s="28" t="s">
        <v>312</v>
      </c>
      <c r="EQ45" s="22"/>
      <c r="ER45" s="22"/>
      <c r="ES45" s="22"/>
      <c r="ET45" s="22"/>
      <c r="EU45" s="22"/>
      <c r="EV45" s="22"/>
      <c r="EW45" s="22"/>
      <c r="EX45" s="22"/>
      <c r="EY45" s="22"/>
      <c r="EZ45" s="22"/>
      <c r="FA45" s="22"/>
      <c r="FB45" s="22"/>
      <c r="FC45" s="22"/>
      <c r="FD45" s="22"/>
      <c r="FE45" s="22"/>
      <c r="FF45" s="22"/>
      <c r="FG45" s="22"/>
      <c r="FH45" s="22"/>
      <c r="FI45" s="22"/>
      <c r="FJ45" s="22"/>
      <c r="FK45" s="22"/>
      <c r="FM45" s="1"/>
      <c r="FN45" s="18" t="s">
        <v>197</v>
      </c>
      <c r="FO45" s="1"/>
      <c r="FP45" s="1"/>
      <c r="FQ45" s="1"/>
      <c r="FR45" s="1"/>
      <c r="FS45" s="1"/>
      <c r="FT45" s="1"/>
      <c r="FU45" s="1"/>
      <c r="FV45" s="1"/>
      <c r="FW45" s="1"/>
      <c r="FX45" s="1"/>
      <c r="FY45" s="1"/>
      <c r="FZ45" s="1"/>
      <c r="GA45" s="1"/>
      <c r="GB45" s="1"/>
      <c r="GC45" s="1"/>
      <c r="GD45" s="1"/>
      <c r="GE45" s="1"/>
      <c r="GF45" s="1"/>
      <c r="GG45" s="1"/>
      <c r="GH45" s="1"/>
      <c r="GI45" s="1"/>
      <c r="GK45" s="1"/>
      <c r="GL45" s="18" t="s">
        <v>197</v>
      </c>
      <c r="GM45" s="1"/>
      <c r="GN45" s="1"/>
      <c r="GO45" s="1"/>
      <c r="GP45" s="1"/>
      <c r="GQ45" s="1"/>
      <c r="GR45" s="1"/>
      <c r="GS45" s="1"/>
      <c r="GT45" s="1"/>
      <c r="GU45" s="1"/>
      <c r="GV45" s="1"/>
      <c r="GW45" s="1"/>
      <c r="GX45" s="1"/>
      <c r="GY45" s="1"/>
      <c r="GZ45" s="1"/>
      <c r="HA45" s="1"/>
      <c r="HB45" s="1"/>
      <c r="HC45" s="1"/>
      <c r="HD45" s="1"/>
      <c r="HE45" s="1"/>
      <c r="HF45" s="1"/>
      <c r="HG45" s="1"/>
    </row>
    <row r="46" spans="1:215" ht="15">
      <c r="A46" s="1"/>
      <c r="B46" s="7" t="s">
        <v>298</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Y46" s="1"/>
      <c r="Z46" s="7" t="s">
        <v>298</v>
      </c>
      <c r="AA46" s="1">
        <v>0</v>
      </c>
      <c r="AB46" s="1">
        <v>0</v>
      </c>
      <c r="AC46" s="1">
        <v>0</v>
      </c>
      <c r="AD46" s="1">
        <v>0</v>
      </c>
      <c r="AE46" s="1">
        <v>0</v>
      </c>
      <c r="AF46" s="1">
        <v>0</v>
      </c>
      <c r="AG46" s="1">
        <v>0</v>
      </c>
      <c r="AH46" s="1">
        <v>0</v>
      </c>
      <c r="AI46" s="1">
        <v>0</v>
      </c>
      <c r="AJ46" s="1">
        <v>0</v>
      </c>
      <c r="AK46" s="1">
        <v>0</v>
      </c>
      <c r="AL46" s="1">
        <v>0</v>
      </c>
      <c r="AM46" s="1">
        <v>0</v>
      </c>
      <c r="AN46" s="1">
        <v>0</v>
      </c>
      <c r="AO46" s="1">
        <v>0.3</v>
      </c>
      <c r="AP46" s="1">
        <v>0.2</v>
      </c>
      <c r="AQ46" s="1">
        <v>0.1</v>
      </c>
      <c r="AR46" s="1">
        <v>0.1</v>
      </c>
      <c r="AS46" s="1">
        <v>0.1</v>
      </c>
      <c r="AT46" s="1">
        <v>0</v>
      </c>
      <c r="AU46" s="1">
        <v>0</v>
      </c>
      <c r="AW46" s="1"/>
      <c r="AX46" s="7" t="s">
        <v>298</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U46" s="22"/>
      <c r="BV46" s="39" t="s">
        <v>299</v>
      </c>
      <c r="BW46" s="22">
        <v>0</v>
      </c>
      <c r="BX46" s="22">
        <v>0</v>
      </c>
      <c r="BY46" s="22">
        <v>0</v>
      </c>
      <c r="BZ46" s="22">
        <v>0</v>
      </c>
      <c r="CA46" s="22">
        <v>0</v>
      </c>
      <c r="CB46" s="22">
        <v>0</v>
      </c>
      <c r="CC46" s="22">
        <v>0</v>
      </c>
      <c r="CD46" s="22">
        <v>0</v>
      </c>
      <c r="CE46" s="22">
        <v>0</v>
      </c>
      <c r="CF46" s="22">
        <v>0</v>
      </c>
      <c r="CG46" s="22">
        <v>0</v>
      </c>
      <c r="CH46" s="22">
        <v>0</v>
      </c>
      <c r="CI46" s="22">
        <v>0</v>
      </c>
      <c r="CJ46" s="22">
        <v>0</v>
      </c>
      <c r="CK46" s="22">
        <v>0.3</v>
      </c>
      <c r="CL46" s="22">
        <v>0.2</v>
      </c>
      <c r="CM46" s="22">
        <v>0.1</v>
      </c>
      <c r="CN46" s="22">
        <v>0.1</v>
      </c>
      <c r="CO46" s="22">
        <v>0</v>
      </c>
      <c r="CP46" s="22">
        <v>0</v>
      </c>
      <c r="CQ46" s="22">
        <v>0</v>
      </c>
      <c r="CR46" s="38"/>
      <c r="CS46" s="22"/>
      <c r="CT46" s="39" t="s">
        <v>299</v>
      </c>
      <c r="CU46" s="22">
        <v>0.2</v>
      </c>
      <c r="CV46" s="22">
        <v>0.2</v>
      </c>
      <c r="CW46" s="22">
        <v>0.2</v>
      </c>
      <c r="CX46" s="22">
        <v>0.2</v>
      </c>
      <c r="CY46" s="22">
        <v>0.2</v>
      </c>
      <c r="CZ46" s="22">
        <v>0.2</v>
      </c>
      <c r="DA46" s="22">
        <v>0.3</v>
      </c>
      <c r="DB46" s="22">
        <v>0.3</v>
      </c>
      <c r="DC46" s="22">
        <v>0.3</v>
      </c>
      <c r="DD46" s="22">
        <v>0.2</v>
      </c>
      <c r="DE46" s="22">
        <v>0.2</v>
      </c>
      <c r="DF46" s="22">
        <v>0.1</v>
      </c>
      <c r="DG46" s="22">
        <v>0.1</v>
      </c>
      <c r="DH46" s="22">
        <v>0.1</v>
      </c>
      <c r="DI46" s="22">
        <v>0.1</v>
      </c>
      <c r="DJ46" s="22">
        <v>0</v>
      </c>
      <c r="DK46" s="22">
        <v>0</v>
      </c>
      <c r="DL46" s="22">
        <v>0</v>
      </c>
      <c r="DM46" s="22">
        <v>0</v>
      </c>
      <c r="DN46" s="22">
        <v>0</v>
      </c>
      <c r="DO46" s="22">
        <v>0</v>
      </c>
      <c r="DP46" s="38"/>
      <c r="DQ46" s="22"/>
      <c r="DR46" s="39" t="s">
        <v>299</v>
      </c>
      <c r="DS46" s="22">
        <v>0</v>
      </c>
      <c r="DT46" s="22">
        <v>0.1</v>
      </c>
      <c r="DU46" s="22">
        <v>0.1</v>
      </c>
      <c r="DV46" s="22">
        <v>0.1</v>
      </c>
      <c r="DW46" s="22">
        <v>0.1</v>
      </c>
      <c r="DX46" s="22">
        <v>0.1</v>
      </c>
      <c r="DY46" s="22">
        <v>0.1</v>
      </c>
      <c r="DZ46" s="22">
        <v>0.1</v>
      </c>
      <c r="EA46" s="22">
        <v>0.1</v>
      </c>
      <c r="EB46" s="22">
        <v>0.1</v>
      </c>
      <c r="EC46" s="22">
        <v>0.1</v>
      </c>
      <c r="ED46" s="22">
        <v>0</v>
      </c>
      <c r="EE46" s="22">
        <v>0</v>
      </c>
      <c r="EF46" s="22">
        <v>0</v>
      </c>
      <c r="EG46" s="22">
        <v>0</v>
      </c>
      <c r="EH46" s="22">
        <v>0</v>
      </c>
      <c r="EI46" s="22">
        <v>0</v>
      </c>
      <c r="EJ46" s="22">
        <v>0</v>
      </c>
      <c r="EK46" s="22">
        <v>0</v>
      </c>
      <c r="EL46" s="22">
        <v>0</v>
      </c>
      <c r="EM46" s="22">
        <v>0</v>
      </c>
      <c r="EN46" s="38"/>
      <c r="EO46" s="22"/>
      <c r="EP46" s="39" t="s">
        <v>299</v>
      </c>
      <c r="EQ46" s="22">
        <v>0</v>
      </c>
      <c r="ER46" s="22">
        <v>0</v>
      </c>
      <c r="ES46" s="22">
        <v>0.1</v>
      </c>
      <c r="ET46" s="22">
        <v>0.1</v>
      </c>
      <c r="EU46" s="22">
        <v>0.1</v>
      </c>
      <c r="EV46" s="22">
        <v>0.1</v>
      </c>
      <c r="EW46" s="22">
        <v>0.1</v>
      </c>
      <c r="EX46" s="22">
        <v>0.1</v>
      </c>
      <c r="EY46" s="22">
        <v>0.1</v>
      </c>
      <c r="EZ46" s="22">
        <v>0</v>
      </c>
      <c r="FA46" s="22">
        <v>0</v>
      </c>
      <c r="FB46" s="22">
        <v>0.1</v>
      </c>
      <c r="FC46" s="22">
        <v>0</v>
      </c>
      <c r="FD46" s="22">
        <v>0</v>
      </c>
      <c r="FE46" s="22">
        <v>0</v>
      </c>
      <c r="FF46" s="22">
        <v>0</v>
      </c>
      <c r="FG46" s="22">
        <v>0</v>
      </c>
      <c r="FH46" s="22">
        <v>0</v>
      </c>
      <c r="FI46" s="22">
        <v>0</v>
      </c>
      <c r="FJ46" s="22">
        <v>0</v>
      </c>
      <c r="FK46" s="22">
        <v>0</v>
      </c>
      <c r="FM46" s="1"/>
      <c r="FN46" s="7" t="s">
        <v>298</v>
      </c>
      <c r="FO46" s="1">
        <v>0</v>
      </c>
      <c r="FP46" s="1">
        <v>0</v>
      </c>
      <c r="FQ46" s="1">
        <v>0</v>
      </c>
      <c r="FR46" s="1">
        <v>0</v>
      </c>
      <c r="FS46" s="1">
        <v>0</v>
      </c>
      <c r="FT46" s="1">
        <v>0.1</v>
      </c>
      <c r="FU46" s="1">
        <v>0.1</v>
      </c>
      <c r="FV46" s="1">
        <v>0.1</v>
      </c>
      <c r="FW46" s="1">
        <v>0.1</v>
      </c>
      <c r="FX46" s="1">
        <v>0</v>
      </c>
      <c r="FY46" s="1">
        <v>0.1</v>
      </c>
      <c r="FZ46" s="1">
        <v>0.3</v>
      </c>
      <c r="GA46" s="1">
        <v>0.2</v>
      </c>
      <c r="GB46" s="1">
        <v>0.1</v>
      </c>
      <c r="GC46" s="1">
        <v>0.4</v>
      </c>
      <c r="GD46" s="1">
        <v>0.2</v>
      </c>
      <c r="GE46" s="1">
        <v>0.1</v>
      </c>
      <c r="GF46" s="1">
        <v>0.1</v>
      </c>
      <c r="GG46" s="1">
        <v>0.1</v>
      </c>
      <c r="GH46" s="1">
        <v>0</v>
      </c>
      <c r="GI46" s="1">
        <v>0</v>
      </c>
      <c r="GK46" s="1"/>
      <c r="GL46" s="7" t="s">
        <v>298</v>
      </c>
      <c r="GM46" s="1">
        <v>0.2</v>
      </c>
      <c r="GN46" s="1">
        <v>0.1</v>
      </c>
      <c r="GO46" s="1">
        <v>0.1</v>
      </c>
      <c r="GP46" s="1">
        <v>0.1</v>
      </c>
      <c r="GQ46" s="1">
        <v>0.1</v>
      </c>
      <c r="GR46" s="1">
        <v>0.1</v>
      </c>
      <c r="GS46" s="1">
        <v>0.1</v>
      </c>
      <c r="GT46" s="1">
        <v>0.1</v>
      </c>
      <c r="GU46" s="1">
        <v>0.1</v>
      </c>
      <c r="GV46" s="1">
        <v>0.1</v>
      </c>
      <c r="GW46" s="1">
        <v>0.2</v>
      </c>
      <c r="GX46" s="1">
        <v>0.4</v>
      </c>
      <c r="GY46" s="1">
        <v>0.3</v>
      </c>
      <c r="GZ46" s="1">
        <v>0.2</v>
      </c>
      <c r="HA46" s="1">
        <v>0.2</v>
      </c>
      <c r="HB46" s="1">
        <v>0.1</v>
      </c>
      <c r="HC46" s="1">
        <v>0.1</v>
      </c>
      <c r="HD46" s="1">
        <v>0.1</v>
      </c>
      <c r="HE46" s="1">
        <v>0</v>
      </c>
      <c r="HF46" s="1">
        <v>0</v>
      </c>
      <c r="HG46" s="1">
        <v>0</v>
      </c>
    </row>
    <row r="47" spans="1:215" ht="15">
      <c r="A47" s="1"/>
      <c r="B47" s="19" t="s">
        <v>300</v>
      </c>
      <c r="C47" s="1">
        <v>99.1</v>
      </c>
      <c r="D47" s="1">
        <v>98.9</v>
      </c>
      <c r="E47" s="1">
        <v>99</v>
      </c>
      <c r="F47" s="1">
        <v>99</v>
      </c>
      <c r="G47" s="1">
        <v>99.3</v>
      </c>
      <c r="H47" s="1">
        <v>99.2</v>
      </c>
      <c r="I47" s="1">
        <v>99</v>
      </c>
      <c r="J47" s="1">
        <v>99.2</v>
      </c>
      <c r="K47" s="1">
        <v>99.3</v>
      </c>
      <c r="L47" s="1">
        <v>99</v>
      </c>
      <c r="M47" s="1">
        <v>99.3</v>
      </c>
      <c r="N47" s="1">
        <v>95.5</v>
      </c>
      <c r="O47" s="1">
        <v>95.4</v>
      </c>
      <c r="P47" s="1">
        <v>98</v>
      </c>
      <c r="Q47" s="1">
        <v>85.9</v>
      </c>
      <c r="R47" s="1">
        <v>98.4</v>
      </c>
      <c r="S47" s="1">
        <v>98.6</v>
      </c>
      <c r="T47" s="1">
        <v>98.7</v>
      </c>
      <c r="U47" s="1">
        <v>98.7</v>
      </c>
      <c r="V47" s="1">
        <v>98.9</v>
      </c>
      <c r="W47" s="1">
        <v>98.9</v>
      </c>
      <c r="Y47" s="1"/>
      <c r="Z47" s="19" t="s">
        <v>300</v>
      </c>
      <c r="AA47" s="1">
        <v>98.9</v>
      </c>
      <c r="AB47" s="1">
        <v>98.7</v>
      </c>
      <c r="AC47" s="1">
        <v>98.4</v>
      </c>
      <c r="AD47" s="1">
        <v>97.8</v>
      </c>
      <c r="AE47" s="1">
        <v>97.6</v>
      </c>
      <c r="AF47" s="1">
        <v>98.1</v>
      </c>
      <c r="AG47" s="1">
        <v>97.8</v>
      </c>
      <c r="AH47" s="1">
        <v>97.6</v>
      </c>
      <c r="AI47" s="1">
        <v>97.9</v>
      </c>
      <c r="AJ47" s="1">
        <v>97.5</v>
      </c>
      <c r="AK47" s="1">
        <v>97.7</v>
      </c>
      <c r="AL47" s="1">
        <v>94.1</v>
      </c>
      <c r="AM47" s="1">
        <v>94.5</v>
      </c>
      <c r="AN47" s="1">
        <v>96.1</v>
      </c>
      <c r="AO47" s="1">
        <v>96.2</v>
      </c>
      <c r="AP47" s="1">
        <v>97.2</v>
      </c>
      <c r="AQ47" s="1">
        <v>97.7</v>
      </c>
      <c r="AR47" s="1">
        <v>97.8</v>
      </c>
      <c r="AS47" s="1">
        <v>98.4</v>
      </c>
      <c r="AT47" s="1">
        <v>98.5</v>
      </c>
      <c r="AU47" s="1">
        <v>98.2</v>
      </c>
      <c r="AW47" s="1"/>
      <c r="AX47" s="19" t="s">
        <v>300</v>
      </c>
      <c r="AY47" s="1">
        <v>98.3</v>
      </c>
      <c r="AZ47" s="1">
        <v>98.3</v>
      </c>
      <c r="BA47" s="1">
        <v>98.4</v>
      </c>
      <c r="BB47" s="1">
        <v>97.8</v>
      </c>
      <c r="BC47" s="1">
        <v>98.2</v>
      </c>
      <c r="BD47" s="1">
        <v>97.8</v>
      </c>
      <c r="BE47" s="1">
        <v>97.7</v>
      </c>
      <c r="BF47" s="1">
        <v>98.1</v>
      </c>
      <c r="BG47" s="1">
        <v>98.6</v>
      </c>
      <c r="BH47" s="1">
        <v>98.1</v>
      </c>
      <c r="BI47" s="1">
        <v>98</v>
      </c>
      <c r="BJ47" s="1">
        <v>94.3</v>
      </c>
      <c r="BK47" s="1">
        <v>94.8</v>
      </c>
      <c r="BL47" s="1">
        <v>96.5</v>
      </c>
      <c r="BM47" s="1">
        <v>97</v>
      </c>
      <c r="BN47" s="1">
        <v>98.4</v>
      </c>
      <c r="BO47" s="1">
        <v>98.5</v>
      </c>
      <c r="BP47" s="1">
        <v>98.6</v>
      </c>
      <c r="BQ47" s="1">
        <v>98.9</v>
      </c>
      <c r="BR47" s="1">
        <v>99</v>
      </c>
      <c r="BS47" s="1">
        <v>98.9</v>
      </c>
      <c r="BU47" s="22"/>
      <c r="BV47" s="29" t="s">
        <v>301</v>
      </c>
      <c r="BW47" s="22">
        <v>99.2</v>
      </c>
      <c r="BX47" s="22">
        <v>99.2</v>
      </c>
      <c r="BY47" s="22">
        <v>99.3</v>
      </c>
      <c r="BZ47" s="22">
        <v>99.2</v>
      </c>
      <c r="CA47" s="22">
        <v>99.2</v>
      </c>
      <c r="CB47" s="22">
        <v>99.2</v>
      </c>
      <c r="CC47" s="22">
        <v>98.9</v>
      </c>
      <c r="CD47" s="22">
        <v>98.9</v>
      </c>
      <c r="CE47" s="22">
        <v>98.9</v>
      </c>
      <c r="CF47" s="22">
        <v>99.1</v>
      </c>
      <c r="CG47" s="22">
        <v>98.9</v>
      </c>
      <c r="CH47" s="22">
        <v>95.4</v>
      </c>
      <c r="CI47" s="22">
        <v>95.5</v>
      </c>
      <c r="CJ47" s="22">
        <v>95.3</v>
      </c>
      <c r="CK47" s="22">
        <v>94.8</v>
      </c>
      <c r="CL47" s="22">
        <v>98.4</v>
      </c>
      <c r="CM47" s="22">
        <v>98.5</v>
      </c>
      <c r="CN47" s="22">
        <v>98.5</v>
      </c>
      <c r="CO47" s="22">
        <v>98.6</v>
      </c>
      <c r="CP47" s="22">
        <v>98.8</v>
      </c>
      <c r="CQ47" s="22">
        <v>98.9</v>
      </c>
      <c r="CR47" s="38"/>
      <c r="CS47" s="22"/>
      <c r="CT47" s="29" t="s">
        <v>301</v>
      </c>
      <c r="CU47" s="22">
        <v>98.7</v>
      </c>
      <c r="CV47" s="22">
        <v>98.6</v>
      </c>
      <c r="CW47" s="22">
        <v>98.9</v>
      </c>
      <c r="CX47" s="22">
        <v>98.8</v>
      </c>
      <c r="CY47" s="22">
        <v>98.6</v>
      </c>
      <c r="CZ47" s="22">
        <v>98.5</v>
      </c>
      <c r="DA47" s="22">
        <v>98.1</v>
      </c>
      <c r="DB47" s="22">
        <v>94.5</v>
      </c>
      <c r="DC47" s="22">
        <v>93.7</v>
      </c>
      <c r="DD47" s="22">
        <v>93.9</v>
      </c>
      <c r="DE47" s="22">
        <v>93.4</v>
      </c>
      <c r="DF47" s="22">
        <v>92.5</v>
      </c>
      <c r="DG47" s="22">
        <v>91.6</v>
      </c>
      <c r="DH47" s="22">
        <v>92.3</v>
      </c>
      <c r="DI47" s="22">
        <v>91.9</v>
      </c>
      <c r="DJ47" s="22">
        <v>97.4</v>
      </c>
      <c r="DK47" s="22">
        <v>97.2</v>
      </c>
      <c r="DL47" s="22">
        <v>97.1</v>
      </c>
      <c r="DM47" s="22">
        <v>97.3</v>
      </c>
      <c r="DN47" s="22">
        <v>97.7</v>
      </c>
      <c r="DO47" s="22">
        <v>97.4</v>
      </c>
      <c r="DP47" s="38"/>
      <c r="DQ47" s="22"/>
      <c r="DR47" s="29" t="s">
        <v>301</v>
      </c>
      <c r="DS47" s="22">
        <v>98.8</v>
      </c>
      <c r="DT47" s="22">
        <v>99</v>
      </c>
      <c r="DU47" s="22">
        <v>99.2</v>
      </c>
      <c r="DV47" s="22">
        <v>99.1</v>
      </c>
      <c r="DW47" s="22">
        <v>99.2</v>
      </c>
      <c r="DX47" s="22">
        <v>99.3</v>
      </c>
      <c r="DY47" s="22">
        <v>99.1</v>
      </c>
      <c r="DZ47" s="22">
        <v>98.9</v>
      </c>
      <c r="EA47" s="22">
        <v>91.3</v>
      </c>
      <c r="EB47" s="22">
        <v>91.3</v>
      </c>
      <c r="EC47" s="22">
        <v>91.8</v>
      </c>
      <c r="ED47" s="22">
        <v>91.1</v>
      </c>
      <c r="EE47" s="22">
        <v>92.9</v>
      </c>
      <c r="EF47" s="22">
        <v>93.3</v>
      </c>
      <c r="EG47" s="22">
        <v>93.3</v>
      </c>
      <c r="EH47" s="22">
        <v>99.2</v>
      </c>
      <c r="EI47" s="22">
        <v>99.2</v>
      </c>
      <c r="EJ47" s="22">
        <v>99.1</v>
      </c>
      <c r="EK47" s="22">
        <v>99.2</v>
      </c>
      <c r="EL47" s="22">
        <v>99.2</v>
      </c>
      <c r="EM47" s="22">
        <v>99</v>
      </c>
      <c r="EN47" s="38"/>
      <c r="EO47" s="22"/>
      <c r="EP47" s="29" t="s">
        <v>301</v>
      </c>
      <c r="EQ47" s="22">
        <v>99</v>
      </c>
      <c r="ER47" s="22">
        <v>98.9</v>
      </c>
      <c r="ES47" s="22">
        <v>99</v>
      </c>
      <c r="ET47" s="22">
        <v>98.9</v>
      </c>
      <c r="EU47" s="22">
        <v>98.8</v>
      </c>
      <c r="EV47" s="22">
        <v>98.8</v>
      </c>
      <c r="EW47" s="22">
        <v>98.6</v>
      </c>
      <c r="EX47" s="22">
        <v>98.6</v>
      </c>
      <c r="EY47" s="22">
        <v>98.7</v>
      </c>
      <c r="EZ47" s="22">
        <v>98.4</v>
      </c>
      <c r="FA47" s="22">
        <v>98.5</v>
      </c>
      <c r="FB47" s="22">
        <v>91.5</v>
      </c>
      <c r="FC47" s="22">
        <v>92.2</v>
      </c>
      <c r="FD47" s="22">
        <v>92.2</v>
      </c>
      <c r="FE47" s="22">
        <v>91.3</v>
      </c>
      <c r="FF47" s="22">
        <v>98</v>
      </c>
      <c r="FG47" s="22">
        <v>98.3</v>
      </c>
      <c r="FH47" s="22">
        <v>98.2</v>
      </c>
      <c r="FI47" s="22">
        <v>98.1</v>
      </c>
      <c r="FJ47" s="22">
        <v>98.2</v>
      </c>
      <c r="FK47" s="22">
        <v>98.2</v>
      </c>
      <c r="FM47" s="1"/>
      <c r="FN47" s="10" t="s">
        <v>300</v>
      </c>
      <c r="FO47" s="1">
        <v>97.4</v>
      </c>
      <c r="FP47" s="1">
        <v>97.5</v>
      </c>
      <c r="FQ47" s="1">
        <v>97.7</v>
      </c>
      <c r="FR47" s="1">
        <v>97.7</v>
      </c>
      <c r="FS47" s="1">
        <v>97.9</v>
      </c>
      <c r="FT47" s="1">
        <v>98.2</v>
      </c>
      <c r="FU47" s="1">
        <v>97.5</v>
      </c>
      <c r="FV47" s="1">
        <v>97.4</v>
      </c>
      <c r="FW47" s="1">
        <v>97.7</v>
      </c>
      <c r="FX47" s="1">
        <v>97.5</v>
      </c>
      <c r="FY47" s="1">
        <v>97.3</v>
      </c>
      <c r="FZ47" s="1">
        <v>92.8</v>
      </c>
      <c r="GA47" s="1">
        <v>91.8</v>
      </c>
      <c r="GB47" s="1">
        <v>93.2</v>
      </c>
      <c r="GC47" s="1">
        <v>92.4</v>
      </c>
      <c r="GD47" s="1">
        <v>96.6</v>
      </c>
      <c r="GE47" s="1">
        <v>97</v>
      </c>
      <c r="GF47" s="1">
        <v>97.2</v>
      </c>
      <c r="GG47" s="1">
        <v>97.1</v>
      </c>
      <c r="GH47" s="1">
        <v>97.4</v>
      </c>
      <c r="GI47" s="1">
        <v>97.1</v>
      </c>
      <c r="GK47" s="1"/>
      <c r="GL47" s="10" t="s">
        <v>300</v>
      </c>
      <c r="GM47" s="1">
        <v>96.5</v>
      </c>
      <c r="GN47" s="1">
        <v>96.3</v>
      </c>
      <c r="GO47" s="1">
        <v>96.3</v>
      </c>
      <c r="GP47" s="1">
        <v>96.4</v>
      </c>
      <c r="GQ47" s="1">
        <v>96.9</v>
      </c>
      <c r="GR47" s="1">
        <v>96.9</v>
      </c>
      <c r="GS47" s="1">
        <v>96.2</v>
      </c>
      <c r="GT47" s="1">
        <v>95.4</v>
      </c>
      <c r="GU47" s="1">
        <v>94.8</v>
      </c>
      <c r="GV47" s="1">
        <v>95.9</v>
      </c>
      <c r="GW47" s="1">
        <v>92.3</v>
      </c>
      <c r="GX47" s="1">
        <v>91.3</v>
      </c>
      <c r="GY47" s="1">
        <v>91.5</v>
      </c>
      <c r="GZ47" s="1">
        <v>91.9</v>
      </c>
      <c r="HA47" s="1">
        <v>92.2</v>
      </c>
      <c r="HB47" s="1">
        <v>95.6</v>
      </c>
      <c r="HC47" s="1">
        <v>96.1</v>
      </c>
      <c r="HD47" s="1">
        <v>95.9</v>
      </c>
      <c r="HE47" s="1">
        <v>94.8</v>
      </c>
      <c r="HF47" s="1">
        <v>95</v>
      </c>
      <c r="HG47" s="1">
        <v>95.3</v>
      </c>
    </row>
    <row r="48" spans="1:215" ht="15">
      <c r="A48" s="1"/>
      <c r="B48" s="19" t="s">
        <v>302</v>
      </c>
      <c r="C48" s="1">
        <v>0.8</v>
      </c>
      <c r="D48" s="1">
        <v>0.9</v>
      </c>
      <c r="E48" s="1">
        <v>1</v>
      </c>
      <c r="F48" s="1">
        <v>1</v>
      </c>
      <c r="G48" s="1">
        <v>0.7</v>
      </c>
      <c r="H48" s="1">
        <v>0.8</v>
      </c>
      <c r="I48" s="1">
        <v>1</v>
      </c>
      <c r="J48" s="1">
        <v>0.8</v>
      </c>
      <c r="K48" s="1">
        <v>0.7</v>
      </c>
      <c r="L48" s="1">
        <v>1</v>
      </c>
      <c r="M48" s="1">
        <v>0.7</v>
      </c>
      <c r="N48" s="1">
        <v>1.1000000000000001</v>
      </c>
      <c r="O48" s="1">
        <v>1.1000000000000001</v>
      </c>
      <c r="P48" s="1">
        <v>1.2</v>
      </c>
      <c r="Q48" s="1">
        <v>1.4</v>
      </c>
      <c r="R48" s="1">
        <v>1.6</v>
      </c>
      <c r="S48" s="1">
        <v>1.4</v>
      </c>
      <c r="T48" s="1">
        <v>1.3</v>
      </c>
      <c r="U48" s="1">
        <v>1.3</v>
      </c>
      <c r="V48" s="1">
        <v>1.1000000000000001</v>
      </c>
      <c r="W48" s="1">
        <v>1.1000000000000001</v>
      </c>
      <c r="Y48" s="1"/>
      <c r="Z48" s="19" t="s">
        <v>302</v>
      </c>
      <c r="AA48" s="1">
        <v>1</v>
      </c>
      <c r="AB48" s="1">
        <v>1.2</v>
      </c>
      <c r="AC48" s="1">
        <v>1.5</v>
      </c>
      <c r="AD48" s="1">
        <v>2.1</v>
      </c>
      <c r="AE48" s="1">
        <v>2.2000000000000002</v>
      </c>
      <c r="AF48" s="1">
        <v>1.8</v>
      </c>
      <c r="AG48" s="1">
        <v>2</v>
      </c>
      <c r="AH48" s="1">
        <v>2.2000000000000002</v>
      </c>
      <c r="AI48" s="1">
        <v>1.9</v>
      </c>
      <c r="AJ48" s="1">
        <v>2.2999999999999998</v>
      </c>
      <c r="AK48" s="1">
        <v>2.1</v>
      </c>
      <c r="AL48" s="1">
        <v>2.4</v>
      </c>
      <c r="AM48" s="1">
        <v>2.1</v>
      </c>
      <c r="AN48" s="1">
        <v>2.7</v>
      </c>
      <c r="AO48" s="1">
        <v>3.1</v>
      </c>
      <c r="AP48" s="1">
        <v>2.5</v>
      </c>
      <c r="AQ48" s="1">
        <v>2.1</v>
      </c>
      <c r="AR48" s="1">
        <v>2</v>
      </c>
      <c r="AS48" s="1">
        <v>1.5</v>
      </c>
      <c r="AT48" s="1">
        <v>1.4</v>
      </c>
      <c r="AU48" s="1">
        <v>1.8</v>
      </c>
      <c r="AW48" s="1"/>
      <c r="AX48" s="19" t="s">
        <v>302</v>
      </c>
      <c r="AY48" s="1">
        <v>1.5</v>
      </c>
      <c r="AZ48" s="1">
        <v>1.5</v>
      </c>
      <c r="BA48" s="1">
        <v>1.6</v>
      </c>
      <c r="BB48" s="1">
        <v>2.1</v>
      </c>
      <c r="BC48" s="1">
        <v>1.8</v>
      </c>
      <c r="BD48" s="1">
        <v>2.2000000000000002</v>
      </c>
      <c r="BE48" s="1">
        <v>2.2999999999999998</v>
      </c>
      <c r="BF48" s="1">
        <v>1.8</v>
      </c>
      <c r="BG48" s="1">
        <v>1.4</v>
      </c>
      <c r="BH48" s="1">
        <v>1.9</v>
      </c>
      <c r="BI48" s="1">
        <v>2</v>
      </c>
      <c r="BJ48" s="1">
        <v>2.2000000000000002</v>
      </c>
      <c r="BK48" s="1">
        <v>1.7</v>
      </c>
      <c r="BL48" s="1">
        <v>1.7</v>
      </c>
      <c r="BM48" s="1">
        <v>2</v>
      </c>
      <c r="BN48" s="1">
        <v>1.6</v>
      </c>
      <c r="BO48" s="1">
        <v>1.5</v>
      </c>
      <c r="BP48" s="1">
        <v>1.4</v>
      </c>
      <c r="BQ48" s="1">
        <v>1.1000000000000001</v>
      </c>
      <c r="BR48" s="1">
        <v>0.9</v>
      </c>
      <c r="BS48" s="1">
        <v>1</v>
      </c>
      <c r="BU48" s="22"/>
      <c r="BV48" s="29" t="s">
        <v>303</v>
      </c>
      <c r="BW48" s="22">
        <v>0.7</v>
      </c>
      <c r="BX48" s="22">
        <v>0.6</v>
      </c>
      <c r="BY48" s="22">
        <v>0.6</v>
      </c>
      <c r="BZ48" s="22">
        <v>0.7</v>
      </c>
      <c r="CA48" s="22">
        <v>0.7</v>
      </c>
      <c r="CB48" s="22">
        <v>0.7</v>
      </c>
      <c r="CC48" s="22">
        <v>1</v>
      </c>
      <c r="CD48" s="22">
        <v>0.9</v>
      </c>
      <c r="CE48" s="22">
        <v>0.9</v>
      </c>
      <c r="CF48" s="22">
        <v>0.8</v>
      </c>
      <c r="CG48" s="22">
        <v>0.9</v>
      </c>
      <c r="CH48" s="22">
        <v>1</v>
      </c>
      <c r="CI48" s="22">
        <v>1</v>
      </c>
      <c r="CJ48" s="22">
        <v>1.2</v>
      </c>
      <c r="CK48" s="22">
        <v>1.1000000000000001</v>
      </c>
      <c r="CL48" s="22">
        <v>1.2</v>
      </c>
      <c r="CM48" s="22">
        <v>1.2</v>
      </c>
      <c r="CN48" s="22">
        <v>1.2</v>
      </c>
      <c r="CO48" s="22">
        <v>1.2</v>
      </c>
      <c r="CP48" s="22">
        <v>0.9</v>
      </c>
      <c r="CQ48" s="22">
        <v>0.8</v>
      </c>
      <c r="CR48" s="38"/>
      <c r="CS48" s="22"/>
      <c r="CT48" s="29" t="s">
        <v>303</v>
      </c>
      <c r="CU48" s="22">
        <v>0.5</v>
      </c>
      <c r="CV48" s="22">
        <v>0.5</v>
      </c>
      <c r="CW48" s="22">
        <v>0.5</v>
      </c>
      <c r="CX48" s="22">
        <v>0.6</v>
      </c>
      <c r="CY48" s="22">
        <v>0.7</v>
      </c>
      <c r="CZ48" s="22">
        <v>0.8</v>
      </c>
      <c r="DA48" s="22">
        <v>0.9</v>
      </c>
      <c r="DB48" s="22">
        <v>0.9</v>
      </c>
      <c r="DC48" s="22">
        <v>0.8</v>
      </c>
      <c r="DD48" s="22">
        <v>0.9</v>
      </c>
      <c r="DE48" s="22">
        <v>1.1000000000000001</v>
      </c>
      <c r="DF48" s="22">
        <v>1.2</v>
      </c>
      <c r="DG48" s="22">
        <v>1.4</v>
      </c>
      <c r="DH48" s="22">
        <v>1.5</v>
      </c>
      <c r="DI48" s="22">
        <v>1.6</v>
      </c>
      <c r="DJ48" s="22">
        <v>1.7</v>
      </c>
      <c r="DK48" s="22">
        <v>1.5</v>
      </c>
      <c r="DL48" s="22">
        <v>1.5</v>
      </c>
      <c r="DM48" s="22">
        <v>1.7</v>
      </c>
      <c r="DN48" s="22">
        <v>1.3</v>
      </c>
      <c r="DO48" s="22">
        <v>1.2</v>
      </c>
      <c r="DP48" s="38"/>
      <c r="DQ48" s="22"/>
      <c r="DR48" s="29" t="s">
        <v>303</v>
      </c>
      <c r="DS48" s="22">
        <v>0.3</v>
      </c>
      <c r="DT48" s="22">
        <v>0.3</v>
      </c>
      <c r="DU48" s="22">
        <v>0.3</v>
      </c>
      <c r="DV48" s="22">
        <v>0.4</v>
      </c>
      <c r="DW48" s="22">
        <v>0.4</v>
      </c>
      <c r="DX48" s="22">
        <v>0.5</v>
      </c>
      <c r="DY48" s="22">
        <v>0.5</v>
      </c>
      <c r="DZ48" s="22">
        <v>0.7</v>
      </c>
      <c r="EA48" s="22">
        <v>0.8</v>
      </c>
      <c r="EB48" s="22">
        <v>0.8</v>
      </c>
      <c r="EC48" s="22">
        <v>0.7</v>
      </c>
      <c r="ED48" s="22">
        <v>0.8</v>
      </c>
      <c r="EE48" s="22">
        <v>0.7</v>
      </c>
      <c r="EF48" s="22">
        <v>0.6</v>
      </c>
      <c r="EG48" s="22">
        <v>0.6</v>
      </c>
      <c r="EH48" s="22">
        <v>0.6</v>
      </c>
      <c r="EI48" s="22">
        <v>0.6</v>
      </c>
      <c r="EJ48" s="22">
        <v>0.6</v>
      </c>
      <c r="EK48" s="22">
        <v>0.5</v>
      </c>
      <c r="EL48" s="22">
        <v>0.4</v>
      </c>
      <c r="EM48" s="22">
        <v>0.5</v>
      </c>
      <c r="EN48" s="38"/>
      <c r="EO48" s="22"/>
      <c r="EP48" s="29" t="s">
        <v>303</v>
      </c>
      <c r="EQ48" s="22">
        <v>0.5</v>
      </c>
      <c r="ER48" s="22">
        <v>0.5</v>
      </c>
      <c r="ES48" s="22">
        <v>0.6</v>
      </c>
      <c r="ET48" s="22">
        <v>0.9</v>
      </c>
      <c r="EU48" s="22">
        <v>0.9</v>
      </c>
      <c r="EV48" s="22">
        <v>1.1000000000000001</v>
      </c>
      <c r="EW48" s="22">
        <v>1.2</v>
      </c>
      <c r="EX48" s="22">
        <v>1.2</v>
      </c>
      <c r="EY48" s="22">
        <v>1.1000000000000001</v>
      </c>
      <c r="EZ48" s="22">
        <v>1.4</v>
      </c>
      <c r="FA48" s="22">
        <v>1.3</v>
      </c>
      <c r="FB48" s="22">
        <v>1.6</v>
      </c>
      <c r="FC48" s="22">
        <v>1.5</v>
      </c>
      <c r="FD48" s="22">
        <v>1.6</v>
      </c>
      <c r="FE48" s="22">
        <v>1.8</v>
      </c>
      <c r="FF48" s="22">
        <v>1.8</v>
      </c>
      <c r="FG48" s="22">
        <v>1.6</v>
      </c>
      <c r="FH48" s="22">
        <v>1.7</v>
      </c>
      <c r="FI48" s="22">
        <v>1.7</v>
      </c>
      <c r="FJ48" s="22">
        <v>1.6</v>
      </c>
      <c r="FK48" s="22">
        <v>1.6</v>
      </c>
      <c r="FM48" s="1"/>
      <c r="FN48" s="10" t="s">
        <v>302</v>
      </c>
      <c r="FO48" s="1">
        <v>0.5</v>
      </c>
      <c r="FP48" s="1">
        <v>0.6</v>
      </c>
      <c r="FQ48" s="1">
        <v>0.8</v>
      </c>
      <c r="FR48" s="1">
        <v>0.8</v>
      </c>
      <c r="FS48" s="1">
        <v>0.8</v>
      </c>
      <c r="FT48" s="1">
        <v>1</v>
      </c>
      <c r="FU48" s="1">
        <v>1.2</v>
      </c>
      <c r="FV48" s="1">
        <v>1.4</v>
      </c>
      <c r="FW48" s="1">
        <v>1.4</v>
      </c>
      <c r="FX48" s="1">
        <v>1.7</v>
      </c>
      <c r="FY48" s="1">
        <v>2.1</v>
      </c>
      <c r="FZ48" s="1">
        <v>2.2999999999999998</v>
      </c>
      <c r="GA48" s="1">
        <v>2.2000000000000002</v>
      </c>
      <c r="GB48" s="1">
        <v>2.2000000000000002</v>
      </c>
      <c r="GC48" s="1">
        <v>2.4</v>
      </c>
      <c r="GD48" s="1">
        <v>2.2999999999999998</v>
      </c>
      <c r="GE48" s="1">
        <v>2</v>
      </c>
      <c r="GF48" s="1">
        <v>2</v>
      </c>
      <c r="GG48" s="1">
        <v>2.1</v>
      </c>
      <c r="GH48" s="1">
        <v>1.9</v>
      </c>
      <c r="GI48" s="1">
        <v>2.1</v>
      </c>
      <c r="GK48" s="1"/>
      <c r="GL48" s="10" t="s">
        <v>302</v>
      </c>
      <c r="GM48" s="1">
        <v>0.9</v>
      </c>
      <c r="GN48" s="1">
        <v>1.2</v>
      </c>
      <c r="GO48" s="1">
        <v>1.4</v>
      </c>
      <c r="GP48" s="1">
        <v>1.5</v>
      </c>
      <c r="GQ48" s="1">
        <v>1.4</v>
      </c>
      <c r="GR48" s="1">
        <v>1.6</v>
      </c>
      <c r="GS48" s="1">
        <v>2</v>
      </c>
      <c r="GT48" s="1">
        <v>2.2000000000000002</v>
      </c>
      <c r="GU48" s="1">
        <v>2.2000000000000002</v>
      </c>
      <c r="GV48" s="1">
        <v>1.9</v>
      </c>
      <c r="GW48" s="1">
        <v>2</v>
      </c>
      <c r="GX48" s="1">
        <v>2.2000000000000002</v>
      </c>
      <c r="GY48" s="1">
        <v>2.2999999999999998</v>
      </c>
      <c r="GZ48" s="1">
        <v>2.7</v>
      </c>
      <c r="HA48" s="1">
        <v>2.7</v>
      </c>
      <c r="HB48" s="1">
        <v>2.6</v>
      </c>
      <c r="HC48" s="1">
        <v>2.4</v>
      </c>
      <c r="HD48" s="1">
        <v>2.5</v>
      </c>
      <c r="HE48" s="1">
        <v>2.6</v>
      </c>
      <c r="HF48" s="1">
        <v>2.4</v>
      </c>
      <c r="HG48" s="1">
        <v>2.2999999999999998</v>
      </c>
    </row>
    <row r="49" spans="1:215" ht="15">
      <c r="A49" s="1"/>
      <c r="B49" s="19" t="s">
        <v>304</v>
      </c>
      <c r="C49" s="2" t="s">
        <v>305</v>
      </c>
      <c r="D49" s="2" t="s">
        <v>305</v>
      </c>
      <c r="E49" s="2" t="s">
        <v>305</v>
      </c>
      <c r="F49" s="2" t="s">
        <v>305</v>
      </c>
      <c r="G49" s="2" t="s">
        <v>305</v>
      </c>
      <c r="H49" s="2" t="s">
        <v>305</v>
      </c>
      <c r="I49" s="2" t="s">
        <v>305</v>
      </c>
      <c r="J49" s="2" t="s">
        <v>305</v>
      </c>
      <c r="K49" s="2" t="s">
        <v>305</v>
      </c>
      <c r="L49" s="2" t="s">
        <v>305</v>
      </c>
      <c r="M49" s="2" t="s">
        <v>305</v>
      </c>
      <c r="N49" s="2">
        <v>3.5</v>
      </c>
      <c r="O49" s="2">
        <v>3.4</v>
      </c>
      <c r="P49" s="2">
        <v>0.8</v>
      </c>
      <c r="Q49" s="2">
        <v>12.7</v>
      </c>
      <c r="R49" s="2" t="s">
        <v>305</v>
      </c>
      <c r="S49" s="2" t="s">
        <v>305</v>
      </c>
      <c r="T49" s="2" t="s">
        <v>305</v>
      </c>
      <c r="U49" s="2" t="s">
        <v>305</v>
      </c>
      <c r="V49" s="2" t="s">
        <v>305</v>
      </c>
      <c r="W49" s="2" t="s">
        <v>305</v>
      </c>
      <c r="Y49" s="1"/>
      <c r="Z49" s="19" t="s">
        <v>304</v>
      </c>
      <c r="AA49" s="2" t="s">
        <v>305</v>
      </c>
      <c r="AB49" s="2" t="s">
        <v>305</v>
      </c>
      <c r="AC49" s="2" t="s">
        <v>305</v>
      </c>
      <c r="AD49" s="2" t="s">
        <v>305</v>
      </c>
      <c r="AE49" s="2" t="s">
        <v>305</v>
      </c>
      <c r="AF49" s="2" t="s">
        <v>305</v>
      </c>
      <c r="AG49" s="2" t="s">
        <v>305</v>
      </c>
      <c r="AH49" s="2" t="s">
        <v>305</v>
      </c>
      <c r="AI49" s="2" t="s">
        <v>305</v>
      </c>
      <c r="AJ49" s="2" t="s">
        <v>305</v>
      </c>
      <c r="AK49" s="2" t="s">
        <v>305</v>
      </c>
      <c r="AL49" s="2">
        <v>3.4</v>
      </c>
      <c r="AM49" s="2">
        <v>3.4</v>
      </c>
      <c r="AN49" s="2">
        <v>1.1000000000000001</v>
      </c>
      <c r="AO49" s="2">
        <v>0.2</v>
      </c>
      <c r="AP49" s="2" t="s">
        <v>305</v>
      </c>
      <c r="AQ49" s="2" t="s">
        <v>305</v>
      </c>
      <c r="AR49" s="2" t="s">
        <v>305</v>
      </c>
      <c r="AS49" s="2" t="s">
        <v>305</v>
      </c>
      <c r="AT49" s="2" t="s">
        <v>305</v>
      </c>
      <c r="AU49" s="2" t="s">
        <v>305</v>
      </c>
      <c r="AW49" s="1"/>
      <c r="AX49" s="19" t="s">
        <v>304</v>
      </c>
      <c r="AY49" s="2" t="s">
        <v>305</v>
      </c>
      <c r="AZ49" s="2" t="s">
        <v>305</v>
      </c>
      <c r="BA49" s="2" t="s">
        <v>305</v>
      </c>
      <c r="BB49" s="2" t="s">
        <v>305</v>
      </c>
      <c r="BC49" s="2" t="s">
        <v>305</v>
      </c>
      <c r="BD49" s="2" t="s">
        <v>305</v>
      </c>
      <c r="BE49" s="2" t="s">
        <v>305</v>
      </c>
      <c r="BF49" s="2" t="s">
        <v>305</v>
      </c>
      <c r="BG49" s="2" t="s">
        <v>305</v>
      </c>
      <c r="BH49" s="2" t="s">
        <v>305</v>
      </c>
      <c r="BI49" s="2" t="s">
        <v>305</v>
      </c>
      <c r="BJ49" s="2">
        <v>3.4</v>
      </c>
      <c r="BK49" s="2">
        <v>3.4</v>
      </c>
      <c r="BL49" s="2">
        <v>1.7</v>
      </c>
      <c r="BM49" s="2">
        <v>0.9</v>
      </c>
      <c r="BN49" s="2" t="s">
        <v>305</v>
      </c>
      <c r="BO49" s="2" t="s">
        <v>305</v>
      </c>
      <c r="BP49" s="2" t="s">
        <v>305</v>
      </c>
      <c r="BQ49" s="2" t="s">
        <v>305</v>
      </c>
      <c r="BR49" s="2" t="s">
        <v>305</v>
      </c>
      <c r="BS49" s="2" t="s">
        <v>305</v>
      </c>
      <c r="BU49" s="22"/>
      <c r="BV49" s="29" t="s">
        <v>306</v>
      </c>
      <c r="BW49" s="23" t="s">
        <v>307</v>
      </c>
      <c r="BX49" s="23" t="s">
        <v>307</v>
      </c>
      <c r="BY49" s="23" t="s">
        <v>307</v>
      </c>
      <c r="BZ49" s="23" t="s">
        <v>307</v>
      </c>
      <c r="CA49" s="23" t="s">
        <v>307</v>
      </c>
      <c r="CB49" s="23" t="s">
        <v>307</v>
      </c>
      <c r="CC49" s="23" t="s">
        <v>307</v>
      </c>
      <c r="CD49" s="23" t="s">
        <v>307</v>
      </c>
      <c r="CE49" s="23" t="s">
        <v>307</v>
      </c>
      <c r="CF49" s="23" t="s">
        <v>307</v>
      </c>
      <c r="CG49" s="23" t="s">
        <v>307</v>
      </c>
      <c r="CH49" s="23">
        <v>3.5</v>
      </c>
      <c r="CI49" s="23">
        <v>3.3</v>
      </c>
      <c r="CJ49" s="23">
        <v>3.3</v>
      </c>
      <c r="CK49" s="23">
        <v>3.6</v>
      </c>
      <c r="CL49" s="23" t="s">
        <v>307</v>
      </c>
      <c r="CM49" s="23" t="s">
        <v>307</v>
      </c>
      <c r="CN49" s="23" t="s">
        <v>307</v>
      </c>
      <c r="CO49" s="23" t="s">
        <v>307</v>
      </c>
      <c r="CP49" s="23" t="s">
        <v>307</v>
      </c>
      <c r="CQ49" s="23" t="s">
        <v>307</v>
      </c>
      <c r="CR49" s="38"/>
      <c r="CS49" s="22"/>
      <c r="CT49" s="29" t="s">
        <v>306</v>
      </c>
      <c r="CU49" s="23" t="s">
        <v>307</v>
      </c>
      <c r="CV49" s="23" t="s">
        <v>307</v>
      </c>
      <c r="CW49" s="23" t="s">
        <v>307</v>
      </c>
      <c r="CX49" s="23" t="s">
        <v>307</v>
      </c>
      <c r="CY49" s="23" t="s">
        <v>307</v>
      </c>
      <c r="CZ49" s="23" t="s">
        <v>307</v>
      </c>
      <c r="DA49" s="23" t="s">
        <v>307</v>
      </c>
      <c r="DB49" s="23">
        <v>3.5</v>
      </c>
      <c r="DC49" s="23">
        <v>4.3</v>
      </c>
      <c r="DD49" s="23">
        <v>4.2</v>
      </c>
      <c r="DE49" s="23">
        <v>4.4000000000000004</v>
      </c>
      <c r="DF49" s="23">
        <v>5.0999999999999996</v>
      </c>
      <c r="DG49" s="23">
        <v>5.4</v>
      </c>
      <c r="DH49" s="23">
        <v>5.2</v>
      </c>
      <c r="DI49" s="23">
        <v>5.5</v>
      </c>
      <c r="DJ49" s="23" t="s">
        <v>307</v>
      </c>
      <c r="DK49" s="23" t="s">
        <v>307</v>
      </c>
      <c r="DL49" s="23" t="s">
        <v>307</v>
      </c>
      <c r="DM49" s="23" t="s">
        <v>307</v>
      </c>
      <c r="DN49" s="23" t="s">
        <v>307</v>
      </c>
      <c r="DO49" s="23" t="s">
        <v>307</v>
      </c>
      <c r="DP49" s="38"/>
      <c r="DQ49" s="22"/>
      <c r="DR49" s="29" t="s">
        <v>306</v>
      </c>
      <c r="DS49" s="23" t="s">
        <v>307</v>
      </c>
      <c r="DT49" s="23" t="s">
        <v>307</v>
      </c>
      <c r="DU49" s="23" t="s">
        <v>307</v>
      </c>
      <c r="DV49" s="23" t="s">
        <v>307</v>
      </c>
      <c r="DW49" s="23" t="s">
        <v>307</v>
      </c>
      <c r="DX49" s="23" t="s">
        <v>307</v>
      </c>
      <c r="DY49" s="23" t="s">
        <v>307</v>
      </c>
      <c r="DZ49" s="23" t="s">
        <v>307</v>
      </c>
      <c r="EA49" s="23">
        <v>7.4</v>
      </c>
      <c r="EB49" s="23">
        <v>7.6</v>
      </c>
      <c r="EC49" s="23">
        <v>7.3</v>
      </c>
      <c r="ED49" s="23">
        <v>7.9</v>
      </c>
      <c r="EE49" s="23">
        <v>6.1</v>
      </c>
      <c r="EF49" s="23">
        <v>5.8</v>
      </c>
      <c r="EG49" s="23">
        <v>5.9</v>
      </c>
      <c r="EH49" s="23" t="s">
        <v>307</v>
      </c>
      <c r="EI49" s="23" t="s">
        <v>307</v>
      </c>
      <c r="EJ49" s="23" t="s">
        <v>307</v>
      </c>
      <c r="EK49" s="23" t="s">
        <v>307</v>
      </c>
      <c r="EL49" s="23" t="s">
        <v>307</v>
      </c>
      <c r="EM49" s="23" t="s">
        <v>307</v>
      </c>
      <c r="EN49" s="38"/>
      <c r="EO49" s="22"/>
      <c r="EP49" s="29" t="s">
        <v>306</v>
      </c>
      <c r="EQ49" s="23" t="s">
        <v>307</v>
      </c>
      <c r="ER49" s="23" t="s">
        <v>307</v>
      </c>
      <c r="ES49" s="23" t="s">
        <v>307</v>
      </c>
      <c r="ET49" s="23" t="s">
        <v>307</v>
      </c>
      <c r="EU49" s="23" t="s">
        <v>307</v>
      </c>
      <c r="EV49" s="23" t="s">
        <v>307</v>
      </c>
      <c r="EW49" s="23" t="s">
        <v>307</v>
      </c>
      <c r="EX49" s="23" t="s">
        <v>307</v>
      </c>
      <c r="EY49" s="23" t="s">
        <v>307</v>
      </c>
      <c r="EZ49" s="23" t="s">
        <v>307</v>
      </c>
      <c r="FA49" s="23" t="s">
        <v>307</v>
      </c>
      <c r="FB49" s="23">
        <v>6.7</v>
      </c>
      <c r="FC49" s="23">
        <v>6.1</v>
      </c>
      <c r="FD49" s="23">
        <v>6</v>
      </c>
      <c r="FE49" s="23">
        <v>6.6</v>
      </c>
      <c r="FF49" s="23" t="s">
        <v>307</v>
      </c>
      <c r="FG49" s="23" t="s">
        <v>307</v>
      </c>
      <c r="FH49" s="23" t="s">
        <v>307</v>
      </c>
      <c r="FI49" s="23" t="s">
        <v>307</v>
      </c>
      <c r="FJ49" s="23" t="s">
        <v>307</v>
      </c>
      <c r="FK49" s="23" t="s">
        <v>307</v>
      </c>
      <c r="FM49" s="1"/>
      <c r="FN49" s="10" t="s">
        <v>304</v>
      </c>
      <c r="FO49" s="2" t="s">
        <v>305</v>
      </c>
      <c r="FP49" s="2" t="s">
        <v>305</v>
      </c>
      <c r="FQ49" s="2" t="s">
        <v>305</v>
      </c>
      <c r="FR49" s="2" t="s">
        <v>305</v>
      </c>
      <c r="FS49" s="2" t="s">
        <v>305</v>
      </c>
      <c r="FT49" s="2" t="s">
        <v>305</v>
      </c>
      <c r="FU49" s="2" t="s">
        <v>305</v>
      </c>
      <c r="FV49" s="2" t="s">
        <v>305</v>
      </c>
      <c r="FW49" s="2" t="s">
        <v>305</v>
      </c>
      <c r="FX49" s="2" t="s">
        <v>305</v>
      </c>
      <c r="FY49" s="2" t="s">
        <v>305</v>
      </c>
      <c r="FZ49" s="2">
        <v>3.7</v>
      </c>
      <c r="GA49" s="2">
        <v>5</v>
      </c>
      <c r="GB49" s="2">
        <v>3.6</v>
      </c>
      <c r="GC49" s="2">
        <v>4.0999999999999996</v>
      </c>
      <c r="GD49" s="2" t="s">
        <v>305</v>
      </c>
      <c r="GE49" s="2" t="s">
        <v>305</v>
      </c>
      <c r="GF49" s="2" t="s">
        <v>305</v>
      </c>
      <c r="GG49" s="2" t="s">
        <v>305</v>
      </c>
      <c r="GH49" s="2" t="s">
        <v>305</v>
      </c>
      <c r="GI49" s="2" t="s">
        <v>305</v>
      </c>
      <c r="GK49" s="1"/>
      <c r="GL49" s="10" t="s">
        <v>304</v>
      </c>
      <c r="GM49" s="2" t="s">
        <v>305</v>
      </c>
      <c r="GN49" s="2" t="s">
        <v>305</v>
      </c>
      <c r="GO49" s="2" t="s">
        <v>305</v>
      </c>
      <c r="GP49" s="2" t="s">
        <v>305</v>
      </c>
      <c r="GQ49" s="2" t="s">
        <v>305</v>
      </c>
      <c r="GR49" s="2" t="s">
        <v>305</v>
      </c>
      <c r="GS49" s="2" t="s">
        <v>305</v>
      </c>
      <c r="GT49" s="2" t="s">
        <v>305</v>
      </c>
      <c r="GU49" s="2" t="s">
        <v>305</v>
      </c>
      <c r="GV49" s="2" t="s">
        <v>305</v>
      </c>
      <c r="GW49" s="2">
        <v>3.3</v>
      </c>
      <c r="GX49" s="2">
        <v>3.9</v>
      </c>
      <c r="GY49" s="2">
        <v>3.6</v>
      </c>
      <c r="GZ49" s="2">
        <v>3.2</v>
      </c>
      <c r="HA49" s="2">
        <v>3.3</v>
      </c>
      <c r="HB49" s="2" t="s">
        <v>305</v>
      </c>
      <c r="HC49" s="2" t="s">
        <v>305</v>
      </c>
      <c r="HD49" s="2" t="s">
        <v>305</v>
      </c>
      <c r="HE49" s="2" t="s">
        <v>305</v>
      </c>
      <c r="HF49" s="2" t="s">
        <v>305</v>
      </c>
      <c r="HG49" s="2" t="s">
        <v>305</v>
      </c>
    </row>
    <row r="50" spans="1:215" ht="15">
      <c r="A50" s="1"/>
      <c r="B50" s="19" t="s">
        <v>308</v>
      </c>
      <c r="C50" s="1">
        <v>0</v>
      </c>
      <c r="D50" s="2" t="s">
        <v>305</v>
      </c>
      <c r="E50" s="2" t="s">
        <v>305</v>
      </c>
      <c r="F50" s="2" t="s">
        <v>305</v>
      </c>
      <c r="G50" s="2" t="s">
        <v>305</v>
      </c>
      <c r="H50" s="2" t="s">
        <v>305</v>
      </c>
      <c r="I50" s="2" t="s">
        <v>305</v>
      </c>
      <c r="J50" s="2" t="s">
        <v>305</v>
      </c>
      <c r="K50" s="2" t="s">
        <v>305</v>
      </c>
      <c r="L50" s="2" t="s">
        <v>305</v>
      </c>
      <c r="M50" s="2" t="s">
        <v>305</v>
      </c>
      <c r="N50" s="2" t="s">
        <v>305</v>
      </c>
      <c r="O50" s="2" t="s">
        <v>305</v>
      </c>
      <c r="P50" s="2" t="s">
        <v>305</v>
      </c>
      <c r="Q50" s="2" t="s">
        <v>305</v>
      </c>
      <c r="R50" s="2" t="s">
        <v>305</v>
      </c>
      <c r="S50" s="2" t="s">
        <v>305</v>
      </c>
      <c r="T50" s="2" t="s">
        <v>305</v>
      </c>
      <c r="U50" s="2" t="s">
        <v>305</v>
      </c>
      <c r="V50" s="2" t="s">
        <v>305</v>
      </c>
      <c r="W50" s="2" t="s">
        <v>305</v>
      </c>
      <c r="Y50" s="1"/>
      <c r="Z50" s="19" t="s">
        <v>308</v>
      </c>
      <c r="AA50" s="1">
        <v>0</v>
      </c>
      <c r="AB50" s="2" t="s">
        <v>305</v>
      </c>
      <c r="AC50" s="2" t="s">
        <v>305</v>
      </c>
      <c r="AD50" s="2" t="s">
        <v>305</v>
      </c>
      <c r="AE50" s="2" t="s">
        <v>305</v>
      </c>
      <c r="AF50" s="2" t="s">
        <v>305</v>
      </c>
      <c r="AG50" s="2" t="s">
        <v>305</v>
      </c>
      <c r="AH50" s="2" t="s">
        <v>305</v>
      </c>
      <c r="AI50" s="2" t="s">
        <v>305</v>
      </c>
      <c r="AJ50" s="2" t="s">
        <v>305</v>
      </c>
      <c r="AK50" s="2" t="s">
        <v>305</v>
      </c>
      <c r="AL50" s="2" t="s">
        <v>305</v>
      </c>
      <c r="AM50" s="2" t="s">
        <v>305</v>
      </c>
      <c r="AN50" s="2" t="s">
        <v>305</v>
      </c>
      <c r="AO50" s="2" t="s">
        <v>305</v>
      </c>
      <c r="AP50" s="2" t="s">
        <v>305</v>
      </c>
      <c r="AQ50" s="2" t="s">
        <v>305</v>
      </c>
      <c r="AR50" s="2" t="s">
        <v>305</v>
      </c>
      <c r="AS50" s="2" t="s">
        <v>305</v>
      </c>
      <c r="AT50" s="2" t="s">
        <v>305</v>
      </c>
      <c r="AU50" s="2" t="s">
        <v>305</v>
      </c>
      <c r="AW50" s="1"/>
      <c r="AX50" s="19" t="s">
        <v>308</v>
      </c>
      <c r="AY50" s="1">
        <v>0</v>
      </c>
      <c r="AZ50" s="2" t="s">
        <v>305</v>
      </c>
      <c r="BA50" s="2" t="s">
        <v>305</v>
      </c>
      <c r="BB50" s="2" t="s">
        <v>305</v>
      </c>
      <c r="BC50" s="2" t="s">
        <v>305</v>
      </c>
      <c r="BD50" s="2" t="s">
        <v>305</v>
      </c>
      <c r="BE50" s="2" t="s">
        <v>305</v>
      </c>
      <c r="BF50" s="2" t="s">
        <v>305</v>
      </c>
      <c r="BG50" s="2" t="s">
        <v>305</v>
      </c>
      <c r="BH50" s="2" t="s">
        <v>305</v>
      </c>
      <c r="BI50" s="2" t="s">
        <v>305</v>
      </c>
      <c r="BJ50" s="2" t="s">
        <v>305</v>
      </c>
      <c r="BK50" s="2" t="s">
        <v>305</v>
      </c>
      <c r="BL50" s="2" t="s">
        <v>305</v>
      </c>
      <c r="BM50" s="2" t="s">
        <v>305</v>
      </c>
      <c r="BN50" s="2" t="s">
        <v>305</v>
      </c>
      <c r="BO50" s="2" t="s">
        <v>305</v>
      </c>
      <c r="BP50" s="2" t="s">
        <v>305</v>
      </c>
      <c r="BQ50" s="2" t="s">
        <v>305</v>
      </c>
      <c r="BR50" s="2" t="s">
        <v>305</v>
      </c>
      <c r="BS50" s="2" t="s">
        <v>305</v>
      </c>
      <c r="BU50" s="22"/>
      <c r="BV50" s="29" t="s">
        <v>309</v>
      </c>
      <c r="BW50" s="22">
        <v>0</v>
      </c>
      <c r="BX50" s="23" t="s">
        <v>307</v>
      </c>
      <c r="BY50" s="23" t="s">
        <v>307</v>
      </c>
      <c r="BZ50" s="23" t="s">
        <v>307</v>
      </c>
      <c r="CA50" s="23" t="s">
        <v>307</v>
      </c>
      <c r="CB50" s="23" t="s">
        <v>307</v>
      </c>
      <c r="CC50" s="23" t="s">
        <v>307</v>
      </c>
      <c r="CD50" s="23" t="s">
        <v>307</v>
      </c>
      <c r="CE50" s="23" t="s">
        <v>307</v>
      </c>
      <c r="CF50" s="23" t="s">
        <v>307</v>
      </c>
      <c r="CG50" s="23" t="s">
        <v>307</v>
      </c>
      <c r="CH50" s="23" t="s">
        <v>307</v>
      </c>
      <c r="CI50" s="23" t="s">
        <v>307</v>
      </c>
      <c r="CJ50" s="23" t="s">
        <v>307</v>
      </c>
      <c r="CK50" s="23" t="s">
        <v>307</v>
      </c>
      <c r="CL50" s="23" t="s">
        <v>307</v>
      </c>
      <c r="CM50" s="23" t="s">
        <v>307</v>
      </c>
      <c r="CN50" s="23" t="s">
        <v>307</v>
      </c>
      <c r="CO50" s="23" t="s">
        <v>307</v>
      </c>
      <c r="CP50" s="23" t="s">
        <v>307</v>
      </c>
      <c r="CQ50" s="23" t="s">
        <v>307</v>
      </c>
      <c r="CR50" s="38"/>
      <c r="CS50" s="22"/>
      <c r="CT50" s="29" t="s">
        <v>309</v>
      </c>
      <c r="CU50" s="22">
        <v>0</v>
      </c>
      <c r="CV50" s="23" t="s">
        <v>307</v>
      </c>
      <c r="CW50" s="23" t="s">
        <v>307</v>
      </c>
      <c r="CX50" s="23" t="s">
        <v>307</v>
      </c>
      <c r="CY50" s="23" t="s">
        <v>307</v>
      </c>
      <c r="CZ50" s="23" t="s">
        <v>307</v>
      </c>
      <c r="DA50" s="23" t="s">
        <v>307</v>
      </c>
      <c r="DB50" s="23" t="s">
        <v>307</v>
      </c>
      <c r="DC50" s="23" t="s">
        <v>307</v>
      </c>
      <c r="DD50" s="23" t="s">
        <v>307</v>
      </c>
      <c r="DE50" s="23" t="s">
        <v>307</v>
      </c>
      <c r="DF50" s="23" t="s">
        <v>307</v>
      </c>
      <c r="DG50" s="23" t="s">
        <v>307</v>
      </c>
      <c r="DH50" s="23" t="s">
        <v>307</v>
      </c>
      <c r="DI50" s="23" t="s">
        <v>307</v>
      </c>
      <c r="DJ50" s="23" t="s">
        <v>307</v>
      </c>
      <c r="DK50" s="23" t="s">
        <v>307</v>
      </c>
      <c r="DL50" s="23" t="s">
        <v>307</v>
      </c>
      <c r="DM50" s="23" t="s">
        <v>307</v>
      </c>
      <c r="DN50" s="23" t="s">
        <v>307</v>
      </c>
      <c r="DO50" s="23" t="s">
        <v>307</v>
      </c>
      <c r="DP50" s="38"/>
      <c r="DQ50" s="22"/>
      <c r="DR50" s="29" t="s">
        <v>309</v>
      </c>
      <c r="DS50" s="22">
        <v>0</v>
      </c>
      <c r="DT50" s="23" t="s">
        <v>307</v>
      </c>
      <c r="DU50" s="23" t="s">
        <v>307</v>
      </c>
      <c r="DV50" s="23" t="s">
        <v>307</v>
      </c>
      <c r="DW50" s="23" t="s">
        <v>307</v>
      </c>
      <c r="DX50" s="23" t="s">
        <v>307</v>
      </c>
      <c r="DY50" s="23" t="s">
        <v>307</v>
      </c>
      <c r="DZ50" s="23" t="s">
        <v>307</v>
      </c>
      <c r="EA50" s="23" t="s">
        <v>307</v>
      </c>
      <c r="EB50" s="23" t="s">
        <v>307</v>
      </c>
      <c r="EC50" s="23" t="s">
        <v>307</v>
      </c>
      <c r="ED50" s="23" t="s">
        <v>307</v>
      </c>
      <c r="EE50" s="23" t="s">
        <v>307</v>
      </c>
      <c r="EF50" s="23" t="s">
        <v>307</v>
      </c>
      <c r="EG50" s="23" t="s">
        <v>307</v>
      </c>
      <c r="EH50" s="23" t="s">
        <v>307</v>
      </c>
      <c r="EI50" s="23" t="s">
        <v>307</v>
      </c>
      <c r="EJ50" s="23" t="s">
        <v>307</v>
      </c>
      <c r="EK50" s="23" t="s">
        <v>307</v>
      </c>
      <c r="EL50" s="23" t="s">
        <v>307</v>
      </c>
      <c r="EM50" s="23" t="s">
        <v>307</v>
      </c>
      <c r="EN50" s="38"/>
      <c r="EO50" s="22"/>
      <c r="EP50" s="29" t="s">
        <v>309</v>
      </c>
      <c r="EQ50" s="22">
        <v>0</v>
      </c>
      <c r="ER50" s="23" t="s">
        <v>307</v>
      </c>
      <c r="ES50" s="23" t="s">
        <v>307</v>
      </c>
      <c r="ET50" s="23" t="s">
        <v>307</v>
      </c>
      <c r="EU50" s="23" t="s">
        <v>307</v>
      </c>
      <c r="EV50" s="23" t="s">
        <v>307</v>
      </c>
      <c r="EW50" s="23" t="s">
        <v>307</v>
      </c>
      <c r="EX50" s="23" t="s">
        <v>307</v>
      </c>
      <c r="EY50" s="23" t="s">
        <v>307</v>
      </c>
      <c r="EZ50" s="23" t="s">
        <v>307</v>
      </c>
      <c r="FA50" s="23" t="s">
        <v>307</v>
      </c>
      <c r="FB50" s="23" t="s">
        <v>307</v>
      </c>
      <c r="FC50" s="23" t="s">
        <v>307</v>
      </c>
      <c r="FD50" s="23" t="s">
        <v>307</v>
      </c>
      <c r="FE50" s="23" t="s">
        <v>307</v>
      </c>
      <c r="FF50" s="23" t="s">
        <v>307</v>
      </c>
      <c r="FG50" s="23" t="s">
        <v>307</v>
      </c>
      <c r="FH50" s="23" t="s">
        <v>307</v>
      </c>
      <c r="FI50" s="23" t="s">
        <v>307</v>
      </c>
      <c r="FJ50" s="23" t="s">
        <v>307</v>
      </c>
      <c r="FK50" s="23" t="s">
        <v>307</v>
      </c>
      <c r="FM50" s="1"/>
      <c r="FN50" s="10" t="s">
        <v>308</v>
      </c>
      <c r="FO50" s="1">
        <v>0</v>
      </c>
      <c r="FP50" s="2" t="s">
        <v>305</v>
      </c>
      <c r="FQ50" s="2" t="s">
        <v>305</v>
      </c>
      <c r="FR50" s="2" t="s">
        <v>305</v>
      </c>
      <c r="FS50" s="2" t="s">
        <v>305</v>
      </c>
      <c r="FT50" s="2" t="s">
        <v>305</v>
      </c>
      <c r="FU50" s="2" t="s">
        <v>305</v>
      </c>
      <c r="FV50" s="2" t="s">
        <v>305</v>
      </c>
      <c r="FW50" s="2" t="s">
        <v>305</v>
      </c>
      <c r="FX50" s="2" t="s">
        <v>305</v>
      </c>
      <c r="FY50" s="2" t="s">
        <v>305</v>
      </c>
      <c r="FZ50" s="2" t="s">
        <v>305</v>
      </c>
      <c r="GA50" s="2" t="s">
        <v>305</v>
      </c>
      <c r="GB50" s="2" t="s">
        <v>305</v>
      </c>
      <c r="GC50" s="2" t="s">
        <v>305</v>
      </c>
      <c r="GD50" s="2" t="s">
        <v>305</v>
      </c>
      <c r="GE50" s="2" t="s">
        <v>305</v>
      </c>
      <c r="GF50" s="2" t="s">
        <v>305</v>
      </c>
      <c r="GG50" s="2" t="s">
        <v>305</v>
      </c>
      <c r="GH50" s="2" t="s">
        <v>305</v>
      </c>
      <c r="GI50" s="2" t="s">
        <v>305</v>
      </c>
      <c r="GK50" s="1"/>
      <c r="GL50" s="10" t="s">
        <v>308</v>
      </c>
      <c r="GM50" s="1">
        <v>0</v>
      </c>
      <c r="GN50" s="2" t="s">
        <v>305</v>
      </c>
      <c r="GO50" s="2" t="s">
        <v>305</v>
      </c>
      <c r="GP50" s="2" t="s">
        <v>305</v>
      </c>
      <c r="GQ50" s="2" t="s">
        <v>305</v>
      </c>
      <c r="GR50" s="2" t="s">
        <v>305</v>
      </c>
      <c r="GS50" s="2" t="s">
        <v>305</v>
      </c>
      <c r="GT50" s="2" t="s">
        <v>305</v>
      </c>
      <c r="GU50" s="2" t="s">
        <v>305</v>
      </c>
      <c r="GV50" s="2" t="s">
        <v>305</v>
      </c>
      <c r="GW50" s="2" t="s">
        <v>305</v>
      </c>
      <c r="GX50" s="2" t="s">
        <v>305</v>
      </c>
      <c r="GY50" s="2" t="s">
        <v>305</v>
      </c>
      <c r="GZ50" s="2" t="s">
        <v>305</v>
      </c>
      <c r="HA50" s="2" t="s">
        <v>305</v>
      </c>
      <c r="HB50" s="2" t="s">
        <v>305</v>
      </c>
      <c r="HC50" s="2" t="s">
        <v>305</v>
      </c>
      <c r="HD50" s="2" t="s">
        <v>305</v>
      </c>
      <c r="HE50" s="2" t="s">
        <v>305</v>
      </c>
      <c r="HF50" s="2" t="s">
        <v>305</v>
      </c>
      <c r="HG50" s="2" t="s">
        <v>305</v>
      </c>
    </row>
    <row r="51" spans="1:215" ht="15">
      <c r="A51" s="1"/>
      <c r="B51" s="19" t="s">
        <v>310</v>
      </c>
      <c r="C51" s="1">
        <v>0.1</v>
      </c>
      <c r="D51" s="1">
        <v>0.2</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Y51" s="1"/>
      <c r="Z51" s="19" t="s">
        <v>310</v>
      </c>
      <c r="AA51" s="1">
        <v>0.1</v>
      </c>
      <c r="AB51" s="1">
        <v>0.1</v>
      </c>
      <c r="AC51" s="1">
        <v>0.1</v>
      </c>
      <c r="AD51" s="1">
        <v>0.1</v>
      </c>
      <c r="AE51" s="1">
        <v>0.1</v>
      </c>
      <c r="AF51" s="1">
        <v>0.1</v>
      </c>
      <c r="AG51" s="1">
        <v>0.1</v>
      </c>
      <c r="AH51" s="1">
        <v>0.2</v>
      </c>
      <c r="AI51" s="1">
        <v>0.2</v>
      </c>
      <c r="AJ51" s="1">
        <v>0.2</v>
      </c>
      <c r="AK51" s="1">
        <v>0.2</v>
      </c>
      <c r="AL51" s="1">
        <v>0.1</v>
      </c>
      <c r="AM51" s="1">
        <v>0.1</v>
      </c>
      <c r="AN51" s="1">
        <v>0.1</v>
      </c>
      <c r="AO51" s="1">
        <v>0.1</v>
      </c>
      <c r="AP51" s="1">
        <v>0.1</v>
      </c>
      <c r="AQ51" s="1">
        <v>0.1</v>
      </c>
      <c r="AR51" s="1">
        <v>0.1</v>
      </c>
      <c r="AS51" s="1">
        <v>0</v>
      </c>
      <c r="AT51" s="1">
        <v>0</v>
      </c>
      <c r="AU51" s="1">
        <v>0</v>
      </c>
      <c r="AW51" s="1"/>
      <c r="AX51" s="19" t="s">
        <v>310</v>
      </c>
      <c r="AY51" s="1">
        <v>0.2</v>
      </c>
      <c r="AZ51" s="1">
        <v>0.3</v>
      </c>
      <c r="BA51" s="1">
        <v>0</v>
      </c>
      <c r="BB51" s="1">
        <v>0</v>
      </c>
      <c r="BC51" s="1">
        <v>0</v>
      </c>
      <c r="BD51" s="1">
        <v>0</v>
      </c>
      <c r="BE51" s="1">
        <v>0</v>
      </c>
      <c r="BF51" s="1">
        <v>0</v>
      </c>
      <c r="BG51" s="1">
        <v>0.1</v>
      </c>
      <c r="BH51" s="1">
        <v>0.1</v>
      </c>
      <c r="BI51" s="1">
        <v>0</v>
      </c>
      <c r="BJ51" s="1">
        <v>0</v>
      </c>
      <c r="BK51" s="1">
        <v>0</v>
      </c>
      <c r="BL51" s="1">
        <v>0</v>
      </c>
      <c r="BM51" s="1">
        <v>0</v>
      </c>
      <c r="BN51" s="1">
        <v>0.1</v>
      </c>
      <c r="BO51" s="1">
        <v>0</v>
      </c>
      <c r="BP51" s="1">
        <v>0</v>
      </c>
      <c r="BQ51" s="1">
        <v>0</v>
      </c>
      <c r="BR51" s="1">
        <v>0.1</v>
      </c>
      <c r="BS51" s="1">
        <v>0.1</v>
      </c>
      <c r="BU51" s="22"/>
      <c r="BV51" s="29" t="s">
        <v>311</v>
      </c>
      <c r="BW51" s="22">
        <v>0.1</v>
      </c>
      <c r="BX51" s="22">
        <v>0.2</v>
      </c>
      <c r="BY51" s="22">
        <v>0.1</v>
      </c>
      <c r="BZ51" s="22">
        <v>0</v>
      </c>
      <c r="CA51" s="22">
        <v>0.1</v>
      </c>
      <c r="CB51" s="22">
        <v>0.1</v>
      </c>
      <c r="CC51" s="22">
        <v>0.1</v>
      </c>
      <c r="CD51" s="22">
        <v>0.1</v>
      </c>
      <c r="CE51" s="22">
        <v>0.1</v>
      </c>
      <c r="CF51" s="22">
        <v>0.1</v>
      </c>
      <c r="CG51" s="22">
        <v>0.1</v>
      </c>
      <c r="CH51" s="22">
        <v>0.1</v>
      </c>
      <c r="CI51" s="22">
        <v>0.2</v>
      </c>
      <c r="CJ51" s="22">
        <v>0.2</v>
      </c>
      <c r="CK51" s="22">
        <v>0.2</v>
      </c>
      <c r="CL51" s="22">
        <v>0.2</v>
      </c>
      <c r="CM51" s="22">
        <v>0.2</v>
      </c>
      <c r="CN51" s="22">
        <v>0.2</v>
      </c>
      <c r="CO51" s="22">
        <v>0.2</v>
      </c>
      <c r="CP51" s="22">
        <v>0.2</v>
      </c>
      <c r="CQ51" s="22">
        <v>0.2</v>
      </c>
      <c r="CR51" s="38"/>
      <c r="CS51" s="22"/>
      <c r="CT51" s="29" t="s">
        <v>311</v>
      </c>
      <c r="CU51" s="22">
        <v>0.6</v>
      </c>
      <c r="CV51" s="22">
        <v>0.7</v>
      </c>
      <c r="CW51" s="22">
        <v>0.4</v>
      </c>
      <c r="CX51" s="22">
        <v>0.4</v>
      </c>
      <c r="CY51" s="22">
        <v>0.4</v>
      </c>
      <c r="CZ51" s="22">
        <v>0.4</v>
      </c>
      <c r="DA51" s="22">
        <v>0.7</v>
      </c>
      <c r="DB51" s="22">
        <v>0.8</v>
      </c>
      <c r="DC51" s="22">
        <v>0.9</v>
      </c>
      <c r="DD51" s="22">
        <v>0.8</v>
      </c>
      <c r="DE51" s="22">
        <v>0.9</v>
      </c>
      <c r="DF51" s="22">
        <v>1.1000000000000001</v>
      </c>
      <c r="DG51" s="22">
        <v>1.4</v>
      </c>
      <c r="DH51" s="22">
        <v>0.9</v>
      </c>
      <c r="DI51" s="22">
        <v>0.9</v>
      </c>
      <c r="DJ51" s="22">
        <v>0.9</v>
      </c>
      <c r="DK51" s="22">
        <v>1.3</v>
      </c>
      <c r="DL51" s="22">
        <v>1.3</v>
      </c>
      <c r="DM51" s="22">
        <v>1</v>
      </c>
      <c r="DN51" s="22">
        <v>1</v>
      </c>
      <c r="DO51" s="22">
        <v>1.4</v>
      </c>
      <c r="DP51" s="38"/>
      <c r="DQ51" s="22"/>
      <c r="DR51" s="29" t="s">
        <v>311</v>
      </c>
      <c r="DS51" s="22">
        <v>0.8</v>
      </c>
      <c r="DT51" s="22">
        <v>0.7</v>
      </c>
      <c r="DU51" s="22">
        <v>0.4</v>
      </c>
      <c r="DV51" s="22">
        <v>0.4</v>
      </c>
      <c r="DW51" s="22">
        <v>0.3</v>
      </c>
      <c r="DX51" s="22">
        <v>0.2</v>
      </c>
      <c r="DY51" s="22">
        <v>0.2</v>
      </c>
      <c r="DZ51" s="22">
        <v>0.3</v>
      </c>
      <c r="EA51" s="22">
        <v>0.4</v>
      </c>
      <c r="EB51" s="22">
        <v>0.3</v>
      </c>
      <c r="EC51" s="22">
        <v>0.2</v>
      </c>
      <c r="ED51" s="22">
        <v>0.2</v>
      </c>
      <c r="EE51" s="22">
        <v>0.2</v>
      </c>
      <c r="EF51" s="22">
        <v>0.3</v>
      </c>
      <c r="EG51" s="22">
        <v>0.2</v>
      </c>
      <c r="EH51" s="22">
        <v>0.2</v>
      </c>
      <c r="EI51" s="22">
        <v>0.2</v>
      </c>
      <c r="EJ51" s="22">
        <v>0.3</v>
      </c>
      <c r="EK51" s="22">
        <v>0.3</v>
      </c>
      <c r="EL51" s="22">
        <v>0.4</v>
      </c>
      <c r="EM51" s="22">
        <v>0.5</v>
      </c>
      <c r="EN51" s="38"/>
      <c r="EO51" s="22"/>
      <c r="EP51" s="29" t="s">
        <v>311</v>
      </c>
      <c r="EQ51" s="22">
        <v>0.5</v>
      </c>
      <c r="ER51" s="22">
        <v>0.6</v>
      </c>
      <c r="ES51" s="22">
        <v>0.3</v>
      </c>
      <c r="ET51" s="22">
        <v>0.2</v>
      </c>
      <c r="EU51" s="22">
        <v>0.2</v>
      </c>
      <c r="EV51" s="22">
        <v>0.1</v>
      </c>
      <c r="EW51" s="22">
        <v>0.1</v>
      </c>
      <c r="EX51" s="22">
        <v>0.1</v>
      </c>
      <c r="EY51" s="22">
        <v>0.1</v>
      </c>
      <c r="EZ51" s="22">
        <v>0.1</v>
      </c>
      <c r="FA51" s="22">
        <v>0.1</v>
      </c>
      <c r="FB51" s="22">
        <v>0.1</v>
      </c>
      <c r="FC51" s="22">
        <v>0.2</v>
      </c>
      <c r="FD51" s="22">
        <v>0.1</v>
      </c>
      <c r="FE51" s="22">
        <v>0.2</v>
      </c>
      <c r="FF51" s="22">
        <v>0.2</v>
      </c>
      <c r="FG51" s="22">
        <v>0.2</v>
      </c>
      <c r="FH51" s="22">
        <v>0.1</v>
      </c>
      <c r="FI51" s="22">
        <v>0.2</v>
      </c>
      <c r="FJ51" s="22">
        <v>0.2</v>
      </c>
      <c r="FK51" s="22">
        <v>0.1</v>
      </c>
      <c r="FM51" s="1"/>
      <c r="FN51" s="10" t="s">
        <v>310</v>
      </c>
      <c r="FO51" s="1">
        <v>2.1</v>
      </c>
      <c r="FP51" s="1">
        <v>1.8</v>
      </c>
      <c r="FQ51" s="1">
        <v>1.5</v>
      </c>
      <c r="FR51" s="1">
        <v>1.4</v>
      </c>
      <c r="FS51" s="1">
        <v>1.2</v>
      </c>
      <c r="FT51" s="1">
        <v>0.7</v>
      </c>
      <c r="FU51" s="1">
        <v>1.2</v>
      </c>
      <c r="FV51" s="1">
        <v>1.2</v>
      </c>
      <c r="FW51" s="1">
        <v>0.8</v>
      </c>
      <c r="FX51" s="1">
        <v>0.7</v>
      </c>
      <c r="FY51" s="1">
        <v>0.6</v>
      </c>
      <c r="FZ51" s="1">
        <v>0.9</v>
      </c>
      <c r="GA51" s="1">
        <v>0.8</v>
      </c>
      <c r="GB51" s="1">
        <v>0.9</v>
      </c>
      <c r="GC51" s="1">
        <v>0.7</v>
      </c>
      <c r="GD51" s="1">
        <v>0.9</v>
      </c>
      <c r="GE51" s="1">
        <v>0.8</v>
      </c>
      <c r="GF51" s="1">
        <v>0.7</v>
      </c>
      <c r="GG51" s="1">
        <v>0.7</v>
      </c>
      <c r="GH51" s="1">
        <v>0.7</v>
      </c>
      <c r="GI51" s="1">
        <v>0.8</v>
      </c>
      <c r="GK51" s="1"/>
      <c r="GL51" s="10" t="s">
        <v>310</v>
      </c>
      <c r="GM51" s="1">
        <v>2.4</v>
      </c>
      <c r="GN51" s="1">
        <v>2.4</v>
      </c>
      <c r="GO51" s="1">
        <v>2.2000000000000002</v>
      </c>
      <c r="GP51" s="1">
        <v>2</v>
      </c>
      <c r="GQ51" s="1">
        <v>1.7</v>
      </c>
      <c r="GR51" s="1">
        <v>1.4</v>
      </c>
      <c r="GS51" s="1">
        <v>1.7</v>
      </c>
      <c r="GT51" s="1">
        <v>2.2999999999999998</v>
      </c>
      <c r="GU51" s="1">
        <v>2.9</v>
      </c>
      <c r="GV51" s="1">
        <v>2</v>
      </c>
      <c r="GW51" s="1">
        <v>2.2999999999999998</v>
      </c>
      <c r="GX51" s="1">
        <v>2.2999999999999998</v>
      </c>
      <c r="GY51" s="1">
        <v>2.2000000000000002</v>
      </c>
      <c r="GZ51" s="1">
        <v>2</v>
      </c>
      <c r="HA51" s="1">
        <v>1.7</v>
      </c>
      <c r="HB51" s="1">
        <v>1.7</v>
      </c>
      <c r="HC51" s="1">
        <v>1.4</v>
      </c>
      <c r="HD51" s="1">
        <v>1.6</v>
      </c>
      <c r="HE51" s="1">
        <v>2.6</v>
      </c>
      <c r="HF51" s="1">
        <v>2.6</v>
      </c>
      <c r="HG51" s="1">
        <v>2.4</v>
      </c>
    </row>
    <row r="52" spans="1:215" ht="15">
      <c r="A52" s="300"/>
      <c r="B52" s="300"/>
      <c r="C52" s="1"/>
      <c r="D52" s="1"/>
      <c r="E52" s="1"/>
      <c r="F52" s="1"/>
      <c r="G52" s="1"/>
      <c r="H52" s="1"/>
      <c r="I52" s="1"/>
      <c r="J52" s="1"/>
      <c r="K52" s="1"/>
      <c r="L52" s="1"/>
      <c r="M52" s="1"/>
      <c r="N52" s="1"/>
      <c r="O52" s="1"/>
      <c r="P52" s="1"/>
      <c r="Q52" s="1"/>
      <c r="R52" s="1"/>
      <c r="S52" s="1"/>
      <c r="T52" s="1"/>
      <c r="U52" s="1"/>
      <c r="V52" s="1"/>
      <c r="W52" s="1"/>
      <c r="Y52" s="300"/>
      <c r="Z52" s="300"/>
      <c r="AA52" s="1"/>
      <c r="AB52" s="1"/>
      <c r="AC52" s="1"/>
      <c r="AD52" s="1"/>
      <c r="AE52" s="1"/>
      <c r="AF52" s="1"/>
      <c r="AG52" s="1"/>
      <c r="AH52" s="1"/>
      <c r="AI52" s="1"/>
      <c r="AJ52" s="1"/>
      <c r="AK52" s="1"/>
      <c r="AL52" s="1"/>
      <c r="AM52" s="1"/>
      <c r="AN52" s="1"/>
      <c r="AO52" s="1"/>
      <c r="AP52" s="1"/>
      <c r="AQ52" s="1"/>
      <c r="AR52" s="1"/>
      <c r="AS52" s="1"/>
      <c r="AT52" s="1"/>
      <c r="AU52" s="1"/>
      <c r="AW52" s="300"/>
      <c r="AX52" s="300"/>
      <c r="AY52" s="1"/>
      <c r="AZ52" s="1"/>
      <c r="BA52" s="1"/>
      <c r="BB52" s="1"/>
      <c r="BC52" s="1"/>
      <c r="BD52" s="1"/>
      <c r="BE52" s="1"/>
      <c r="BF52" s="1"/>
      <c r="BG52" s="1"/>
      <c r="BH52" s="1"/>
      <c r="BI52" s="1"/>
      <c r="BJ52" s="1"/>
      <c r="BK52" s="1"/>
      <c r="BL52" s="1"/>
      <c r="BM52" s="1"/>
      <c r="BN52" s="1"/>
      <c r="BO52" s="1"/>
      <c r="BP52" s="1"/>
      <c r="BQ52" s="1"/>
      <c r="BR52" s="1"/>
      <c r="BS52" s="1"/>
      <c r="BU52" s="310"/>
      <c r="BV52" s="310"/>
      <c r="BW52" s="22"/>
      <c r="BX52" s="22"/>
      <c r="BY52" s="22"/>
      <c r="BZ52" s="22"/>
      <c r="CA52" s="22"/>
      <c r="CB52" s="22"/>
      <c r="CC52" s="22"/>
      <c r="CD52" s="22"/>
      <c r="CE52" s="22"/>
      <c r="CF52" s="22"/>
      <c r="CG52" s="22"/>
      <c r="CH52" s="22"/>
      <c r="CI52" s="22"/>
      <c r="CJ52" s="22"/>
      <c r="CK52" s="22"/>
      <c r="CL52" s="22"/>
      <c r="CM52" s="22"/>
      <c r="CN52" s="22"/>
      <c r="CO52" s="22"/>
      <c r="CP52" s="22"/>
      <c r="CQ52" s="22"/>
      <c r="CR52" s="38"/>
      <c r="CS52" s="310"/>
      <c r="CT52" s="310"/>
      <c r="CU52" s="22"/>
      <c r="CV52" s="22"/>
      <c r="CW52" s="22"/>
      <c r="CX52" s="22"/>
      <c r="CY52" s="22"/>
      <c r="CZ52" s="22"/>
      <c r="DA52" s="22"/>
      <c r="DB52" s="22"/>
      <c r="DC52" s="22"/>
      <c r="DD52" s="22"/>
      <c r="DE52" s="22"/>
      <c r="DF52" s="22"/>
      <c r="DG52" s="22"/>
      <c r="DH52" s="22"/>
      <c r="DI52" s="22"/>
      <c r="DJ52" s="22"/>
      <c r="DK52" s="22"/>
      <c r="DL52" s="22"/>
      <c r="DM52" s="22"/>
      <c r="DN52" s="22"/>
      <c r="DO52" s="22"/>
      <c r="DP52" s="38"/>
      <c r="DQ52" s="310"/>
      <c r="DR52" s="310"/>
      <c r="DS52" s="22"/>
      <c r="DT52" s="22"/>
      <c r="DU52" s="22"/>
      <c r="DV52" s="22"/>
      <c r="DW52" s="22"/>
      <c r="DX52" s="22"/>
      <c r="DY52" s="22"/>
      <c r="DZ52" s="22"/>
      <c r="EA52" s="22"/>
      <c r="EB52" s="22"/>
      <c r="EC52" s="22"/>
      <c r="ED52" s="22"/>
      <c r="EE52" s="22"/>
      <c r="EF52" s="22"/>
      <c r="EG52" s="22"/>
      <c r="EH52" s="22"/>
      <c r="EI52" s="22"/>
      <c r="EJ52" s="22"/>
      <c r="EK52" s="22"/>
      <c r="EL52" s="22"/>
      <c r="EM52" s="22"/>
      <c r="EN52" s="38"/>
      <c r="EO52" s="310"/>
      <c r="EP52" s="310"/>
      <c r="EQ52" s="22"/>
      <c r="ER52" s="22"/>
      <c r="ES52" s="22"/>
      <c r="ET52" s="22"/>
      <c r="EU52" s="22"/>
      <c r="EV52" s="22"/>
      <c r="EW52" s="22"/>
      <c r="EX52" s="22"/>
      <c r="EY52" s="22"/>
      <c r="EZ52" s="22"/>
      <c r="FA52" s="22"/>
      <c r="FB52" s="22"/>
      <c r="FC52" s="22"/>
      <c r="FD52" s="22"/>
      <c r="FE52" s="22"/>
      <c r="FF52" s="22"/>
      <c r="FG52" s="22"/>
      <c r="FH52" s="22"/>
      <c r="FI52" s="22"/>
      <c r="FJ52" s="22"/>
      <c r="FK52" s="22"/>
      <c r="FM52" s="300"/>
      <c r="FN52" s="300"/>
      <c r="FO52" s="1"/>
      <c r="FP52" s="1"/>
      <c r="FQ52" s="1"/>
      <c r="FR52" s="1"/>
      <c r="FS52" s="1"/>
      <c r="FT52" s="1"/>
      <c r="FU52" s="1"/>
      <c r="FV52" s="1"/>
      <c r="FW52" s="1"/>
      <c r="FX52" s="1"/>
      <c r="FY52" s="1"/>
      <c r="FZ52" s="1"/>
      <c r="GA52" s="1"/>
      <c r="GB52" s="1"/>
      <c r="GC52" s="1"/>
      <c r="GD52" s="1"/>
      <c r="GE52" s="1"/>
      <c r="GF52" s="1"/>
      <c r="GG52" s="1"/>
      <c r="GH52" s="1"/>
      <c r="GI52" s="1"/>
      <c r="GK52" s="300"/>
      <c r="GL52" s="300"/>
      <c r="GM52" s="1"/>
      <c r="GN52" s="1"/>
      <c r="GO52" s="1"/>
      <c r="GP52" s="1"/>
      <c r="GQ52" s="1"/>
      <c r="GR52" s="1"/>
      <c r="GS52" s="1"/>
      <c r="GT52" s="1"/>
      <c r="GU52" s="1"/>
      <c r="GV52" s="1"/>
      <c r="GW52" s="1"/>
      <c r="GX52" s="1"/>
      <c r="GY52" s="1"/>
      <c r="GZ52" s="1"/>
      <c r="HA52" s="1"/>
      <c r="HB52" s="1"/>
      <c r="HC52" s="1"/>
      <c r="HD52" s="1"/>
      <c r="HE52" s="1"/>
      <c r="HF52" s="1"/>
      <c r="HG52" s="1"/>
    </row>
    <row r="53" spans="1:215" ht="15">
      <c r="A53" s="11"/>
      <c r="B53" s="12" t="s">
        <v>322</v>
      </c>
      <c r="C53" s="11">
        <v>70.3</v>
      </c>
      <c r="D53" s="11">
        <v>70.3</v>
      </c>
      <c r="E53" s="11">
        <v>70.3</v>
      </c>
      <c r="F53" s="11">
        <v>70.2</v>
      </c>
      <c r="G53" s="11">
        <v>69.8</v>
      </c>
      <c r="H53" s="11">
        <v>69.5</v>
      </c>
      <c r="I53" s="11">
        <v>69.099999999999994</v>
      </c>
      <c r="J53" s="11">
        <v>68.7</v>
      </c>
      <c r="K53" s="11">
        <v>68.400000000000006</v>
      </c>
      <c r="L53" s="11">
        <v>68.2</v>
      </c>
      <c r="M53" s="11">
        <v>68</v>
      </c>
      <c r="N53" s="11">
        <v>67.7</v>
      </c>
      <c r="O53" s="11">
        <v>67.5</v>
      </c>
      <c r="P53" s="11">
        <v>67.3</v>
      </c>
      <c r="Q53" s="11">
        <v>67</v>
      </c>
      <c r="R53" s="11">
        <v>67.099999999999994</v>
      </c>
      <c r="S53" s="11">
        <v>67.099999999999994</v>
      </c>
      <c r="T53" s="11">
        <v>67.099999999999994</v>
      </c>
      <c r="U53" s="11">
        <v>67.099999999999994</v>
      </c>
      <c r="V53" s="11">
        <v>67.099999999999994</v>
      </c>
      <c r="W53" s="11">
        <v>67.099999999999994</v>
      </c>
      <c r="Y53" s="11"/>
      <c r="Z53" s="12" t="s">
        <v>322</v>
      </c>
      <c r="AA53" s="11">
        <v>70.3</v>
      </c>
      <c r="AB53" s="11">
        <v>70.3</v>
      </c>
      <c r="AC53" s="11">
        <v>70.3</v>
      </c>
      <c r="AD53" s="11">
        <v>70.2</v>
      </c>
      <c r="AE53" s="11">
        <v>69.8</v>
      </c>
      <c r="AF53" s="11">
        <v>69.5</v>
      </c>
      <c r="AG53" s="11">
        <v>69.099999999999994</v>
      </c>
      <c r="AH53" s="11">
        <v>68.8</v>
      </c>
      <c r="AI53" s="11">
        <v>68.400000000000006</v>
      </c>
      <c r="AJ53" s="11">
        <v>68.2</v>
      </c>
      <c r="AK53" s="11">
        <v>68</v>
      </c>
      <c r="AL53" s="11">
        <v>67.8</v>
      </c>
      <c r="AM53" s="11">
        <v>67.5</v>
      </c>
      <c r="AN53" s="11">
        <v>67.400000000000006</v>
      </c>
      <c r="AO53" s="11">
        <v>67.099999999999994</v>
      </c>
      <c r="AP53" s="11">
        <v>67.099999999999994</v>
      </c>
      <c r="AQ53" s="11">
        <v>67.099999999999994</v>
      </c>
      <c r="AR53" s="11">
        <v>67.099999999999994</v>
      </c>
      <c r="AS53" s="11">
        <v>67.099999999999994</v>
      </c>
      <c r="AT53" s="11">
        <v>67.099999999999994</v>
      </c>
      <c r="AU53" s="11">
        <v>67.099999999999994</v>
      </c>
      <c r="AW53" s="11"/>
      <c r="AX53" s="12" t="s">
        <v>322</v>
      </c>
      <c r="AY53" s="11">
        <v>70.3</v>
      </c>
      <c r="AZ53" s="11">
        <v>70.3</v>
      </c>
      <c r="BA53" s="11">
        <v>70.3</v>
      </c>
      <c r="BB53" s="11">
        <v>70.2</v>
      </c>
      <c r="BC53" s="11">
        <v>69.8</v>
      </c>
      <c r="BD53" s="11">
        <v>69.5</v>
      </c>
      <c r="BE53" s="11">
        <v>69.099999999999994</v>
      </c>
      <c r="BF53" s="11">
        <v>68.8</v>
      </c>
      <c r="BG53" s="11">
        <v>68.400000000000006</v>
      </c>
      <c r="BH53" s="11">
        <v>68.2</v>
      </c>
      <c r="BI53" s="11">
        <v>68</v>
      </c>
      <c r="BJ53" s="11">
        <v>67.8</v>
      </c>
      <c r="BK53" s="11">
        <v>67.5</v>
      </c>
      <c r="BL53" s="11">
        <v>67.3</v>
      </c>
      <c r="BM53" s="11">
        <v>67.099999999999994</v>
      </c>
      <c r="BN53" s="11">
        <v>67.099999999999994</v>
      </c>
      <c r="BO53" s="11">
        <v>67.099999999999994</v>
      </c>
      <c r="BP53" s="11">
        <v>67.099999999999994</v>
      </c>
      <c r="BQ53" s="11">
        <v>67.099999999999994</v>
      </c>
      <c r="BR53" s="11">
        <v>67.099999999999994</v>
      </c>
      <c r="BS53" s="11">
        <v>67.099999999999994</v>
      </c>
      <c r="BU53" s="27"/>
      <c r="BV53" s="30" t="s">
        <v>323</v>
      </c>
      <c r="BW53" s="27">
        <v>70.3</v>
      </c>
      <c r="BX53" s="27">
        <v>70.3</v>
      </c>
      <c r="BY53" s="27">
        <v>70.3</v>
      </c>
      <c r="BZ53" s="27">
        <v>70.2</v>
      </c>
      <c r="CA53" s="27">
        <v>69.8</v>
      </c>
      <c r="CB53" s="27">
        <v>69.400000000000006</v>
      </c>
      <c r="CC53" s="27">
        <v>69.099999999999994</v>
      </c>
      <c r="CD53" s="27">
        <v>68.7</v>
      </c>
      <c r="CE53" s="27">
        <v>68.400000000000006</v>
      </c>
      <c r="CF53" s="27">
        <v>68.2</v>
      </c>
      <c r="CG53" s="27">
        <v>68</v>
      </c>
      <c r="CH53" s="27">
        <v>67.7</v>
      </c>
      <c r="CI53" s="27">
        <v>67.5</v>
      </c>
      <c r="CJ53" s="27">
        <v>67.3</v>
      </c>
      <c r="CK53" s="27">
        <v>67</v>
      </c>
      <c r="CL53" s="27">
        <v>67.099999999999994</v>
      </c>
      <c r="CM53" s="27">
        <v>67.099999999999994</v>
      </c>
      <c r="CN53" s="27">
        <v>67.099999999999994</v>
      </c>
      <c r="CO53" s="27">
        <v>67.099999999999994</v>
      </c>
      <c r="CP53" s="27">
        <v>67.099999999999994</v>
      </c>
      <c r="CQ53" s="27">
        <v>67.099999999999994</v>
      </c>
      <c r="CR53" s="38"/>
      <c r="CS53" s="27"/>
      <c r="CT53" s="30" t="s">
        <v>323</v>
      </c>
      <c r="CU53" s="27">
        <v>70.099999999999994</v>
      </c>
      <c r="CV53" s="27">
        <v>70.2</v>
      </c>
      <c r="CW53" s="27">
        <v>70.2</v>
      </c>
      <c r="CX53" s="27">
        <v>70.099999999999994</v>
      </c>
      <c r="CY53" s="27">
        <v>69.7</v>
      </c>
      <c r="CZ53" s="27">
        <v>69.400000000000006</v>
      </c>
      <c r="DA53" s="27">
        <v>68.900000000000006</v>
      </c>
      <c r="DB53" s="27">
        <v>68.599999999999994</v>
      </c>
      <c r="DC53" s="27">
        <v>68.3</v>
      </c>
      <c r="DD53" s="27">
        <v>68.099999999999994</v>
      </c>
      <c r="DE53" s="27">
        <v>67.8</v>
      </c>
      <c r="DF53" s="27">
        <v>67.599999999999994</v>
      </c>
      <c r="DG53" s="27">
        <v>67.400000000000006</v>
      </c>
      <c r="DH53" s="27">
        <v>67.2</v>
      </c>
      <c r="DI53" s="27">
        <v>67</v>
      </c>
      <c r="DJ53" s="27">
        <v>67.099999999999994</v>
      </c>
      <c r="DK53" s="27">
        <v>67</v>
      </c>
      <c r="DL53" s="27">
        <v>67</v>
      </c>
      <c r="DM53" s="27">
        <v>67.099999999999994</v>
      </c>
      <c r="DN53" s="27">
        <v>67</v>
      </c>
      <c r="DO53" s="27">
        <v>67</v>
      </c>
      <c r="DP53" s="38"/>
      <c r="DQ53" s="27"/>
      <c r="DR53" s="30" t="s">
        <v>323</v>
      </c>
      <c r="DS53" s="27">
        <v>70.2</v>
      </c>
      <c r="DT53" s="27">
        <v>70.2</v>
      </c>
      <c r="DU53" s="27">
        <v>70.2</v>
      </c>
      <c r="DV53" s="27">
        <v>70.099999999999994</v>
      </c>
      <c r="DW53" s="27">
        <v>69.7</v>
      </c>
      <c r="DX53" s="27">
        <v>69.400000000000006</v>
      </c>
      <c r="DY53" s="27">
        <v>69</v>
      </c>
      <c r="DZ53" s="27">
        <v>68.7</v>
      </c>
      <c r="EA53" s="27">
        <v>68.3</v>
      </c>
      <c r="EB53" s="27">
        <v>68.099999999999994</v>
      </c>
      <c r="EC53" s="27">
        <v>67.900000000000006</v>
      </c>
      <c r="ED53" s="27">
        <v>67.7</v>
      </c>
      <c r="EE53" s="27">
        <v>67.400000000000006</v>
      </c>
      <c r="EF53" s="27">
        <v>67.2</v>
      </c>
      <c r="EG53" s="27">
        <v>67</v>
      </c>
      <c r="EH53" s="27">
        <v>67.099999999999994</v>
      </c>
      <c r="EI53" s="27">
        <v>67.099999999999994</v>
      </c>
      <c r="EJ53" s="27">
        <v>67.099999999999994</v>
      </c>
      <c r="EK53" s="27">
        <v>67.099999999999994</v>
      </c>
      <c r="EL53" s="27">
        <v>67.099999999999994</v>
      </c>
      <c r="EM53" s="27">
        <v>67</v>
      </c>
      <c r="EN53" s="38"/>
      <c r="EO53" s="27"/>
      <c r="EP53" s="30" t="s">
        <v>323</v>
      </c>
      <c r="EQ53" s="27">
        <v>70.2</v>
      </c>
      <c r="ER53" s="27">
        <v>70.3</v>
      </c>
      <c r="ES53" s="27">
        <v>70.2</v>
      </c>
      <c r="ET53" s="27">
        <v>70.2</v>
      </c>
      <c r="EU53" s="27">
        <v>69.7</v>
      </c>
      <c r="EV53" s="27">
        <v>69.400000000000006</v>
      </c>
      <c r="EW53" s="27">
        <v>69.099999999999994</v>
      </c>
      <c r="EX53" s="27">
        <v>68.7</v>
      </c>
      <c r="EY53" s="27">
        <v>68.400000000000006</v>
      </c>
      <c r="EZ53" s="27">
        <v>68.2</v>
      </c>
      <c r="FA53" s="27">
        <v>68</v>
      </c>
      <c r="FB53" s="27">
        <v>67.7</v>
      </c>
      <c r="FC53" s="27">
        <v>67.5</v>
      </c>
      <c r="FD53" s="27">
        <v>67.3</v>
      </c>
      <c r="FE53" s="27">
        <v>67.099999999999994</v>
      </c>
      <c r="FF53" s="27">
        <v>67.099999999999994</v>
      </c>
      <c r="FG53" s="27">
        <v>67.099999999999994</v>
      </c>
      <c r="FH53" s="27">
        <v>67.099999999999994</v>
      </c>
      <c r="FI53" s="27">
        <v>67.099999999999994</v>
      </c>
      <c r="FJ53" s="27">
        <v>67.099999999999994</v>
      </c>
      <c r="FK53" s="27">
        <v>67.099999999999994</v>
      </c>
      <c r="FM53" s="11"/>
      <c r="FN53" s="12" t="s">
        <v>322</v>
      </c>
      <c r="FO53" s="11">
        <v>70</v>
      </c>
      <c r="FP53" s="11">
        <v>70.099999999999994</v>
      </c>
      <c r="FQ53" s="11">
        <v>70.099999999999994</v>
      </c>
      <c r="FR53" s="11">
        <v>70.099999999999994</v>
      </c>
      <c r="FS53" s="11">
        <v>69.599999999999994</v>
      </c>
      <c r="FT53" s="11">
        <v>69.400000000000006</v>
      </c>
      <c r="FU53" s="11">
        <v>69</v>
      </c>
      <c r="FV53" s="11">
        <v>68.599999999999994</v>
      </c>
      <c r="FW53" s="11">
        <v>68.3</v>
      </c>
      <c r="FX53" s="11">
        <v>68.099999999999994</v>
      </c>
      <c r="FY53" s="11">
        <v>67.900000000000006</v>
      </c>
      <c r="FZ53" s="11">
        <v>67.599999999999994</v>
      </c>
      <c r="GA53" s="11">
        <v>67.400000000000006</v>
      </c>
      <c r="GB53" s="11">
        <v>67.3</v>
      </c>
      <c r="GC53" s="11">
        <v>67</v>
      </c>
      <c r="GD53" s="11">
        <v>67.099999999999994</v>
      </c>
      <c r="GE53" s="11">
        <v>67.099999999999994</v>
      </c>
      <c r="GF53" s="11">
        <v>67.099999999999994</v>
      </c>
      <c r="GG53" s="11">
        <v>67.099999999999994</v>
      </c>
      <c r="GH53" s="11">
        <v>67.099999999999994</v>
      </c>
      <c r="GI53" s="11">
        <v>67.099999999999994</v>
      </c>
      <c r="GK53" s="11"/>
      <c r="GL53" s="12" t="s">
        <v>322</v>
      </c>
      <c r="GM53" s="11">
        <v>70</v>
      </c>
      <c r="GN53" s="11">
        <v>70</v>
      </c>
      <c r="GO53" s="11">
        <v>70</v>
      </c>
      <c r="GP53" s="11">
        <v>70</v>
      </c>
      <c r="GQ53" s="11">
        <v>69.599999999999994</v>
      </c>
      <c r="GR53" s="11">
        <v>69.3</v>
      </c>
      <c r="GS53" s="11">
        <v>68.900000000000006</v>
      </c>
      <c r="GT53" s="11">
        <v>68.599999999999994</v>
      </c>
      <c r="GU53" s="11">
        <v>68.2</v>
      </c>
      <c r="GV53" s="11">
        <v>68</v>
      </c>
      <c r="GW53" s="11">
        <v>67.8</v>
      </c>
      <c r="GX53" s="11">
        <v>67.5</v>
      </c>
      <c r="GY53" s="11">
        <v>67.3</v>
      </c>
      <c r="GZ53" s="11">
        <v>67.2</v>
      </c>
      <c r="HA53" s="11">
        <v>67</v>
      </c>
      <c r="HB53" s="11">
        <v>67</v>
      </c>
      <c r="HC53" s="11">
        <v>67.099999999999994</v>
      </c>
      <c r="HD53" s="11">
        <v>67.099999999999994</v>
      </c>
      <c r="HE53" s="11">
        <v>67</v>
      </c>
      <c r="HF53" s="11">
        <v>67</v>
      </c>
      <c r="HG53" s="11">
        <v>67</v>
      </c>
    </row>
    <row r="54" spans="1:215" ht="15">
      <c r="A54" s="300"/>
      <c r="B54" s="300"/>
      <c r="C54" s="1"/>
      <c r="D54" s="1"/>
      <c r="E54" s="1"/>
      <c r="F54" s="1"/>
      <c r="G54" s="1"/>
      <c r="H54" s="1"/>
      <c r="I54" s="1"/>
      <c r="J54" s="1"/>
      <c r="K54" s="1"/>
      <c r="L54" s="1"/>
      <c r="M54" s="1"/>
      <c r="N54" s="1"/>
      <c r="O54" s="1"/>
      <c r="P54" s="1"/>
      <c r="Q54" s="1"/>
      <c r="R54" s="1"/>
      <c r="S54" s="1"/>
      <c r="T54" s="1"/>
      <c r="U54" s="1"/>
      <c r="V54" s="1"/>
      <c r="W54" s="1"/>
      <c r="Y54" s="300"/>
      <c r="Z54" s="300"/>
      <c r="AA54" s="1"/>
      <c r="AB54" s="1"/>
      <c r="AC54" s="1"/>
      <c r="AD54" s="1"/>
      <c r="AE54" s="1"/>
      <c r="AF54" s="1"/>
      <c r="AG54" s="1"/>
      <c r="AH54" s="1"/>
      <c r="AI54" s="1"/>
      <c r="AJ54" s="1"/>
      <c r="AK54" s="1"/>
      <c r="AL54" s="1"/>
      <c r="AM54" s="1"/>
      <c r="AN54" s="1"/>
      <c r="AO54" s="1"/>
      <c r="AP54" s="1"/>
      <c r="AQ54" s="1"/>
      <c r="AR54" s="1"/>
      <c r="AS54" s="1"/>
      <c r="AT54" s="1"/>
      <c r="AU54" s="1"/>
      <c r="AW54" s="300"/>
      <c r="AX54" s="300"/>
      <c r="AY54" s="1"/>
      <c r="AZ54" s="1"/>
      <c r="BA54" s="1"/>
      <c r="BB54" s="1"/>
      <c r="BC54" s="1"/>
      <c r="BD54" s="1"/>
      <c r="BE54" s="1"/>
      <c r="BF54" s="1"/>
      <c r="BG54" s="1"/>
      <c r="BH54" s="1"/>
      <c r="BI54" s="1"/>
      <c r="BJ54" s="1"/>
      <c r="BK54" s="1"/>
      <c r="BL54" s="1"/>
      <c r="BM54" s="1"/>
      <c r="BN54" s="1"/>
      <c r="BO54" s="1"/>
      <c r="BP54" s="1"/>
      <c r="BQ54" s="1"/>
      <c r="BR54" s="1"/>
      <c r="BS54" s="1"/>
      <c r="BU54" s="310"/>
      <c r="BV54" s="310"/>
      <c r="BW54" s="22"/>
      <c r="BX54" s="22"/>
      <c r="BY54" s="22"/>
      <c r="BZ54" s="22"/>
      <c r="CA54" s="22"/>
      <c r="CB54" s="22"/>
      <c r="CC54" s="22"/>
      <c r="CD54" s="22"/>
      <c r="CE54" s="22"/>
      <c r="CF54" s="22"/>
      <c r="CG54" s="22"/>
      <c r="CH54" s="22"/>
      <c r="CI54" s="22"/>
      <c r="CJ54" s="22"/>
      <c r="CK54" s="22"/>
      <c r="CL54" s="22"/>
      <c r="CM54" s="22"/>
      <c r="CN54" s="22"/>
      <c r="CO54" s="22"/>
      <c r="CP54" s="22"/>
      <c r="CQ54" s="22"/>
      <c r="CR54" s="38"/>
      <c r="CS54" s="310"/>
      <c r="CT54" s="310"/>
      <c r="CU54" s="22"/>
      <c r="CV54" s="22"/>
      <c r="CW54" s="22"/>
      <c r="CX54" s="22"/>
      <c r="CY54" s="22"/>
      <c r="CZ54" s="22"/>
      <c r="DA54" s="22"/>
      <c r="DB54" s="22"/>
      <c r="DC54" s="22"/>
      <c r="DD54" s="22"/>
      <c r="DE54" s="22"/>
      <c r="DF54" s="22"/>
      <c r="DG54" s="22"/>
      <c r="DH54" s="22"/>
      <c r="DI54" s="22"/>
      <c r="DJ54" s="22"/>
      <c r="DK54" s="22"/>
      <c r="DL54" s="22"/>
      <c r="DM54" s="22"/>
      <c r="DN54" s="22"/>
      <c r="DO54" s="22"/>
      <c r="DP54" s="38"/>
      <c r="DQ54" s="310"/>
      <c r="DR54" s="310"/>
      <c r="DS54" s="22"/>
      <c r="DT54" s="22"/>
      <c r="DU54" s="22"/>
      <c r="DV54" s="22"/>
      <c r="DW54" s="22"/>
      <c r="DX54" s="22"/>
      <c r="DY54" s="22"/>
      <c r="DZ54" s="22"/>
      <c r="EA54" s="22"/>
      <c r="EB54" s="22"/>
      <c r="EC54" s="22"/>
      <c r="ED54" s="22"/>
      <c r="EE54" s="22"/>
      <c r="EF54" s="22"/>
      <c r="EG54" s="22"/>
      <c r="EH54" s="22"/>
      <c r="EI54" s="22"/>
      <c r="EJ54" s="22"/>
      <c r="EK54" s="22"/>
      <c r="EL54" s="22"/>
      <c r="EM54" s="22"/>
      <c r="EN54" s="38"/>
      <c r="EO54" s="310"/>
      <c r="EP54" s="310"/>
      <c r="EQ54" s="22"/>
      <c r="ER54" s="22"/>
      <c r="ES54" s="22"/>
      <c r="ET54" s="22"/>
      <c r="EU54" s="22"/>
      <c r="EV54" s="22"/>
      <c r="EW54" s="22"/>
      <c r="EX54" s="22"/>
      <c r="EY54" s="22"/>
      <c r="EZ54" s="22"/>
      <c r="FA54" s="22"/>
      <c r="FB54" s="22"/>
      <c r="FC54" s="22"/>
      <c r="FD54" s="22"/>
      <c r="FE54" s="22"/>
      <c r="FF54" s="22"/>
      <c r="FG54" s="22"/>
      <c r="FH54" s="22"/>
      <c r="FI54" s="22"/>
      <c r="FJ54" s="22"/>
      <c r="FK54" s="22"/>
      <c r="FM54" s="300"/>
      <c r="FN54" s="300"/>
      <c r="FO54" s="1"/>
      <c r="FP54" s="1"/>
      <c r="FQ54" s="1"/>
      <c r="FR54" s="1"/>
      <c r="FS54" s="1"/>
      <c r="FT54" s="1"/>
      <c r="FU54" s="1"/>
      <c r="FV54" s="1"/>
      <c r="FW54" s="1"/>
      <c r="FX54" s="1"/>
      <c r="FY54" s="1"/>
      <c r="FZ54" s="1"/>
      <c r="GA54" s="1"/>
      <c r="GB54" s="1"/>
      <c r="GC54" s="1"/>
      <c r="GD54" s="1"/>
      <c r="GE54" s="1"/>
      <c r="GF54" s="1"/>
      <c r="GG54" s="1"/>
      <c r="GH54" s="1"/>
      <c r="GI54" s="1"/>
      <c r="GK54" s="300"/>
      <c r="GL54" s="300"/>
      <c r="GM54" s="1"/>
      <c r="GN54" s="1"/>
      <c r="GO54" s="1"/>
      <c r="GP54" s="1"/>
      <c r="GQ54" s="1"/>
      <c r="GR54" s="1"/>
      <c r="GS54" s="1"/>
      <c r="GT54" s="1"/>
      <c r="GU54" s="1"/>
      <c r="GV54" s="1"/>
      <c r="GW54" s="1"/>
      <c r="GX54" s="1"/>
      <c r="GY54" s="1"/>
      <c r="GZ54" s="1"/>
      <c r="HA54" s="1"/>
      <c r="HB54" s="1"/>
      <c r="HC54" s="1"/>
      <c r="HD54" s="1"/>
      <c r="HE54" s="1"/>
      <c r="HF54" s="1"/>
      <c r="HG54" s="1"/>
    </row>
    <row r="55" spans="1:215" ht="15">
      <c r="A55" s="300"/>
      <c r="B55" s="300"/>
      <c r="C55" s="1"/>
      <c r="D55" s="1"/>
      <c r="E55" s="1"/>
      <c r="F55" s="1"/>
      <c r="G55" s="1"/>
      <c r="H55" s="1"/>
      <c r="I55" s="1"/>
      <c r="J55" s="1"/>
      <c r="K55" s="1"/>
      <c r="L55" s="1"/>
      <c r="M55" s="1"/>
      <c r="N55" s="1"/>
      <c r="O55" s="1"/>
      <c r="P55" s="1"/>
      <c r="Q55" s="1"/>
      <c r="R55" s="1"/>
      <c r="S55" s="1"/>
      <c r="T55" s="1"/>
      <c r="U55" s="1"/>
      <c r="V55" s="1"/>
      <c r="W55" s="1"/>
      <c r="Y55" s="300"/>
      <c r="Z55" s="300"/>
      <c r="AA55" s="1"/>
      <c r="AB55" s="1"/>
      <c r="AC55" s="1"/>
      <c r="AD55" s="1"/>
      <c r="AE55" s="1"/>
      <c r="AF55" s="1"/>
      <c r="AG55" s="1"/>
      <c r="AH55" s="1"/>
      <c r="AI55" s="1"/>
      <c r="AJ55" s="1"/>
      <c r="AK55" s="1"/>
      <c r="AL55" s="1"/>
      <c r="AM55" s="1"/>
      <c r="AN55" s="1"/>
      <c r="AO55" s="1"/>
      <c r="AP55" s="1"/>
      <c r="AQ55" s="1"/>
      <c r="AR55" s="1"/>
      <c r="AS55" s="1"/>
      <c r="AT55" s="1"/>
      <c r="AU55" s="1"/>
      <c r="AW55" s="300"/>
      <c r="AX55" s="300"/>
      <c r="AY55" s="1"/>
      <c r="AZ55" s="1"/>
      <c r="BA55" s="1"/>
      <c r="BB55" s="1"/>
      <c r="BC55" s="1"/>
      <c r="BD55" s="1"/>
      <c r="BE55" s="1"/>
      <c r="BF55" s="1"/>
      <c r="BG55" s="1"/>
      <c r="BH55" s="1"/>
      <c r="BI55" s="1"/>
      <c r="BJ55" s="1"/>
      <c r="BK55" s="1"/>
      <c r="BL55" s="1"/>
      <c r="BM55" s="1"/>
      <c r="BN55" s="1"/>
      <c r="BO55" s="1"/>
      <c r="BP55" s="1"/>
      <c r="BQ55" s="1"/>
      <c r="BR55" s="1"/>
      <c r="BS55" s="1"/>
      <c r="BU55" s="310"/>
      <c r="BV55" s="310"/>
      <c r="BW55" s="22"/>
      <c r="BX55" s="22"/>
      <c r="BY55" s="22"/>
      <c r="BZ55" s="22"/>
      <c r="CA55" s="22"/>
      <c r="CB55" s="22"/>
      <c r="CC55" s="22"/>
      <c r="CD55" s="22"/>
      <c r="CE55" s="22"/>
      <c r="CF55" s="22"/>
      <c r="CG55" s="22"/>
      <c r="CH55" s="22"/>
      <c r="CI55" s="22"/>
      <c r="CJ55" s="22"/>
      <c r="CK55" s="22"/>
      <c r="CL55" s="22"/>
      <c r="CM55" s="22"/>
      <c r="CN55" s="22"/>
      <c r="CO55" s="22"/>
      <c r="CP55" s="22"/>
      <c r="CQ55" s="22"/>
      <c r="CR55" s="38"/>
      <c r="CS55" s="310"/>
      <c r="CT55" s="310"/>
      <c r="CU55" s="22"/>
      <c r="CV55" s="22"/>
      <c r="CW55" s="22"/>
      <c r="CX55" s="22"/>
      <c r="CY55" s="22"/>
      <c r="CZ55" s="22"/>
      <c r="DA55" s="22"/>
      <c r="DB55" s="22"/>
      <c r="DC55" s="22"/>
      <c r="DD55" s="22"/>
      <c r="DE55" s="22"/>
      <c r="DF55" s="22"/>
      <c r="DG55" s="22"/>
      <c r="DH55" s="22"/>
      <c r="DI55" s="22"/>
      <c r="DJ55" s="22"/>
      <c r="DK55" s="22"/>
      <c r="DL55" s="22"/>
      <c r="DM55" s="22"/>
      <c r="DN55" s="22"/>
      <c r="DO55" s="22"/>
      <c r="DP55" s="38"/>
      <c r="DQ55" s="310"/>
      <c r="DR55" s="310"/>
      <c r="DS55" s="22"/>
      <c r="DT55" s="22"/>
      <c r="DU55" s="22"/>
      <c r="DV55" s="22"/>
      <c r="DW55" s="22"/>
      <c r="DX55" s="22"/>
      <c r="DY55" s="22"/>
      <c r="DZ55" s="22"/>
      <c r="EA55" s="22"/>
      <c r="EB55" s="22"/>
      <c r="EC55" s="22"/>
      <c r="ED55" s="22"/>
      <c r="EE55" s="22"/>
      <c r="EF55" s="22"/>
      <c r="EG55" s="22"/>
      <c r="EH55" s="22"/>
      <c r="EI55" s="22"/>
      <c r="EJ55" s="22"/>
      <c r="EK55" s="22"/>
      <c r="EL55" s="22"/>
      <c r="EM55" s="22"/>
      <c r="EN55" s="38"/>
      <c r="EO55" s="310"/>
      <c r="EP55" s="310"/>
      <c r="EQ55" s="22"/>
      <c r="ER55" s="22"/>
      <c r="ES55" s="22"/>
      <c r="ET55" s="22"/>
      <c r="EU55" s="22"/>
      <c r="EV55" s="22"/>
      <c r="EW55" s="22"/>
      <c r="EX55" s="22"/>
      <c r="EY55" s="22"/>
      <c r="EZ55" s="22"/>
      <c r="FA55" s="22"/>
      <c r="FB55" s="22"/>
      <c r="FC55" s="22"/>
      <c r="FD55" s="22"/>
      <c r="FE55" s="22"/>
      <c r="FF55" s="22"/>
      <c r="FG55" s="22"/>
      <c r="FH55" s="22"/>
      <c r="FI55" s="22"/>
      <c r="FJ55" s="22"/>
      <c r="FK55" s="22"/>
      <c r="FM55" s="300"/>
      <c r="FN55" s="300"/>
      <c r="FO55" s="1"/>
      <c r="FP55" s="1"/>
      <c r="FQ55" s="1"/>
      <c r="FR55" s="1"/>
      <c r="FS55" s="1"/>
      <c r="FT55" s="1"/>
      <c r="FU55" s="1"/>
      <c r="FV55" s="1"/>
      <c r="FW55" s="1"/>
      <c r="FX55" s="1"/>
      <c r="FY55" s="1"/>
      <c r="FZ55" s="1"/>
      <c r="GA55" s="1"/>
      <c r="GB55" s="1"/>
      <c r="GC55" s="1"/>
      <c r="GD55" s="1"/>
      <c r="GE55" s="1"/>
      <c r="GF55" s="1"/>
      <c r="GG55" s="1"/>
      <c r="GH55" s="1"/>
      <c r="GI55" s="1"/>
      <c r="GK55" s="300"/>
      <c r="GL55" s="300"/>
      <c r="GM55" s="1"/>
      <c r="GN55" s="1"/>
      <c r="GO55" s="1"/>
      <c r="GP55" s="1"/>
      <c r="GQ55" s="1"/>
      <c r="GR55" s="1"/>
      <c r="GS55" s="1"/>
      <c r="GT55" s="1"/>
      <c r="GU55" s="1"/>
      <c r="GV55" s="1"/>
      <c r="GW55" s="1"/>
      <c r="GX55" s="1"/>
      <c r="GY55" s="1"/>
      <c r="GZ55" s="1"/>
      <c r="HA55" s="1"/>
      <c r="HB55" s="1"/>
      <c r="HC55" s="1"/>
      <c r="HD55" s="1"/>
      <c r="HE55" s="1"/>
      <c r="HF55" s="1"/>
      <c r="HG55" s="1"/>
    </row>
    <row r="56" spans="1:215" ht="15">
      <c r="A56" s="303"/>
      <c r="B56" s="303"/>
      <c r="C56" s="1"/>
      <c r="D56" s="1"/>
      <c r="E56" s="1"/>
      <c r="F56" s="1"/>
      <c r="G56" s="1"/>
      <c r="H56" s="1"/>
      <c r="I56" s="1"/>
      <c r="J56" s="1"/>
      <c r="K56" s="1"/>
      <c r="L56" s="1"/>
      <c r="M56" s="1"/>
      <c r="N56" s="1"/>
      <c r="O56" s="1"/>
      <c r="P56" s="1"/>
      <c r="Q56" s="1"/>
      <c r="R56" s="1"/>
      <c r="S56" s="1"/>
      <c r="T56" s="1"/>
      <c r="U56" s="1"/>
      <c r="V56" s="1"/>
      <c r="W56" s="1"/>
      <c r="Y56" s="303"/>
      <c r="Z56" s="303"/>
      <c r="AA56" s="1"/>
      <c r="AB56" s="1"/>
      <c r="AC56" s="1"/>
      <c r="AD56" s="1"/>
      <c r="AE56" s="1"/>
      <c r="AF56" s="1"/>
      <c r="AG56" s="1"/>
      <c r="AH56" s="1"/>
      <c r="AI56" s="1"/>
      <c r="AJ56" s="1"/>
      <c r="AK56" s="1"/>
      <c r="AL56" s="1"/>
      <c r="AM56" s="1"/>
      <c r="AN56" s="1"/>
      <c r="AO56" s="1"/>
      <c r="AP56" s="1"/>
      <c r="AQ56" s="1"/>
      <c r="AR56" s="1"/>
      <c r="AS56" s="1"/>
      <c r="AT56" s="1"/>
      <c r="AU56" s="1"/>
      <c r="AW56" s="303"/>
      <c r="AX56" s="303"/>
      <c r="AY56" s="1"/>
      <c r="AZ56" s="1"/>
      <c r="BA56" s="1"/>
      <c r="BB56" s="1"/>
      <c r="BC56" s="1"/>
      <c r="BD56" s="1"/>
      <c r="BE56" s="1"/>
      <c r="BF56" s="1"/>
      <c r="BG56" s="1"/>
      <c r="BH56" s="1"/>
      <c r="BI56" s="1"/>
      <c r="BJ56" s="1"/>
      <c r="BK56" s="1"/>
      <c r="BL56" s="1"/>
      <c r="BM56" s="1"/>
      <c r="BN56" s="1"/>
      <c r="BO56" s="1"/>
      <c r="BP56" s="1"/>
      <c r="BQ56" s="1"/>
      <c r="BR56" s="1"/>
      <c r="BS56" s="1"/>
      <c r="BU56" s="313"/>
      <c r="BV56" s="313"/>
      <c r="BW56" s="22"/>
      <c r="BX56" s="22"/>
      <c r="BY56" s="22"/>
      <c r="BZ56" s="22"/>
      <c r="CA56" s="22"/>
      <c r="CB56" s="22"/>
      <c r="CC56" s="22"/>
      <c r="CD56" s="22"/>
      <c r="CE56" s="22"/>
      <c r="CF56" s="22"/>
      <c r="CG56" s="22"/>
      <c r="CH56" s="22"/>
      <c r="CI56" s="22"/>
      <c r="CJ56" s="22"/>
      <c r="CK56" s="22"/>
      <c r="CL56" s="22"/>
      <c r="CM56" s="22"/>
      <c r="CN56" s="22"/>
      <c r="CO56" s="22"/>
      <c r="CP56" s="22"/>
      <c r="CQ56" s="22"/>
      <c r="CR56" s="38"/>
      <c r="CS56" s="313"/>
      <c r="CT56" s="313"/>
      <c r="CU56" s="22"/>
      <c r="CV56" s="22"/>
      <c r="CW56" s="22"/>
      <c r="CX56" s="22"/>
      <c r="CY56" s="22"/>
      <c r="CZ56" s="22"/>
      <c r="DA56" s="22"/>
      <c r="DB56" s="22"/>
      <c r="DC56" s="22"/>
      <c r="DD56" s="22"/>
      <c r="DE56" s="22"/>
      <c r="DF56" s="22"/>
      <c r="DG56" s="22"/>
      <c r="DH56" s="22"/>
      <c r="DI56" s="22"/>
      <c r="DJ56" s="22"/>
      <c r="DK56" s="22"/>
      <c r="DL56" s="22"/>
      <c r="DM56" s="22"/>
      <c r="DN56" s="22"/>
      <c r="DO56" s="22"/>
      <c r="DP56" s="38"/>
      <c r="DQ56" s="313"/>
      <c r="DR56" s="313"/>
      <c r="DS56" s="22"/>
      <c r="DT56" s="22"/>
      <c r="DU56" s="22"/>
      <c r="DV56" s="22"/>
      <c r="DW56" s="22"/>
      <c r="DX56" s="22"/>
      <c r="DY56" s="22"/>
      <c r="DZ56" s="22"/>
      <c r="EA56" s="22"/>
      <c r="EB56" s="22"/>
      <c r="EC56" s="22"/>
      <c r="ED56" s="22"/>
      <c r="EE56" s="22"/>
      <c r="EF56" s="22"/>
      <c r="EG56" s="22"/>
      <c r="EH56" s="22"/>
      <c r="EI56" s="22"/>
      <c r="EJ56" s="22"/>
      <c r="EK56" s="22"/>
      <c r="EL56" s="22"/>
      <c r="EM56" s="22"/>
      <c r="EN56" s="38"/>
      <c r="EO56" s="313"/>
      <c r="EP56" s="313"/>
      <c r="EQ56" s="22"/>
      <c r="ER56" s="22"/>
      <c r="ES56" s="22"/>
      <c r="ET56" s="22"/>
      <c r="EU56" s="22"/>
      <c r="EV56" s="22"/>
      <c r="EW56" s="22"/>
      <c r="EX56" s="22"/>
      <c r="EY56" s="22"/>
      <c r="EZ56" s="22"/>
      <c r="FA56" s="22"/>
      <c r="FB56" s="22"/>
      <c r="FC56" s="22"/>
      <c r="FD56" s="22"/>
      <c r="FE56" s="22"/>
      <c r="FF56" s="22"/>
      <c r="FG56" s="22"/>
      <c r="FH56" s="22"/>
      <c r="FI56" s="22"/>
      <c r="FJ56" s="22"/>
      <c r="FK56" s="22"/>
      <c r="FM56" s="303"/>
      <c r="FN56" s="303"/>
      <c r="FO56" s="1"/>
      <c r="FP56" s="1"/>
      <c r="FQ56" s="1"/>
      <c r="FR56" s="1"/>
      <c r="FS56" s="1"/>
      <c r="FT56" s="1"/>
      <c r="FU56" s="1"/>
      <c r="FV56" s="1"/>
      <c r="FW56" s="1"/>
      <c r="FX56" s="1"/>
      <c r="FY56" s="1"/>
      <c r="FZ56" s="1"/>
      <c r="GA56" s="1"/>
      <c r="GB56" s="1"/>
      <c r="GC56" s="1"/>
      <c r="GD56" s="1"/>
      <c r="GE56" s="1"/>
      <c r="GF56" s="1"/>
      <c r="GG56" s="1"/>
      <c r="GH56" s="1"/>
      <c r="GI56" s="1"/>
      <c r="GK56" s="303"/>
      <c r="GL56" s="303"/>
      <c r="GM56" s="1"/>
      <c r="GN56" s="1"/>
      <c r="GO56" s="1"/>
      <c r="GP56" s="1"/>
      <c r="GQ56" s="1"/>
      <c r="GR56" s="1"/>
      <c r="GS56" s="1"/>
      <c r="GT56" s="1"/>
      <c r="GU56" s="1"/>
      <c r="GV56" s="1"/>
      <c r="GW56" s="1"/>
      <c r="GX56" s="1"/>
      <c r="GY56" s="1"/>
      <c r="GZ56" s="1"/>
      <c r="HA56" s="1"/>
      <c r="HB56" s="1"/>
      <c r="HC56" s="1"/>
      <c r="HD56" s="1"/>
      <c r="HE56" s="1"/>
      <c r="HF56" s="1"/>
      <c r="HG56" s="1"/>
    </row>
  </sheetData>
  <mergeCells count="198">
    <mergeCell ref="A56:B56"/>
    <mergeCell ref="Y56:Z56"/>
    <mergeCell ref="AW56:AX56"/>
    <mergeCell ref="BU56:BV56"/>
    <mergeCell ref="CS56:CT56"/>
    <mergeCell ref="DQ56:DR56"/>
    <mergeCell ref="EO56:EP56"/>
    <mergeCell ref="FM56:FN56"/>
    <mergeCell ref="GK56:GL56"/>
    <mergeCell ref="A55:B55"/>
    <mergeCell ref="Y55:Z55"/>
    <mergeCell ref="AW55:AX55"/>
    <mergeCell ref="BU55:BV55"/>
    <mergeCell ref="CS55:CT55"/>
    <mergeCell ref="DQ55:DR55"/>
    <mergeCell ref="EO55:EP55"/>
    <mergeCell ref="FM55:FN55"/>
    <mergeCell ref="GK55:GL55"/>
    <mergeCell ref="A54:B54"/>
    <mergeCell ref="Y54:Z54"/>
    <mergeCell ref="AW54:AX54"/>
    <mergeCell ref="BU54:BV54"/>
    <mergeCell ref="CS54:CT54"/>
    <mergeCell ref="DQ54:DR54"/>
    <mergeCell ref="EO54:EP54"/>
    <mergeCell ref="FM54:FN54"/>
    <mergeCell ref="GK54:GL54"/>
    <mergeCell ref="A52:B52"/>
    <mergeCell ref="Y52:Z52"/>
    <mergeCell ref="AW52:AX52"/>
    <mergeCell ref="BU52:BV52"/>
    <mergeCell ref="CS52:CT52"/>
    <mergeCell ref="DQ52:DR52"/>
    <mergeCell ref="EO52:EP52"/>
    <mergeCell ref="FM52:FN52"/>
    <mergeCell ref="GK52:GL52"/>
    <mergeCell ref="A44:B44"/>
    <mergeCell ref="Y44:Z44"/>
    <mergeCell ref="AW44:AX44"/>
    <mergeCell ref="BU44:BV44"/>
    <mergeCell ref="CS44:CT44"/>
    <mergeCell ref="DQ44:DR44"/>
    <mergeCell ref="EO44:EP44"/>
    <mergeCell ref="FM44:FN44"/>
    <mergeCell ref="GK44:GL44"/>
    <mergeCell ref="A35:B35"/>
    <mergeCell ref="Y35:Z35"/>
    <mergeCell ref="AW35:AX35"/>
    <mergeCell ref="BU35:BV35"/>
    <mergeCell ref="CS35:CT35"/>
    <mergeCell ref="DQ35:DR35"/>
    <mergeCell ref="EO35:EP35"/>
    <mergeCell ref="FM35:FN35"/>
    <mergeCell ref="GK35:GL35"/>
    <mergeCell ref="A34:B34"/>
    <mergeCell ref="Y34:Z34"/>
    <mergeCell ref="AW34:AX34"/>
    <mergeCell ref="BU34:BV34"/>
    <mergeCell ref="CS34:CT34"/>
    <mergeCell ref="DQ34:DR34"/>
    <mergeCell ref="EO34:EP34"/>
    <mergeCell ref="FM34:FN34"/>
    <mergeCell ref="GK34:GL34"/>
    <mergeCell ref="A32:B32"/>
    <mergeCell ref="Y32:Z32"/>
    <mergeCell ref="AW32:AX32"/>
    <mergeCell ref="BU32:BV32"/>
    <mergeCell ref="CS32:CT32"/>
    <mergeCell ref="DQ32:DR32"/>
    <mergeCell ref="EO32:EP32"/>
    <mergeCell ref="FM32:FN32"/>
    <mergeCell ref="GK32:GL32"/>
    <mergeCell ref="A29:B29"/>
    <mergeCell ref="Y29:Z29"/>
    <mergeCell ref="AW29:AX29"/>
    <mergeCell ref="BU29:BV29"/>
    <mergeCell ref="CS29:CT29"/>
    <mergeCell ref="DQ29:DR29"/>
    <mergeCell ref="EO29:EP29"/>
    <mergeCell ref="FM29:FN29"/>
    <mergeCell ref="GK29:GL29"/>
    <mergeCell ref="A21:B21"/>
    <mergeCell ref="Y21:Z21"/>
    <mergeCell ref="AW21:AX21"/>
    <mergeCell ref="BU21:BV21"/>
    <mergeCell ref="CS21:CT21"/>
    <mergeCell ref="DQ21:DR21"/>
    <mergeCell ref="EO21:EP21"/>
    <mergeCell ref="FM21:FN21"/>
    <mergeCell ref="GK21:GL21"/>
    <mergeCell ref="A12:B12"/>
    <mergeCell ref="Y12:Z12"/>
    <mergeCell ref="AW12:AX12"/>
    <mergeCell ref="BU12:BV12"/>
    <mergeCell ref="CS12:CT12"/>
    <mergeCell ref="DQ12:DR12"/>
    <mergeCell ref="EO12:EP12"/>
    <mergeCell ref="FM12:FN12"/>
    <mergeCell ref="GK12:GL12"/>
    <mergeCell ref="A11:B11"/>
    <mergeCell ref="Y11:Z11"/>
    <mergeCell ref="AW11:AX11"/>
    <mergeCell ref="BU11:BV11"/>
    <mergeCell ref="CS11:CT11"/>
    <mergeCell ref="DQ11:DR11"/>
    <mergeCell ref="EO11:EP11"/>
    <mergeCell ref="FM11:FN11"/>
    <mergeCell ref="GK11:GL11"/>
    <mergeCell ref="A10:B10"/>
    <mergeCell ref="Y10:Z10"/>
    <mergeCell ref="AW10:AX10"/>
    <mergeCell ref="BU10:BV10"/>
    <mergeCell ref="CS10:CT10"/>
    <mergeCell ref="DQ10:DR10"/>
    <mergeCell ref="EO10:EP10"/>
    <mergeCell ref="FM10:FN10"/>
    <mergeCell ref="GK10:GL10"/>
    <mergeCell ref="A9:B9"/>
    <mergeCell ref="Y9:Z9"/>
    <mergeCell ref="AW9:AX9"/>
    <mergeCell ref="BU9:BV9"/>
    <mergeCell ref="CS9:CT9"/>
    <mergeCell ref="DQ9:DR9"/>
    <mergeCell ref="EO9:EP9"/>
    <mergeCell ref="FM9:FN9"/>
    <mergeCell ref="GK9:GL9"/>
    <mergeCell ref="A8:B8"/>
    <mergeCell ref="Y8:Z8"/>
    <mergeCell ref="AW8:AX8"/>
    <mergeCell ref="BU8:BV8"/>
    <mergeCell ref="CS8:CT8"/>
    <mergeCell ref="DQ8:DR8"/>
    <mergeCell ref="EO8:EP8"/>
    <mergeCell ref="FM8:FN8"/>
    <mergeCell ref="GK8:GL8"/>
    <mergeCell ref="A7:B7"/>
    <mergeCell ref="Y7:Z7"/>
    <mergeCell ref="AW7:AX7"/>
    <mergeCell ref="BU7:BV7"/>
    <mergeCell ref="CS7:CT7"/>
    <mergeCell ref="DQ7:DR7"/>
    <mergeCell ref="EO7:EP7"/>
    <mergeCell ref="FM7:FN7"/>
    <mergeCell ref="GK7:GL7"/>
    <mergeCell ref="A6:B6"/>
    <mergeCell ref="Y6:Z6"/>
    <mergeCell ref="AW6:AX6"/>
    <mergeCell ref="BU6:BV6"/>
    <mergeCell ref="CS6:CT6"/>
    <mergeCell ref="DQ6:DR6"/>
    <mergeCell ref="EO6:EP6"/>
    <mergeCell ref="FM6:FN6"/>
    <mergeCell ref="GK6:GL6"/>
    <mergeCell ref="A5:B5"/>
    <mergeCell ref="Y5:Z5"/>
    <mergeCell ref="AW5:AX5"/>
    <mergeCell ref="BU5:BV5"/>
    <mergeCell ref="CS5:CT5"/>
    <mergeCell ref="DQ5:DR5"/>
    <mergeCell ref="EO5:EP5"/>
    <mergeCell ref="FM5:FN5"/>
    <mergeCell ref="GK5:GL5"/>
    <mergeCell ref="A4:B4"/>
    <mergeCell ref="Y4:Z4"/>
    <mergeCell ref="AW4:AX4"/>
    <mergeCell ref="BU4:BV4"/>
    <mergeCell ref="CS4:CT4"/>
    <mergeCell ref="DQ4:DR4"/>
    <mergeCell ref="EO4:EP4"/>
    <mergeCell ref="FM4:FN4"/>
    <mergeCell ref="GK4:GL4"/>
    <mergeCell ref="A3:B3"/>
    <mergeCell ref="Y3:Z3"/>
    <mergeCell ref="AW3:AX3"/>
    <mergeCell ref="BU3:BV3"/>
    <mergeCell ref="CS3:CT3"/>
    <mergeCell ref="DQ3:DR3"/>
    <mergeCell ref="EO3:EP3"/>
    <mergeCell ref="FM3:FN3"/>
    <mergeCell ref="GK3:GL3"/>
    <mergeCell ref="A2:B2"/>
    <mergeCell ref="Y2:Z2"/>
    <mergeCell ref="AW2:AX2"/>
    <mergeCell ref="BU2:BV2"/>
    <mergeCell ref="CS2:CT2"/>
    <mergeCell ref="DQ2:DR2"/>
    <mergeCell ref="EO2:EP2"/>
    <mergeCell ref="FM2:FN2"/>
    <mergeCell ref="GK2:GL2"/>
    <mergeCell ref="A1:B1"/>
    <mergeCell ref="Y1:Z1"/>
    <mergeCell ref="AW1:AX1"/>
    <mergeCell ref="BU1:BV1"/>
    <mergeCell ref="CS1:CT1"/>
    <mergeCell ref="DQ1:DR1"/>
    <mergeCell ref="EO1:EP1"/>
    <mergeCell ref="FM1:FN1"/>
    <mergeCell ref="GK1:GL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G60"/>
  <sheetViews>
    <sheetView topLeftCell="A7" workbookViewId="0">
      <selection activeCell="X38" sqref="X38"/>
    </sheetView>
  </sheetViews>
  <sheetFormatPr defaultColWidth="9" defaultRowHeight="12.75"/>
  <cols>
    <col min="2" max="2" width="33.140625" customWidth="1"/>
    <col min="4" max="22" width="9" hidden="1"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s>
  <sheetData>
    <row r="1" spans="1:215" ht="15">
      <c r="A1" s="300"/>
      <c r="B1" s="300"/>
      <c r="C1" s="1"/>
      <c r="D1" s="1"/>
      <c r="E1" s="1"/>
      <c r="F1" s="1"/>
      <c r="G1" s="1"/>
      <c r="H1" s="1"/>
      <c r="I1" s="1"/>
      <c r="J1" s="1"/>
      <c r="K1" s="1"/>
      <c r="L1" s="1"/>
      <c r="M1" s="1"/>
      <c r="N1" s="1"/>
      <c r="O1" s="1"/>
      <c r="P1" s="1"/>
      <c r="Q1" s="1"/>
      <c r="R1" s="1"/>
      <c r="S1" s="1"/>
      <c r="T1" s="1"/>
      <c r="U1" s="1"/>
      <c r="V1" s="1"/>
      <c r="W1" s="1"/>
      <c r="Y1" s="300"/>
      <c r="Z1" s="300"/>
      <c r="AA1" s="1"/>
      <c r="AB1" s="1"/>
      <c r="AC1" s="1"/>
      <c r="AD1" s="1"/>
      <c r="AE1" s="1"/>
      <c r="AF1" s="1"/>
      <c r="AG1" s="1"/>
      <c r="AH1" s="1"/>
      <c r="AI1" s="1"/>
      <c r="AJ1" s="1"/>
      <c r="AK1" s="1"/>
      <c r="AL1" s="1"/>
      <c r="AM1" s="1"/>
      <c r="AN1" s="1"/>
      <c r="AO1" s="1"/>
      <c r="AP1" s="1"/>
      <c r="AQ1" s="1"/>
      <c r="AR1" s="1"/>
      <c r="AS1" s="1"/>
      <c r="AT1" s="1"/>
      <c r="AU1" s="1"/>
      <c r="AW1" s="310"/>
      <c r="AX1" s="310"/>
      <c r="AY1" s="22"/>
      <c r="AZ1" s="22"/>
      <c r="BA1" s="22"/>
      <c r="BB1" s="22"/>
      <c r="BC1" s="22"/>
      <c r="BD1" s="22"/>
      <c r="BE1" s="22"/>
      <c r="BF1" s="22"/>
      <c r="BG1" s="22"/>
      <c r="BH1" s="22"/>
      <c r="BI1" s="22"/>
      <c r="BJ1" s="22"/>
      <c r="BK1" s="22"/>
      <c r="BL1" s="22"/>
      <c r="BM1" s="22"/>
      <c r="BN1" s="22"/>
      <c r="BO1" s="22"/>
      <c r="BP1" s="22"/>
      <c r="BQ1" s="22"/>
      <c r="BR1" s="22"/>
      <c r="BS1" s="22"/>
      <c r="BT1" s="38"/>
      <c r="BU1" s="310"/>
      <c r="BV1" s="310"/>
      <c r="BW1" s="22"/>
      <c r="BX1" s="22"/>
      <c r="BY1" s="22"/>
      <c r="BZ1" s="22"/>
      <c r="CA1" s="22"/>
      <c r="CB1" s="22"/>
      <c r="CC1" s="22"/>
      <c r="CD1" s="22"/>
      <c r="CE1" s="22"/>
      <c r="CF1" s="22"/>
      <c r="CG1" s="22"/>
      <c r="CH1" s="22"/>
      <c r="CI1" s="22"/>
      <c r="CJ1" s="22"/>
      <c r="CK1" s="22"/>
      <c r="CL1" s="22"/>
      <c r="CM1" s="22"/>
      <c r="CN1" s="22"/>
      <c r="CO1" s="22"/>
      <c r="CP1" s="22"/>
      <c r="CQ1" s="22"/>
      <c r="CR1" s="38"/>
      <c r="CS1" s="310"/>
      <c r="CT1" s="310"/>
      <c r="CU1" s="22"/>
      <c r="CV1" s="22"/>
      <c r="CW1" s="22"/>
      <c r="CX1" s="22"/>
      <c r="CY1" s="22"/>
      <c r="CZ1" s="22"/>
      <c r="DA1" s="22"/>
      <c r="DB1" s="22"/>
      <c r="DC1" s="22"/>
      <c r="DD1" s="22"/>
      <c r="DE1" s="22"/>
      <c r="DF1" s="22"/>
      <c r="DG1" s="22"/>
      <c r="DH1" s="22"/>
      <c r="DI1" s="22"/>
      <c r="DJ1" s="22"/>
      <c r="DK1" s="22"/>
      <c r="DL1" s="22"/>
      <c r="DM1" s="22"/>
      <c r="DN1" s="22"/>
      <c r="DO1" s="22"/>
      <c r="DP1" s="38"/>
      <c r="DQ1" s="310"/>
      <c r="DR1" s="310"/>
      <c r="DS1" s="22"/>
      <c r="DT1" s="22"/>
      <c r="DU1" s="22"/>
      <c r="DV1" s="22"/>
      <c r="DW1" s="22"/>
      <c r="DX1" s="22"/>
      <c r="DY1" s="22"/>
      <c r="DZ1" s="22"/>
      <c r="EA1" s="22"/>
      <c r="EB1" s="22"/>
      <c r="EC1" s="22"/>
      <c r="ED1" s="22"/>
      <c r="EE1" s="22"/>
      <c r="EF1" s="22"/>
      <c r="EG1" s="22"/>
      <c r="EH1" s="22"/>
      <c r="EI1" s="22"/>
      <c r="EJ1" s="22"/>
      <c r="EK1" s="22"/>
      <c r="EL1" s="22"/>
      <c r="EM1" s="22"/>
      <c r="EN1" s="38"/>
      <c r="EO1" s="310"/>
      <c r="EP1" s="310"/>
      <c r="EQ1" s="22"/>
      <c r="ER1" s="22"/>
      <c r="ES1" s="22"/>
      <c r="ET1" s="22"/>
      <c r="EU1" s="22"/>
      <c r="EV1" s="22"/>
      <c r="EW1" s="22"/>
      <c r="EX1" s="22"/>
      <c r="EY1" s="22"/>
      <c r="EZ1" s="22"/>
      <c r="FA1" s="22"/>
      <c r="FB1" s="22"/>
      <c r="FC1" s="22"/>
      <c r="FD1" s="22"/>
      <c r="FE1" s="22"/>
      <c r="FF1" s="22"/>
      <c r="FG1" s="22"/>
      <c r="FH1" s="22"/>
      <c r="FI1" s="22"/>
      <c r="FJ1" s="22"/>
      <c r="FK1" s="22"/>
      <c r="FM1" s="300"/>
      <c r="FN1" s="300"/>
      <c r="FO1" s="1"/>
      <c r="FP1" s="1"/>
      <c r="FQ1" s="1"/>
      <c r="FR1" s="1"/>
      <c r="FS1" s="1"/>
      <c r="FT1" s="1"/>
      <c r="FU1" s="1"/>
      <c r="FV1" s="1"/>
      <c r="FW1" s="1"/>
      <c r="FX1" s="1"/>
      <c r="FY1" s="1"/>
      <c r="FZ1" s="1"/>
      <c r="GA1" s="1"/>
      <c r="GB1" s="1"/>
      <c r="GC1" s="1"/>
      <c r="GD1" s="1"/>
      <c r="GE1" s="1"/>
      <c r="GF1" s="1"/>
      <c r="GG1" s="1"/>
      <c r="GH1" s="1"/>
      <c r="GI1" s="1"/>
      <c r="GK1" s="300"/>
      <c r="GL1" s="300"/>
      <c r="GM1" s="1"/>
      <c r="GN1" s="1"/>
      <c r="GO1" s="1"/>
      <c r="GP1" s="1"/>
      <c r="GQ1" s="1"/>
      <c r="GR1" s="1"/>
      <c r="GS1" s="1"/>
      <c r="GT1" s="1"/>
      <c r="GU1" s="1"/>
      <c r="GV1" s="1"/>
      <c r="GW1" s="1"/>
      <c r="GX1" s="1"/>
      <c r="GY1" s="1"/>
      <c r="GZ1" s="1"/>
      <c r="HA1" s="1"/>
      <c r="HB1" s="1"/>
      <c r="HC1" s="1"/>
      <c r="HD1" s="1"/>
      <c r="HE1" s="1"/>
      <c r="HF1" s="1"/>
      <c r="HG1" s="1"/>
    </row>
    <row r="2" spans="1:215" ht="15">
      <c r="A2" s="300"/>
      <c r="B2" s="300"/>
      <c r="C2" s="1"/>
      <c r="D2" s="1"/>
      <c r="E2" s="1"/>
      <c r="F2" s="1"/>
      <c r="G2" s="1"/>
      <c r="H2" s="1"/>
      <c r="I2" s="1"/>
      <c r="J2" s="1"/>
      <c r="K2" s="1"/>
      <c r="L2" s="1"/>
      <c r="M2" s="1"/>
      <c r="N2" s="1"/>
      <c r="O2" s="1"/>
      <c r="P2" s="1"/>
      <c r="Q2" s="1"/>
      <c r="R2" s="1"/>
      <c r="S2" s="1"/>
      <c r="T2" s="1"/>
      <c r="U2" s="1"/>
      <c r="V2" s="1"/>
      <c r="W2" s="1"/>
      <c r="Y2" s="300"/>
      <c r="Z2" s="300"/>
      <c r="AA2" s="1"/>
      <c r="AB2" s="1"/>
      <c r="AC2" s="1"/>
      <c r="AD2" s="1"/>
      <c r="AE2" s="1"/>
      <c r="AF2" s="1"/>
      <c r="AG2" s="1"/>
      <c r="AH2" s="1"/>
      <c r="AI2" s="1"/>
      <c r="AJ2" s="1"/>
      <c r="AK2" s="1"/>
      <c r="AL2" s="1"/>
      <c r="AM2" s="1"/>
      <c r="AN2" s="1"/>
      <c r="AO2" s="1"/>
      <c r="AP2" s="1"/>
      <c r="AQ2" s="1"/>
      <c r="AR2" s="1"/>
      <c r="AS2" s="1"/>
      <c r="AT2" s="1"/>
      <c r="AU2" s="1"/>
      <c r="AW2" s="310"/>
      <c r="AX2" s="310"/>
      <c r="AY2" s="22"/>
      <c r="AZ2" s="22"/>
      <c r="BA2" s="22"/>
      <c r="BB2" s="22"/>
      <c r="BC2" s="22"/>
      <c r="BD2" s="22"/>
      <c r="BE2" s="22"/>
      <c r="BF2" s="22"/>
      <c r="BG2" s="22"/>
      <c r="BH2" s="22"/>
      <c r="BI2" s="22"/>
      <c r="BJ2" s="22"/>
      <c r="BK2" s="22"/>
      <c r="BL2" s="22"/>
      <c r="BM2" s="22"/>
      <c r="BN2" s="22"/>
      <c r="BO2" s="22"/>
      <c r="BP2" s="22"/>
      <c r="BQ2" s="22"/>
      <c r="BR2" s="22"/>
      <c r="BS2" s="22"/>
      <c r="BT2" s="38"/>
      <c r="BU2" s="310"/>
      <c r="BV2" s="310"/>
      <c r="BW2" s="22"/>
      <c r="BX2" s="22"/>
      <c r="BY2" s="22"/>
      <c r="BZ2" s="22"/>
      <c r="CA2" s="22"/>
      <c r="CB2" s="22"/>
      <c r="CC2" s="22"/>
      <c r="CD2" s="22"/>
      <c r="CE2" s="22"/>
      <c r="CF2" s="22"/>
      <c r="CG2" s="22"/>
      <c r="CH2" s="22"/>
      <c r="CI2" s="22"/>
      <c r="CJ2" s="22"/>
      <c r="CK2" s="22"/>
      <c r="CL2" s="22"/>
      <c r="CM2" s="22"/>
      <c r="CN2" s="22"/>
      <c r="CO2" s="22"/>
      <c r="CP2" s="22"/>
      <c r="CQ2" s="22"/>
      <c r="CR2" s="38"/>
      <c r="CS2" s="310"/>
      <c r="CT2" s="310"/>
      <c r="CU2" s="22"/>
      <c r="CV2" s="22"/>
      <c r="CW2" s="22"/>
      <c r="CX2" s="22"/>
      <c r="CY2" s="22"/>
      <c r="CZ2" s="22"/>
      <c r="DA2" s="22"/>
      <c r="DB2" s="22"/>
      <c r="DC2" s="22"/>
      <c r="DD2" s="22"/>
      <c r="DE2" s="22"/>
      <c r="DF2" s="22"/>
      <c r="DG2" s="22"/>
      <c r="DH2" s="22"/>
      <c r="DI2" s="22"/>
      <c r="DJ2" s="22"/>
      <c r="DK2" s="22"/>
      <c r="DL2" s="22"/>
      <c r="DM2" s="22"/>
      <c r="DN2" s="22"/>
      <c r="DO2" s="22"/>
      <c r="DP2" s="38"/>
      <c r="DQ2" s="310"/>
      <c r="DR2" s="310"/>
      <c r="DS2" s="22"/>
      <c r="DT2" s="22"/>
      <c r="DU2" s="22"/>
      <c r="DV2" s="22"/>
      <c r="DW2" s="22"/>
      <c r="DX2" s="22"/>
      <c r="DY2" s="22"/>
      <c r="DZ2" s="22"/>
      <c r="EA2" s="22"/>
      <c r="EB2" s="22"/>
      <c r="EC2" s="22"/>
      <c r="ED2" s="22"/>
      <c r="EE2" s="22"/>
      <c r="EF2" s="22"/>
      <c r="EG2" s="22"/>
      <c r="EH2" s="22"/>
      <c r="EI2" s="22"/>
      <c r="EJ2" s="22"/>
      <c r="EK2" s="22"/>
      <c r="EL2" s="22"/>
      <c r="EM2" s="22"/>
      <c r="EN2" s="38"/>
      <c r="EO2" s="310"/>
      <c r="EP2" s="310"/>
      <c r="EQ2" s="22"/>
      <c r="ER2" s="22"/>
      <c r="ES2" s="22"/>
      <c r="ET2" s="22"/>
      <c r="EU2" s="22"/>
      <c r="EV2" s="22"/>
      <c r="EW2" s="22"/>
      <c r="EX2" s="22"/>
      <c r="EY2" s="22"/>
      <c r="EZ2" s="22"/>
      <c r="FA2" s="22"/>
      <c r="FB2" s="22"/>
      <c r="FC2" s="22"/>
      <c r="FD2" s="22"/>
      <c r="FE2" s="22"/>
      <c r="FF2" s="22"/>
      <c r="FG2" s="22"/>
      <c r="FH2" s="22"/>
      <c r="FI2" s="22"/>
      <c r="FJ2" s="22"/>
      <c r="FK2" s="22"/>
      <c r="FM2" s="300"/>
      <c r="FN2" s="300"/>
      <c r="FO2" s="1"/>
      <c r="FP2" s="1"/>
      <c r="FQ2" s="1"/>
      <c r="FR2" s="1"/>
      <c r="FS2" s="1"/>
      <c r="FT2" s="1"/>
      <c r="FU2" s="1"/>
      <c r="FV2" s="1"/>
      <c r="FW2" s="1"/>
      <c r="FX2" s="1"/>
      <c r="FY2" s="1"/>
      <c r="FZ2" s="1"/>
      <c r="GA2" s="1"/>
      <c r="GB2" s="1"/>
      <c r="GC2" s="1"/>
      <c r="GD2" s="1"/>
      <c r="GE2" s="1"/>
      <c r="GF2" s="1"/>
      <c r="GG2" s="1"/>
      <c r="GH2" s="1"/>
      <c r="GI2" s="1"/>
      <c r="GK2" s="300"/>
      <c r="GL2" s="300"/>
      <c r="GM2" s="1"/>
      <c r="GN2" s="1"/>
      <c r="GO2" s="1"/>
      <c r="GP2" s="1"/>
      <c r="GQ2" s="1"/>
      <c r="GR2" s="1"/>
      <c r="GS2" s="1"/>
      <c r="GT2" s="1"/>
      <c r="GU2" s="1"/>
      <c r="GV2" s="1"/>
      <c r="GW2" s="1"/>
      <c r="GX2" s="1"/>
      <c r="GY2" s="1"/>
      <c r="GZ2" s="1"/>
      <c r="HA2" s="1"/>
      <c r="HB2" s="1"/>
      <c r="HC2" s="1"/>
      <c r="HD2" s="1"/>
      <c r="HE2" s="1"/>
      <c r="HF2" s="1"/>
      <c r="HG2" s="1"/>
    </row>
    <row r="3" spans="1:215" ht="15">
      <c r="A3" s="300"/>
      <c r="B3" s="300"/>
      <c r="C3" s="1"/>
      <c r="D3" s="1"/>
      <c r="E3" s="1"/>
      <c r="F3" s="1"/>
      <c r="G3" s="1"/>
      <c r="H3" s="1"/>
      <c r="I3" s="1"/>
      <c r="J3" s="1"/>
      <c r="K3" s="1"/>
      <c r="L3" s="1"/>
      <c r="M3" s="1"/>
      <c r="N3" s="1"/>
      <c r="O3" s="1"/>
      <c r="P3" s="1"/>
      <c r="Q3" s="1"/>
      <c r="R3" s="1"/>
      <c r="S3" s="1"/>
      <c r="T3" s="1"/>
      <c r="U3" s="1"/>
      <c r="V3" s="1"/>
      <c r="W3" s="1"/>
      <c r="Y3" s="300"/>
      <c r="Z3" s="300"/>
      <c r="AA3" s="1"/>
      <c r="AB3" s="1"/>
      <c r="AC3" s="1"/>
      <c r="AD3" s="1"/>
      <c r="AE3" s="1"/>
      <c r="AF3" s="1"/>
      <c r="AG3" s="1"/>
      <c r="AH3" s="1"/>
      <c r="AI3" s="1"/>
      <c r="AJ3" s="1"/>
      <c r="AK3" s="1"/>
      <c r="AL3" s="1"/>
      <c r="AM3" s="1"/>
      <c r="AN3" s="1"/>
      <c r="AO3" s="1"/>
      <c r="AP3" s="1"/>
      <c r="AQ3" s="1"/>
      <c r="AR3" s="1"/>
      <c r="AS3" s="1"/>
      <c r="AT3" s="1"/>
      <c r="AU3" s="1"/>
      <c r="AW3" s="310"/>
      <c r="AX3" s="310"/>
      <c r="AY3" s="22"/>
      <c r="AZ3" s="22"/>
      <c r="BA3" s="22"/>
      <c r="BB3" s="22"/>
      <c r="BC3" s="22"/>
      <c r="BD3" s="22"/>
      <c r="BE3" s="22"/>
      <c r="BF3" s="22"/>
      <c r="BG3" s="22"/>
      <c r="BH3" s="22"/>
      <c r="BI3" s="22"/>
      <c r="BJ3" s="22"/>
      <c r="BK3" s="22"/>
      <c r="BL3" s="22"/>
      <c r="BM3" s="22"/>
      <c r="BN3" s="22"/>
      <c r="BO3" s="22"/>
      <c r="BP3" s="22"/>
      <c r="BQ3" s="22"/>
      <c r="BR3" s="22"/>
      <c r="BS3" s="22"/>
      <c r="BT3" s="38"/>
      <c r="BU3" s="310"/>
      <c r="BV3" s="310"/>
      <c r="BW3" s="22"/>
      <c r="BX3" s="22"/>
      <c r="BY3" s="22"/>
      <c r="BZ3" s="22"/>
      <c r="CA3" s="22"/>
      <c r="CB3" s="22"/>
      <c r="CC3" s="22"/>
      <c r="CD3" s="22"/>
      <c r="CE3" s="22"/>
      <c r="CF3" s="22"/>
      <c r="CG3" s="22"/>
      <c r="CH3" s="22"/>
      <c r="CI3" s="22"/>
      <c r="CJ3" s="22"/>
      <c r="CK3" s="22"/>
      <c r="CL3" s="22"/>
      <c r="CM3" s="22"/>
      <c r="CN3" s="22"/>
      <c r="CO3" s="22"/>
      <c r="CP3" s="22"/>
      <c r="CQ3" s="22"/>
      <c r="CR3" s="38"/>
      <c r="CS3" s="310"/>
      <c r="CT3" s="310"/>
      <c r="CU3" s="22"/>
      <c r="CV3" s="22"/>
      <c r="CW3" s="22"/>
      <c r="CX3" s="22"/>
      <c r="CY3" s="22"/>
      <c r="CZ3" s="22"/>
      <c r="DA3" s="22"/>
      <c r="DB3" s="22"/>
      <c r="DC3" s="22"/>
      <c r="DD3" s="22"/>
      <c r="DE3" s="22"/>
      <c r="DF3" s="22"/>
      <c r="DG3" s="22"/>
      <c r="DH3" s="22"/>
      <c r="DI3" s="22"/>
      <c r="DJ3" s="22"/>
      <c r="DK3" s="22"/>
      <c r="DL3" s="22"/>
      <c r="DM3" s="22"/>
      <c r="DN3" s="22"/>
      <c r="DO3" s="22"/>
      <c r="DP3" s="38"/>
      <c r="DQ3" s="310"/>
      <c r="DR3" s="310"/>
      <c r="DS3" s="22"/>
      <c r="DT3" s="22"/>
      <c r="DU3" s="22"/>
      <c r="DV3" s="22"/>
      <c r="DW3" s="22"/>
      <c r="DX3" s="22"/>
      <c r="DY3" s="22"/>
      <c r="DZ3" s="22"/>
      <c r="EA3" s="22"/>
      <c r="EB3" s="22"/>
      <c r="EC3" s="22"/>
      <c r="ED3" s="22"/>
      <c r="EE3" s="22"/>
      <c r="EF3" s="22"/>
      <c r="EG3" s="22"/>
      <c r="EH3" s="22"/>
      <c r="EI3" s="22"/>
      <c r="EJ3" s="22"/>
      <c r="EK3" s="22"/>
      <c r="EL3" s="22"/>
      <c r="EM3" s="22"/>
      <c r="EN3" s="38"/>
      <c r="EO3" s="310"/>
      <c r="EP3" s="310"/>
      <c r="EQ3" s="22"/>
      <c r="ER3" s="22"/>
      <c r="ES3" s="22"/>
      <c r="ET3" s="22"/>
      <c r="EU3" s="22"/>
      <c r="EV3" s="22"/>
      <c r="EW3" s="22"/>
      <c r="EX3" s="22"/>
      <c r="EY3" s="22"/>
      <c r="EZ3" s="22"/>
      <c r="FA3" s="22"/>
      <c r="FB3" s="22"/>
      <c r="FC3" s="22"/>
      <c r="FD3" s="22"/>
      <c r="FE3" s="22"/>
      <c r="FF3" s="22"/>
      <c r="FG3" s="22"/>
      <c r="FH3" s="22"/>
      <c r="FI3" s="22"/>
      <c r="FJ3" s="22"/>
      <c r="FK3" s="22"/>
      <c r="FM3" s="300"/>
      <c r="FN3" s="300"/>
      <c r="FO3" s="1"/>
      <c r="FP3" s="1"/>
      <c r="FQ3" s="1"/>
      <c r="FR3" s="1"/>
      <c r="FS3" s="1"/>
      <c r="FT3" s="1"/>
      <c r="FU3" s="1"/>
      <c r="FV3" s="1"/>
      <c r="FW3" s="1"/>
      <c r="FX3" s="1"/>
      <c r="FY3" s="1"/>
      <c r="FZ3" s="1"/>
      <c r="GA3" s="1"/>
      <c r="GB3" s="1"/>
      <c r="GC3" s="1"/>
      <c r="GD3" s="1"/>
      <c r="GE3" s="1"/>
      <c r="GF3" s="1"/>
      <c r="GG3" s="1"/>
      <c r="GH3" s="1"/>
      <c r="GI3" s="1"/>
      <c r="GK3" s="300"/>
      <c r="GL3" s="300"/>
      <c r="GM3" s="1"/>
      <c r="GN3" s="1"/>
      <c r="GO3" s="1"/>
      <c r="GP3" s="1"/>
      <c r="GQ3" s="1"/>
      <c r="GR3" s="1"/>
      <c r="GS3" s="1"/>
      <c r="GT3" s="1"/>
      <c r="GU3" s="1"/>
      <c r="GV3" s="1"/>
      <c r="GW3" s="1"/>
      <c r="GX3" s="1"/>
      <c r="GY3" s="1"/>
      <c r="GZ3" s="1"/>
      <c r="HA3" s="1"/>
      <c r="HB3" s="1"/>
      <c r="HC3" s="1"/>
      <c r="HD3" s="1"/>
      <c r="HE3" s="1"/>
      <c r="HF3" s="1"/>
      <c r="HG3" s="1"/>
    </row>
    <row r="4" spans="1:215" ht="15">
      <c r="A4" s="300"/>
      <c r="B4" s="300"/>
      <c r="C4" s="1"/>
      <c r="D4" s="1"/>
      <c r="E4" s="1"/>
      <c r="F4" s="1"/>
      <c r="G4" s="1"/>
      <c r="H4" s="1"/>
      <c r="I4" s="1"/>
      <c r="J4" s="1"/>
      <c r="K4" s="1"/>
      <c r="L4" s="1"/>
      <c r="M4" s="1"/>
      <c r="N4" s="1"/>
      <c r="O4" s="1"/>
      <c r="P4" s="1"/>
      <c r="Q4" s="1"/>
      <c r="R4" s="1"/>
      <c r="S4" s="1"/>
      <c r="T4" s="1"/>
      <c r="U4" s="1"/>
      <c r="V4" s="1"/>
      <c r="W4" s="1"/>
      <c r="Y4" s="300"/>
      <c r="Z4" s="300"/>
      <c r="AA4" s="1"/>
      <c r="AB4" s="1"/>
      <c r="AC4" s="1"/>
      <c r="AD4" s="1"/>
      <c r="AE4" s="1"/>
      <c r="AF4" s="1"/>
      <c r="AG4" s="1"/>
      <c r="AH4" s="1"/>
      <c r="AI4" s="1"/>
      <c r="AJ4" s="1"/>
      <c r="AK4" s="1"/>
      <c r="AL4" s="1"/>
      <c r="AM4" s="1"/>
      <c r="AN4" s="1"/>
      <c r="AO4" s="1"/>
      <c r="AP4" s="1"/>
      <c r="AQ4" s="1"/>
      <c r="AR4" s="1"/>
      <c r="AS4" s="1"/>
      <c r="AT4" s="1"/>
      <c r="AU4" s="1"/>
      <c r="AW4" s="310"/>
      <c r="AX4" s="310"/>
      <c r="AY4" s="22"/>
      <c r="AZ4" s="22"/>
      <c r="BA4" s="22"/>
      <c r="BB4" s="22"/>
      <c r="BC4" s="22"/>
      <c r="BD4" s="22"/>
      <c r="BE4" s="22"/>
      <c r="BF4" s="22"/>
      <c r="BG4" s="22"/>
      <c r="BH4" s="22"/>
      <c r="BI4" s="22"/>
      <c r="BJ4" s="22"/>
      <c r="BK4" s="22"/>
      <c r="BL4" s="22"/>
      <c r="BM4" s="22"/>
      <c r="BN4" s="22"/>
      <c r="BO4" s="22"/>
      <c r="BP4" s="22"/>
      <c r="BQ4" s="22"/>
      <c r="BR4" s="22"/>
      <c r="BS4" s="22"/>
      <c r="BT4" s="38"/>
      <c r="BU4" s="310"/>
      <c r="BV4" s="310"/>
      <c r="BW4" s="22"/>
      <c r="BX4" s="22"/>
      <c r="BY4" s="22"/>
      <c r="BZ4" s="22"/>
      <c r="CA4" s="22"/>
      <c r="CB4" s="22"/>
      <c r="CC4" s="22"/>
      <c r="CD4" s="22"/>
      <c r="CE4" s="22"/>
      <c r="CF4" s="22"/>
      <c r="CG4" s="22"/>
      <c r="CH4" s="22"/>
      <c r="CI4" s="22"/>
      <c r="CJ4" s="22"/>
      <c r="CK4" s="22"/>
      <c r="CL4" s="22"/>
      <c r="CM4" s="22"/>
      <c r="CN4" s="22"/>
      <c r="CO4" s="22"/>
      <c r="CP4" s="22"/>
      <c r="CQ4" s="22"/>
      <c r="CR4" s="38"/>
      <c r="CS4" s="310"/>
      <c r="CT4" s="310"/>
      <c r="CU4" s="22"/>
      <c r="CV4" s="22"/>
      <c r="CW4" s="22"/>
      <c r="CX4" s="22"/>
      <c r="CY4" s="22"/>
      <c r="CZ4" s="22"/>
      <c r="DA4" s="22"/>
      <c r="DB4" s="22"/>
      <c r="DC4" s="22"/>
      <c r="DD4" s="22"/>
      <c r="DE4" s="22"/>
      <c r="DF4" s="22"/>
      <c r="DG4" s="22"/>
      <c r="DH4" s="22"/>
      <c r="DI4" s="22"/>
      <c r="DJ4" s="22"/>
      <c r="DK4" s="22"/>
      <c r="DL4" s="22"/>
      <c r="DM4" s="22"/>
      <c r="DN4" s="22"/>
      <c r="DO4" s="22"/>
      <c r="DP4" s="38"/>
      <c r="DQ4" s="310"/>
      <c r="DR4" s="310"/>
      <c r="DS4" s="22"/>
      <c r="DT4" s="22"/>
      <c r="DU4" s="22"/>
      <c r="DV4" s="22"/>
      <c r="DW4" s="22"/>
      <c r="DX4" s="22"/>
      <c r="DY4" s="22"/>
      <c r="DZ4" s="22"/>
      <c r="EA4" s="22"/>
      <c r="EB4" s="22"/>
      <c r="EC4" s="22"/>
      <c r="ED4" s="22"/>
      <c r="EE4" s="22"/>
      <c r="EF4" s="22"/>
      <c r="EG4" s="22"/>
      <c r="EH4" s="22"/>
      <c r="EI4" s="22"/>
      <c r="EJ4" s="22"/>
      <c r="EK4" s="22"/>
      <c r="EL4" s="22"/>
      <c r="EM4" s="22"/>
      <c r="EN4" s="38"/>
      <c r="EO4" s="310"/>
      <c r="EP4" s="310"/>
      <c r="EQ4" s="22"/>
      <c r="ER4" s="22"/>
      <c r="ES4" s="22"/>
      <c r="ET4" s="22"/>
      <c r="EU4" s="22"/>
      <c r="EV4" s="22"/>
      <c r="EW4" s="22"/>
      <c r="EX4" s="22"/>
      <c r="EY4" s="22"/>
      <c r="EZ4" s="22"/>
      <c r="FA4" s="22"/>
      <c r="FB4" s="22"/>
      <c r="FC4" s="22"/>
      <c r="FD4" s="22"/>
      <c r="FE4" s="22"/>
      <c r="FF4" s="22"/>
      <c r="FG4" s="22"/>
      <c r="FH4" s="22"/>
      <c r="FI4" s="22"/>
      <c r="FJ4" s="22"/>
      <c r="FK4" s="22"/>
      <c r="FM4" s="300"/>
      <c r="FN4" s="300"/>
      <c r="FO4" s="1"/>
      <c r="FP4" s="1"/>
      <c r="FQ4" s="1"/>
      <c r="FR4" s="1"/>
      <c r="FS4" s="1"/>
      <c r="FT4" s="1"/>
      <c r="FU4" s="1"/>
      <c r="FV4" s="1"/>
      <c r="FW4" s="1"/>
      <c r="FX4" s="1"/>
      <c r="FY4" s="1"/>
      <c r="FZ4" s="1"/>
      <c r="GA4" s="1"/>
      <c r="GB4" s="1"/>
      <c r="GC4" s="1"/>
      <c r="GD4" s="1"/>
      <c r="GE4" s="1"/>
      <c r="GF4" s="1"/>
      <c r="GG4" s="1"/>
      <c r="GH4" s="1"/>
      <c r="GI4" s="1"/>
      <c r="GK4" s="300"/>
      <c r="GL4" s="300"/>
      <c r="GM4" s="1"/>
      <c r="GN4" s="1"/>
      <c r="GO4" s="1"/>
      <c r="GP4" s="1"/>
      <c r="GQ4" s="1"/>
      <c r="GR4" s="1"/>
      <c r="GS4" s="1"/>
      <c r="GT4" s="1"/>
      <c r="GU4" s="1"/>
      <c r="GV4" s="1"/>
      <c r="GW4" s="1"/>
      <c r="GX4" s="1"/>
      <c r="GY4" s="1"/>
      <c r="GZ4" s="1"/>
      <c r="HA4" s="1"/>
      <c r="HB4" s="1"/>
      <c r="HC4" s="1"/>
      <c r="HD4" s="1"/>
      <c r="HE4" s="1"/>
      <c r="HF4" s="1"/>
      <c r="HG4" s="1"/>
    </row>
    <row r="5" spans="1:215" ht="18">
      <c r="A5" s="301" t="s">
        <v>179</v>
      </c>
      <c r="B5" s="301"/>
      <c r="C5" s="2"/>
      <c r="D5" s="2"/>
      <c r="E5" s="2"/>
      <c r="F5" s="2"/>
      <c r="G5" s="2"/>
      <c r="H5" s="2"/>
      <c r="I5" s="2"/>
      <c r="J5" s="2"/>
      <c r="K5" s="1"/>
      <c r="L5" s="2"/>
      <c r="M5" s="2"/>
      <c r="N5" s="2"/>
      <c r="O5" s="2"/>
      <c r="P5" s="1"/>
      <c r="Q5" s="2"/>
      <c r="R5" s="1"/>
      <c r="S5" s="1"/>
      <c r="T5" s="2"/>
      <c r="U5" s="1"/>
      <c r="V5" s="1"/>
      <c r="W5" s="2" t="s">
        <v>180</v>
      </c>
      <c r="Y5" s="301" t="s">
        <v>179</v>
      </c>
      <c r="Z5" s="301"/>
      <c r="AA5" s="2"/>
      <c r="AB5" s="2"/>
      <c r="AC5" s="2"/>
      <c r="AD5" s="2"/>
      <c r="AE5" s="2"/>
      <c r="AF5" s="2"/>
      <c r="AG5" s="2"/>
      <c r="AH5" s="2"/>
      <c r="AI5" s="1"/>
      <c r="AJ5" s="2"/>
      <c r="AK5" s="2"/>
      <c r="AL5" s="2"/>
      <c r="AM5" s="2"/>
      <c r="AN5" s="1"/>
      <c r="AO5" s="2"/>
      <c r="AP5" s="1"/>
      <c r="AQ5" s="1"/>
      <c r="AR5" s="2"/>
      <c r="AS5" s="1"/>
      <c r="AT5" s="1"/>
      <c r="AU5" s="2" t="s">
        <v>180</v>
      </c>
      <c r="AW5" s="311" t="s">
        <v>285</v>
      </c>
      <c r="AX5" s="311"/>
      <c r="AY5" s="23"/>
      <c r="AZ5" s="23"/>
      <c r="BA5" s="23"/>
      <c r="BB5" s="23"/>
      <c r="BC5" s="23"/>
      <c r="BD5" s="23"/>
      <c r="BE5" s="23"/>
      <c r="BF5" s="23"/>
      <c r="BG5" s="22"/>
      <c r="BH5" s="23"/>
      <c r="BI5" s="23"/>
      <c r="BJ5" s="23"/>
      <c r="BK5" s="23"/>
      <c r="BL5" s="22"/>
      <c r="BM5" s="23"/>
      <c r="BN5" s="22"/>
      <c r="BO5" s="22"/>
      <c r="BP5" s="23"/>
      <c r="BQ5" s="22"/>
      <c r="BR5" s="22"/>
      <c r="BS5" s="23" t="s">
        <v>286</v>
      </c>
      <c r="BT5" s="38"/>
      <c r="BU5" s="311" t="s">
        <v>285</v>
      </c>
      <c r="BV5" s="311"/>
      <c r="BW5" s="23"/>
      <c r="BX5" s="23"/>
      <c r="BY5" s="23"/>
      <c r="BZ5" s="23"/>
      <c r="CA5" s="23"/>
      <c r="CB5" s="23"/>
      <c r="CC5" s="23"/>
      <c r="CD5" s="23"/>
      <c r="CE5" s="22"/>
      <c r="CF5" s="23"/>
      <c r="CG5" s="23"/>
      <c r="CH5" s="23"/>
      <c r="CI5" s="23"/>
      <c r="CJ5" s="22"/>
      <c r="CK5" s="23"/>
      <c r="CL5" s="22"/>
      <c r="CM5" s="22"/>
      <c r="CN5" s="23"/>
      <c r="CO5" s="22"/>
      <c r="CP5" s="22"/>
      <c r="CQ5" s="23" t="s">
        <v>286</v>
      </c>
      <c r="CR5" s="38"/>
      <c r="CS5" s="311" t="s">
        <v>285</v>
      </c>
      <c r="CT5" s="311"/>
      <c r="CU5" s="23"/>
      <c r="CV5" s="23"/>
      <c r="CW5" s="23"/>
      <c r="CX5" s="23"/>
      <c r="CY5" s="23"/>
      <c r="CZ5" s="23"/>
      <c r="DA5" s="23"/>
      <c r="DB5" s="23"/>
      <c r="DC5" s="22"/>
      <c r="DD5" s="23"/>
      <c r="DE5" s="23"/>
      <c r="DF5" s="23"/>
      <c r="DG5" s="23"/>
      <c r="DH5" s="22"/>
      <c r="DI5" s="23"/>
      <c r="DJ5" s="22"/>
      <c r="DK5" s="22"/>
      <c r="DL5" s="23"/>
      <c r="DM5" s="22"/>
      <c r="DN5" s="22"/>
      <c r="DO5" s="23" t="s">
        <v>286</v>
      </c>
      <c r="DP5" s="38"/>
      <c r="DQ5" s="311" t="s">
        <v>285</v>
      </c>
      <c r="DR5" s="311"/>
      <c r="DS5" s="23"/>
      <c r="DT5" s="23"/>
      <c r="DU5" s="23"/>
      <c r="DV5" s="23"/>
      <c r="DW5" s="23"/>
      <c r="DX5" s="23"/>
      <c r="DY5" s="23"/>
      <c r="DZ5" s="23"/>
      <c r="EA5" s="22"/>
      <c r="EB5" s="23"/>
      <c r="EC5" s="23"/>
      <c r="ED5" s="23"/>
      <c r="EE5" s="23"/>
      <c r="EF5" s="22"/>
      <c r="EG5" s="23"/>
      <c r="EH5" s="22"/>
      <c r="EI5" s="22"/>
      <c r="EJ5" s="23"/>
      <c r="EK5" s="22"/>
      <c r="EL5" s="22"/>
      <c r="EM5" s="23" t="s">
        <v>286</v>
      </c>
      <c r="EN5" s="38"/>
      <c r="EO5" s="311" t="s">
        <v>285</v>
      </c>
      <c r="EP5" s="311"/>
      <c r="EQ5" s="23"/>
      <c r="ER5" s="23"/>
      <c r="ES5" s="23"/>
      <c r="ET5" s="23"/>
      <c r="EU5" s="23"/>
      <c r="EV5" s="23"/>
      <c r="EW5" s="23"/>
      <c r="EX5" s="23"/>
      <c r="EY5" s="22"/>
      <c r="EZ5" s="23"/>
      <c r="FA5" s="23"/>
      <c r="FB5" s="23"/>
      <c r="FC5" s="23"/>
      <c r="FD5" s="22"/>
      <c r="FE5" s="23"/>
      <c r="FF5" s="22"/>
      <c r="FG5" s="22"/>
      <c r="FH5" s="23"/>
      <c r="FI5" s="22"/>
      <c r="FJ5" s="22"/>
      <c r="FK5" s="23" t="s">
        <v>286</v>
      </c>
      <c r="FM5" s="301" t="s">
        <v>179</v>
      </c>
      <c r="FN5" s="301"/>
      <c r="FO5" s="2"/>
      <c r="FP5" s="2"/>
      <c r="FQ5" s="2"/>
      <c r="FR5" s="2"/>
      <c r="FS5" s="2"/>
      <c r="FT5" s="2"/>
      <c r="FU5" s="2"/>
      <c r="FV5" s="2"/>
      <c r="FW5" s="1"/>
      <c r="FX5" s="2"/>
      <c r="FY5" s="2"/>
      <c r="FZ5" s="2"/>
      <c r="GA5" s="2"/>
      <c r="GB5" s="1"/>
      <c r="GC5" s="2"/>
      <c r="GD5" s="1"/>
      <c r="GE5" s="1"/>
      <c r="GF5" s="2"/>
      <c r="GG5" s="1"/>
      <c r="GH5" s="1"/>
      <c r="GI5" s="2" t="s">
        <v>180</v>
      </c>
      <c r="GK5" s="301" t="s">
        <v>179</v>
      </c>
      <c r="GL5" s="301"/>
      <c r="GM5" s="2"/>
      <c r="GN5" s="2"/>
      <c r="GO5" s="2"/>
      <c r="GP5" s="2"/>
      <c r="GQ5" s="2"/>
      <c r="GR5" s="2"/>
      <c r="GS5" s="2"/>
      <c r="GT5" s="2"/>
      <c r="GU5" s="1"/>
      <c r="GV5" s="2"/>
      <c r="GW5" s="2"/>
      <c r="GX5" s="2"/>
      <c r="GY5" s="2"/>
      <c r="GZ5" s="1"/>
      <c r="HA5" s="2"/>
      <c r="HB5" s="1"/>
      <c r="HC5" s="1"/>
      <c r="HD5" s="2"/>
      <c r="HE5" s="1"/>
      <c r="HF5" s="1"/>
      <c r="HG5" s="2" t="s">
        <v>180</v>
      </c>
    </row>
    <row r="6" spans="1:215" ht="15">
      <c r="A6" s="300"/>
      <c r="B6" s="300"/>
      <c r="C6" s="1"/>
      <c r="D6" s="1"/>
      <c r="E6" s="1"/>
      <c r="F6" s="1"/>
      <c r="G6" s="1"/>
      <c r="H6" s="1"/>
      <c r="I6" s="1"/>
      <c r="J6" s="1"/>
      <c r="K6" s="1"/>
      <c r="L6" s="1"/>
      <c r="M6" s="1"/>
      <c r="N6" s="1"/>
      <c r="O6" s="1"/>
      <c r="P6" s="1"/>
      <c r="Q6" s="1"/>
      <c r="R6" s="1"/>
      <c r="S6" s="1"/>
      <c r="T6" s="1"/>
      <c r="U6" s="1"/>
      <c r="V6" s="1"/>
      <c r="W6" s="1"/>
      <c r="Y6" s="300"/>
      <c r="Z6" s="300"/>
      <c r="AA6" s="1"/>
      <c r="AB6" s="1"/>
      <c r="AC6" s="1"/>
      <c r="AD6" s="1"/>
      <c r="AE6" s="1"/>
      <c r="AF6" s="1"/>
      <c r="AG6" s="1"/>
      <c r="AH6" s="1"/>
      <c r="AI6" s="1"/>
      <c r="AJ6" s="1"/>
      <c r="AK6" s="1"/>
      <c r="AL6" s="1"/>
      <c r="AM6" s="1"/>
      <c r="AN6" s="1"/>
      <c r="AO6" s="1"/>
      <c r="AP6" s="1"/>
      <c r="AQ6" s="1"/>
      <c r="AR6" s="1"/>
      <c r="AS6" s="1"/>
      <c r="AT6" s="1"/>
      <c r="AU6" s="1"/>
      <c r="AW6" s="310"/>
      <c r="AX6" s="310"/>
      <c r="AY6" s="22"/>
      <c r="AZ6" s="22"/>
      <c r="BA6" s="22"/>
      <c r="BB6" s="22"/>
      <c r="BC6" s="22"/>
      <c r="BD6" s="22"/>
      <c r="BE6" s="22"/>
      <c r="BF6" s="22"/>
      <c r="BG6" s="22"/>
      <c r="BH6" s="22"/>
      <c r="BI6" s="22"/>
      <c r="BJ6" s="22"/>
      <c r="BK6" s="22"/>
      <c r="BL6" s="22"/>
      <c r="BM6" s="22"/>
      <c r="BN6" s="22"/>
      <c r="BO6" s="22"/>
      <c r="BP6" s="22"/>
      <c r="BQ6" s="22"/>
      <c r="BR6" s="22"/>
      <c r="BS6" s="22"/>
      <c r="BT6" s="38"/>
      <c r="BU6" s="310"/>
      <c r="BV6" s="310"/>
      <c r="BW6" s="22"/>
      <c r="BX6" s="22"/>
      <c r="BY6" s="22"/>
      <c r="BZ6" s="22"/>
      <c r="CA6" s="22"/>
      <c r="CB6" s="22"/>
      <c r="CC6" s="22"/>
      <c r="CD6" s="22"/>
      <c r="CE6" s="22"/>
      <c r="CF6" s="22"/>
      <c r="CG6" s="22"/>
      <c r="CH6" s="22"/>
      <c r="CI6" s="22"/>
      <c r="CJ6" s="22"/>
      <c r="CK6" s="22"/>
      <c r="CL6" s="22"/>
      <c r="CM6" s="22"/>
      <c r="CN6" s="22"/>
      <c r="CO6" s="22"/>
      <c r="CP6" s="22"/>
      <c r="CQ6" s="22"/>
      <c r="CR6" s="38"/>
      <c r="CS6" s="310"/>
      <c r="CT6" s="310"/>
      <c r="CU6" s="22"/>
      <c r="CV6" s="22"/>
      <c r="CW6" s="22"/>
      <c r="CX6" s="22"/>
      <c r="CY6" s="22"/>
      <c r="CZ6" s="22"/>
      <c r="DA6" s="22"/>
      <c r="DB6" s="22"/>
      <c r="DC6" s="22"/>
      <c r="DD6" s="22"/>
      <c r="DE6" s="22"/>
      <c r="DF6" s="22"/>
      <c r="DG6" s="22"/>
      <c r="DH6" s="22"/>
      <c r="DI6" s="22"/>
      <c r="DJ6" s="22"/>
      <c r="DK6" s="22"/>
      <c r="DL6" s="22"/>
      <c r="DM6" s="22"/>
      <c r="DN6" s="22"/>
      <c r="DO6" s="22"/>
      <c r="DP6" s="38"/>
      <c r="DQ6" s="310"/>
      <c r="DR6" s="310"/>
      <c r="DS6" s="22"/>
      <c r="DT6" s="22"/>
      <c r="DU6" s="22"/>
      <c r="DV6" s="22"/>
      <c r="DW6" s="22"/>
      <c r="DX6" s="22"/>
      <c r="DY6" s="22"/>
      <c r="DZ6" s="22"/>
      <c r="EA6" s="22"/>
      <c r="EB6" s="22"/>
      <c r="EC6" s="22"/>
      <c r="ED6" s="22"/>
      <c r="EE6" s="22"/>
      <c r="EF6" s="22"/>
      <c r="EG6" s="22"/>
      <c r="EH6" s="22"/>
      <c r="EI6" s="22"/>
      <c r="EJ6" s="22"/>
      <c r="EK6" s="22"/>
      <c r="EL6" s="22"/>
      <c r="EM6" s="22"/>
      <c r="EN6" s="38"/>
      <c r="EO6" s="310"/>
      <c r="EP6" s="310"/>
      <c r="EQ6" s="22"/>
      <c r="ER6" s="22"/>
      <c r="ES6" s="22"/>
      <c r="ET6" s="22"/>
      <c r="EU6" s="22"/>
      <c r="EV6" s="22"/>
      <c r="EW6" s="22"/>
      <c r="EX6" s="22"/>
      <c r="EY6" s="22"/>
      <c r="EZ6" s="22"/>
      <c r="FA6" s="22"/>
      <c r="FB6" s="22"/>
      <c r="FC6" s="22"/>
      <c r="FD6" s="22"/>
      <c r="FE6" s="22"/>
      <c r="FF6" s="22"/>
      <c r="FG6" s="22"/>
      <c r="FH6" s="22"/>
      <c r="FI6" s="22"/>
      <c r="FJ6" s="22"/>
      <c r="FK6" s="22"/>
      <c r="FM6" s="300"/>
      <c r="FN6" s="300"/>
      <c r="FO6" s="1"/>
      <c r="FP6" s="1"/>
      <c r="FQ6" s="1"/>
      <c r="FR6" s="1"/>
      <c r="FS6" s="1"/>
      <c r="FT6" s="1"/>
      <c r="FU6" s="1"/>
      <c r="FV6" s="1"/>
      <c r="FW6" s="1"/>
      <c r="FX6" s="1"/>
      <c r="FY6" s="1"/>
      <c r="FZ6" s="1"/>
      <c r="GA6" s="1"/>
      <c r="GB6" s="1"/>
      <c r="GC6" s="1"/>
      <c r="GD6" s="1"/>
      <c r="GE6" s="1"/>
      <c r="GF6" s="1"/>
      <c r="GG6" s="1"/>
      <c r="GH6" s="1"/>
      <c r="GI6" s="1"/>
      <c r="GK6" s="300"/>
      <c r="GL6" s="300"/>
      <c r="GM6" s="1"/>
      <c r="GN6" s="1"/>
      <c r="GO6" s="1"/>
      <c r="GP6" s="1"/>
      <c r="GQ6" s="1"/>
      <c r="GR6" s="1"/>
      <c r="GS6" s="1"/>
      <c r="GT6" s="1"/>
      <c r="GU6" s="1"/>
      <c r="GV6" s="1"/>
      <c r="GW6" s="1"/>
      <c r="GX6" s="1"/>
      <c r="GY6" s="1"/>
      <c r="GZ6" s="1"/>
      <c r="HA6" s="1"/>
      <c r="HB6" s="1"/>
      <c r="HC6" s="1"/>
      <c r="HD6" s="1"/>
      <c r="HE6" s="1"/>
      <c r="HF6" s="1"/>
      <c r="HG6" s="1"/>
    </row>
    <row r="7" spans="1:215" ht="15.75">
      <c r="A7" s="302" t="s">
        <v>182</v>
      </c>
      <c r="B7" s="302"/>
      <c r="C7" s="2"/>
      <c r="D7" s="2"/>
      <c r="E7" s="2"/>
      <c r="F7" s="2"/>
      <c r="G7" s="2"/>
      <c r="H7" s="2"/>
      <c r="I7" s="2"/>
      <c r="J7" s="2"/>
      <c r="K7" s="2"/>
      <c r="L7" s="2"/>
      <c r="M7" s="2"/>
      <c r="N7" s="2"/>
      <c r="O7" s="2"/>
      <c r="P7" s="2"/>
      <c r="Q7" s="2"/>
      <c r="R7" s="2"/>
      <c r="S7" s="2"/>
      <c r="T7" s="2"/>
      <c r="U7" s="2"/>
      <c r="V7" s="2"/>
      <c r="W7" s="2"/>
      <c r="Y7" s="302" t="s">
        <v>183</v>
      </c>
      <c r="Z7" s="302"/>
      <c r="AA7" s="2"/>
      <c r="AB7" s="2"/>
      <c r="AC7" s="2"/>
      <c r="AD7" s="2"/>
      <c r="AE7" s="2"/>
      <c r="AF7" s="2"/>
      <c r="AG7" s="2"/>
      <c r="AH7" s="2"/>
      <c r="AI7" s="2"/>
      <c r="AJ7" s="2"/>
      <c r="AK7" s="2"/>
      <c r="AL7" s="2"/>
      <c r="AM7" s="2"/>
      <c r="AN7" s="2"/>
      <c r="AO7" s="2"/>
      <c r="AP7" s="2"/>
      <c r="AQ7" s="2"/>
      <c r="AR7" s="2"/>
      <c r="AS7" s="2"/>
      <c r="AT7" s="2"/>
      <c r="AU7" s="2"/>
      <c r="AW7" s="312" t="s">
        <v>287</v>
      </c>
      <c r="AX7" s="312"/>
      <c r="AY7" s="23"/>
      <c r="AZ7" s="23"/>
      <c r="BA7" s="23"/>
      <c r="BB7" s="23"/>
      <c r="BC7" s="23"/>
      <c r="BD7" s="23"/>
      <c r="BE7" s="23"/>
      <c r="BF7" s="23"/>
      <c r="BG7" s="23"/>
      <c r="BH7" s="23"/>
      <c r="BI7" s="23"/>
      <c r="BJ7" s="23"/>
      <c r="BK7" s="23"/>
      <c r="BL7" s="23"/>
      <c r="BM7" s="23"/>
      <c r="BN7" s="23"/>
      <c r="BO7" s="23"/>
      <c r="BP7" s="23"/>
      <c r="BQ7" s="23"/>
      <c r="BR7" s="23"/>
      <c r="BS7" s="23"/>
      <c r="BT7" s="38"/>
      <c r="BU7" s="312" t="s">
        <v>288</v>
      </c>
      <c r="BV7" s="312"/>
      <c r="BW7" s="23"/>
      <c r="BX7" s="23"/>
      <c r="BY7" s="23"/>
      <c r="BZ7" s="23"/>
      <c r="CA7" s="23"/>
      <c r="CB7" s="23"/>
      <c r="CC7" s="23"/>
      <c r="CD7" s="23"/>
      <c r="CE7" s="23"/>
      <c r="CF7" s="23"/>
      <c r="CG7" s="23"/>
      <c r="CH7" s="23"/>
      <c r="CI7" s="23"/>
      <c r="CJ7" s="23"/>
      <c r="CK7" s="23"/>
      <c r="CL7" s="23"/>
      <c r="CM7" s="23"/>
      <c r="CN7" s="23"/>
      <c r="CO7" s="23"/>
      <c r="CP7" s="23"/>
      <c r="CQ7" s="23"/>
      <c r="CR7" s="38"/>
      <c r="CS7" s="312" t="s">
        <v>289</v>
      </c>
      <c r="CT7" s="312"/>
      <c r="CU7" s="23"/>
      <c r="CV7" s="23"/>
      <c r="CW7" s="23"/>
      <c r="CX7" s="23"/>
      <c r="CY7" s="23"/>
      <c r="CZ7" s="23"/>
      <c r="DA7" s="23"/>
      <c r="DB7" s="23"/>
      <c r="DC7" s="23"/>
      <c r="DD7" s="23"/>
      <c r="DE7" s="23"/>
      <c r="DF7" s="23"/>
      <c r="DG7" s="23"/>
      <c r="DH7" s="23"/>
      <c r="DI7" s="23"/>
      <c r="DJ7" s="23"/>
      <c r="DK7" s="23"/>
      <c r="DL7" s="23"/>
      <c r="DM7" s="23"/>
      <c r="DN7" s="23"/>
      <c r="DO7" s="23"/>
      <c r="DP7" s="38"/>
      <c r="DQ7" s="312" t="s">
        <v>290</v>
      </c>
      <c r="DR7" s="312"/>
      <c r="DS7" s="23"/>
      <c r="DT7" s="23"/>
      <c r="DU7" s="23"/>
      <c r="DV7" s="23"/>
      <c r="DW7" s="23"/>
      <c r="DX7" s="23"/>
      <c r="DY7" s="23"/>
      <c r="DZ7" s="23"/>
      <c r="EA7" s="23"/>
      <c r="EB7" s="23"/>
      <c r="EC7" s="23"/>
      <c r="ED7" s="23"/>
      <c r="EE7" s="23"/>
      <c r="EF7" s="23"/>
      <c r="EG7" s="23"/>
      <c r="EH7" s="23"/>
      <c r="EI7" s="23"/>
      <c r="EJ7" s="23"/>
      <c r="EK7" s="23"/>
      <c r="EL7" s="23"/>
      <c r="EM7" s="23"/>
      <c r="EN7" s="38"/>
      <c r="EO7" s="312" t="s">
        <v>291</v>
      </c>
      <c r="EP7" s="312"/>
      <c r="EQ7" s="23"/>
      <c r="ER7" s="23"/>
      <c r="ES7" s="23"/>
      <c r="ET7" s="23"/>
      <c r="EU7" s="23"/>
      <c r="EV7" s="23"/>
      <c r="EW7" s="23"/>
      <c r="EX7" s="23"/>
      <c r="EY7" s="23"/>
      <c r="EZ7" s="23"/>
      <c r="FA7" s="23"/>
      <c r="FB7" s="23"/>
      <c r="FC7" s="23"/>
      <c r="FD7" s="23"/>
      <c r="FE7" s="23"/>
      <c r="FF7" s="23"/>
      <c r="FG7" s="23"/>
      <c r="FH7" s="23"/>
      <c r="FI7" s="23"/>
      <c r="FJ7" s="23"/>
      <c r="FK7" s="23"/>
      <c r="FM7" s="302" t="s">
        <v>189</v>
      </c>
      <c r="FN7" s="302"/>
      <c r="FO7" s="2"/>
      <c r="FP7" s="2"/>
      <c r="FQ7" s="2"/>
      <c r="FR7" s="2"/>
      <c r="FS7" s="2"/>
      <c r="FT7" s="2"/>
      <c r="FU7" s="2"/>
      <c r="FV7" s="2"/>
      <c r="FW7" s="2"/>
      <c r="FX7" s="2"/>
      <c r="FY7" s="2"/>
      <c r="FZ7" s="2"/>
      <c r="GA7" s="2"/>
      <c r="GB7" s="2"/>
      <c r="GC7" s="2"/>
      <c r="GD7" s="2"/>
      <c r="GE7" s="2"/>
      <c r="GF7" s="2"/>
      <c r="GG7" s="2"/>
      <c r="GH7" s="2"/>
      <c r="GI7" s="2"/>
      <c r="GK7" s="302" t="s">
        <v>190</v>
      </c>
      <c r="GL7" s="302"/>
      <c r="GM7" s="2"/>
      <c r="GN7" s="2"/>
      <c r="GO7" s="2"/>
      <c r="GP7" s="2"/>
      <c r="GQ7" s="2"/>
      <c r="GR7" s="2"/>
      <c r="GS7" s="2"/>
      <c r="GT7" s="2"/>
      <c r="GU7" s="2"/>
      <c r="GV7" s="2"/>
      <c r="GW7" s="2"/>
      <c r="GX7" s="2"/>
      <c r="GY7" s="2"/>
      <c r="GZ7" s="2"/>
      <c r="HA7" s="2"/>
      <c r="HB7" s="2"/>
      <c r="HC7" s="2"/>
      <c r="HD7" s="2"/>
      <c r="HE7" s="2"/>
      <c r="HF7" s="2"/>
      <c r="HG7" s="2"/>
    </row>
    <row r="8" spans="1:215" ht="15.75">
      <c r="A8" s="302" t="s">
        <v>506</v>
      </c>
      <c r="B8" s="302"/>
      <c r="C8" s="3"/>
      <c r="D8" s="3"/>
      <c r="E8" s="3"/>
      <c r="F8" s="3"/>
      <c r="G8" s="3"/>
      <c r="H8" s="3"/>
      <c r="I8" s="3"/>
      <c r="J8" s="3"/>
      <c r="K8" s="3"/>
      <c r="L8" s="3"/>
      <c r="M8" s="3"/>
      <c r="N8" s="3"/>
      <c r="O8" s="3"/>
      <c r="P8" s="3"/>
      <c r="Q8" s="3"/>
      <c r="R8" s="3"/>
      <c r="S8" s="3"/>
      <c r="T8" s="3"/>
      <c r="U8" s="3"/>
      <c r="V8" s="3"/>
      <c r="W8" s="3"/>
      <c r="Y8" s="302" t="s">
        <v>506</v>
      </c>
      <c r="Z8" s="302"/>
      <c r="AA8" s="3"/>
      <c r="AB8" s="3"/>
      <c r="AC8" s="3"/>
      <c r="AD8" s="3"/>
      <c r="AE8" s="3"/>
      <c r="AF8" s="3"/>
      <c r="AG8" s="3"/>
      <c r="AH8" s="3"/>
      <c r="AI8" s="3"/>
      <c r="AJ8" s="3"/>
      <c r="AK8" s="3"/>
      <c r="AL8" s="3"/>
      <c r="AM8" s="3"/>
      <c r="AN8" s="3"/>
      <c r="AO8" s="3"/>
      <c r="AP8" s="3"/>
      <c r="AQ8" s="3"/>
      <c r="AR8" s="3"/>
      <c r="AS8" s="3"/>
      <c r="AT8" s="3"/>
      <c r="AU8" s="3"/>
      <c r="AW8" s="312" t="s">
        <v>507</v>
      </c>
      <c r="AX8" s="312"/>
      <c r="AY8" s="24"/>
      <c r="AZ8" s="24"/>
      <c r="BA8" s="24"/>
      <c r="BB8" s="24"/>
      <c r="BC8" s="24"/>
      <c r="BD8" s="24"/>
      <c r="BE8" s="24"/>
      <c r="BF8" s="24"/>
      <c r="BG8" s="24"/>
      <c r="BH8" s="24"/>
      <c r="BI8" s="24"/>
      <c r="BJ8" s="24"/>
      <c r="BK8" s="24"/>
      <c r="BL8" s="24"/>
      <c r="BM8" s="24"/>
      <c r="BN8" s="24"/>
      <c r="BO8" s="24"/>
      <c r="BP8" s="24"/>
      <c r="BQ8" s="24"/>
      <c r="BR8" s="24"/>
      <c r="BS8" s="24"/>
      <c r="BT8" s="38"/>
      <c r="BU8" s="312" t="s">
        <v>507</v>
      </c>
      <c r="BV8" s="312"/>
      <c r="BW8" s="24"/>
      <c r="BX8" s="24"/>
      <c r="BY8" s="24"/>
      <c r="BZ8" s="24"/>
      <c r="CA8" s="24"/>
      <c r="CB8" s="24"/>
      <c r="CC8" s="24"/>
      <c r="CD8" s="24"/>
      <c r="CE8" s="24"/>
      <c r="CF8" s="24"/>
      <c r="CG8" s="24"/>
      <c r="CH8" s="24"/>
      <c r="CI8" s="24"/>
      <c r="CJ8" s="24"/>
      <c r="CK8" s="24"/>
      <c r="CL8" s="24"/>
      <c r="CM8" s="24"/>
      <c r="CN8" s="24"/>
      <c r="CO8" s="24"/>
      <c r="CP8" s="24"/>
      <c r="CQ8" s="24"/>
      <c r="CR8" s="38"/>
      <c r="CS8" s="312" t="s">
        <v>507</v>
      </c>
      <c r="CT8" s="312"/>
      <c r="CU8" s="24"/>
      <c r="CV8" s="24"/>
      <c r="CW8" s="24"/>
      <c r="CX8" s="24"/>
      <c r="CY8" s="24"/>
      <c r="CZ8" s="24"/>
      <c r="DA8" s="24"/>
      <c r="DB8" s="24"/>
      <c r="DC8" s="24"/>
      <c r="DD8" s="24"/>
      <c r="DE8" s="24"/>
      <c r="DF8" s="24"/>
      <c r="DG8" s="24"/>
      <c r="DH8" s="24"/>
      <c r="DI8" s="24"/>
      <c r="DJ8" s="24"/>
      <c r="DK8" s="24"/>
      <c r="DL8" s="24"/>
      <c r="DM8" s="24"/>
      <c r="DN8" s="24"/>
      <c r="DO8" s="24"/>
      <c r="DP8" s="38"/>
      <c r="DQ8" s="312" t="s">
        <v>507</v>
      </c>
      <c r="DR8" s="312"/>
      <c r="DS8" s="24"/>
      <c r="DT8" s="24"/>
      <c r="DU8" s="24"/>
      <c r="DV8" s="24"/>
      <c r="DW8" s="24"/>
      <c r="DX8" s="24"/>
      <c r="DY8" s="24"/>
      <c r="DZ8" s="24"/>
      <c r="EA8" s="24"/>
      <c r="EB8" s="24"/>
      <c r="EC8" s="24"/>
      <c r="ED8" s="24"/>
      <c r="EE8" s="24"/>
      <c r="EF8" s="24"/>
      <c r="EG8" s="24"/>
      <c r="EH8" s="24"/>
      <c r="EI8" s="24"/>
      <c r="EJ8" s="24"/>
      <c r="EK8" s="24"/>
      <c r="EL8" s="24"/>
      <c r="EM8" s="24"/>
      <c r="EN8" s="38"/>
      <c r="EO8" s="312" t="s">
        <v>507</v>
      </c>
      <c r="EP8" s="312"/>
      <c r="EQ8" s="24"/>
      <c r="ER8" s="24"/>
      <c r="ES8" s="24"/>
      <c r="ET8" s="24"/>
      <c r="EU8" s="24"/>
      <c r="EV8" s="24"/>
      <c r="EW8" s="24"/>
      <c r="EX8" s="24"/>
      <c r="EY8" s="24"/>
      <c r="EZ8" s="24"/>
      <c r="FA8" s="24"/>
      <c r="FB8" s="24"/>
      <c r="FC8" s="24"/>
      <c r="FD8" s="24"/>
      <c r="FE8" s="24"/>
      <c r="FF8" s="24"/>
      <c r="FG8" s="24"/>
      <c r="FH8" s="24"/>
      <c r="FI8" s="24"/>
      <c r="FJ8" s="24"/>
      <c r="FK8" s="24"/>
      <c r="FM8" s="302" t="s">
        <v>506</v>
      </c>
      <c r="FN8" s="302"/>
      <c r="FO8" s="3"/>
      <c r="FP8" s="3"/>
      <c r="FQ8" s="3"/>
      <c r="FR8" s="3"/>
      <c r="FS8" s="3"/>
      <c r="FT8" s="3"/>
      <c r="FU8" s="3"/>
      <c r="FV8" s="3"/>
      <c r="FW8" s="3"/>
      <c r="FX8" s="3"/>
      <c r="FY8" s="3"/>
      <c r="FZ8" s="3"/>
      <c r="GA8" s="3"/>
      <c r="GB8" s="3"/>
      <c r="GC8" s="3"/>
      <c r="GD8" s="3"/>
      <c r="GE8" s="3"/>
      <c r="GF8" s="3"/>
      <c r="GG8" s="3"/>
      <c r="GH8" s="3"/>
      <c r="GI8" s="3"/>
      <c r="GK8" s="302" t="s">
        <v>506</v>
      </c>
      <c r="GL8" s="302"/>
      <c r="GM8" s="3"/>
      <c r="GN8" s="3"/>
      <c r="GO8" s="3"/>
      <c r="GP8" s="3"/>
      <c r="GQ8" s="3"/>
      <c r="GR8" s="3"/>
      <c r="GS8" s="3"/>
      <c r="GT8" s="3"/>
      <c r="GU8" s="3"/>
      <c r="GV8" s="3"/>
      <c r="GW8" s="3"/>
      <c r="GX8" s="3"/>
      <c r="GY8" s="3"/>
      <c r="GZ8" s="3"/>
      <c r="HA8" s="3"/>
      <c r="HB8" s="3"/>
      <c r="HC8" s="3"/>
      <c r="HD8" s="3"/>
      <c r="HE8" s="3"/>
      <c r="HF8" s="3"/>
      <c r="HG8" s="3"/>
    </row>
    <row r="9" spans="1:215" ht="15">
      <c r="A9" s="300"/>
      <c r="B9" s="300"/>
      <c r="C9" s="1"/>
      <c r="D9" s="1"/>
      <c r="E9" s="1"/>
      <c r="F9" s="1"/>
      <c r="G9" s="1"/>
      <c r="H9" s="1"/>
      <c r="I9" s="1"/>
      <c r="J9" s="1"/>
      <c r="K9" s="1"/>
      <c r="L9" s="1"/>
      <c r="M9" s="1"/>
      <c r="N9" s="1"/>
      <c r="O9" s="1"/>
      <c r="P9" s="1"/>
      <c r="Q9" s="1"/>
      <c r="R9" s="1"/>
      <c r="S9" s="1"/>
      <c r="T9" s="1"/>
      <c r="U9" s="1"/>
      <c r="V9" s="1"/>
      <c r="W9" s="1"/>
      <c r="Y9" s="300"/>
      <c r="Z9" s="300"/>
      <c r="AA9" s="1"/>
      <c r="AB9" s="1"/>
      <c r="AC9" s="1"/>
      <c r="AD9" s="1"/>
      <c r="AE9" s="1"/>
      <c r="AF9" s="1"/>
      <c r="AG9" s="1"/>
      <c r="AH9" s="1"/>
      <c r="AI9" s="1"/>
      <c r="AJ9" s="1"/>
      <c r="AK9" s="1"/>
      <c r="AL9" s="1"/>
      <c r="AM9" s="1"/>
      <c r="AN9" s="1"/>
      <c r="AO9" s="1"/>
      <c r="AP9" s="1"/>
      <c r="AQ9" s="1"/>
      <c r="AR9" s="1"/>
      <c r="AS9" s="1"/>
      <c r="AT9" s="1"/>
      <c r="AU9" s="1"/>
      <c r="AW9" s="310"/>
      <c r="AX9" s="310"/>
      <c r="AY9" s="22"/>
      <c r="AZ9" s="22"/>
      <c r="BA9" s="22"/>
      <c r="BB9" s="22"/>
      <c r="BC9" s="22"/>
      <c r="BD9" s="22"/>
      <c r="BE9" s="22"/>
      <c r="BF9" s="22"/>
      <c r="BG9" s="22"/>
      <c r="BH9" s="22"/>
      <c r="BI9" s="22"/>
      <c r="BJ9" s="22"/>
      <c r="BK9" s="22"/>
      <c r="BL9" s="22"/>
      <c r="BM9" s="22"/>
      <c r="BN9" s="22"/>
      <c r="BO9" s="22"/>
      <c r="BP9" s="22"/>
      <c r="BQ9" s="22"/>
      <c r="BR9" s="22"/>
      <c r="BS9" s="22"/>
      <c r="BT9" s="38"/>
      <c r="BU9" s="310"/>
      <c r="BV9" s="310"/>
      <c r="BW9" s="22"/>
      <c r="BX9" s="22"/>
      <c r="BY9" s="22"/>
      <c r="BZ9" s="22"/>
      <c r="CA9" s="22"/>
      <c r="CB9" s="22"/>
      <c r="CC9" s="22"/>
      <c r="CD9" s="22"/>
      <c r="CE9" s="22"/>
      <c r="CF9" s="22"/>
      <c r="CG9" s="22"/>
      <c r="CH9" s="22"/>
      <c r="CI9" s="22"/>
      <c r="CJ9" s="22"/>
      <c r="CK9" s="22"/>
      <c r="CL9" s="22"/>
      <c r="CM9" s="22"/>
      <c r="CN9" s="22"/>
      <c r="CO9" s="22"/>
      <c r="CP9" s="22"/>
      <c r="CQ9" s="22"/>
      <c r="CR9" s="38"/>
      <c r="CS9" s="310"/>
      <c r="CT9" s="310"/>
      <c r="CU9" s="22"/>
      <c r="CV9" s="22"/>
      <c r="CW9" s="22"/>
      <c r="CX9" s="22"/>
      <c r="CY9" s="22"/>
      <c r="CZ9" s="22"/>
      <c r="DA9" s="22"/>
      <c r="DB9" s="22"/>
      <c r="DC9" s="22"/>
      <c r="DD9" s="22"/>
      <c r="DE9" s="22"/>
      <c r="DF9" s="22"/>
      <c r="DG9" s="22"/>
      <c r="DH9" s="22"/>
      <c r="DI9" s="22"/>
      <c r="DJ9" s="22"/>
      <c r="DK9" s="22"/>
      <c r="DL9" s="22"/>
      <c r="DM9" s="22"/>
      <c r="DN9" s="22"/>
      <c r="DO9" s="22"/>
      <c r="DP9" s="38"/>
      <c r="DQ9" s="310"/>
      <c r="DR9" s="310"/>
      <c r="DS9" s="22"/>
      <c r="DT9" s="22"/>
      <c r="DU9" s="22"/>
      <c r="DV9" s="22"/>
      <c r="DW9" s="22"/>
      <c r="DX9" s="22"/>
      <c r="DY9" s="22"/>
      <c r="DZ9" s="22"/>
      <c r="EA9" s="22"/>
      <c r="EB9" s="22"/>
      <c r="EC9" s="22"/>
      <c r="ED9" s="22"/>
      <c r="EE9" s="22"/>
      <c r="EF9" s="22"/>
      <c r="EG9" s="22"/>
      <c r="EH9" s="22"/>
      <c r="EI9" s="22"/>
      <c r="EJ9" s="22"/>
      <c r="EK9" s="22"/>
      <c r="EL9" s="22"/>
      <c r="EM9" s="22"/>
      <c r="EN9" s="38"/>
      <c r="EO9" s="310"/>
      <c r="EP9" s="310"/>
      <c r="EQ9" s="22"/>
      <c r="ER9" s="22"/>
      <c r="ES9" s="22"/>
      <c r="ET9" s="22"/>
      <c r="EU9" s="22"/>
      <c r="EV9" s="22"/>
      <c r="EW9" s="22"/>
      <c r="EX9" s="22"/>
      <c r="EY9" s="22"/>
      <c r="EZ9" s="22"/>
      <c r="FA9" s="22"/>
      <c r="FB9" s="22"/>
      <c r="FC9" s="22"/>
      <c r="FD9" s="22"/>
      <c r="FE9" s="22"/>
      <c r="FF9" s="22"/>
      <c r="FG9" s="22"/>
      <c r="FH9" s="22"/>
      <c r="FI9" s="22"/>
      <c r="FJ9" s="22"/>
      <c r="FK9" s="22"/>
      <c r="FM9" s="300"/>
      <c r="FN9" s="300"/>
      <c r="FO9" s="1"/>
      <c r="FP9" s="1"/>
      <c r="FQ9" s="1"/>
      <c r="FR9" s="1"/>
      <c r="FS9" s="1"/>
      <c r="FT9" s="1"/>
      <c r="FU9" s="1"/>
      <c r="FV9" s="1"/>
      <c r="FW9" s="1"/>
      <c r="FX9" s="1"/>
      <c r="FY9" s="1"/>
      <c r="FZ9" s="1"/>
      <c r="GA9" s="1"/>
      <c r="GB9" s="1"/>
      <c r="GC9" s="1"/>
      <c r="GD9" s="1"/>
      <c r="GE9" s="1"/>
      <c r="GF9" s="1"/>
      <c r="GG9" s="1"/>
      <c r="GH9" s="1"/>
      <c r="GI9" s="1"/>
      <c r="GK9" s="300"/>
      <c r="GL9" s="300"/>
      <c r="GM9" s="1"/>
      <c r="GN9" s="1"/>
      <c r="GO9" s="1"/>
      <c r="GP9" s="1"/>
      <c r="GQ9" s="1"/>
      <c r="GR9" s="1"/>
      <c r="GS9" s="1"/>
      <c r="GT9" s="1"/>
      <c r="GU9" s="1"/>
      <c r="GV9" s="1"/>
      <c r="GW9" s="1"/>
      <c r="GX9" s="1"/>
      <c r="GY9" s="1"/>
      <c r="GZ9" s="1"/>
      <c r="HA9" s="1"/>
      <c r="HB9" s="1"/>
      <c r="HC9" s="1"/>
      <c r="HD9" s="1"/>
      <c r="HE9" s="1"/>
      <c r="HF9" s="1"/>
      <c r="HG9" s="1"/>
    </row>
    <row r="10" spans="1:215" ht="15">
      <c r="A10" s="300"/>
      <c r="B10" s="300"/>
      <c r="C10" s="1"/>
      <c r="D10" s="1"/>
      <c r="E10" s="1"/>
      <c r="F10" s="1"/>
      <c r="G10" s="1"/>
      <c r="H10" s="1"/>
      <c r="I10" s="1"/>
      <c r="J10" s="1"/>
      <c r="K10" s="1"/>
      <c r="L10" s="1"/>
      <c r="M10" s="1"/>
      <c r="N10" s="1"/>
      <c r="O10" s="1"/>
      <c r="P10" s="1"/>
      <c r="Q10" s="1"/>
      <c r="R10" s="1"/>
      <c r="S10" s="1"/>
      <c r="T10" s="1"/>
      <c r="U10" s="1"/>
      <c r="V10" s="1"/>
      <c r="W10" s="1"/>
      <c r="Y10" s="300"/>
      <c r="Z10" s="300"/>
      <c r="AA10" s="1"/>
      <c r="AB10" s="1"/>
      <c r="AC10" s="1"/>
      <c r="AD10" s="1"/>
      <c r="AE10" s="1"/>
      <c r="AF10" s="1"/>
      <c r="AG10" s="1"/>
      <c r="AH10" s="1"/>
      <c r="AI10" s="1"/>
      <c r="AJ10" s="1"/>
      <c r="AK10" s="1"/>
      <c r="AL10" s="1"/>
      <c r="AM10" s="1"/>
      <c r="AN10" s="1"/>
      <c r="AO10" s="1"/>
      <c r="AP10" s="1"/>
      <c r="AQ10" s="1"/>
      <c r="AR10" s="1"/>
      <c r="AS10" s="1"/>
      <c r="AT10" s="1"/>
      <c r="AU10" s="1"/>
      <c r="AW10" s="310"/>
      <c r="AX10" s="310"/>
      <c r="AY10" s="22"/>
      <c r="AZ10" s="22"/>
      <c r="BA10" s="22"/>
      <c r="BB10" s="22"/>
      <c r="BC10" s="22"/>
      <c r="BD10" s="22"/>
      <c r="BE10" s="22"/>
      <c r="BF10" s="22"/>
      <c r="BG10" s="22"/>
      <c r="BH10" s="22"/>
      <c r="BI10" s="22"/>
      <c r="BJ10" s="22"/>
      <c r="BK10" s="22"/>
      <c r="BL10" s="22"/>
      <c r="BM10" s="22"/>
      <c r="BN10" s="22"/>
      <c r="BO10" s="22"/>
      <c r="BP10" s="22"/>
      <c r="BQ10" s="22"/>
      <c r="BR10" s="22"/>
      <c r="BS10" s="22"/>
      <c r="BT10" s="38"/>
      <c r="BU10" s="310"/>
      <c r="BV10" s="310"/>
      <c r="BW10" s="22"/>
      <c r="BX10" s="22"/>
      <c r="BY10" s="22"/>
      <c r="BZ10" s="22"/>
      <c r="CA10" s="22"/>
      <c r="CB10" s="22"/>
      <c r="CC10" s="22"/>
      <c r="CD10" s="22"/>
      <c r="CE10" s="22"/>
      <c r="CF10" s="22"/>
      <c r="CG10" s="22"/>
      <c r="CH10" s="22"/>
      <c r="CI10" s="22"/>
      <c r="CJ10" s="22"/>
      <c r="CK10" s="22"/>
      <c r="CL10" s="22"/>
      <c r="CM10" s="22"/>
      <c r="CN10" s="22"/>
      <c r="CO10" s="22"/>
      <c r="CP10" s="22"/>
      <c r="CQ10" s="22"/>
      <c r="CR10" s="38"/>
      <c r="CS10" s="310"/>
      <c r="CT10" s="310"/>
      <c r="CU10" s="22"/>
      <c r="CV10" s="22"/>
      <c r="CW10" s="22"/>
      <c r="CX10" s="22"/>
      <c r="CY10" s="22"/>
      <c r="CZ10" s="22"/>
      <c r="DA10" s="22"/>
      <c r="DB10" s="22"/>
      <c r="DC10" s="22"/>
      <c r="DD10" s="22"/>
      <c r="DE10" s="22"/>
      <c r="DF10" s="22"/>
      <c r="DG10" s="22"/>
      <c r="DH10" s="22"/>
      <c r="DI10" s="22"/>
      <c r="DJ10" s="22"/>
      <c r="DK10" s="22"/>
      <c r="DL10" s="22"/>
      <c r="DM10" s="22"/>
      <c r="DN10" s="22"/>
      <c r="DO10" s="22"/>
      <c r="DP10" s="38"/>
      <c r="DQ10" s="310"/>
      <c r="DR10" s="310"/>
      <c r="DS10" s="22"/>
      <c r="DT10" s="22"/>
      <c r="DU10" s="22"/>
      <c r="DV10" s="22"/>
      <c r="DW10" s="22"/>
      <c r="DX10" s="22"/>
      <c r="DY10" s="22"/>
      <c r="DZ10" s="22"/>
      <c r="EA10" s="22"/>
      <c r="EB10" s="22"/>
      <c r="EC10" s="22"/>
      <c r="ED10" s="22"/>
      <c r="EE10" s="22"/>
      <c r="EF10" s="22"/>
      <c r="EG10" s="22"/>
      <c r="EH10" s="22"/>
      <c r="EI10" s="22"/>
      <c r="EJ10" s="22"/>
      <c r="EK10" s="22"/>
      <c r="EL10" s="22"/>
      <c r="EM10" s="22"/>
      <c r="EN10" s="38"/>
      <c r="EO10" s="310"/>
      <c r="EP10" s="310"/>
      <c r="EQ10" s="22"/>
      <c r="ER10" s="22"/>
      <c r="ES10" s="22"/>
      <c r="ET10" s="22"/>
      <c r="EU10" s="22"/>
      <c r="EV10" s="22"/>
      <c r="EW10" s="22"/>
      <c r="EX10" s="22"/>
      <c r="EY10" s="22"/>
      <c r="EZ10" s="22"/>
      <c r="FA10" s="22"/>
      <c r="FB10" s="22"/>
      <c r="FC10" s="22"/>
      <c r="FD10" s="22"/>
      <c r="FE10" s="22"/>
      <c r="FF10" s="22"/>
      <c r="FG10" s="22"/>
      <c r="FH10" s="22"/>
      <c r="FI10" s="22"/>
      <c r="FJ10" s="22"/>
      <c r="FK10" s="22"/>
      <c r="FM10" s="300"/>
      <c r="FN10" s="300"/>
      <c r="FO10" s="1"/>
      <c r="FP10" s="1"/>
      <c r="FQ10" s="1"/>
      <c r="FR10" s="1"/>
      <c r="FS10" s="1"/>
      <c r="FT10" s="1"/>
      <c r="FU10" s="1"/>
      <c r="FV10" s="1"/>
      <c r="FW10" s="1"/>
      <c r="FX10" s="1"/>
      <c r="FY10" s="1"/>
      <c r="FZ10" s="1"/>
      <c r="GA10" s="1"/>
      <c r="GB10" s="1"/>
      <c r="GC10" s="1"/>
      <c r="GD10" s="1"/>
      <c r="GE10" s="1"/>
      <c r="GF10" s="1"/>
      <c r="GG10" s="1"/>
      <c r="GH10" s="1"/>
      <c r="GI10" s="1"/>
      <c r="GK10" s="300"/>
      <c r="GL10" s="300"/>
      <c r="GM10" s="1"/>
      <c r="GN10" s="1"/>
      <c r="GO10" s="1"/>
      <c r="GP10" s="1"/>
      <c r="GQ10" s="1"/>
      <c r="GR10" s="1"/>
      <c r="GS10" s="1"/>
      <c r="GT10" s="1"/>
      <c r="GU10" s="1"/>
      <c r="GV10" s="1"/>
      <c r="GW10" s="1"/>
      <c r="GX10" s="1"/>
      <c r="GY10" s="1"/>
      <c r="GZ10" s="1"/>
      <c r="HA10" s="1"/>
      <c r="HB10" s="1"/>
      <c r="HC10" s="1"/>
      <c r="HD10" s="1"/>
      <c r="HE10" s="1"/>
      <c r="HF10" s="1"/>
      <c r="HG10" s="1"/>
    </row>
    <row r="11" spans="1:215" ht="15">
      <c r="A11" s="300"/>
      <c r="B11" s="300"/>
      <c r="C11" s="4">
        <v>2000</v>
      </c>
      <c r="D11" s="4">
        <v>2001</v>
      </c>
      <c r="E11" s="4">
        <v>2002</v>
      </c>
      <c r="F11" s="4">
        <v>2003</v>
      </c>
      <c r="G11" s="4">
        <v>2004</v>
      </c>
      <c r="H11" s="4">
        <v>2005</v>
      </c>
      <c r="I11" s="4">
        <v>2006</v>
      </c>
      <c r="J11" s="4">
        <v>2007</v>
      </c>
      <c r="K11" s="4">
        <v>2008</v>
      </c>
      <c r="L11" s="4">
        <v>2009</v>
      </c>
      <c r="M11" s="4">
        <v>2010</v>
      </c>
      <c r="N11" s="4">
        <v>2011</v>
      </c>
      <c r="O11" s="4">
        <v>2012</v>
      </c>
      <c r="P11" s="4">
        <v>2013</v>
      </c>
      <c r="Q11" s="4">
        <v>2014</v>
      </c>
      <c r="R11" s="4">
        <v>2015</v>
      </c>
      <c r="S11" s="4">
        <v>2016</v>
      </c>
      <c r="T11" s="4">
        <v>2017</v>
      </c>
      <c r="U11" s="4">
        <v>2018</v>
      </c>
      <c r="V11" s="4">
        <v>2019</v>
      </c>
      <c r="W11" s="4">
        <v>2020</v>
      </c>
      <c r="Y11" s="300"/>
      <c r="Z11" s="300"/>
      <c r="AA11" s="4">
        <v>2000</v>
      </c>
      <c r="AB11" s="4">
        <v>2001</v>
      </c>
      <c r="AC11" s="4">
        <v>2002</v>
      </c>
      <c r="AD11" s="4">
        <v>2003</v>
      </c>
      <c r="AE11" s="4">
        <v>2004</v>
      </c>
      <c r="AF11" s="4">
        <v>2005</v>
      </c>
      <c r="AG11" s="4">
        <v>2006</v>
      </c>
      <c r="AH11" s="4">
        <v>2007</v>
      </c>
      <c r="AI11" s="4">
        <v>2008</v>
      </c>
      <c r="AJ11" s="4">
        <v>2009</v>
      </c>
      <c r="AK11" s="4">
        <v>2010</v>
      </c>
      <c r="AL11" s="4">
        <v>2011</v>
      </c>
      <c r="AM11" s="4">
        <v>2012</v>
      </c>
      <c r="AN11" s="4">
        <v>2013</v>
      </c>
      <c r="AO11" s="4">
        <v>2014</v>
      </c>
      <c r="AP11" s="4">
        <v>2015</v>
      </c>
      <c r="AQ11" s="4">
        <v>2016</v>
      </c>
      <c r="AR11" s="4">
        <v>2017</v>
      </c>
      <c r="AS11" s="4">
        <v>2018</v>
      </c>
      <c r="AT11" s="4">
        <v>2019</v>
      </c>
      <c r="AU11" s="4">
        <v>2020</v>
      </c>
      <c r="AW11" s="310"/>
      <c r="AX11" s="310"/>
      <c r="AY11" s="25">
        <v>2000</v>
      </c>
      <c r="AZ11" s="25">
        <v>2001</v>
      </c>
      <c r="BA11" s="25">
        <v>2002</v>
      </c>
      <c r="BB11" s="25">
        <v>2003</v>
      </c>
      <c r="BC11" s="25">
        <v>2004</v>
      </c>
      <c r="BD11" s="25">
        <v>2005</v>
      </c>
      <c r="BE11" s="25">
        <v>2006</v>
      </c>
      <c r="BF11" s="25">
        <v>2007</v>
      </c>
      <c r="BG11" s="25">
        <v>2008</v>
      </c>
      <c r="BH11" s="25">
        <v>2009</v>
      </c>
      <c r="BI11" s="25">
        <v>2010</v>
      </c>
      <c r="BJ11" s="25">
        <v>2011</v>
      </c>
      <c r="BK11" s="25">
        <v>2012</v>
      </c>
      <c r="BL11" s="25">
        <v>2013</v>
      </c>
      <c r="BM11" s="25">
        <v>2014</v>
      </c>
      <c r="BN11" s="25">
        <v>2015</v>
      </c>
      <c r="BO11" s="25">
        <v>2016</v>
      </c>
      <c r="BP11" s="25">
        <v>2017</v>
      </c>
      <c r="BQ11" s="25">
        <v>2018</v>
      </c>
      <c r="BR11" s="25">
        <v>2019</v>
      </c>
      <c r="BS11" s="25">
        <v>2020</v>
      </c>
      <c r="BT11" s="38"/>
      <c r="BU11" s="310"/>
      <c r="BV11" s="310"/>
      <c r="BW11" s="25">
        <v>2000</v>
      </c>
      <c r="BX11" s="25">
        <v>2001</v>
      </c>
      <c r="BY11" s="25">
        <v>2002</v>
      </c>
      <c r="BZ11" s="25">
        <v>2003</v>
      </c>
      <c r="CA11" s="25">
        <v>2004</v>
      </c>
      <c r="CB11" s="25">
        <v>2005</v>
      </c>
      <c r="CC11" s="25">
        <v>2006</v>
      </c>
      <c r="CD11" s="25">
        <v>2007</v>
      </c>
      <c r="CE11" s="25">
        <v>2008</v>
      </c>
      <c r="CF11" s="25">
        <v>2009</v>
      </c>
      <c r="CG11" s="25">
        <v>2010</v>
      </c>
      <c r="CH11" s="25">
        <v>2011</v>
      </c>
      <c r="CI11" s="25">
        <v>2012</v>
      </c>
      <c r="CJ11" s="25">
        <v>2013</v>
      </c>
      <c r="CK11" s="25">
        <v>2014</v>
      </c>
      <c r="CL11" s="25">
        <v>2015</v>
      </c>
      <c r="CM11" s="25">
        <v>2016</v>
      </c>
      <c r="CN11" s="25">
        <v>2017</v>
      </c>
      <c r="CO11" s="25">
        <v>2018</v>
      </c>
      <c r="CP11" s="25">
        <v>2019</v>
      </c>
      <c r="CQ11" s="25">
        <v>2020</v>
      </c>
      <c r="CR11" s="38"/>
      <c r="CS11" s="310"/>
      <c r="CT11" s="310"/>
      <c r="CU11" s="25">
        <v>2000</v>
      </c>
      <c r="CV11" s="25">
        <v>2001</v>
      </c>
      <c r="CW11" s="25">
        <v>2002</v>
      </c>
      <c r="CX11" s="25">
        <v>2003</v>
      </c>
      <c r="CY11" s="25">
        <v>2004</v>
      </c>
      <c r="CZ11" s="25">
        <v>2005</v>
      </c>
      <c r="DA11" s="25">
        <v>2006</v>
      </c>
      <c r="DB11" s="25">
        <v>2007</v>
      </c>
      <c r="DC11" s="25">
        <v>2008</v>
      </c>
      <c r="DD11" s="25">
        <v>2009</v>
      </c>
      <c r="DE11" s="25">
        <v>2010</v>
      </c>
      <c r="DF11" s="25">
        <v>2011</v>
      </c>
      <c r="DG11" s="25">
        <v>2012</v>
      </c>
      <c r="DH11" s="25">
        <v>2013</v>
      </c>
      <c r="DI11" s="25">
        <v>2014</v>
      </c>
      <c r="DJ11" s="25">
        <v>2015</v>
      </c>
      <c r="DK11" s="25">
        <v>2016</v>
      </c>
      <c r="DL11" s="25">
        <v>2017</v>
      </c>
      <c r="DM11" s="25">
        <v>2018</v>
      </c>
      <c r="DN11" s="25">
        <v>2019</v>
      </c>
      <c r="DO11" s="25">
        <v>2020</v>
      </c>
      <c r="DP11" s="38"/>
      <c r="DQ11" s="310"/>
      <c r="DR11" s="310"/>
      <c r="DS11" s="25">
        <v>2000</v>
      </c>
      <c r="DT11" s="25">
        <v>2001</v>
      </c>
      <c r="DU11" s="25">
        <v>2002</v>
      </c>
      <c r="DV11" s="25">
        <v>2003</v>
      </c>
      <c r="DW11" s="25">
        <v>2004</v>
      </c>
      <c r="DX11" s="25">
        <v>2005</v>
      </c>
      <c r="DY11" s="25">
        <v>2006</v>
      </c>
      <c r="DZ11" s="25">
        <v>2007</v>
      </c>
      <c r="EA11" s="25">
        <v>2008</v>
      </c>
      <c r="EB11" s="25">
        <v>2009</v>
      </c>
      <c r="EC11" s="25">
        <v>2010</v>
      </c>
      <c r="ED11" s="25">
        <v>2011</v>
      </c>
      <c r="EE11" s="25">
        <v>2012</v>
      </c>
      <c r="EF11" s="25">
        <v>2013</v>
      </c>
      <c r="EG11" s="25">
        <v>2014</v>
      </c>
      <c r="EH11" s="25">
        <v>2015</v>
      </c>
      <c r="EI11" s="25">
        <v>2016</v>
      </c>
      <c r="EJ11" s="25">
        <v>2017</v>
      </c>
      <c r="EK11" s="25">
        <v>2018</v>
      </c>
      <c r="EL11" s="25">
        <v>2019</v>
      </c>
      <c r="EM11" s="25">
        <v>2020</v>
      </c>
      <c r="EN11" s="38"/>
      <c r="EO11" s="310"/>
      <c r="EP11" s="310"/>
      <c r="EQ11" s="25">
        <v>2000</v>
      </c>
      <c r="ER11" s="25">
        <v>2001</v>
      </c>
      <c r="ES11" s="25">
        <v>2002</v>
      </c>
      <c r="ET11" s="25">
        <v>2003</v>
      </c>
      <c r="EU11" s="25">
        <v>2004</v>
      </c>
      <c r="EV11" s="25">
        <v>2005</v>
      </c>
      <c r="EW11" s="25">
        <v>2006</v>
      </c>
      <c r="EX11" s="25">
        <v>2007</v>
      </c>
      <c r="EY11" s="25">
        <v>2008</v>
      </c>
      <c r="EZ11" s="25">
        <v>2009</v>
      </c>
      <c r="FA11" s="25">
        <v>2010</v>
      </c>
      <c r="FB11" s="25">
        <v>2011</v>
      </c>
      <c r="FC11" s="25">
        <v>2012</v>
      </c>
      <c r="FD11" s="25">
        <v>2013</v>
      </c>
      <c r="FE11" s="25">
        <v>2014</v>
      </c>
      <c r="FF11" s="25">
        <v>2015</v>
      </c>
      <c r="FG11" s="25">
        <v>2016</v>
      </c>
      <c r="FH11" s="25">
        <v>2017</v>
      </c>
      <c r="FI11" s="25">
        <v>2018</v>
      </c>
      <c r="FJ11" s="25">
        <v>2019</v>
      </c>
      <c r="FK11" s="25">
        <v>2020</v>
      </c>
      <c r="FM11" s="300"/>
      <c r="FN11" s="300"/>
      <c r="FO11" s="4">
        <v>2000</v>
      </c>
      <c r="FP11" s="4">
        <v>2001</v>
      </c>
      <c r="FQ11" s="4">
        <v>2002</v>
      </c>
      <c r="FR11" s="4">
        <v>2003</v>
      </c>
      <c r="FS11" s="4">
        <v>2004</v>
      </c>
      <c r="FT11" s="4">
        <v>2005</v>
      </c>
      <c r="FU11" s="4">
        <v>2006</v>
      </c>
      <c r="FV11" s="4">
        <v>2007</v>
      </c>
      <c r="FW11" s="4">
        <v>2008</v>
      </c>
      <c r="FX11" s="4">
        <v>2009</v>
      </c>
      <c r="FY11" s="4">
        <v>2010</v>
      </c>
      <c r="FZ11" s="4">
        <v>2011</v>
      </c>
      <c r="GA11" s="4">
        <v>2012</v>
      </c>
      <c r="GB11" s="4">
        <v>2013</v>
      </c>
      <c r="GC11" s="4">
        <v>2014</v>
      </c>
      <c r="GD11" s="4">
        <v>2015</v>
      </c>
      <c r="GE11" s="4">
        <v>2016</v>
      </c>
      <c r="GF11" s="4">
        <v>2017</v>
      </c>
      <c r="GG11" s="4">
        <v>2018</v>
      </c>
      <c r="GH11" s="4">
        <v>2019</v>
      </c>
      <c r="GI11" s="4">
        <v>2020</v>
      </c>
      <c r="GK11" s="300"/>
      <c r="GL11" s="300"/>
      <c r="GM11" s="4">
        <v>2000</v>
      </c>
      <c r="GN11" s="4">
        <v>2001</v>
      </c>
      <c r="GO11" s="4">
        <v>2002</v>
      </c>
      <c r="GP11" s="4">
        <v>2003</v>
      </c>
      <c r="GQ11" s="4">
        <v>2004</v>
      </c>
      <c r="GR11" s="4">
        <v>2005</v>
      </c>
      <c r="GS11" s="4">
        <v>2006</v>
      </c>
      <c r="GT11" s="4">
        <v>2007</v>
      </c>
      <c r="GU11" s="4">
        <v>2008</v>
      </c>
      <c r="GV11" s="4">
        <v>2009</v>
      </c>
      <c r="GW11" s="4">
        <v>2010</v>
      </c>
      <c r="GX11" s="4">
        <v>2011</v>
      </c>
      <c r="GY11" s="4">
        <v>2012</v>
      </c>
      <c r="GZ11" s="4">
        <v>2013</v>
      </c>
      <c r="HA11" s="4">
        <v>2014</v>
      </c>
      <c r="HB11" s="4">
        <v>2015</v>
      </c>
      <c r="HC11" s="4">
        <v>2016</v>
      </c>
      <c r="HD11" s="4">
        <v>2017</v>
      </c>
      <c r="HE11" s="4">
        <v>2018</v>
      </c>
      <c r="HF11" s="4">
        <v>2019</v>
      </c>
      <c r="HG11" s="4">
        <v>2020</v>
      </c>
    </row>
    <row r="12" spans="1:215" ht="15">
      <c r="A12" s="303"/>
      <c r="B12" s="303"/>
      <c r="C12" s="1"/>
      <c r="D12" s="1"/>
      <c r="E12" s="1"/>
      <c r="F12" s="1"/>
      <c r="G12" s="1"/>
      <c r="H12" s="1"/>
      <c r="I12" s="1"/>
      <c r="J12" s="1"/>
      <c r="K12" s="1"/>
      <c r="L12" s="1"/>
      <c r="M12" s="1"/>
      <c r="N12" s="1"/>
      <c r="O12" s="1"/>
      <c r="P12" s="1"/>
      <c r="Q12" s="1"/>
      <c r="R12" s="1"/>
      <c r="S12" s="1"/>
      <c r="T12" s="1"/>
      <c r="U12" s="1"/>
      <c r="V12" s="1"/>
      <c r="W12" s="1"/>
      <c r="Y12" s="303"/>
      <c r="Z12" s="303"/>
      <c r="AA12" s="1"/>
      <c r="AB12" s="1"/>
      <c r="AC12" s="1"/>
      <c r="AD12" s="1"/>
      <c r="AE12" s="1"/>
      <c r="AF12" s="1"/>
      <c r="AG12" s="1"/>
      <c r="AH12" s="1"/>
      <c r="AI12" s="1"/>
      <c r="AJ12" s="1"/>
      <c r="AK12" s="1"/>
      <c r="AL12" s="1"/>
      <c r="AM12" s="1"/>
      <c r="AN12" s="1"/>
      <c r="AO12" s="1"/>
      <c r="AP12" s="1"/>
      <c r="AQ12" s="1"/>
      <c r="AR12" s="1"/>
      <c r="AS12" s="1"/>
      <c r="AT12" s="1"/>
      <c r="AU12" s="1"/>
      <c r="AW12" s="313"/>
      <c r="AX12" s="313"/>
      <c r="AY12" s="22"/>
      <c r="AZ12" s="22"/>
      <c r="BA12" s="22"/>
      <c r="BB12" s="22"/>
      <c r="BC12" s="22"/>
      <c r="BD12" s="22"/>
      <c r="BE12" s="22"/>
      <c r="BF12" s="22"/>
      <c r="BG12" s="22"/>
      <c r="BH12" s="22"/>
      <c r="BI12" s="22"/>
      <c r="BJ12" s="22"/>
      <c r="BK12" s="22"/>
      <c r="BL12" s="22"/>
      <c r="BM12" s="22"/>
      <c r="BN12" s="22"/>
      <c r="BO12" s="22"/>
      <c r="BP12" s="22"/>
      <c r="BQ12" s="22"/>
      <c r="BR12" s="22"/>
      <c r="BS12" s="22"/>
      <c r="BT12" s="38"/>
      <c r="BU12" s="313"/>
      <c r="BV12" s="313"/>
      <c r="BW12" s="22"/>
      <c r="BX12" s="22"/>
      <c r="BY12" s="22"/>
      <c r="BZ12" s="22"/>
      <c r="CA12" s="22"/>
      <c r="CB12" s="22"/>
      <c r="CC12" s="22"/>
      <c r="CD12" s="22"/>
      <c r="CE12" s="22"/>
      <c r="CF12" s="22"/>
      <c r="CG12" s="22"/>
      <c r="CH12" s="22"/>
      <c r="CI12" s="22"/>
      <c r="CJ12" s="22"/>
      <c r="CK12" s="22"/>
      <c r="CL12" s="22"/>
      <c r="CM12" s="22"/>
      <c r="CN12" s="22"/>
      <c r="CO12" s="22"/>
      <c r="CP12" s="22"/>
      <c r="CQ12" s="22"/>
      <c r="CR12" s="38"/>
      <c r="CS12" s="313"/>
      <c r="CT12" s="313"/>
      <c r="CU12" s="22"/>
      <c r="CV12" s="22"/>
      <c r="CW12" s="22"/>
      <c r="CX12" s="22"/>
      <c r="CY12" s="22"/>
      <c r="CZ12" s="22"/>
      <c r="DA12" s="22"/>
      <c r="DB12" s="22"/>
      <c r="DC12" s="22"/>
      <c r="DD12" s="22"/>
      <c r="DE12" s="22"/>
      <c r="DF12" s="22"/>
      <c r="DG12" s="22"/>
      <c r="DH12" s="22"/>
      <c r="DI12" s="22"/>
      <c r="DJ12" s="22"/>
      <c r="DK12" s="22"/>
      <c r="DL12" s="22"/>
      <c r="DM12" s="22"/>
      <c r="DN12" s="22"/>
      <c r="DO12" s="22"/>
      <c r="DP12" s="38"/>
      <c r="DQ12" s="313"/>
      <c r="DR12" s="313"/>
      <c r="DS12" s="22"/>
      <c r="DT12" s="22"/>
      <c r="DU12" s="22"/>
      <c r="DV12" s="22"/>
      <c r="DW12" s="22"/>
      <c r="DX12" s="22"/>
      <c r="DY12" s="22"/>
      <c r="DZ12" s="22"/>
      <c r="EA12" s="22"/>
      <c r="EB12" s="22"/>
      <c r="EC12" s="22"/>
      <c r="ED12" s="22"/>
      <c r="EE12" s="22"/>
      <c r="EF12" s="22"/>
      <c r="EG12" s="22"/>
      <c r="EH12" s="22"/>
      <c r="EI12" s="22"/>
      <c r="EJ12" s="22"/>
      <c r="EK12" s="22"/>
      <c r="EL12" s="22"/>
      <c r="EM12" s="22"/>
      <c r="EN12" s="38"/>
      <c r="EO12" s="313"/>
      <c r="EP12" s="313"/>
      <c r="EQ12" s="22"/>
      <c r="ER12" s="22"/>
      <c r="ES12" s="22"/>
      <c r="ET12" s="22"/>
      <c r="EU12" s="22"/>
      <c r="EV12" s="22"/>
      <c r="EW12" s="22"/>
      <c r="EX12" s="22"/>
      <c r="EY12" s="22"/>
      <c r="EZ12" s="22"/>
      <c r="FA12" s="22"/>
      <c r="FB12" s="22"/>
      <c r="FC12" s="22"/>
      <c r="FD12" s="22"/>
      <c r="FE12" s="22"/>
      <c r="FF12" s="22"/>
      <c r="FG12" s="22"/>
      <c r="FH12" s="22"/>
      <c r="FI12" s="22"/>
      <c r="FJ12" s="22"/>
      <c r="FK12" s="22"/>
      <c r="FM12" s="303"/>
      <c r="FN12" s="303"/>
      <c r="FO12" s="1"/>
      <c r="FP12" s="1"/>
      <c r="FQ12" s="1"/>
      <c r="FR12" s="1"/>
      <c r="FS12" s="1"/>
      <c r="FT12" s="1"/>
      <c r="FU12" s="1"/>
      <c r="FV12" s="1"/>
      <c r="FW12" s="1"/>
      <c r="FX12" s="1"/>
      <c r="FY12" s="1"/>
      <c r="FZ12" s="1"/>
      <c r="GA12" s="1"/>
      <c r="GB12" s="1"/>
      <c r="GC12" s="1"/>
      <c r="GD12" s="1"/>
      <c r="GE12" s="1"/>
      <c r="GF12" s="1"/>
      <c r="GG12" s="1"/>
      <c r="GH12" s="1"/>
      <c r="GI12" s="1"/>
      <c r="GK12" s="303"/>
      <c r="GL12" s="303"/>
      <c r="GM12" s="1"/>
      <c r="GN12" s="1"/>
      <c r="GO12" s="1"/>
      <c r="GP12" s="1"/>
      <c r="GQ12" s="1"/>
      <c r="GR12" s="1"/>
      <c r="GS12" s="1"/>
      <c r="GT12" s="1"/>
      <c r="GU12" s="1"/>
      <c r="GV12" s="1"/>
      <c r="GW12" s="1"/>
      <c r="GX12" s="1"/>
      <c r="GY12" s="1"/>
      <c r="GZ12" s="1"/>
      <c r="HA12" s="1"/>
      <c r="HB12" s="1"/>
      <c r="HC12" s="1"/>
      <c r="HD12" s="1"/>
      <c r="HE12" s="1"/>
      <c r="HF12" s="1"/>
      <c r="HG12" s="1"/>
    </row>
    <row r="13" spans="1:215" ht="15">
      <c r="A13" s="11"/>
      <c r="B13" s="11" t="s">
        <v>508</v>
      </c>
      <c r="C13" s="11">
        <v>0</v>
      </c>
      <c r="D13" s="11">
        <v>0</v>
      </c>
      <c r="E13" s="11">
        <v>0</v>
      </c>
      <c r="F13" s="11">
        <v>0</v>
      </c>
      <c r="G13" s="11">
        <v>0</v>
      </c>
      <c r="H13" s="11">
        <v>0</v>
      </c>
      <c r="I13" s="11">
        <v>0</v>
      </c>
      <c r="J13" s="11">
        <v>0</v>
      </c>
      <c r="K13" s="11">
        <v>0</v>
      </c>
      <c r="L13" s="11">
        <v>0.1</v>
      </c>
      <c r="M13" s="11">
        <v>0</v>
      </c>
      <c r="N13" s="11">
        <v>0.1</v>
      </c>
      <c r="O13" s="11">
        <v>0</v>
      </c>
      <c r="P13" s="11">
        <v>0.2</v>
      </c>
      <c r="Q13" s="11">
        <v>0.2</v>
      </c>
      <c r="R13" s="11">
        <v>0.2</v>
      </c>
      <c r="S13" s="11">
        <v>0.1</v>
      </c>
      <c r="T13" s="11">
        <v>0.1</v>
      </c>
      <c r="U13" s="11">
        <v>0.1</v>
      </c>
      <c r="V13" s="11">
        <v>0.1</v>
      </c>
      <c r="W13" s="11">
        <v>0</v>
      </c>
      <c r="Y13" s="11"/>
      <c r="Z13" s="11" t="s">
        <v>508</v>
      </c>
      <c r="AA13" s="11">
        <v>0.7</v>
      </c>
      <c r="AB13" s="11">
        <v>0.7</v>
      </c>
      <c r="AC13" s="11">
        <v>0.9</v>
      </c>
      <c r="AD13" s="11">
        <v>1.2</v>
      </c>
      <c r="AE13" s="11">
        <v>1.1000000000000001</v>
      </c>
      <c r="AF13" s="11">
        <v>0.8</v>
      </c>
      <c r="AG13" s="11">
        <v>0.7</v>
      </c>
      <c r="AH13" s="11">
        <v>0.8</v>
      </c>
      <c r="AI13" s="11">
        <v>0.8</v>
      </c>
      <c r="AJ13" s="11">
        <v>0.9</v>
      </c>
      <c r="AK13" s="11">
        <v>0.8</v>
      </c>
      <c r="AL13" s="11">
        <v>1.1000000000000001</v>
      </c>
      <c r="AM13" s="11">
        <v>0.8</v>
      </c>
      <c r="AN13" s="11">
        <v>0.9</v>
      </c>
      <c r="AO13" s="11">
        <v>1</v>
      </c>
      <c r="AP13" s="11">
        <v>1</v>
      </c>
      <c r="AQ13" s="11">
        <v>0.8</v>
      </c>
      <c r="AR13" s="11">
        <v>0.9</v>
      </c>
      <c r="AS13" s="11">
        <v>1</v>
      </c>
      <c r="AT13" s="11">
        <v>0.9</v>
      </c>
      <c r="AU13" s="11">
        <v>0.7</v>
      </c>
      <c r="AW13" s="27"/>
      <c r="AX13" s="27" t="s">
        <v>509</v>
      </c>
      <c r="AY13" s="27">
        <v>1.7</v>
      </c>
      <c r="AZ13" s="27">
        <v>1.6</v>
      </c>
      <c r="BA13" s="27">
        <v>1.9</v>
      </c>
      <c r="BB13" s="27">
        <v>2.2000000000000002</v>
      </c>
      <c r="BC13" s="27">
        <v>1.8</v>
      </c>
      <c r="BD13" s="27">
        <v>2</v>
      </c>
      <c r="BE13" s="27">
        <v>1.9</v>
      </c>
      <c r="BF13" s="27">
        <v>1.7</v>
      </c>
      <c r="BG13" s="27">
        <v>1.5</v>
      </c>
      <c r="BH13" s="27">
        <v>1.7</v>
      </c>
      <c r="BI13" s="27">
        <v>1.9</v>
      </c>
      <c r="BJ13" s="27">
        <v>2.6</v>
      </c>
      <c r="BK13" s="27">
        <v>1.9</v>
      </c>
      <c r="BL13" s="27">
        <v>1.7</v>
      </c>
      <c r="BM13" s="27">
        <v>1.6</v>
      </c>
      <c r="BN13" s="27">
        <v>1.5</v>
      </c>
      <c r="BO13" s="27">
        <v>1.6</v>
      </c>
      <c r="BP13" s="27">
        <v>1.4</v>
      </c>
      <c r="BQ13" s="27">
        <v>1.4</v>
      </c>
      <c r="BR13" s="27">
        <v>1.4</v>
      </c>
      <c r="BS13" s="27">
        <v>1.1000000000000001</v>
      </c>
      <c r="BT13" s="38"/>
      <c r="BU13" s="27"/>
      <c r="BV13" s="27" t="s">
        <v>509</v>
      </c>
      <c r="BW13" s="27">
        <v>4.3</v>
      </c>
      <c r="BX13" s="27">
        <v>3.9</v>
      </c>
      <c r="BY13" s="27">
        <v>4.2</v>
      </c>
      <c r="BZ13" s="27">
        <v>5</v>
      </c>
      <c r="CA13" s="27">
        <v>4.9000000000000004</v>
      </c>
      <c r="CB13" s="27">
        <v>5.0999999999999996</v>
      </c>
      <c r="CC13" s="27">
        <v>5.5</v>
      </c>
      <c r="CD13" s="27">
        <v>6.1</v>
      </c>
      <c r="CE13" s="27">
        <v>6.7</v>
      </c>
      <c r="CF13" s="27">
        <v>6.3</v>
      </c>
      <c r="CG13" s="27">
        <v>7</v>
      </c>
      <c r="CH13" s="27">
        <v>7.3</v>
      </c>
      <c r="CI13" s="27">
        <v>6.7</v>
      </c>
      <c r="CJ13" s="27">
        <v>8.1</v>
      </c>
      <c r="CK13" s="27">
        <v>7.5</v>
      </c>
      <c r="CL13" s="27">
        <v>7.9</v>
      </c>
      <c r="CM13" s="27">
        <v>7.5</v>
      </c>
      <c r="CN13" s="27">
        <v>7.8</v>
      </c>
      <c r="CO13" s="27">
        <v>7.6</v>
      </c>
      <c r="CP13" s="27">
        <v>8.1</v>
      </c>
      <c r="CQ13" s="27">
        <v>6.3</v>
      </c>
      <c r="CR13" s="38"/>
      <c r="CS13" s="27"/>
      <c r="CT13" s="27" t="s">
        <v>509</v>
      </c>
      <c r="CU13" s="27">
        <v>9.5</v>
      </c>
      <c r="CV13" s="27">
        <v>8.5</v>
      </c>
      <c r="CW13" s="27">
        <v>10.3</v>
      </c>
      <c r="CX13" s="27">
        <v>10.7</v>
      </c>
      <c r="CY13" s="27">
        <v>10.9</v>
      </c>
      <c r="CZ13" s="27">
        <v>12.4</v>
      </c>
      <c r="DA13" s="27">
        <v>10.1</v>
      </c>
      <c r="DB13" s="27">
        <v>10.5</v>
      </c>
      <c r="DC13" s="27">
        <v>11.1</v>
      </c>
      <c r="DD13" s="27">
        <v>12</v>
      </c>
      <c r="DE13" s="27">
        <v>13.3</v>
      </c>
      <c r="DF13" s="27">
        <v>14.1</v>
      </c>
      <c r="DG13" s="27">
        <v>13.4</v>
      </c>
      <c r="DH13" s="27">
        <v>14.1</v>
      </c>
      <c r="DI13" s="27">
        <v>13</v>
      </c>
      <c r="DJ13" s="27">
        <v>13</v>
      </c>
      <c r="DK13" s="27">
        <v>11.1</v>
      </c>
      <c r="DL13" s="27">
        <v>11.8</v>
      </c>
      <c r="DM13" s="27">
        <v>12.5</v>
      </c>
      <c r="DN13" s="27">
        <v>12.7</v>
      </c>
      <c r="DO13" s="27">
        <v>9.5</v>
      </c>
      <c r="DP13" s="38"/>
      <c r="DQ13" s="27"/>
      <c r="DR13" s="27" t="s">
        <v>509</v>
      </c>
      <c r="DS13" s="27">
        <v>0.6</v>
      </c>
      <c r="DT13" s="27">
        <v>0.5</v>
      </c>
      <c r="DU13" s="27">
        <v>0.6</v>
      </c>
      <c r="DV13" s="27">
        <v>0.8</v>
      </c>
      <c r="DW13" s="27">
        <v>0.7</v>
      </c>
      <c r="DX13" s="27">
        <v>0.8</v>
      </c>
      <c r="DY13" s="27">
        <v>0.7</v>
      </c>
      <c r="DZ13" s="27">
        <v>0.7</v>
      </c>
      <c r="EA13" s="27">
        <v>0.8</v>
      </c>
      <c r="EB13" s="27">
        <v>0.9</v>
      </c>
      <c r="EC13" s="27">
        <v>0.8</v>
      </c>
      <c r="ED13" s="27">
        <v>0.9</v>
      </c>
      <c r="EE13" s="27">
        <v>0.9</v>
      </c>
      <c r="EF13" s="27">
        <v>0.8</v>
      </c>
      <c r="EG13" s="27">
        <v>0.8</v>
      </c>
      <c r="EH13" s="27">
        <v>0.7</v>
      </c>
      <c r="EI13" s="27">
        <v>0.7</v>
      </c>
      <c r="EJ13" s="27">
        <v>0.8</v>
      </c>
      <c r="EK13" s="27">
        <v>0.8</v>
      </c>
      <c r="EL13" s="27">
        <v>0.9</v>
      </c>
      <c r="EM13" s="27">
        <v>0.6</v>
      </c>
      <c r="EN13" s="38"/>
      <c r="EO13" s="27"/>
      <c r="EP13" s="27" t="s">
        <v>509</v>
      </c>
      <c r="EQ13" s="27">
        <v>1.1000000000000001</v>
      </c>
      <c r="ER13" s="27">
        <v>0.9</v>
      </c>
      <c r="ES13" s="27">
        <v>1.2</v>
      </c>
      <c r="ET13" s="27">
        <v>1.5</v>
      </c>
      <c r="EU13" s="27">
        <v>1.4</v>
      </c>
      <c r="EV13" s="27">
        <v>1.4</v>
      </c>
      <c r="EW13" s="27">
        <v>1.3</v>
      </c>
      <c r="EX13" s="27">
        <v>1.6</v>
      </c>
      <c r="EY13" s="27">
        <v>1.6</v>
      </c>
      <c r="EZ13" s="27">
        <v>1.9</v>
      </c>
      <c r="FA13" s="27">
        <v>1.7</v>
      </c>
      <c r="FB13" s="27">
        <v>1.7</v>
      </c>
      <c r="FC13" s="27">
        <v>1.6</v>
      </c>
      <c r="FD13" s="27">
        <v>1.9</v>
      </c>
      <c r="FE13" s="27">
        <v>1.7</v>
      </c>
      <c r="FF13" s="27">
        <v>1.7</v>
      </c>
      <c r="FG13" s="27">
        <v>1.4</v>
      </c>
      <c r="FH13" s="27">
        <v>1.6</v>
      </c>
      <c r="FI13" s="27">
        <v>1.6</v>
      </c>
      <c r="FJ13" s="27">
        <v>1.6</v>
      </c>
      <c r="FK13" s="27">
        <v>1.2</v>
      </c>
      <c r="FM13" s="11"/>
      <c r="FN13" s="11" t="s">
        <v>508</v>
      </c>
      <c r="FO13" s="11">
        <v>4.5</v>
      </c>
      <c r="FP13" s="11">
        <v>5.7</v>
      </c>
      <c r="FQ13" s="11">
        <v>7</v>
      </c>
      <c r="FR13" s="11">
        <v>5.8</v>
      </c>
      <c r="FS13" s="11">
        <v>5.3</v>
      </c>
      <c r="FT13" s="11">
        <v>6</v>
      </c>
      <c r="FU13" s="11">
        <v>4.8</v>
      </c>
      <c r="FV13" s="11">
        <v>5.9</v>
      </c>
      <c r="FW13" s="11">
        <v>5.9</v>
      </c>
      <c r="FX13" s="11">
        <v>6.6</v>
      </c>
      <c r="FY13" s="11">
        <v>7.4</v>
      </c>
      <c r="FZ13" s="11">
        <v>7.4</v>
      </c>
      <c r="GA13" s="11">
        <v>6.7</v>
      </c>
      <c r="GB13" s="11">
        <v>7.6</v>
      </c>
      <c r="GC13" s="11">
        <v>8.1999999999999993</v>
      </c>
      <c r="GD13" s="11">
        <v>7.5</v>
      </c>
      <c r="GE13" s="11">
        <v>6.1</v>
      </c>
      <c r="GF13" s="11">
        <v>6.6</v>
      </c>
      <c r="GG13" s="11">
        <v>6.9</v>
      </c>
      <c r="GH13" s="11">
        <v>7</v>
      </c>
      <c r="GI13" s="11">
        <v>5.4</v>
      </c>
      <c r="GK13" s="11"/>
      <c r="GL13" s="11" t="s">
        <v>508</v>
      </c>
      <c r="GM13" s="11">
        <v>5.0999999999999996</v>
      </c>
      <c r="GN13" s="11">
        <v>5.6</v>
      </c>
      <c r="GO13" s="11">
        <v>6.3</v>
      </c>
      <c r="GP13" s="11">
        <v>6.1</v>
      </c>
      <c r="GQ13" s="11">
        <v>5.7</v>
      </c>
      <c r="GR13" s="11">
        <v>6.1</v>
      </c>
      <c r="GS13" s="11">
        <v>4.5999999999999996</v>
      </c>
      <c r="GT13" s="11">
        <v>5.9</v>
      </c>
      <c r="GU13" s="11">
        <v>6.1</v>
      </c>
      <c r="GV13" s="11">
        <v>5.0999999999999996</v>
      </c>
      <c r="GW13" s="11">
        <v>5.4</v>
      </c>
      <c r="GX13" s="11">
        <v>5.0999999999999996</v>
      </c>
      <c r="GY13" s="11">
        <v>5.2</v>
      </c>
      <c r="GZ13" s="11">
        <v>5.9</v>
      </c>
      <c r="HA13" s="11">
        <v>5.5</v>
      </c>
      <c r="HB13" s="11">
        <v>5.4</v>
      </c>
      <c r="HC13" s="11">
        <v>5.0999999999999996</v>
      </c>
      <c r="HD13" s="11">
        <v>5.6</v>
      </c>
      <c r="HE13" s="11">
        <v>5.8</v>
      </c>
      <c r="HF13" s="11">
        <v>6</v>
      </c>
      <c r="HG13" s="11">
        <v>4.7</v>
      </c>
    </row>
    <row r="14" spans="1:215" ht="15">
      <c r="A14" s="1"/>
      <c r="B14" s="18" t="s">
        <v>296</v>
      </c>
      <c r="C14" s="1"/>
      <c r="D14" s="1"/>
      <c r="E14" s="1"/>
      <c r="F14" s="1"/>
      <c r="G14" s="1"/>
      <c r="H14" s="1"/>
      <c r="I14" s="1"/>
      <c r="J14" s="1"/>
      <c r="K14" s="1"/>
      <c r="L14" s="1"/>
      <c r="M14" s="1"/>
      <c r="N14" s="1"/>
      <c r="O14" s="1"/>
      <c r="P14" s="1"/>
      <c r="Q14" s="1"/>
      <c r="R14" s="1"/>
      <c r="S14" s="1"/>
      <c r="T14" s="1"/>
      <c r="U14" s="1"/>
      <c r="V14" s="1"/>
      <c r="W14" s="1"/>
      <c r="Y14" s="1"/>
      <c r="Z14" s="18" t="s">
        <v>296</v>
      </c>
      <c r="AA14" s="1"/>
      <c r="AB14" s="1"/>
      <c r="AC14" s="1"/>
      <c r="AD14" s="1"/>
      <c r="AE14" s="1"/>
      <c r="AF14" s="1"/>
      <c r="AG14" s="1"/>
      <c r="AH14" s="1"/>
      <c r="AI14" s="1"/>
      <c r="AJ14" s="1"/>
      <c r="AK14" s="1"/>
      <c r="AL14" s="1"/>
      <c r="AM14" s="1"/>
      <c r="AN14" s="1"/>
      <c r="AO14" s="1"/>
      <c r="AP14" s="1"/>
      <c r="AQ14" s="1"/>
      <c r="AR14" s="1"/>
      <c r="AS14" s="1"/>
      <c r="AT14" s="1"/>
      <c r="AU14" s="1"/>
      <c r="AW14" s="22"/>
      <c r="AX14" s="28" t="s">
        <v>297</v>
      </c>
      <c r="AY14" s="22"/>
      <c r="AZ14" s="22"/>
      <c r="BA14" s="22"/>
      <c r="BB14" s="22"/>
      <c r="BC14" s="22"/>
      <c r="BD14" s="22"/>
      <c r="BE14" s="22"/>
      <c r="BF14" s="22"/>
      <c r="BG14" s="22"/>
      <c r="BH14" s="22"/>
      <c r="BI14" s="22"/>
      <c r="BJ14" s="22"/>
      <c r="BK14" s="22"/>
      <c r="BL14" s="22"/>
      <c r="BM14" s="22"/>
      <c r="BN14" s="22"/>
      <c r="BO14" s="22"/>
      <c r="BP14" s="22"/>
      <c r="BQ14" s="22"/>
      <c r="BR14" s="22"/>
      <c r="BS14" s="22"/>
      <c r="BT14" s="38"/>
      <c r="BU14" s="22"/>
      <c r="BV14" s="28" t="s">
        <v>297</v>
      </c>
      <c r="BW14" s="22"/>
      <c r="BX14" s="22"/>
      <c r="BY14" s="22"/>
      <c r="BZ14" s="22"/>
      <c r="CA14" s="22"/>
      <c r="CB14" s="22"/>
      <c r="CC14" s="22"/>
      <c r="CD14" s="22"/>
      <c r="CE14" s="22"/>
      <c r="CF14" s="22"/>
      <c r="CG14" s="22"/>
      <c r="CH14" s="22"/>
      <c r="CI14" s="22"/>
      <c r="CJ14" s="22"/>
      <c r="CK14" s="22"/>
      <c r="CL14" s="22"/>
      <c r="CM14" s="22"/>
      <c r="CN14" s="22"/>
      <c r="CO14" s="22"/>
      <c r="CP14" s="22"/>
      <c r="CQ14" s="22"/>
      <c r="CR14" s="38"/>
      <c r="CS14" s="22"/>
      <c r="CT14" s="28" t="s">
        <v>297</v>
      </c>
      <c r="CU14" s="22"/>
      <c r="CV14" s="22"/>
      <c r="CW14" s="22"/>
      <c r="CX14" s="22"/>
      <c r="CY14" s="22"/>
      <c r="CZ14" s="22"/>
      <c r="DA14" s="22"/>
      <c r="DB14" s="22"/>
      <c r="DC14" s="22"/>
      <c r="DD14" s="22"/>
      <c r="DE14" s="22"/>
      <c r="DF14" s="22"/>
      <c r="DG14" s="22"/>
      <c r="DH14" s="22"/>
      <c r="DI14" s="22"/>
      <c r="DJ14" s="22"/>
      <c r="DK14" s="22"/>
      <c r="DL14" s="22"/>
      <c r="DM14" s="22"/>
      <c r="DN14" s="22"/>
      <c r="DO14" s="22"/>
      <c r="DP14" s="38"/>
      <c r="DQ14" s="22"/>
      <c r="DR14" s="28" t="s">
        <v>297</v>
      </c>
      <c r="DS14" s="22"/>
      <c r="DT14" s="22"/>
      <c r="DU14" s="22"/>
      <c r="DV14" s="22"/>
      <c r="DW14" s="22"/>
      <c r="DX14" s="22"/>
      <c r="DY14" s="22"/>
      <c r="DZ14" s="22"/>
      <c r="EA14" s="22"/>
      <c r="EB14" s="22"/>
      <c r="EC14" s="22"/>
      <c r="ED14" s="22"/>
      <c r="EE14" s="22"/>
      <c r="EF14" s="22"/>
      <c r="EG14" s="22"/>
      <c r="EH14" s="22"/>
      <c r="EI14" s="22"/>
      <c r="EJ14" s="22"/>
      <c r="EK14" s="22"/>
      <c r="EL14" s="22"/>
      <c r="EM14" s="22"/>
      <c r="EN14" s="38"/>
      <c r="EO14" s="22"/>
      <c r="EP14" s="28" t="s">
        <v>297</v>
      </c>
      <c r="EQ14" s="22"/>
      <c r="ER14" s="22"/>
      <c r="ES14" s="22"/>
      <c r="ET14" s="22"/>
      <c r="EU14" s="22"/>
      <c r="EV14" s="22"/>
      <c r="EW14" s="22"/>
      <c r="EX14" s="22"/>
      <c r="EY14" s="22"/>
      <c r="EZ14" s="22"/>
      <c r="FA14" s="22"/>
      <c r="FB14" s="22"/>
      <c r="FC14" s="22"/>
      <c r="FD14" s="22"/>
      <c r="FE14" s="22"/>
      <c r="FF14" s="22"/>
      <c r="FG14" s="22"/>
      <c r="FH14" s="22"/>
      <c r="FI14" s="22"/>
      <c r="FJ14" s="22"/>
      <c r="FK14" s="22"/>
      <c r="FM14" s="1"/>
      <c r="FN14" s="18" t="s">
        <v>296</v>
      </c>
      <c r="FO14" s="1"/>
      <c r="FP14" s="1"/>
      <c r="FQ14" s="1"/>
      <c r="FR14" s="1"/>
      <c r="FS14" s="1"/>
      <c r="FT14" s="1"/>
      <c r="FU14" s="1"/>
      <c r="FV14" s="1"/>
      <c r="FW14" s="1"/>
      <c r="FX14" s="1"/>
      <c r="FY14" s="1"/>
      <c r="FZ14" s="1"/>
      <c r="GA14" s="1"/>
      <c r="GB14" s="1"/>
      <c r="GC14" s="1"/>
      <c r="GD14" s="1"/>
      <c r="GE14" s="1"/>
      <c r="GF14" s="1"/>
      <c r="GG14" s="1"/>
      <c r="GH14" s="1"/>
      <c r="GI14" s="1"/>
      <c r="GK14" s="1"/>
      <c r="GL14" s="18" t="s">
        <v>296</v>
      </c>
      <c r="GM14" s="1"/>
      <c r="GN14" s="1"/>
      <c r="GO14" s="1"/>
      <c r="GP14" s="1"/>
      <c r="GQ14" s="1"/>
      <c r="GR14" s="1"/>
      <c r="GS14" s="1"/>
      <c r="GT14" s="1"/>
      <c r="GU14" s="1"/>
      <c r="GV14" s="1"/>
      <c r="GW14" s="1"/>
      <c r="GX14" s="1"/>
      <c r="GY14" s="1"/>
      <c r="GZ14" s="1"/>
      <c r="HA14" s="1"/>
      <c r="HB14" s="1"/>
      <c r="HC14" s="1"/>
      <c r="HD14" s="1"/>
      <c r="HE14" s="1"/>
      <c r="HF14" s="1"/>
      <c r="HG14" s="1"/>
    </row>
    <row r="15" spans="1:215" ht="15">
      <c r="A15" s="1"/>
      <c r="B15" s="19" t="s">
        <v>510</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Y15" s="1"/>
      <c r="Z15" s="19" t="s">
        <v>510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W15" s="22"/>
      <c r="AX15" s="29" t="s">
        <v>511</v>
      </c>
      <c r="AY15" s="22">
        <v>0</v>
      </c>
      <c r="AZ15" s="22">
        <v>0</v>
      </c>
      <c r="BA15" s="22">
        <v>0</v>
      </c>
      <c r="BB15" s="22">
        <v>0</v>
      </c>
      <c r="BC15" s="22">
        <v>0</v>
      </c>
      <c r="BD15" s="22">
        <v>0</v>
      </c>
      <c r="BE15" s="22">
        <v>0</v>
      </c>
      <c r="BF15" s="22">
        <v>0</v>
      </c>
      <c r="BG15" s="22">
        <v>0</v>
      </c>
      <c r="BH15" s="22">
        <v>0</v>
      </c>
      <c r="BI15" s="22">
        <v>0</v>
      </c>
      <c r="BJ15" s="22">
        <v>0</v>
      </c>
      <c r="BK15" s="22">
        <v>0</v>
      </c>
      <c r="BL15" s="22">
        <v>0</v>
      </c>
      <c r="BM15" s="22">
        <v>0</v>
      </c>
      <c r="BN15" s="22">
        <v>0</v>
      </c>
      <c r="BO15" s="22">
        <v>0</v>
      </c>
      <c r="BP15" s="22">
        <v>0</v>
      </c>
      <c r="BQ15" s="22">
        <v>0</v>
      </c>
      <c r="BR15" s="22">
        <v>0</v>
      </c>
      <c r="BS15" s="22">
        <v>0</v>
      </c>
      <c r="BT15" s="38"/>
      <c r="BU15" s="22"/>
      <c r="BV15" s="29" t="s">
        <v>511</v>
      </c>
      <c r="BW15" s="22">
        <v>1.1000000000000001</v>
      </c>
      <c r="BX15" s="22">
        <v>1.1000000000000001</v>
      </c>
      <c r="BY15" s="22">
        <v>1</v>
      </c>
      <c r="BZ15" s="22">
        <v>1</v>
      </c>
      <c r="CA15" s="22">
        <v>1</v>
      </c>
      <c r="CB15" s="22">
        <v>1</v>
      </c>
      <c r="CC15" s="22">
        <v>1.1000000000000001</v>
      </c>
      <c r="CD15" s="22">
        <v>1.1000000000000001</v>
      </c>
      <c r="CE15" s="22">
        <v>1.3</v>
      </c>
      <c r="CF15" s="22">
        <v>1.3</v>
      </c>
      <c r="CG15" s="22">
        <v>1.3</v>
      </c>
      <c r="CH15" s="22">
        <v>1.3</v>
      </c>
      <c r="CI15" s="22">
        <v>1.4</v>
      </c>
      <c r="CJ15" s="22">
        <v>1.8</v>
      </c>
      <c r="CK15" s="22">
        <v>1.8</v>
      </c>
      <c r="CL15" s="22">
        <v>1.7</v>
      </c>
      <c r="CM15" s="22">
        <v>1.7</v>
      </c>
      <c r="CN15" s="22">
        <v>1.7</v>
      </c>
      <c r="CO15" s="22">
        <v>1.7</v>
      </c>
      <c r="CP15" s="22">
        <v>1.9</v>
      </c>
      <c r="CQ15" s="22">
        <v>1.9</v>
      </c>
      <c r="CR15" s="38"/>
      <c r="CS15" s="22"/>
      <c r="CT15" s="29" t="s">
        <v>511</v>
      </c>
      <c r="CU15" s="22">
        <v>1.4</v>
      </c>
      <c r="CV15" s="22">
        <v>1.3</v>
      </c>
      <c r="CW15" s="22">
        <v>1.4</v>
      </c>
      <c r="CX15" s="22">
        <v>1.4</v>
      </c>
      <c r="CY15" s="22">
        <v>1.4</v>
      </c>
      <c r="CZ15" s="22">
        <v>1.4</v>
      </c>
      <c r="DA15" s="22">
        <v>1.6</v>
      </c>
      <c r="DB15" s="22">
        <v>1.2</v>
      </c>
      <c r="DC15" s="22">
        <v>1.6</v>
      </c>
      <c r="DD15" s="22">
        <v>1.1000000000000001</v>
      </c>
      <c r="DE15" s="22">
        <v>1.2</v>
      </c>
      <c r="DF15" s="22">
        <v>1.2</v>
      </c>
      <c r="DG15" s="22">
        <v>1.1000000000000001</v>
      </c>
      <c r="DH15" s="22">
        <v>1.2</v>
      </c>
      <c r="DI15" s="22">
        <v>1.5</v>
      </c>
      <c r="DJ15" s="22">
        <v>1.5</v>
      </c>
      <c r="DK15" s="22">
        <v>1.5</v>
      </c>
      <c r="DL15" s="22">
        <v>1.5</v>
      </c>
      <c r="DM15" s="22">
        <v>1.5</v>
      </c>
      <c r="DN15" s="22">
        <v>1.5</v>
      </c>
      <c r="DO15" s="22">
        <v>1.5</v>
      </c>
      <c r="DP15" s="38"/>
      <c r="DQ15" s="22"/>
      <c r="DR15" s="29" t="s">
        <v>511</v>
      </c>
      <c r="DS15" s="22">
        <v>0</v>
      </c>
      <c r="DT15" s="22">
        <v>0</v>
      </c>
      <c r="DU15" s="22">
        <v>0</v>
      </c>
      <c r="DV15" s="22">
        <v>0</v>
      </c>
      <c r="DW15" s="22">
        <v>0</v>
      </c>
      <c r="DX15" s="22">
        <v>0</v>
      </c>
      <c r="DY15" s="22">
        <v>0</v>
      </c>
      <c r="DZ15" s="22">
        <v>0</v>
      </c>
      <c r="EA15" s="22">
        <v>0</v>
      </c>
      <c r="EB15" s="22">
        <v>0</v>
      </c>
      <c r="EC15" s="22">
        <v>0</v>
      </c>
      <c r="ED15" s="22">
        <v>0</v>
      </c>
      <c r="EE15" s="22">
        <v>0</v>
      </c>
      <c r="EF15" s="22">
        <v>0</v>
      </c>
      <c r="EG15" s="22">
        <v>0</v>
      </c>
      <c r="EH15" s="22">
        <v>0</v>
      </c>
      <c r="EI15" s="22">
        <v>0</v>
      </c>
      <c r="EJ15" s="22">
        <v>0</v>
      </c>
      <c r="EK15" s="22">
        <v>0</v>
      </c>
      <c r="EL15" s="22">
        <v>0</v>
      </c>
      <c r="EM15" s="22">
        <v>0</v>
      </c>
      <c r="EN15" s="38"/>
      <c r="EO15" s="22"/>
      <c r="EP15" s="29" t="s">
        <v>511</v>
      </c>
      <c r="EQ15" s="22">
        <v>0</v>
      </c>
      <c r="ER15" s="22">
        <v>0</v>
      </c>
      <c r="ES15" s="22">
        <v>0</v>
      </c>
      <c r="ET15" s="22">
        <v>0</v>
      </c>
      <c r="EU15" s="22">
        <v>0</v>
      </c>
      <c r="EV15" s="22">
        <v>0</v>
      </c>
      <c r="EW15" s="22">
        <v>0</v>
      </c>
      <c r="EX15" s="22">
        <v>0</v>
      </c>
      <c r="EY15" s="22">
        <v>0</v>
      </c>
      <c r="EZ15" s="22">
        <v>0</v>
      </c>
      <c r="FA15" s="22">
        <v>0</v>
      </c>
      <c r="FB15" s="22">
        <v>0</v>
      </c>
      <c r="FC15" s="22">
        <v>0</v>
      </c>
      <c r="FD15" s="22">
        <v>0</v>
      </c>
      <c r="FE15" s="22">
        <v>0</v>
      </c>
      <c r="FF15" s="22">
        <v>0</v>
      </c>
      <c r="FG15" s="22">
        <v>0</v>
      </c>
      <c r="FH15" s="22">
        <v>0</v>
      </c>
      <c r="FI15" s="22">
        <v>0</v>
      </c>
      <c r="FJ15" s="22">
        <v>0</v>
      </c>
      <c r="FK15" s="22">
        <v>0</v>
      </c>
      <c r="FM15" s="1"/>
      <c r="FN15" s="10" t="s">
        <v>510</v>
      </c>
      <c r="FO15" s="1">
        <v>0.3</v>
      </c>
      <c r="FP15" s="1">
        <v>0.3</v>
      </c>
      <c r="FQ15" s="1">
        <v>0.4</v>
      </c>
      <c r="FR15" s="1">
        <v>0.4</v>
      </c>
      <c r="FS15" s="1">
        <v>0.5</v>
      </c>
      <c r="FT15" s="1">
        <v>0.5</v>
      </c>
      <c r="FU15" s="1">
        <v>0.4</v>
      </c>
      <c r="FV15" s="1">
        <v>0.4</v>
      </c>
      <c r="FW15" s="1">
        <v>0.3</v>
      </c>
      <c r="FX15" s="1">
        <v>0.3</v>
      </c>
      <c r="FY15" s="1">
        <v>0.4</v>
      </c>
      <c r="FZ15" s="1">
        <v>0.5</v>
      </c>
      <c r="GA15" s="1">
        <v>0.4</v>
      </c>
      <c r="GB15" s="1">
        <v>0.4</v>
      </c>
      <c r="GC15" s="1">
        <v>0.4</v>
      </c>
      <c r="GD15" s="1">
        <v>0.4</v>
      </c>
      <c r="GE15" s="1">
        <v>0.4</v>
      </c>
      <c r="GF15" s="1">
        <v>0.4</v>
      </c>
      <c r="GG15" s="1">
        <v>0.4</v>
      </c>
      <c r="GH15" s="1">
        <v>0.4</v>
      </c>
      <c r="GI15" s="1">
        <v>0.4</v>
      </c>
      <c r="GK15" s="1"/>
      <c r="GL15" s="10" t="s">
        <v>510</v>
      </c>
      <c r="GM15" s="1">
        <v>0.4</v>
      </c>
      <c r="GN15" s="1">
        <v>0.4</v>
      </c>
      <c r="GO15" s="1">
        <v>0.5</v>
      </c>
      <c r="GP15" s="1">
        <v>0.5</v>
      </c>
      <c r="GQ15" s="1">
        <v>0.5</v>
      </c>
      <c r="GR15" s="1">
        <v>0.5</v>
      </c>
      <c r="GS15" s="1">
        <v>0.4</v>
      </c>
      <c r="GT15" s="1">
        <v>0.5</v>
      </c>
      <c r="GU15" s="1">
        <v>0.6</v>
      </c>
      <c r="GV15" s="1">
        <v>0.7</v>
      </c>
      <c r="GW15" s="1">
        <v>0.8</v>
      </c>
      <c r="GX15" s="1">
        <v>0.7</v>
      </c>
      <c r="GY15" s="1">
        <v>0.8</v>
      </c>
      <c r="GZ15" s="1">
        <v>0.8</v>
      </c>
      <c r="HA15" s="1">
        <v>0.8</v>
      </c>
      <c r="HB15" s="1">
        <v>0.7</v>
      </c>
      <c r="HC15" s="1">
        <v>0.7</v>
      </c>
      <c r="HD15" s="1">
        <v>0.8</v>
      </c>
      <c r="HE15" s="1">
        <v>0.8</v>
      </c>
      <c r="HF15" s="1">
        <v>0.8</v>
      </c>
      <c r="HG15" s="1">
        <v>0.7</v>
      </c>
    </row>
    <row r="16" spans="1:215" ht="15">
      <c r="A16" s="1"/>
      <c r="B16" s="7" t="s">
        <v>298</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Y16" s="1"/>
      <c r="Z16" s="7" t="s">
        <v>298</v>
      </c>
      <c r="AA16" s="1">
        <v>0</v>
      </c>
      <c r="AB16" s="1">
        <v>0</v>
      </c>
      <c r="AC16" s="1">
        <v>0</v>
      </c>
      <c r="AD16" s="1">
        <v>0</v>
      </c>
      <c r="AE16" s="1">
        <v>0</v>
      </c>
      <c r="AF16" s="1">
        <v>0</v>
      </c>
      <c r="AG16" s="1">
        <v>0</v>
      </c>
      <c r="AH16" s="1">
        <v>0</v>
      </c>
      <c r="AI16" s="1">
        <v>0</v>
      </c>
      <c r="AJ16" s="1">
        <v>0</v>
      </c>
      <c r="AK16" s="1">
        <v>0</v>
      </c>
      <c r="AL16" s="1">
        <v>0</v>
      </c>
      <c r="AM16" s="1">
        <v>0</v>
      </c>
      <c r="AN16" s="1">
        <v>0</v>
      </c>
      <c r="AO16" s="1">
        <v>0.1</v>
      </c>
      <c r="AP16" s="1">
        <v>0.1</v>
      </c>
      <c r="AQ16" s="1">
        <v>0.1</v>
      </c>
      <c r="AR16" s="1">
        <v>0.1</v>
      </c>
      <c r="AS16" s="1">
        <v>0.1</v>
      </c>
      <c r="AT16" s="1">
        <v>0.1</v>
      </c>
      <c r="AU16" s="1">
        <v>0.1</v>
      </c>
      <c r="AW16" s="22"/>
      <c r="AX16" s="39" t="s">
        <v>299</v>
      </c>
      <c r="AY16" s="22">
        <v>0</v>
      </c>
      <c r="AZ16" s="22">
        <v>0</v>
      </c>
      <c r="BA16" s="22">
        <v>0</v>
      </c>
      <c r="BB16" s="22">
        <v>0</v>
      </c>
      <c r="BC16" s="22">
        <v>0</v>
      </c>
      <c r="BD16" s="22">
        <v>0</v>
      </c>
      <c r="BE16" s="22">
        <v>0</v>
      </c>
      <c r="BF16" s="22">
        <v>0</v>
      </c>
      <c r="BG16" s="22">
        <v>0</v>
      </c>
      <c r="BH16" s="22">
        <v>0</v>
      </c>
      <c r="BI16" s="22">
        <v>0</v>
      </c>
      <c r="BJ16" s="22">
        <v>0</v>
      </c>
      <c r="BK16" s="22">
        <v>0</v>
      </c>
      <c r="BL16" s="22">
        <v>0</v>
      </c>
      <c r="BM16" s="22">
        <v>0</v>
      </c>
      <c r="BN16" s="22">
        <v>0</v>
      </c>
      <c r="BO16" s="22">
        <v>0</v>
      </c>
      <c r="BP16" s="22">
        <v>0</v>
      </c>
      <c r="BQ16" s="22">
        <v>0</v>
      </c>
      <c r="BR16" s="22">
        <v>0</v>
      </c>
      <c r="BS16" s="22">
        <v>0</v>
      </c>
      <c r="BT16" s="38"/>
      <c r="BU16" s="22"/>
      <c r="BV16" s="39" t="s">
        <v>299</v>
      </c>
      <c r="BW16" s="22">
        <v>0</v>
      </c>
      <c r="BX16" s="22">
        <v>0</v>
      </c>
      <c r="BY16" s="22">
        <v>0</v>
      </c>
      <c r="BZ16" s="22">
        <v>0</v>
      </c>
      <c r="CA16" s="22">
        <v>0</v>
      </c>
      <c r="CB16" s="22">
        <v>0</v>
      </c>
      <c r="CC16" s="22">
        <v>0</v>
      </c>
      <c r="CD16" s="22">
        <v>0</v>
      </c>
      <c r="CE16" s="22">
        <v>0</v>
      </c>
      <c r="CF16" s="22">
        <v>0</v>
      </c>
      <c r="CG16" s="22">
        <v>0</v>
      </c>
      <c r="CH16" s="22">
        <v>0</v>
      </c>
      <c r="CI16" s="22">
        <v>0</v>
      </c>
      <c r="CJ16" s="22">
        <v>0.1</v>
      </c>
      <c r="CK16" s="22">
        <v>0.8</v>
      </c>
      <c r="CL16" s="22">
        <v>0.7</v>
      </c>
      <c r="CM16" s="22">
        <v>0.7</v>
      </c>
      <c r="CN16" s="22">
        <v>0.7</v>
      </c>
      <c r="CO16" s="22">
        <v>0.5</v>
      </c>
      <c r="CP16" s="22">
        <v>0.5</v>
      </c>
      <c r="CQ16" s="22">
        <v>0.3</v>
      </c>
      <c r="CR16" s="38"/>
      <c r="CS16" s="22"/>
      <c r="CT16" s="39" t="s">
        <v>299</v>
      </c>
      <c r="CU16" s="22">
        <v>0.7</v>
      </c>
      <c r="CV16" s="22">
        <v>0.4</v>
      </c>
      <c r="CW16" s="22">
        <v>0.4</v>
      </c>
      <c r="CX16" s="22">
        <v>0.5</v>
      </c>
      <c r="CY16" s="22">
        <v>0.5</v>
      </c>
      <c r="CZ16" s="22">
        <v>0.5</v>
      </c>
      <c r="DA16" s="22">
        <v>0.4</v>
      </c>
      <c r="DB16" s="22">
        <v>0.5</v>
      </c>
      <c r="DC16" s="22">
        <v>0.5</v>
      </c>
      <c r="DD16" s="22">
        <v>0.4</v>
      </c>
      <c r="DE16" s="22">
        <v>0.4</v>
      </c>
      <c r="DF16" s="22">
        <v>0.1</v>
      </c>
      <c r="DG16" s="22">
        <v>0.2</v>
      </c>
      <c r="DH16" s="22">
        <v>0.2</v>
      </c>
      <c r="DI16" s="22">
        <v>0.3</v>
      </c>
      <c r="DJ16" s="22">
        <v>0.3</v>
      </c>
      <c r="DK16" s="22">
        <v>0.3</v>
      </c>
      <c r="DL16" s="22">
        <v>0.3</v>
      </c>
      <c r="DM16" s="22">
        <v>0.3</v>
      </c>
      <c r="DN16" s="22">
        <v>0.3</v>
      </c>
      <c r="DO16" s="22">
        <v>0.2</v>
      </c>
      <c r="DP16" s="38"/>
      <c r="DQ16" s="22"/>
      <c r="DR16" s="39" t="s">
        <v>299</v>
      </c>
      <c r="DS16" s="22">
        <v>0</v>
      </c>
      <c r="DT16" s="22">
        <v>0</v>
      </c>
      <c r="DU16" s="22">
        <v>0</v>
      </c>
      <c r="DV16" s="22">
        <v>0</v>
      </c>
      <c r="DW16" s="22">
        <v>0</v>
      </c>
      <c r="DX16" s="22">
        <v>0</v>
      </c>
      <c r="DY16" s="22">
        <v>0</v>
      </c>
      <c r="DZ16" s="22">
        <v>0</v>
      </c>
      <c r="EA16" s="22">
        <v>0</v>
      </c>
      <c r="EB16" s="22">
        <v>0</v>
      </c>
      <c r="EC16" s="22">
        <v>0</v>
      </c>
      <c r="ED16" s="22">
        <v>0</v>
      </c>
      <c r="EE16" s="22">
        <v>0</v>
      </c>
      <c r="EF16" s="22">
        <v>0</v>
      </c>
      <c r="EG16" s="22">
        <v>0</v>
      </c>
      <c r="EH16" s="22">
        <v>0</v>
      </c>
      <c r="EI16" s="22">
        <v>0</v>
      </c>
      <c r="EJ16" s="22">
        <v>0</v>
      </c>
      <c r="EK16" s="22">
        <v>0</v>
      </c>
      <c r="EL16" s="22">
        <v>0</v>
      </c>
      <c r="EM16" s="22">
        <v>0</v>
      </c>
      <c r="EN16" s="38"/>
      <c r="EO16" s="22"/>
      <c r="EP16" s="39" t="s">
        <v>299</v>
      </c>
      <c r="EQ16" s="22">
        <v>0</v>
      </c>
      <c r="ER16" s="22">
        <v>0</v>
      </c>
      <c r="ES16" s="22">
        <v>0</v>
      </c>
      <c r="ET16" s="22">
        <v>0</v>
      </c>
      <c r="EU16" s="22">
        <v>0</v>
      </c>
      <c r="EV16" s="22">
        <v>0</v>
      </c>
      <c r="EW16" s="22">
        <v>0</v>
      </c>
      <c r="EX16" s="22">
        <v>0</v>
      </c>
      <c r="EY16" s="22">
        <v>0</v>
      </c>
      <c r="EZ16" s="22">
        <v>0</v>
      </c>
      <c r="FA16" s="22">
        <v>0</v>
      </c>
      <c r="FB16" s="22">
        <v>0</v>
      </c>
      <c r="FC16" s="22">
        <v>0</v>
      </c>
      <c r="FD16" s="22">
        <v>0</v>
      </c>
      <c r="FE16" s="22">
        <v>0</v>
      </c>
      <c r="FF16" s="22">
        <v>0</v>
      </c>
      <c r="FG16" s="22">
        <v>0</v>
      </c>
      <c r="FH16" s="22">
        <v>0</v>
      </c>
      <c r="FI16" s="22">
        <v>0</v>
      </c>
      <c r="FJ16" s="22">
        <v>0</v>
      </c>
      <c r="FK16" s="22">
        <v>0</v>
      </c>
      <c r="FM16" s="1"/>
      <c r="FN16" s="7" t="s">
        <v>298</v>
      </c>
      <c r="FO16" s="1">
        <v>0.1</v>
      </c>
      <c r="FP16" s="1">
        <v>0</v>
      </c>
      <c r="FQ16" s="1">
        <v>0</v>
      </c>
      <c r="FR16" s="1">
        <v>0.1</v>
      </c>
      <c r="FS16" s="1">
        <v>0</v>
      </c>
      <c r="FT16" s="1">
        <v>0</v>
      </c>
      <c r="FU16" s="1">
        <v>0</v>
      </c>
      <c r="FV16" s="1">
        <v>0</v>
      </c>
      <c r="FW16" s="1">
        <v>0</v>
      </c>
      <c r="FX16" s="1">
        <v>0</v>
      </c>
      <c r="FY16" s="1">
        <v>0</v>
      </c>
      <c r="FZ16" s="1">
        <v>0.1</v>
      </c>
      <c r="GA16" s="1">
        <v>0.2</v>
      </c>
      <c r="GB16" s="1">
        <v>0.2</v>
      </c>
      <c r="GC16" s="1">
        <v>0.8</v>
      </c>
      <c r="GD16" s="1">
        <v>0.6</v>
      </c>
      <c r="GE16" s="1">
        <v>0.6</v>
      </c>
      <c r="GF16" s="1">
        <v>0.7</v>
      </c>
      <c r="GG16" s="1">
        <v>0.6</v>
      </c>
      <c r="GH16" s="1">
        <v>0.6</v>
      </c>
      <c r="GI16" s="1">
        <v>0.4</v>
      </c>
      <c r="GK16" s="1"/>
      <c r="GL16" s="7" t="s">
        <v>298</v>
      </c>
      <c r="GM16" s="1">
        <v>0.3</v>
      </c>
      <c r="GN16" s="1">
        <v>0.1</v>
      </c>
      <c r="GO16" s="1">
        <v>0.1</v>
      </c>
      <c r="GP16" s="1">
        <v>0.1</v>
      </c>
      <c r="GQ16" s="1">
        <v>0.1</v>
      </c>
      <c r="GR16" s="1">
        <v>0.1</v>
      </c>
      <c r="GS16" s="1">
        <v>0.1</v>
      </c>
      <c r="GT16" s="1">
        <v>0.1</v>
      </c>
      <c r="GU16" s="1">
        <v>0.1</v>
      </c>
      <c r="GV16" s="1">
        <v>0.1</v>
      </c>
      <c r="GW16" s="1">
        <v>0.1</v>
      </c>
      <c r="GX16" s="1">
        <v>0.1</v>
      </c>
      <c r="GY16" s="1">
        <v>0.2</v>
      </c>
      <c r="GZ16" s="1">
        <v>0.2</v>
      </c>
      <c r="HA16" s="1">
        <v>0.2</v>
      </c>
      <c r="HB16" s="1">
        <v>0.2</v>
      </c>
      <c r="HC16" s="1">
        <v>0.2</v>
      </c>
      <c r="HD16" s="1">
        <v>0.2</v>
      </c>
      <c r="HE16" s="1">
        <v>0.2</v>
      </c>
      <c r="HF16" s="1">
        <v>0.2</v>
      </c>
      <c r="HG16" s="1">
        <v>0.2</v>
      </c>
    </row>
    <row r="17" spans="1:215" ht="15">
      <c r="A17" s="1"/>
      <c r="B17" s="19" t="s">
        <v>300</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Y17" s="1"/>
      <c r="Z17" s="19" t="s">
        <v>300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W17" s="22"/>
      <c r="AX17" s="29" t="s">
        <v>301</v>
      </c>
      <c r="AY17" s="22">
        <v>0</v>
      </c>
      <c r="AZ17" s="22">
        <v>0</v>
      </c>
      <c r="BA17" s="22">
        <v>0</v>
      </c>
      <c r="BB17" s="22">
        <v>0</v>
      </c>
      <c r="BC17" s="22">
        <v>0</v>
      </c>
      <c r="BD17" s="22">
        <v>0</v>
      </c>
      <c r="BE17" s="22">
        <v>0</v>
      </c>
      <c r="BF17" s="22">
        <v>0</v>
      </c>
      <c r="BG17" s="22">
        <v>0</v>
      </c>
      <c r="BH17" s="22">
        <v>0</v>
      </c>
      <c r="BI17" s="22">
        <v>0</v>
      </c>
      <c r="BJ17" s="22">
        <v>0</v>
      </c>
      <c r="BK17" s="22">
        <v>0</v>
      </c>
      <c r="BL17" s="22">
        <v>0</v>
      </c>
      <c r="BM17" s="22">
        <v>0</v>
      </c>
      <c r="BN17" s="22">
        <v>0</v>
      </c>
      <c r="BO17" s="22">
        <v>0</v>
      </c>
      <c r="BP17" s="22">
        <v>0</v>
      </c>
      <c r="BQ17" s="22">
        <v>0</v>
      </c>
      <c r="BR17" s="22">
        <v>0</v>
      </c>
      <c r="BS17" s="22">
        <v>0</v>
      </c>
      <c r="BT17" s="38"/>
      <c r="BU17" s="22"/>
      <c r="BV17" s="29" t="s">
        <v>301</v>
      </c>
      <c r="BW17" s="22">
        <v>0</v>
      </c>
      <c r="BX17" s="22">
        <v>0</v>
      </c>
      <c r="BY17" s="22">
        <v>0</v>
      </c>
      <c r="BZ17" s="22">
        <v>0</v>
      </c>
      <c r="CA17" s="22">
        <v>0</v>
      </c>
      <c r="CB17" s="22">
        <v>0</v>
      </c>
      <c r="CC17" s="22">
        <v>0</v>
      </c>
      <c r="CD17" s="22">
        <v>0</v>
      </c>
      <c r="CE17" s="22">
        <v>0</v>
      </c>
      <c r="CF17" s="22">
        <v>0</v>
      </c>
      <c r="CG17" s="22">
        <v>0</v>
      </c>
      <c r="CH17" s="22">
        <v>0</v>
      </c>
      <c r="CI17" s="22">
        <v>0</v>
      </c>
      <c r="CJ17" s="22">
        <v>0</v>
      </c>
      <c r="CK17" s="22">
        <v>0</v>
      </c>
      <c r="CL17" s="22">
        <v>0</v>
      </c>
      <c r="CM17" s="22">
        <v>0.1</v>
      </c>
      <c r="CN17" s="22">
        <v>0.1</v>
      </c>
      <c r="CO17" s="22">
        <v>0.1</v>
      </c>
      <c r="CP17" s="22">
        <v>0.1</v>
      </c>
      <c r="CQ17" s="22">
        <v>0.1</v>
      </c>
      <c r="CR17" s="38"/>
      <c r="CS17" s="22"/>
      <c r="CT17" s="29" t="s">
        <v>301</v>
      </c>
      <c r="CU17" s="22">
        <v>0</v>
      </c>
      <c r="CV17" s="22">
        <v>0</v>
      </c>
      <c r="CW17" s="22">
        <v>0</v>
      </c>
      <c r="CX17" s="22">
        <v>0</v>
      </c>
      <c r="CY17" s="22">
        <v>0</v>
      </c>
      <c r="CZ17" s="22">
        <v>0</v>
      </c>
      <c r="DA17" s="22">
        <v>0</v>
      </c>
      <c r="DB17" s="22">
        <v>0</v>
      </c>
      <c r="DC17" s="22">
        <v>0</v>
      </c>
      <c r="DD17" s="22">
        <v>0</v>
      </c>
      <c r="DE17" s="22">
        <v>0</v>
      </c>
      <c r="DF17" s="22">
        <v>0</v>
      </c>
      <c r="DG17" s="22">
        <v>0</v>
      </c>
      <c r="DH17" s="22">
        <v>0.1</v>
      </c>
      <c r="DI17" s="22">
        <v>0.1</v>
      </c>
      <c r="DJ17" s="22">
        <v>0.1</v>
      </c>
      <c r="DK17" s="22">
        <v>0.1</v>
      </c>
      <c r="DL17" s="22">
        <v>0.2</v>
      </c>
      <c r="DM17" s="22">
        <v>0.2</v>
      </c>
      <c r="DN17" s="22">
        <v>0.2</v>
      </c>
      <c r="DO17" s="22">
        <v>0.2</v>
      </c>
      <c r="DP17" s="38"/>
      <c r="DQ17" s="22"/>
      <c r="DR17" s="29" t="s">
        <v>301</v>
      </c>
      <c r="DS17" s="22">
        <v>0</v>
      </c>
      <c r="DT17" s="22">
        <v>0</v>
      </c>
      <c r="DU17" s="22">
        <v>0</v>
      </c>
      <c r="DV17" s="22">
        <v>0</v>
      </c>
      <c r="DW17" s="22">
        <v>0</v>
      </c>
      <c r="DX17" s="22">
        <v>0</v>
      </c>
      <c r="DY17" s="22">
        <v>0</v>
      </c>
      <c r="DZ17" s="22">
        <v>0</v>
      </c>
      <c r="EA17" s="22">
        <v>0</v>
      </c>
      <c r="EB17" s="22">
        <v>0</v>
      </c>
      <c r="EC17" s="22">
        <v>0</v>
      </c>
      <c r="ED17" s="22">
        <v>0</v>
      </c>
      <c r="EE17" s="22">
        <v>0</v>
      </c>
      <c r="EF17" s="22">
        <v>0</v>
      </c>
      <c r="EG17" s="22">
        <v>0</v>
      </c>
      <c r="EH17" s="22">
        <v>0</v>
      </c>
      <c r="EI17" s="22">
        <v>0</v>
      </c>
      <c r="EJ17" s="22">
        <v>0</v>
      </c>
      <c r="EK17" s="22">
        <v>0</v>
      </c>
      <c r="EL17" s="22">
        <v>0</v>
      </c>
      <c r="EM17" s="22">
        <v>0</v>
      </c>
      <c r="EN17" s="38"/>
      <c r="EO17" s="22"/>
      <c r="EP17" s="29" t="s">
        <v>301</v>
      </c>
      <c r="EQ17" s="22">
        <v>0</v>
      </c>
      <c r="ER17" s="22">
        <v>0</v>
      </c>
      <c r="ES17" s="22">
        <v>0</v>
      </c>
      <c r="ET17" s="22">
        <v>0</v>
      </c>
      <c r="EU17" s="22">
        <v>0</v>
      </c>
      <c r="EV17" s="22">
        <v>0</v>
      </c>
      <c r="EW17" s="22">
        <v>0</v>
      </c>
      <c r="EX17" s="22">
        <v>0</v>
      </c>
      <c r="EY17" s="22">
        <v>0</v>
      </c>
      <c r="EZ17" s="22">
        <v>0</v>
      </c>
      <c r="FA17" s="22">
        <v>0</v>
      </c>
      <c r="FB17" s="22">
        <v>0</v>
      </c>
      <c r="FC17" s="22">
        <v>0</v>
      </c>
      <c r="FD17" s="22">
        <v>0</v>
      </c>
      <c r="FE17" s="22">
        <v>0</v>
      </c>
      <c r="FF17" s="22">
        <v>0</v>
      </c>
      <c r="FG17" s="22">
        <v>0</v>
      </c>
      <c r="FH17" s="22">
        <v>0</v>
      </c>
      <c r="FI17" s="22">
        <v>0</v>
      </c>
      <c r="FJ17" s="22">
        <v>0</v>
      </c>
      <c r="FK17" s="22">
        <v>0</v>
      </c>
      <c r="FM17" s="1"/>
      <c r="FN17" s="10" t="s">
        <v>300</v>
      </c>
      <c r="FO17" s="1">
        <v>0</v>
      </c>
      <c r="FP17" s="1">
        <v>0</v>
      </c>
      <c r="FQ17" s="1">
        <v>0</v>
      </c>
      <c r="FR17" s="1">
        <v>0</v>
      </c>
      <c r="FS17" s="1">
        <v>0</v>
      </c>
      <c r="FT17" s="1">
        <v>0</v>
      </c>
      <c r="FU17" s="1">
        <v>0</v>
      </c>
      <c r="FV17" s="1">
        <v>0</v>
      </c>
      <c r="FW17" s="1">
        <v>0</v>
      </c>
      <c r="FX17" s="1">
        <v>0</v>
      </c>
      <c r="FY17" s="1">
        <v>0</v>
      </c>
      <c r="FZ17" s="1">
        <v>0</v>
      </c>
      <c r="GA17" s="1">
        <v>0</v>
      </c>
      <c r="GB17" s="1">
        <v>0</v>
      </c>
      <c r="GC17" s="1">
        <v>0</v>
      </c>
      <c r="GD17" s="1">
        <v>0</v>
      </c>
      <c r="GE17" s="1">
        <v>0</v>
      </c>
      <c r="GF17" s="1">
        <v>0.1</v>
      </c>
      <c r="GG17" s="1">
        <v>0.1</v>
      </c>
      <c r="GH17" s="1">
        <v>0.1</v>
      </c>
      <c r="GI17" s="1">
        <v>0.1</v>
      </c>
      <c r="GK17" s="1"/>
      <c r="GL17" s="10" t="s">
        <v>300</v>
      </c>
      <c r="GM17" s="1">
        <v>0</v>
      </c>
      <c r="GN17" s="1">
        <v>0</v>
      </c>
      <c r="GO17" s="1">
        <v>0</v>
      </c>
      <c r="GP17" s="1">
        <v>0</v>
      </c>
      <c r="GQ17" s="1">
        <v>0</v>
      </c>
      <c r="GR17" s="1">
        <v>0</v>
      </c>
      <c r="GS17" s="1">
        <v>0</v>
      </c>
      <c r="GT17" s="1">
        <v>0</v>
      </c>
      <c r="GU17" s="1">
        <v>0</v>
      </c>
      <c r="GV17" s="1">
        <v>0</v>
      </c>
      <c r="GW17" s="1">
        <v>0</v>
      </c>
      <c r="GX17" s="1">
        <v>0</v>
      </c>
      <c r="GY17" s="1">
        <v>0</v>
      </c>
      <c r="GZ17" s="1">
        <v>0</v>
      </c>
      <c r="HA17" s="1">
        <v>0</v>
      </c>
      <c r="HB17" s="1">
        <v>0</v>
      </c>
      <c r="HC17" s="1">
        <v>0</v>
      </c>
      <c r="HD17" s="1">
        <v>0.1</v>
      </c>
      <c r="HE17" s="1">
        <v>0.1</v>
      </c>
      <c r="HF17" s="1">
        <v>0.1</v>
      </c>
      <c r="HG17" s="1">
        <v>0.1</v>
      </c>
    </row>
    <row r="18" spans="1:215" ht="15">
      <c r="A18" s="1"/>
      <c r="B18" s="19" t="s">
        <v>302</v>
      </c>
      <c r="C18" s="1">
        <v>0</v>
      </c>
      <c r="D18" s="1">
        <v>0</v>
      </c>
      <c r="E18" s="1">
        <v>0</v>
      </c>
      <c r="F18" s="1">
        <v>0</v>
      </c>
      <c r="G18" s="1">
        <v>0</v>
      </c>
      <c r="H18" s="1">
        <v>0</v>
      </c>
      <c r="I18" s="1">
        <v>0</v>
      </c>
      <c r="J18" s="1">
        <v>0</v>
      </c>
      <c r="K18" s="1">
        <v>0</v>
      </c>
      <c r="L18" s="1">
        <v>0.1</v>
      </c>
      <c r="M18" s="1">
        <v>0</v>
      </c>
      <c r="N18" s="1">
        <v>0.1</v>
      </c>
      <c r="O18" s="1">
        <v>0</v>
      </c>
      <c r="P18" s="1">
        <v>0.2</v>
      </c>
      <c r="Q18" s="1">
        <v>0.2</v>
      </c>
      <c r="R18" s="1">
        <v>0.2</v>
      </c>
      <c r="S18" s="1">
        <v>0.1</v>
      </c>
      <c r="T18" s="1">
        <v>0.1</v>
      </c>
      <c r="U18" s="1">
        <v>0</v>
      </c>
      <c r="V18" s="1">
        <v>0.1</v>
      </c>
      <c r="W18" s="1">
        <v>0</v>
      </c>
      <c r="Y18" s="1"/>
      <c r="Z18" s="19" t="s">
        <v>302</v>
      </c>
      <c r="AA18" s="1">
        <v>0.7</v>
      </c>
      <c r="AB18" s="1">
        <v>0.7</v>
      </c>
      <c r="AC18" s="1">
        <v>0.9</v>
      </c>
      <c r="AD18" s="1">
        <v>1.1000000000000001</v>
      </c>
      <c r="AE18" s="1">
        <v>1.1000000000000001</v>
      </c>
      <c r="AF18" s="1">
        <v>0.8</v>
      </c>
      <c r="AG18" s="1">
        <v>0.7</v>
      </c>
      <c r="AH18" s="1">
        <v>0.8</v>
      </c>
      <c r="AI18" s="1">
        <v>0.8</v>
      </c>
      <c r="AJ18" s="1">
        <v>0.9</v>
      </c>
      <c r="AK18" s="1">
        <v>0.8</v>
      </c>
      <c r="AL18" s="1">
        <v>1.1000000000000001</v>
      </c>
      <c r="AM18" s="1">
        <v>0.8</v>
      </c>
      <c r="AN18" s="1">
        <v>0.9</v>
      </c>
      <c r="AO18" s="1">
        <v>0.9</v>
      </c>
      <c r="AP18" s="1">
        <v>0.9</v>
      </c>
      <c r="AQ18" s="1">
        <v>0.7</v>
      </c>
      <c r="AR18" s="1">
        <v>0.8</v>
      </c>
      <c r="AS18" s="1">
        <v>0.8</v>
      </c>
      <c r="AT18" s="1">
        <v>0.8</v>
      </c>
      <c r="AU18" s="1">
        <v>0.6</v>
      </c>
      <c r="AW18" s="22"/>
      <c r="AX18" s="29" t="s">
        <v>303</v>
      </c>
      <c r="AY18" s="22">
        <v>1.7</v>
      </c>
      <c r="AZ18" s="22">
        <v>1.6</v>
      </c>
      <c r="BA18" s="22">
        <v>1.9</v>
      </c>
      <c r="BB18" s="22">
        <v>2.2000000000000002</v>
      </c>
      <c r="BC18" s="22">
        <v>1.8</v>
      </c>
      <c r="BD18" s="22">
        <v>2</v>
      </c>
      <c r="BE18" s="22">
        <v>1.9</v>
      </c>
      <c r="BF18" s="22">
        <v>1.7</v>
      </c>
      <c r="BG18" s="22">
        <v>1.5</v>
      </c>
      <c r="BH18" s="22">
        <v>1.7</v>
      </c>
      <c r="BI18" s="22">
        <v>1.9</v>
      </c>
      <c r="BJ18" s="22">
        <v>2.6</v>
      </c>
      <c r="BK18" s="22">
        <v>1.9</v>
      </c>
      <c r="BL18" s="22">
        <v>1.7</v>
      </c>
      <c r="BM18" s="22">
        <v>1.6</v>
      </c>
      <c r="BN18" s="22">
        <v>1.5</v>
      </c>
      <c r="BO18" s="22">
        <v>1.5</v>
      </c>
      <c r="BP18" s="22">
        <v>1.4</v>
      </c>
      <c r="BQ18" s="22">
        <v>1.4</v>
      </c>
      <c r="BR18" s="22">
        <v>1.3</v>
      </c>
      <c r="BS18" s="22">
        <v>1.1000000000000001</v>
      </c>
      <c r="BT18" s="38"/>
      <c r="BU18" s="22"/>
      <c r="BV18" s="29" t="s">
        <v>303</v>
      </c>
      <c r="BW18" s="22">
        <v>3.2</v>
      </c>
      <c r="BX18" s="22">
        <v>2.7</v>
      </c>
      <c r="BY18" s="22">
        <v>3</v>
      </c>
      <c r="BZ18" s="22">
        <v>3.8</v>
      </c>
      <c r="CA18" s="22">
        <v>3.7</v>
      </c>
      <c r="CB18" s="22">
        <v>3.6</v>
      </c>
      <c r="CC18" s="22">
        <v>4.4000000000000004</v>
      </c>
      <c r="CD18" s="22">
        <v>4.9000000000000004</v>
      </c>
      <c r="CE18" s="22">
        <v>5.4</v>
      </c>
      <c r="CF18" s="22">
        <v>5</v>
      </c>
      <c r="CG18" s="22">
        <v>5.7</v>
      </c>
      <c r="CH18" s="22">
        <v>6</v>
      </c>
      <c r="CI18" s="22">
        <v>5.3</v>
      </c>
      <c r="CJ18" s="22">
        <v>6.2</v>
      </c>
      <c r="CK18" s="22">
        <v>5</v>
      </c>
      <c r="CL18" s="22">
        <v>5.3</v>
      </c>
      <c r="CM18" s="22">
        <v>5</v>
      </c>
      <c r="CN18" s="22">
        <v>5.4</v>
      </c>
      <c r="CO18" s="22">
        <v>5.3</v>
      </c>
      <c r="CP18" s="22">
        <v>5.5</v>
      </c>
      <c r="CQ18" s="22">
        <v>3.9</v>
      </c>
      <c r="CR18" s="38"/>
      <c r="CS18" s="22"/>
      <c r="CT18" s="29" t="s">
        <v>303</v>
      </c>
      <c r="CU18" s="22">
        <v>7.4</v>
      </c>
      <c r="CV18" s="22">
        <v>6.6</v>
      </c>
      <c r="CW18" s="22">
        <v>8.1999999999999993</v>
      </c>
      <c r="CX18" s="22">
        <v>8.6</v>
      </c>
      <c r="CY18" s="22">
        <v>8.5</v>
      </c>
      <c r="CZ18" s="22">
        <v>9.1999999999999993</v>
      </c>
      <c r="DA18" s="22">
        <v>8.1</v>
      </c>
      <c r="DB18" s="22">
        <v>8.9</v>
      </c>
      <c r="DC18" s="22">
        <v>9</v>
      </c>
      <c r="DD18" s="22">
        <v>10.5</v>
      </c>
      <c r="DE18" s="22">
        <v>11.7</v>
      </c>
      <c r="DF18" s="22">
        <v>12.7</v>
      </c>
      <c r="DG18" s="22">
        <v>12</v>
      </c>
      <c r="DH18" s="22">
        <v>12.6</v>
      </c>
      <c r="DI18" s="22">
        <v>11.2</v>
      </c>
      <c r="DJ18" s="22">
        <v>11.1</v>
      </c>
      <c r="DK18" s="22">
        <v>9.1</v>
      </c>
      <c r="DL18" s="22">
        <v>9.9</v>
      </c>
      <c r="DM18" s="22">
        <v>10.4</v>
      </c>
      <c r="DN18" s="22">
        <v>10.6</v>
      </c>
      <c r="DO18" s="22">
        <v>7.6</v>
      </c>
      <c r="DP18" s="38"/>
      <c r="DQ18" s="22"/>
      <c r="DR18" s="29" t="s">
        <v>303</v>
      </c>
      <c r="DS18" s="22">
        <v>0.5</v>
      </c>
      <c r="DT18" s="22">
        <v>0.4</v>
      </c>
      <c r="DU18" s="22">
        <v>0.6</v>
      </c>
      <c r="DV18" s="22">
        <v>0.7</v>
      </c>
      <c r="DW18" s="22">
        <v>0.7</v>
      </c>
      <c r="DX18" s="22">
        <v>0.7</v>
      </c>
      <c r="DY18" s="22">
        <v>0.7</v>
      </c>
      <c r="DZ18" s="22">
        <v>0.7</v>
      </c>
      <c r="EA18" s="22">
        <v>0.8</v>
      </c>
      <c r="EB18" s="22">
        <v>0.9</v>
      </c>
      <c r="EC18" s="22">
        <v>0.8</v>
      </c>
      <c r="ED18" s="22">
        <v>0.9</v>
      </c>
      <c r="EE18" s="22">
        <v>0.9</v>
      </c>
      <c r="EF18" s="22">
        <v>0.8</v>
      </c>
      <c r="EG18" s="22">
        <v>0.8</v>
      </c>
      <c r="EH18" s="22">
        <v>0.7</v>
      </c>
      <c r="EI18" s="22">
        <v>0.7</v>
      </c>
      <c r="EJ18" s="22">
        <v>0.8</v>
      </c>
      <c r="EK18" s="22">
        <v>0.8</v>
      </c>
      <c r="EL18" s="22">
        <v>0.8</v>
      </c>
      <c r="EM18" s="22">
        <v>0.6</v>
      </c>
      <c r="EN18" s="38"/>
      <c r="EO18" s="22"/>
      <c r="EP18" s="29" t="s">
        <v>303</v>
      </c>
      <c r="EQ18" s="22">
        <v>1</v>
      </c>
      <c r="ER18" s="22">
        <v>0.9</v>
      </c>
      <c r="ES18" s="22">
        <v>1.2</v>
      </c>
      <c r="ET18" s="22">
        <v>1.4</v>
      </c>
      <c r="EU18" s="22">
        <v>1.3</v>
      </c>
      <c r="EV18" s="22">
        <v>1.3</v>
      </c>
      <c r="EW18" s="22">
        <v>1.3</v>
      </c>
      <c r="EX18" s="22">
        <v>1.5</v>
      </c>
      <c r="EY18" s="22">
        <v>1.6</v>
      </c>
      <c r="EZ18" s="22">
        <v>1.9</v>
      </c>
      <c r="FA18" s="22">
        <v>1.7</v>
      </c>
      <c r="FB18" s="22">
        <v>1.6</v>
      </c>
      <c r="FC18" s="22">
        <v>1.5</v>
      </c>
      <c r="FD18" s="22">
        <v>1.9</v>
      </c>
      <c r="FE18" s="22">
        <v>1.6</v>
      </c>
      <c r="FF18" s="22">
        <v>1.7</v>
      </c>
      <c r="FG18" s="22">
        <v>1.4</v>
      </c>
      <c r="FH18" s="22">
        <v>1.5</v>
      </c>
      <c r="FI18" s="22">
        <v>1.5</v>
      </c>
      <c r="FJ18" s="22">
        <v>1.5</v>
      </c>
      <c r="FK18" s="22">
        <v>1.1000000000000001</v>
      </c>
      <c r="FM18" s="1"/>
      <c r="FN18" s="10" t="s">
        <v>302</v>
      </c>
      <c r="FO18" s="1">
        <v>4.2</v>
      </c>
      <c r="FP18" s="1">
        <v>5.2</v>
      </c>
      <c r="FQ18" s="1">
        <v>6.4</v>
      </c>
      <c r="FR18" s="1">
        <v>5.0999999999999996</v>
      </c>
      <c r="FS18" s="1">
        <v>4.4000000000000004</v>
      </c>
      <c r="FT18" s="1">
        <v>4.7</v>
      </c>
      <c r="FU18" s="1">
        <v>4.3</v>
      </c>
      <c r="FV18" s="1">
        <v>5.4</v>
      </c>
      <c r="FW18" s="1">
        <v>5.5</v>
      </c>
      <c r="FX18" s="1">
        <v>6.3</v>
      </c>
      <c r="FY18" s="1">
        <v>7</v>
      </c>
      <c r="FZ18" s="1">
        <v>6.8</v>
      </c>
      <c r="GA18" s="1">
        <v>6.2</v>
      </c>
      <c r="GB18" s="1">
        <v>7</v>
      </c>
      <c r="GC18" s="1">
        <v>7</v>
      </c>
      <c r="GD18" s="1">
        <v>6.5</v>
      </c>
      <c r="GE18" s="1">
        <v>5.0999999999999996</v>
      </c>
      <c r="GF18" s="1">
        <v>5.5</v>
      </c>
      <c r="GG18" s="1">
        <v>5.7</v>
      </c>
      <c r="GH18" s="1">
        <v>5.9</v>
      </c>
      <c r="GI18" s="1">
        <v>4.5</v>
      </c>
      <c r="GK18" s="1"/>
      <c r="GL18" s="10" t="s">
        <v>302</v>
      </c>
      <c r="GM18" s="1">
        <v>4.4000000000000004</v>
      </c>
      <c r="GN18" s="1">
        <v>5</v>
      </c>
      <c r="GO18" s="1">
        <v>5.5</v>
      </c>
      <c r="GP18" s="1">
        <v>5.3</v>
      </c>
      <c r="GQ18" s="1">
        <v>4.8</v>
      </c>
      <c r="GR18" s="1">
        <v>4.5999999999999996</v>
      </c>
      <c r="GS18" s="1">
        <v>4.2</v>
      </c>
      <c r="GT18" s="1">
        <v>5.3</v>
      </c>
      <c r="GU18" s="1">
        <v>5.4</v>
      </c>
      <c r="GV18" s="1">
        <v>4.3</v>
      </c>
      <c r="GW18" s="1">
        <v>4.5</v>
      </c>
      <c r="GX18" s="1">
        <v>4.3</v>
      </c>
      <c r="GY18" s="1">
        <v>4.2</v>
      </c>
      <c r="GZ18" s="1">
        <v>4.9000000000000004</v>
      </c>
      <c r="HA18" s="1">
        <v>4.5</v>
      </c>
      <c r="HB18" s="1">
        <v>4.5</v>
      </c>
      <c r="HC18" s="1">
        <v>4.0999999999999996</v>
      </c>
      <c r="HD18" s="1">
        <v>4.5999999999999996</v>
      </c>
      <c r="HE18" s="1">
        <v>4.8</v>
      </c>
      <c r="HF18" s="1">
        <v>4.9000000000000004</v>
      </c>
      <c r="HG18" s="1">
        <v>3.7</v>
      </c>
    </row>
    <row r="19" spans="1:215" ht="15">
      <c r="A19" s="1"/>
      <c r="B19" s="19" t="s">
        <v>304</v>
      </c>
      <c r="C19" s="2" t="s">
        <v>305</v>
      </c>
      <c r="D19" s="2" t="s">
        <v>305</v>
      </c>
      <c r="E19" s="2" t="s">
        <v>305</v>
      </c>
      <c r="F19" s="2" t="s">
        <v>305</v>
      </c>
      <c r="G19" s="2" t="s">
        <v>305</v>
      </c>
      <c r="H19" s="2" t="s">
        <v>305</v>
      </c>
      <c r="I19" s="2" t="s">
        <v>305</v>
      </c>
      <c r="J19" s="2" t="s">
        <v>305</v>
      </c>
      <c r="K19" s="2" t="s">
        <v>305</v>
      </c>
      <c r="L19" s="2" t="s">
        <v>305</v>
      </c>
      <c r="M19" s="2" t="s">
        <v>305</v>
      </c>
      <c r="N19" s="2">
        <v>0</v>
      </c>
      <c r="O19" s="2">
        <v>0</v>
      </c>
      <c r="P19" s="2">
        <v>0</v>
      </c>
      <c r="Q19" s="2">
        <v>0</v>
      </c>
      <c r="R19" s="2" t="s">
        <v>305</v>
      </c>
      <c r="S19" s="2" t="s">
        <v>305</v>
      </c>
      <c r="T19" s="2" t="s">
        <v>305</v>
      </c>
      <c r="U19" s="2" t="s">
        <v>305</v>
      </c>
      <c r="V19" s="2" t="s">
        <v>305</v>
      </c>
      <c r="W19" s="2" t="s">
        <v>305</v>
      </c>
      <c r="Y19" s="1"/>
      <c r="Z19" s="19" t="s">
        <v>304</v>
      </c>
      <c r="AA19" s="2" t="s">
        <v>305</v>
      </c>
      <c r="AB19" s="2" t="s">
        <v>305</v>
      </c>
      <c r="AC19" s="2" t="s">
        <v>305</v>
      </c>
      <c r="AD19" s="2" t="s">
        <v>305</v>
      </c>
      <c r="AE19" s="2" t="s">
        <v>305</v>
      </c>
      <c r="AF19" s="2" t="s">
        <v>305</v>
      </c>
      <c r="AG19" s="2" t="s">
        <v>305</v>
      </c>
      <c r="AH19" s="2" t="s">
        <v>305</v>
      </c>
      <c r="AI19" s="2" t="s">
        <v>305</v>
      </c>
      <c r="AJ19" s="2" t="s">
        <v>305</v>
      </c>
      <c r="AK19" s="2" t="s">
        <v>305</v>
      </c>
      <c r="AL19" s="2">
        <v>0</v>
      </c>
      <c r="AM19" s="2">
        <v>0</v>
      </c>
      <c r="AN19" s="2">
        <v>0</v>
      </c>
      <c r="AO19" s="2">
        <v>0</v>
      </c>
      <c r="AP19" s="2" t="s">
        <v>305</v>
      </c>
      <c r="AQ19" s="2" t="s">
        <v>305</v>
      </c>
      <c r="AR19" s="2" t="s">
        <v>305</v>
      </c>
      <c r="AS19" s="2" t="s">
        <v>305</v>
      </c>
      <c r="AT19" s="2" t="s">
        <v>305</v>
      </c>
      <c r="AU19" s="2" t="s">
        <v>305</v>
      </c>
      <c r="AW19" s="22"/>
      <c r="AX19" s="29" t="s">
        <v>306</v>
      </c>
      <c r="AY19" s="23" t="s">
        <v>307</v>
      </c>
      <c r="AZ19" s="23" t="s">
        <v>307</v>
      </c>
      <c r="BA19" s="23" t="s">
        <v>307</v>
      </c>
      <c r="BB19" s="23" t="s">
        <v>307</v>
      </c>
      <c r="BC19" s="23" t="s">
        <v>307</v>
      </c>
      <c r="BD19" s="23" t="s">
        <v>307</v>
      </c>
      <c r="BE19" s="23" t="s">
        <v>307</v>
      </c>
      <c r="BF19" s="23" t="s">
        <v>307</v>
      </c>
      <c r="BG19" s="23" t="s">
        <v>307</v>
      </c>
      <c r="BH19" s="23" t="s">
        <v>307</v>
      </c>
      <c r="BI19" s="23" t="s">
        <v>307</v>
      </c>
      <c r="BJ19" s="23">
        <v>0</v>
      </c>
      <c r="BK19" s="23">
        <v>0</v>
      </c>
      <c r="BL19" s="23">
        <v>0</v>
      </c>
      <c r="BM19" s="23">
        <v>0</v>
      </c>
      <c r="BN19" s="23" t="s">
        <v>307</v>
      </c>
      <c r="BO19" s="23" t="s">
        <v>307</v>
      </c>
      <c r="BP19" s="23" t="s">
        <v>307</v>
      </c>
      <c r="BQ19" s="23" t="s">
        <v>307</v>
      </c>
      <c r="BR19" s="23" t="s">
        <v>307</v>
      </c>
      <c r="BS19" s="23" t="s">
        <v>307</v>
      </c>
      <c r="BT19" s="38"/>
      <c r="BU19" s="22"/>
      <c r="BV19" s="29" t="s">
        <v>306</v>
      </c>
      <c r="BW19" s="23" t="s">
        <v>307</v>
      </c>
      <c r="BX19" s="23" t="s">
        <v>307</v>
      </c>
      <c r="BY19" s="23" t="s">
        <v>307</v>
      </c>
      <c r="BZ19" s="23" t="s">
        <v>307</v>
      </c>
      <c r="CA19" s="23" t="s">
        <v>307</v>
      </c>
      <c r="CB19" s="23" t="s">
        <v>307</v>
      </c>
      <c r="CC19" s="23" t="s">
        <v>307</v>
      </c>
      <c r="CD19" s="23" t="s">
        <v>307</v>
      </c>
      <c r="CE19" s="23" t="s">
        <v>307</v>
      </c>
      <c r="CF19" s="23" t="s">
        <v>307</v>
      </c>
      <c r="CG19" s="23" t="s">
        <v>307</v>
      </c>
      <c r="CH19" s="23">
        <v>0</v>
      </c>
      <c r="CI19" s="23">
        <v>0</v>
      </c>
      <c r="CJ19" s="23">
        <v>0</v>
      </c>
      <c r="CK19" s="23">
        <v>0</v>
      </c>
      <c r="CL19" s="23" t="s">
        <v>307</v>
      </c>
      <c r="CM19" s="23" t="s">
        <v>307</v>
      </c>
      <c r="CN19" s="23" t="s">
        <v>307</v>
      </c>
      <c r="CO19" s="23" t="s">
        <v>307</v>
      </c>
      <c r="CP19" s="23" t="s">
        <v>307</v>
      </c>
      <c r="CQ19" s="23" t="s">
        <v>307</v>
      </c>
      <c r="CR19" s="38"/>
      <c r="CS19" s="22"/>
      <c r="CT19" s="29" t="s">
        <v>306</v>
      </c>
      <c r="CU19" s="23" t="s">
        <v>307</v>
      </c>
      <c r="CV19" s="23" t="s">
        <v>307</v>
      </c>
      <c r="CW19" s="23" t="s">
        <v>307</v>
      </c>
      <c r="CX19" s="23" t="s">
        <v>307</v>
      </c>
      <c r="CY19" s="23" t="s">
        <v>307</v>
      </c>
      <c r="CZ19" s="23" t="s">
        <v>307</v>
      </c>
      <c r="DA19" s="23" t="s">
        <v>307</v>
      </c>
      <c r="DB19" s="23">
        <v>0</v>
      </c>
      <c r="DC19" s="23">
        <v>0</v>
      </c>
      <c r="DD19" s="23">
        <v>0</v>
      </c>
      <c r="DE19" s="23">
        <v>0</v>
      </c>
      <c r="DF19" s="23">
        <v>0</v>
      </c>
      <c r="DG19" s="23">
        <v>0</v>
      </c>
      <c r="DH19" s="23">
        <v>0</v>
      </c>
      <c r="DI19" s="23">
        <v>0</v>
      </c>
      <c r="DJ19" s="23" t="s">
        <v>307</v>
      </c>
      <c r="DK19" s="23" t="s">
        <v>307</v>
      </c>
      <c r="DL19" s="23" t="s">
        <v>307</v>
      </c>
      <c r="DM19" s="23" t="s">
        <v>307</v>
      </c>
      <c r="DN19" s="23" t="s">
        <v>307</v>
      </c>
      <c r="DO19" s="23" t="s">
        <v>307</v>
      </c>
      <c r="DP19" s="38"/>
      <c r="DQ19" s="22"/>
      <c r="DR19" s="29" t="s">
        <v>306</v>
      </c>
      <c r="DS19" s="23" t="s">
        <v>307</v>
      </c>
      <c r="DT19" s="23" t="s">
        <v>307</v>
      </c>
      <c r="DU19" s="23" t="s">
        <v>307</v>
      </c>
      <c r="DV19" s="23" t="s">
        <v>307</v>
      </c>
      <c r="DW19" s="23" t="s">
        <v>307</v>
      </c>
      <c r="DX19" s="23" t="s">
        <v>307</v>
      </c>
      <c r="DY19" s="23" t="s">
        <v>307</v>
      </c>
      <c r="DZ19" s="23" t="s">
        <v>307</v>
      </c>
      <c r="EA19" s="23">
        <v>0</v>
      </c>
      <c r="EB19" s="23">
        <v>0</v>
      </c>
      <c r="EC19" s="23">
        <v>0</v>
      </c>
      <c r="ED19" s="23">
        <v>0</v>
      </c>
      <c r="EE19" s="23">
        <v>0</v>
      </c>
      <c r="EF19" s="23">
        <v>0</v>
      </c>
      <c r="EG19" s="23">
        <v>0</v>
      </c>
      <c r="EH19" s="23" t="s">
        <v>307</v>
      </c>
      <c r="EI19" s="23" t="s">
        <v>307</v>
      </c>
      <c r="EJ19" s="23" t="s">
        <v>307</v>
      </c>
      <c r="EK19" s="23" t="s">
        <v>307</v>
      </c>
      <c r="EL19" s="23" t="s">
        <v>307</v>
      </c>
      <c r="EM19" s="23" t="s">
        <v>307</v>
      </c>
      <c r="EN19" s="38"/>
      <c r="EO19" s="22"/>
      <c r="EP19" s="29" t="s">
        <v>306</v>
      </c>
      <c r="EQ19" s="23" t="s">
        <v>307</v>
      </c>
      <c r="ER19" s="23" t="s">
        <v>307</v>
      </c>
      <c r="ES19" s="23" t="s">
        <v>307</v>
      </c>
      <c r="ET19" s="23" t="s">
        <v>307</v>
      </c>
      <c r="EU19" s="23" t="s">
        <v>307</v>
      </c>
      <c r="EV19" s="23" t="s">
        <v>307</v>
      </c>
      <c r="EW19" s="23" t="s">
        <v>307</v>
      </c>
      <c r="EX19" s="23" t="s">
        <v>307</v>
      </c>
      <c r="EY19" s="23" t="s">
        <v>307</v>
      </c>
      <c r="EZ19" s="23" t="s">
        <v>307</v>
      </c>
      <c r="FA19" s="23" t="s">
        <v>307</v>
      </c>
      <c r="FB19" s="23">
        <v>0</v>
      </c>
      <c r="FC19" s="23">
        <v>0</v>
      </c>
      <c r="FD19" s="23">
        <v>0</v>
      </c>
      <c r="FE19" s="23">
        <v>0</v>
      </c>
      <c r="FF19" s="23" t="s">
        <v>307</v>
      </c>
      <c r="FG19" s="23" t="s">
        <v>307</v>
      </c>
      <c r="FH19" s="23" t="s">
        <v>307</v>
      </c>
      <c r="FI19" s="23" t="s">
        <v>307</v>
      </c>
      <c r="FJ19" s="23" t="s">
        <v>307</v>
      </c>
      <c r="FK19" s="23" t="s">
        <v>307</v>
      </c>
      <c r="FM19" s="1"/>
      <c r="FN19" s="10" t="s">
        <v>304</v>
      </c>
      <c r="FO19" s="2" t="s">
        <v>305</v>
      </c>
      <c r="FP19" s="2" t="s">
        <v>305</v>
      </c>
      <c r="FQ19" s="2" t="s">
        <v>305</v>
      </c>
      <c r="FR19" s="2" t="s">
        <v>305</v>
      </c>
      <c r="FS19" s="2" t="s">
        <v>305</v>
      </c>
      <c r="FT19" s="2" t="s">
        <v>305</v>
      </c>
      <c r="FU19" s="2" t="s">
        <v>305</v>
      </c>
      <c r="FV19" s="2" t="s">
        <v>305</v>
      </c>
      <c r="FW19" s="2" t="s">
        <v>305</v>
      </c>
      <c r="FX19" s="2" t="s">
        <v>305</v>
      </c>
      <c r="FY19" s="2" t="s">
        <v>305</v>
      </c>
      <c r="FZ19" s="2">
        <v>0</v>
      </c>
      <c r="GA19" s="2">
        <v>0</v>
      </c>
      <c r="GB19" s="2">
        <v>0</v>
      </c>
      <c r="GC19" s="2">
        <v>0</v>
      </c>
      <c r="GD19" s="2" t="s">
        <v>305</v>
      </c>
      <c r="GE19" s="2" t="s">
        <v>305</v>
      </c>
      <c r="GF19" s="2" t="s">
        <v>305</v>
      </c>
      <c r="GG19" s="2" t="s">
        <v>305</v>
      </c>
      <c r="GH19" s="2" t="s">
        <v>305</v>
      </c>
      <c r="GI19" s="2" t="s">
        <v>305</v>
      </c>
      <c r="GK19" s="1"/>
      <c r="GL19" s="10" t="s">
        <v>304</v>
      </c>
      <c r="GM19" s="2" t="s">
        <v>305</v>
      </c>
      <c r="GN19" s="2" t="s">
        <v>305</v>
      </c>
      <c r="GO19" s="2" t="s">
        <v>305</v>
      </c>
      <c r="GP19" s="2" t="s">
        <v>305</v>
      </c>
      <c r="GQ19" s="2" t="s">
        <v>305</v>
      </c>
      <c r="GR19" s="2" t="s">
        <v>305</v>
      </c>
      <c r="GS19" s="2" t="s">
        <v>305</v>
      </c>
      <c r="GT19" s="2" t="s">
        <v>305</v>
      </c>
      <c r="GU19" s="2" t="s">
        <v>305</v>
      </c>
      <c r="GV19" s="2" t="s">
        <v>305</v>
      </c>
      <c r="GW19" s="2">
        <v>0</v>
      </c>
      <c r="GX19" s="2">
        <v>0</v>
      </c>
      <c r="GY19" s="2">
        <v>0</v>
      </c>
      <c r="GZ19" s="2">
        <v>0</v>
      </c>
      <c r="HA19" s="2">
        <v>0</v>
      </c>
      <c r="HB19" s="2" t="s">
        <v>305</v>
      </c>
      <c r="HC19" s="2" t="s">
        <v>305</v>
      </c>
      <c r="HD19" s="2" t="s">
        <v>305</v>
      </c>
      <c r="HE19" s="2" t="s">
        <v>305</v>
      </c>
      <c r="HF19" s="2" t="s">
        <v>305</v>
      </c>
      <c r="HG19" s="2" t="s">
        <v>305</v>
      </c>
    </row>
    <row r="20" spans="1:215" ht="15">
      <c r="A20" s="1"/>
      <c r="B20" s="19" t="s">
        <v>308</v>
      </c>
      <c r="C20" s="1">
        <v>0</v>
      </c>
      <c r="D20" s="2" t="s">
        <v>305</v>
      </c>
      <c r="E20" s="2" t="s">
        <v>305</v>
      </c>
      <c r="F20" s="2" t="s">
        <v>305</v>
      </c>
      <c r="G20" s="2" t="s">
        <v>305</v>
      </c>
      <c r="H20" s="2" t="s">
        <v>305</v>
      </c>
      <c r="I20" s="2" t="s">
        <v>305</v>
      </c>
      <c r="J20" s="2" t="s">
        <v>305</v>
      </c>
      <c r="K20" s="2" t="s">
        <v>305</v>
      </c>
      <c r="L20" s="2" t="s">
        <v>305</v>
      </c>
      <c r="M20" s="2" t="s">
        <v>305</v>
      </c>
      <c r="N20" s="2" t="s">
        <v>305</v>
      </c>
      <c r="O20" s="2" t="s">
        <v>305</v>
      </c>
      <c r="P20" s="2" t="s">
        <v>305</v>
      </c>
      <c r="Q20" s="2" t="s">
        <v>305</v>
      </c>
      <c r="R20" s="2" t="s">
        <v>305</v>
      </c>
      <c r="S20" s="2" t="s">
        <v>305</v>
      </c>
      <c r="T20" s="2" t="s">
        <v>305</v>
      </c>
      <c r="U20" s="2" t="s">
        <v>305</v>
      </c>
      <c r="V20" s="2" t="s">
        <v>305</v>
      </c>
      <c r="W20" s="2" t="s">
        <v>305</v>
      </c>
      <c r="Y20" s="1"/>
      <c r="Z20" s="19" t="s">
        <v>308</v>
      </c>
      <c r="AA20" s="1">
        <v>0</v>
      </c>
      <c r="AB20" s="2" t="s">
        <v>305</v>
      </c>
      <c r="AC20" s="2" t="s">
        <v>305</v>
      </c>
      <c r="AD20" s="2" t="s">
        <v>305</v>
      </c>
      <c r="AE20" s="2" t="s">
        <v>305</v>
      </c>
      <c r="AF20" s="2" t="s">
        <v>305</v>
      </c>
      <c r="AG20" s="2" t="s">
        <v>305</v>
      </c>
      <c r="AH20" s="2" t="s">
        <v>305</v>
      </c>
      <c r="AI20" s="2" t="s">
        <v>305</v>
      </c>
      <c r="AJ20" s="2" t="s">
        <v>305</v>
      </c>
      <c r="AK20" s="2" t="s">
        <v>305</v>
      </c>
      <c r="AL20" s="2" t="s">
        <v>305</v>
      </c>
      <c r="AM20" s="2" t="s">
        <v>305</v>
      </c>
      <c r="AN20" s="2" t="s">
        <v>305</v>
      </c>
      <c r="AO20" s="2" t="s">
        <v>305</v>
      </c>
      <c r="AP20" s="2" t="s">
        <v>305</v>
      </c>
      <c r="AQ20" s="2" t="s">
        <v>305</v>
      </c>
      <c r="AR20" s="2" t="s">
        <v>305</v>
      </c>
      <c r="AS20" s="2" t="s">
        <v>305</v>
      </c>
      <c r="AT20" s="2" t="s">
        <v>305</v>
      </c>
      <c r="AU20" s="2" t="s">
        <v>305</v>
      </c>
      <c r="AW20" s="22"/>
      <c r="AX20" s="29" t="s">
        <v>309</v>
      </c>
      <c r="AY20" s="22">
        <v>0</v>
      </c>
      <c r="AZ20" s="23" t="s">
        <v>307</v>
      </c>
      <c r="BA20" s="23" t="s">
        <v>307</v>
      </c>
      <c r="BB20" s="23" t="s">
        <v>307</v>
      </c>
      <c r="BC20" s="23" t="s">
        <v>307</v>
      </c>
      <c r="BD20" s="23" t="s">
        <v>307</v>
      </c>
      <c r="BE20" s="23" t="s">
        <v>307</v>
      </c>
      <c r="BF20" s="23" t="s">
        <v>307</v>
      </c>
      <c r="BG20" s="23" t="s">
        <v>307</v>
      </c>
      <c r="BH20" s="23" t="s">
        <v>307</v>
      </c>
      <c r="BI20" s="23" t="s">
        <v>307</v>
      </c>
      <c r="BJ20" s="23" t="s">
        <v>307</v>
      </c>
      <c r="BK20" s="23" t="s">
        <v>307</v>
      </c>
      <c r="BL20" s="23" t="s">
        <v>307</v>
      </c>
      <c r="BM20" s="23" t="s">
        <v>307</v>
      </c>
      <c r="BN20" s="23" t="s">
        <v>307</v>
      </c>
      <c r="BO20" s="23" t="s">
        <v>307</v>
      </c>
      <c r="BP20" s="23" t="s">
        <v>307</v>
      </c>
      <c r="BQ20" s="23" t="s">
        <v>307</v>
      </c>
      <c r="BR20" s="23" t="s">
        <v>307</v>
      </c>
      <c r="BS20" s="23" t="s">
        <v>307</v>
      </c>
      <c r="BT20" s="38"/>
      <c r="BU20" s="22"/>
      <c r="BV20" s="29" t="s">
        <v>309</v>
      </c>
      <c r="BW20" s="22">
        <v>0</v>
      </c>
      <c r="BX20" s="23" t="s">
        <v>307</v>
      </c>
      <c r="BY20" s="23" t="s">
        <v>307</v>
      </c>
      <c r="BZ20" s="23" t="s">
        <v>307</v>
      </c>
      <c r="CA20" s="23" t="s">
        <v>307</v>
      </c>
      <c r="CB20" s="23" t="s">
        <v>307</v>
      </c>
      <c r="CC20" s="23" t="s">
        <v>307</v>
      </c>
      <c r="CD20" s="23" t="s">
        <v>307</v>
      </c>
      <c r="CE20" s="23" t="s">
        <v>307</v>
      </c>
      <c r="CF20" s="23" t="s">
        <v>307</v>
      </c>
      <c r="CG20" s="23" t="s">
        <v>307</v>
      </c>
      <c r="CH20" s="23" t="s">
        <v>307</v>
      </c>
      <c r="CI20" s="23" t="s">
        <v>307</v>
      </c>
      <c r="CJ20" s="23" t="s">
        <v>307</v>
      </c>
      <c r="CK20" s="23" t="s">
        <v>307</v>
      </c>
      <c r="CL20" s="23" t="s">
        <v>307</v>
      </c>
      <c r="CM20" s="23" t="s">
        <v>307</v>
      </c>
      <c r="CN20" s="23" t="s">
        <v>307</v>
      </c>
      <c r="CO20" s="23" t="s">
        <v>307</v>
      </c>
      <c r="CP20" s="23" t="s">
        <v>307</v>
      </c>
      <c r="CQ20" s="23" t="s">
        <v>307</v>
      </c>
      <c r="CR20" s="38"/>
      <c r="CS20" s="22"/>
      <c r="CT20" s="29" t="s">
        <v>309</v>
      </c>
      <c r="CU20" s="22">
        <v>0</v>
      </c>
      <c r="CV20" s="23" t="s">
        <v>307</v>
      </c>
      <c r="CW20" s="23" t="s">
        <v>307</v>
      </c>
      <c r="CX20" s="23" t="s">
        <v>307</v>
      </c>
      <c r="CY20" s="23" t="s">
        <v>307</v>
      </c>
      <c r="CZ20" s="23" t="s">
        <v>307</v>
      </c>
      <c r="DA20" s="23" t="s">
        <v>307</v>
      </c>
      <c r="DB20" s="23" t="s">
        <v>307</v>
      </c>
      <c r="DC20" s="23" t="s">
        <v>307</v>
      </c>
      <c r="DD20" s="23" t="s">
        <v>307</v>
      </c>
      <c r="DE20" s="23" t="s">
        <v>307</v>
      </c>
      <c r="DF20" s="23" t="s">
        <v>307</v>
      </c>
      <c r="DG20" s="23" t="s">
        <v>307</v>
      </c>
      <c r="DH20" s="23" t="s">
        <v>307</v>
      </c>
      <c r="DI20" s="23" t="s">
        <v>307</v>
      </c>
      <c r="DJ20" s="23" t="s">
        <v>307</v>
      </c>
      <c r="DK20" s="23" t="s">
        <v>307</v>
      </c>
      <c r="DL20" s="23" t="s">
        <v>307</v>
      </c>
      <c r="DM20" s="23" t="s">
        <v>307</v>
      </c>
      <c r="DN20" s="23" t="s">
        <v>307</v>
      </c>
      <c r="DO20" s="23" t="s">
        <v>307</v>
      </c>
      <c r="DP20" s="38"/>
      <c r="DQ20" s="22"/>
      <c r="DR20" s="29" t="s">
        <v>309</v>
      </c>
      <c r="DS20" s="22">
        <v>0</v>
      </c>
      <c r="DT20" s="23" t="s">
        <v>307</v>
      </c>
      <c r="DU20" s="23" t="s">
        <v>307</v>
      </c>
      <c r="DV20" s="23" t="s">
        <v>307</v>
      </c>
      <c r="DW20" s="23" t="s">
        <v>307</v>
      </c>
      <c r="DX20" s="23" t="s">
        <v>307</v>
      </c>
      <c r="DY20" s="23" t="s">
        <v>307</v>
      </c>
      <c r="DZ20" s="23" t="s">
        <v>307</v>
      </c>
      <c r="EA20" s="23" t="s">
        <v>307</v>
      </c>
      <c r="EB20" s="23" t="s">
        <v>307</v>
      </c>
      <c r="EC20" s="23" t="s">
        <v>307</v>
      </c>
      <c r="ED20" s="23" t="s">
        <v>307</v>
      </c>
      <c r="EE20" s="23" t="s">
        <v>307</v>
      </c>
      <c r="EF20" s="23" t="s">
        <v>307</v>
      </c>
      <c r="EG20" s="23" t="s">
        <v>307</v>
      </c>
      <c r="EH20" s="23" t="s">
        <v>307</v>
      </c>
      <c r="EI20" s="23" t="s">
        <v>307</v>
      </c>
      <c r="EJ20" s="23" t="s">
        <v>307</v>
      </c>
      <c r="EK20" s="23" t="s">
        <v>307</v>
      </c>
      <c r="EL20" s="23" t="s">
        <v>307</v>
      </c>
      <c r="EM20" s="23" t="s">
        <v>307</v>
      </c>
      <c r="EN20" s="38"/>
      <c r="EO20" s="22"/>
      <c r="EP20" s="29" t="s">
        <v>309</v>
      </c>
      <c r="EQ20" s="22">
        <v>0</v>
      </c>
      <c r="ER20" s="23" t="s">
        <v>307</v>
      </c>
      <c r="ES20" s="23" t="s">
        <v>307</v>
      </c>
      <c r="ET20" s="23" t="s">
        <v>307</v>
      </c>
      <c r="EU20" s="23" t="s">
        <v>307</v>
      </c>
      <c r="EV20" s="23" t="s">
        <v>307</v>
      </c>
      <c r="EW20" s="23" t="s">
        <v>307</v>
      </c>
      <c r="EX20" s="23" t="s">
        <v>307</v>
      </c>
      <c r="EY20" s="23" t="s">
        <v>307</v>
      </c>
      <c r="EZ20" s="23" t="s">
        <v>307</v>
      </c>
      <c r="FA20" s="23" t="s">
        <v>307</v>
      </c>
      <c r="FB20" s="23" t="s">
        <v>307</v>
      </c>
      <c r="FC20" s="23" t="s">
        <v>307</v>
      </c>
      <c r="FD20" s="23" t="s">
        <v>307</v>
      </c>
      <c r="FE20" s="23" t="s">
        <v>307</v>
      </c>
      <c r="FF20" s="23" t="s">
        <v>307</v>
      </c>
      <c r="FG20" s="23" t="s">
        <v>307</v>
      </c>
      <c r="FH20" s="23" t="s">
        <v>307</v>
      </c>
      <c r="FI20" s="23" t="s">
        <v>307</v>
      </c>
      <c r="FJ20" s="23" t="s">
        <v>307</v>
      </c>
      <c r="FK20" s="23" t="s">
        <v>307</v>
      </c>
      <c r="FM20" s="1"/>
      <c r="FN20" s="10" t="s">
        <v>308</v>
      </c>
      <c r="FO20" s="1">
        <v>0</v>
      </c>
      <c r="FP20" s="2" t="s">
        <v>305</v>
      </c>
      <c r="FQ20" s="2" t="s">
        <v>305</v>
      </c>
      <c r="FR20" s="2" t="s">
        <v>305</v>
      </c>
      <c r="FS20" s="2" t="s">
        <v>305</v>
      </c>
      <c r="FT20" s="2" t="s">
        <v>305</v>
      </c>
      <c r="FU20" s="2" t="s">
        <v>305</v>
      </c>
      <c r="FV20" s="2" t="s">
        <v>305</v>
      </c>
      <c r="FW20" s="2" t="s">
        <v>305</v>
      </c>
      <c r="FX20" s="2" t="s">
        <v>305</v>
      </c>
      <c r="FY20" s="2" t="s">
        <v>305</v>
      </c>
      <c r="FZ20" s="2" t="s">
        <v>305</v>
      </c>
      <c r="GA20" s="2" t="s">
        <v>305</v>
      </c>
      <c r="GB20" s="2" t="s">
        <v>305</v>
      </c>
      <c r="GC20" s="2" t="s">
        <v>305</v>
      </c>
      <c r="GD20" s="2" t="s">
        <v>305</v>
      </c>
      <c r="GE20" s="2" t="s">
        <v>305</v>
      </c>
      <c r="GF20" s="2" t="s">
        <v>305</v>
      </c>
      <c r="GG20" s="2" t="s">
        <v>305</v>
      </c>
      <c r="GH20" s="2" t="s">
        <v>305</v>
      </c>
      <c r="GI20" s="2" t="s">
        <v>305</v>
      </c>
      <c r="GK20" s="1"/>
      <c r="GL20" s="10" t="s">
        <v>308</v>
      </c>
      <c r="GM20" s="1">
        <v>0</v>
      </c>
      <c r="GN20" s="2" t="s">
        <v>305</v>
      </c>
      <c r="GO20" s="2" t="s">
        <v>305</v>
      </c>
      <c r="GP20" s="2" t="s">
        <v>305</v>
      </c>
      <c r="GQ20" s="2" t="s">
        <v>305</v>
      </c>
      <c r="GR20" s="2" t="s">
        <v>305</v>
      </c>
      <c r="GS20" s="2" t="s">
        <v>305</v>
      </c>
      <c r="GT20" s="2" t="s">
        <v>305</v>
      </c>
      <c r="GU20" s="2" t="s">
        <v>305</v>
      </c>
      <c r="GV20" s="2" t="s">
        <v>305</v>
      </c>
      <c r="GW20" s="2" t="s">
        <v>305</v>
      </c>
      <c r="GX20" s="2" t="s">
        <v>305</v>
      </c>
      <c r="GY20" s="2" t="s">
        <v>305</v>
      </c>
      <c r="GZ20" s="2" t="s">
        <v>305</v>
      </c>
      <c r="HA20" s="2" t="s">
        <v>305</v>
      </c>
      <c r="HB20" s="2" t="s">
        <v>305</v>
      </c>
      <c r="HC20" s="2" t="s">
        <v>305</v>
      </c>
      <c r="HD20" s="2" t="s">
        <v>305</v>
      </c>
      <c r="HE20" s="2" t="s">
        <v>305</v>
      </c>
      <c r="HF20" s="2" t="s">
        <v>305</v>
      </c>
      <c r="HG20" s="2" t="s">
        <v>305</v>
      </c>
    </row>
    <row r="21" spans="1:215" ht="15">
      <c r="A21" s="1"/>
      <c r="B21" s="19" t="s">
        <v>310</v>
      </c>
      <c r="C21" s="1">
        <v>0</v>
      </c>
      <c r="D21" s="1">
        <v>0</v>
      </c>
      <c r="E21" s="1">
        <v>0</v>
      </c>
      <c r="F21" s="1">
        <v>0</v>
      </c>
      <c r="G21" s="1">
        <v>0</v>
      </c>
      <c r="H21" s="1">
        <v>0</v>
      </c>
      <c r="I21" s="1">
        <v>0</v>
      </c>
      <c r="J21" s="1">
        <v>0</v>
      </c>
      <c r="K21" s="1">
        <v>0</v>
      </c>
      <c r="L21" s="1">
        <v>0</v>
      </c>
      <c r="M21" s="1">
        <v>0</v>
      </c>
      <c r="N21" s="1">
        <v>0</v>
      </c>
      <c r="O21" s="1">
        <v>0</v>
      </c>
      <c r="P21" s="1">
        <v>0</v>
      </c>
      <c r="Q21" s="1">
        <v>0</v>
      </c>
      <c r="R21" s="1">
        <v>0</v>
      </c>
      <c r="S21" s="1">
        <v>0</v>
      </c>
      <c r="T21" s="1">
        <v>0</v>
      </c>
      <c r="U21" s="1">
        <v>0</v>
      </c>
      <c r="V21" s="1">
        <v>0</v>
      </c>
      <c r="W21" s="1">
        <v>0</v>
      </c>
      <c r="Y21" s="1"/>
      <c r="Z21" s="19" t="s">
        <v>310</v>
      </c>
      <c r="AA21" s="1">
        <v>0</v>
      </c>
      <c r="AB21" s="1">
        <v>0</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W21" s="22"/>
      <c r="AX21" s="29" t="s">
        <v>311</v>
      </c>
      <c r="AY21" s="22">
        <v>0</v>
      </c>
      <c r="AZ21" s="22">
        <v>0</v>
      </c>
      <c r="BA21" s="22">
        <v>0</v>
      </c>
      <c r="BB21" s="22">
        <v>0</v>
      </c>
      <c r="BC21" s="22">
        <v>0</v>
      </c>
      <c r="BD21" s="22">
        <v>0</v>
      </c>
      <c r="BE21" s="22">
        <v>0</v>
      </c>
      <c r="BF21" s="22">
        <v>0</v>
      </c>
      <c r="BG21" s="22">
        <v>0</v>
      </c>
      <c r="BH21" s="22">
        <v>0</v>
      </c>
      <c r="BI21" s="22">
        <v>0</v>
      </c>
      <c r="BJ21" s="22">
        <v>0</v>
      </c>
      <c r="BK21" s="22">
        <v>0</v>
      </c>
      <c r="BL21" s="22">
        <v>0</v>
      </c>
      <c r="BM21" s="22">
        <v>0</v>
      </c>
      <c r="BN21" s="22">
        <v>0</v>
      </c>
      <c r="BO21" s="22">
        <v>0</v>
      </c>
      <c r="BP21" s="22">
        <v>0</v>
      </c>
      <c r="BQ21" s="22">
        <v>0</v>
      </c>
      <c r="BR21" s="22">
        <v>0</v>
      </c>
      <c r="BS21" s="22">
        <v>0</v>
      </c>
      <c r="BT21" s="38"/>
      <c r="BU21" s="22"/>
      <c r="BV21" s="29" t="s">
        <v>311</v>
      </c>
      <c r="BW21" s="22">
        <v>0</v>
      </c>
      <c r="BX21" s="22">
        <v>0</v>
      </c>
      <c r="BY21" s="22">
        <v>0.1</v>
      </c>
      <c r="BZ21" s="22">
        <v>0.2</v>
      </c>
      <c r="CA21" s="22">
        <v>0.2</v>
      </c>
      <c r="CB21" s="22">
        <v>0.4</v>
      </c>
      <c r="CC21" s="22">
        <v>0</v>
      </c>
      <c r="CD21" s="22">
        <v>0</v>
      </c>
      <c r="CE21" s="22">
        <v>0</v>
      </c>
      <c r="CF21" s="22">
        <v>0</v>
      </c>
      <c r="CG21" s="22">
        <v>0</v>
      </c>
      <c r="CH21" s="22">
        <v>0</v>
      </c>
      <c r="CI21" s="22">
        <v>0</v>
      </c>
      <c r="CJ21" s="22">
        <v>0</v>
      </c>
      <c r="CK21" s="22">
        <v>0</v>
      </c>
      <c r="CL21" s="22">
        <v>0</v>
      </c>
      <c r="CM21" s="22">
        <v>0</v>
      </c>
      <c r="CN21" s="22">
        <v>0</v>
      </c>
      <c r="CO21" s="22">
        <v>0</v>
      </c>
      <c r="CP21" s="22">
        <v>0</v>
      </c>
      <c r="CQ21" s="22">
        <v>0</v>
      </c>
      <c r="CR21" s="38"/>
      <c r="CS21" s="22"/>
      <c r="CT21" s="29" t="s">
        <v>311</v>
      </c>
      <c r="CU21" s="22">
        <v>0</v>
      </c>
      <c r="CV21" s="22">
        <v>0.1</v>
      </c>
      <c r="CW21" s="22">
        <v>0.2</v>
      </c>
      <c r="CX21" s="22">
        <v>0.2</v>
      </c>
      <c r="CY21" s="22">
        <v>0.5</v>
      </c>
      <c r="CZ21" s="22">
        <v>1.3</v>
      </c>
      <c r="DA21" s="22">
        <v>0</v>
      </c>
      <c r="DB21" s="22">
        <v>0</v>
      </c>
      <c r="DC21" s="22">
        <v>0</v>
      </c>
      <c r="DD21" s="22">
        <v>0</v>
      </c>
      <c r="DE21" s="22">
        <v>0</v>
      </c>
      <c r="DF21" s="22">
        <v>0</v>
      </c>
      <c r="DG21" s="22">
        <v>0</v>
      </c>
      <c r="DH21" s="22">
        <v>0</v>
      </c>
      <c r="DI21" s="22">
        <v>0</v>
      </c>
      <c r="DJ21" s="22">
        <v>0</v>
      </c>
      <c r="DK21" s="22">
        <v>0</v>
      </c>
      <c r="DL21" s="22">
        <v>0</v>
      </c>
      <c r="DM21" s="22">
        <v>0</v>
      </c>
      <c r="DN21" s="22">
        <v>0</v>
      </c>
      <c r="DO21" s="22">
        <v>0</v>
      </c>
      <c r="DP21" s="38"/>
      <c r="DQ21" s="22"/>
      <c r="DR21" s="29" t="s">
        <v>311</v>
      </c>
      <c r="DS21" s="22">
        <v>0</v>
      </c>
      <c r="DT21" s="22">
        <v>0</v>
      </c>
      <c r="DU21" s="22">
        <v>0</v>
      </c>
      <c r="DV21" s="22">
        <v>0</v>
      </c>
      <c r="DW21" s="22">
        <v>0</v>
      </c>
      <c r="DX21" s="22">
        <v>0.1</v>
      </c>
      <c r="DY21" s="22">
        <v>0</v>
      </c>
      <c r="DZ21" s="22">
        <v>0</v>
      </c>
      <c r="EA21" s="22">
        <v>0</v>
      </c>
      <c r="EB21" s="22">
        <v>0</v>
      </c>
      <c r="EC21" s="22">
        <v>0</v>
      </c>
      <c r="ED21" s="22">
        <v>0</v>
      </c>
      <c r="EE21" s="22">
        <v>0</v>
      </c>
      <c r="EF21" s="22">
        <v>0</v>
      </c>
      <c r="EG21" s="22">
        <v>0</v>
      </c>
      <c r="EH21" s="22">
        <v>0</v>
      </c>
      <c r="EI21" s="22">
        <v>0</v>
      </c>
      <c r="EJ21" s="22">
        <v>0</v>
      </c>
      <c r="EK21" s="22">
        <v>0</v>
      </c>
      <c r="EL21" s="22">
        <v>0</v>
      </c>
      <c r="EM21" s="22">
        <v>0</v>
      </c>
      <c r="EN21" s="38"/>
      <c r="EO21" s="22"/>
      <c r="EP21" s="29" t="s">
        <v>311</v>
      </c>
      <c r="EQ21" s="22">
        <v>0</v>
      </c>
      <c r="ER21" s="22">
        <v>0</v>
      </c>
      <c r="ES21" s="22">
        <v>0</v>
      </c>
      <c r="ET21" s="22">
        <v>0</v>
      </c>
      <c r="EU21" s="22">
        <v>0</v>
      </c>
      <c r="EV21" s="22">
        <v>0</v>
      </c>
      <c r="EW21" s="22">
        <v>0</v>
      </c>
      <c r="EX21" s="22">
        <v>0</v>
      </c>
      <c r="EY21" s="22">
        <v>0</v>
      </c>
      <c r="EZ21" s="22">
        <v>0</v>
      </c>
      <c r="FA21" s="22">
        <v>0</v>
      </c>
      <c r="FB21" s="22">
        <v>0</v>
      </c>
      <c r="FC21" s="22">
        <v>0</v>
      </c>
      <c r="FD21" s="22">
        <v>0</v>
      </c>
      <c r="FE21" s="22">
        <v>0</v>
      </c>
      <c r="FF21" s="22">
        <v>0</v>
      </c>
      <c r="FG21" s="22">
        <v>0</v>
      </c>
      <c r="FH21" s="22">
        <v>0</v>
      </c>
      <c r="FI21" s="22">
        <v>0</v>
      </c>
      <c r="FJ21" s="22">
        <v>0</v>
      </c>
      <c r="FK21" s="22">
        <v>0</v>
      </c>
      <c r="FM21" s="1"/>
      <c r="FN21" s="10" t="s">
        <v>310</v>
      </c>
      <c r="FO21" s="1">
        <v>0</v>
      </c>
      <c r="FP21" s="1">
        <v>0.1</v>
      </c>
      <c r="FQ21" s="1">
        <v>0.2</v>
      </c>
      <c r="FR21" s="1">
        <v>0.2</v>
      </c>
      <c r="FS21" s="1">
        <v>0.3</v>
      </c>
      <c r="FT21" s="1">
        <v>0.7</v>
      </c>
      <c r="FU21" s="1">
        <v>0</v>
      </c>
      <c r="FV21" s="1">
        <v>0</v>
      </c>
      <c r="FW21" s="1">
        <v>0</v>
      </c>
      <c r="FX21" s="1">
        <v>0</v>
      </c>
      <c r="FY21" s="1">
        <v>0</v>
      </c>
      <c r="FZ21" s="1">
        <v>0</v>
      </c>
      <c r="GA21" s="1">
        <v>0</v>
      </c>
      <c r="GB21" s="1">
        <v>0</v>
      </c>
      <c r="GC21" s="1">
        <v>0</v>
      </c>
      <c r="GD21" s="1">
        <v>0</v>
      </c>
      <c r="GE21" s="1">
        <v>0</v>
      </c>
      <c r="GF21" s="1">
        <v>0</v>
      </c>
      <c r="GG21" s="1">
        <v>0</v>
      </c>
      <c r="GH21" s="1">
        <v>0</v>
      </c>
      <c r="GI21" s="1">
        <v>0</v>
      </c>
      <c r="GK21" s="1"/>
      <c r="GL21" s="10" t="s">
        <v>310</v>
      </c>
      <c r="GM21" s="1">
        <v>0</v>
      </c>
      <c r="GN21" s="1">
        <v>0.1</v>
      </c>
      <c r="GO21" s="1">
        <v>0.2</v>
      </c>
      <c r="GP21" s="1">
        <v>0.2</v>
      </c>
      <c r="GQ21" s="1">
        <v>0.3</v>
      </c>
      <c r="GR21" s="1">
        <v>0.9</v>
      </c>
      <c r="GS21" s="1">
        <v>0</v>
      </c>
      <c r="GT21" s="1">
        <v>0</v>
      </c>
      <c r="GU21" s="1">
        <v>0</v>
      </c>
      <c r="GV21" s="1">
        <v>0</v>
      </c>
      <c r="GW21" s="1">
        <v>0</v>
      </c>
      <c r="GX21" s="1">
        <v>0</v>
      </c>
      <c r="GY21" s="1">
        <v>0</v>
      </c>
      <c r="GZ21" s="1">
        <v>0</v>
      </c>
      <c r="HA21" s="1">
        <v>0</v>
      </c>
      <c r="HB21" s="1">
        <v>0</v>
      </c>
      <c r="HC21" s="1">
        <v>0</v>
      </c>
      <c r="HD21" s="1">
        <v>0</v>
      </c>
      <c r="HE21" s="1">
        <v>0</v>
      </c>
      <c r="HF21" s="1">
        <v>0</v>
      </c>
      <c r="HG21" s="1">
        <v>0</v>
      </c>
    </row>
    <row r="22" spans="1:215" ht="15">
      <c r="A22" s="300"/>
      <c r="B22" s="300"/>
      <c r="C22" s="1"/>
      <c r="D22" s="1"/>
      <c r="E22" s="1"/>
      <c r="F22" s="1"/>
      <c r="G22" s="1"/>
      <c r="H22" s="1"/>
      <c r="I22" s="1"/>
      <c r="J22" s="1"/>
      <c r="K22" s="1"/>
      <c r="L22" s="1"/>
      <c r="M22" s="1"/>
      <c r="N22" s="1"/>
      <c r="O22" s="1"/>
      <c r="P22" s="1"/>
      <c r="Q22" s="1"/>
      <c r="R22" s="1"/>
      <c r="S22" s="1"/>
      <c r="T22" s="1"/>
      <c r="U22" s="1"/>
      <c r="V22" s="1"/>
      <c r="W22" s="1"/>
      <c r="Y22" s="300"/>
      <c r="Z22" s="300"/>
      <c r="AA22" s="1"/>
      <c r="AB22" s="1"/>
      <c r="AC22" s="1"/>
      <c r="AD22" s="1"/>
      <c r="AE22" s="1"/>
      <c r="AF22" s="1"/>
      <c r="AG22" s="1"/>
      <c r="AH22" s="1"/>
      <c r="AI22" s="1"/>
      <c r="AJ22" s="1"/>
      <c r="AK22" s="1"/>
      <c r="AL22" s="1"/>
      <c r="AM22" s="1"/>
      <c r="AN22" s="1"/>
      <c r="AO22" s="1"/>
      <c r="AP22" s="1"/>
      <c r="AQ22" s="1"/>
      <c r="AR22" s="1"/>
      <c r="AS22" s="1"/>
      <c r="AT22" s="1"/>
      <c r="AU22" s="1"/>
      <c r="AW22" s="310"/>
      <c r="AX22" s="310"/>
      <c r="AY22" s="22"/>
      <c r="AZ22" s="22"/>
      <c r="BA22" s="22"/>
      <c r="BB22" s="22"/>
      <c r="BC22" s="22"/>
      <c r="BD22" s="22"/>
      <c r="BE22" s="22"/>
      <c r="BF22" s="22"/>
      <c r="BG22" s="22"/>
      <c r="BH22" s="22"/>
      <c r="BI22" s="22"/>
      <c r="BJ22" s="22"/>
      <c r="BK22" s="22"/>
      <c r="BL22" s="22"/>
      <c r="BM22" s="22"/>
      <c r="BN22" s="22"/>
      <c r="BO22" s="22"/>
      <c r="BP22" s="22"/>
      <c r="BQ22" s="22"/>
      <c r="BR22" s="22"/>
      <c r="BS22" s="22"/>
      <c r="BT22" s="38"/>
      <c r="BU22" s="310"/>
      <c r="BV22" s="310"/>
      <c r="BW22" s="22"/>
      <c r="BX22" s="22"/>
      <c r="BY22" s="22"/>
      <c r="BZ22" s="22"/>
      <c r="CA22" s="22"/>
      <c r="CB22" s="22"/>
      <c r="CC22" s="22"/>
      <c r="CD22" s="22"/>
      <c r="CE22" s="22"/>
      <c r="CF22" s="22"/>
      <c r="CG22" s="22"/>
      <c r="CH22" s="22"/>
      <c r="CI22" s="22"/>
      <c r="CJ22" s="22"/>
      <c r="CK22" s="22"/>
      <c r="CL22" s="22"/>
      <c r="CM22" s="22"/>
      <c r="CN22" s="22"/>
      <c r="CO22" s="22"/>
      <c r="CP22" s="22"/>
      <c r="CQ22" s="22"/>
      <c r="CR22" s="38"/>
      <c r="CS22" s="310"/>
      <c r="CT22" s="310"/>
      <c r="CU22" s="22"/>
      <c r="CV22" s="22"/>
      <c r="CW22" s="22"/>
      <c r="CX22" s="22"/>
      <c r="CY22" s="22"/>
      <c r="CZ22" s="22"/>
      <c r="DA22" s="22"/>
      <c r="DB22" s="22"/>
      <c r="DC22" s="22"/>
      <c r="DD22" s="22"/>
      <c r="DE22" s="22"/>
      <c r="DF22" s="22"/>
      <c r="DG22" s="22"/>
      <c r="DH22" s="22"/>
      <c r="DI22" s="22"/>
      <c r="DJ22" s="22"/>
      <c r="DK22" s="22"/>
      <c r="DL22" s="22"/>
      <c r="DM22" s="22"/>
      <c r="DN22" s="22"/>
      <c r="DO22" s="22"/>
      <c r="DP22" s="38"/>
      <c r="DQ22" s="310"/>
      <c r="DR22" s="310"/>
      <c r="DS22" s="22"/>
      <c r="DT22" s="22"/>
      <c r="DU22" s="22"/>
      <c r="DV22" s="22"/>
      <c r="DW22" s="22"/>
      <c r="DX22" s="22"/>
      <c r="DY22" s="22"/>
      <c r="DZ22" s="22"/>
      <c r="EA22" s="22"/>
      <c r="EB22" s="22"/>
      <c r="EC22" s="22"/>
      <c r="ED22" s="22"/>
      <c r="EE22" s="22"/>
      <c r="EF22" s="22"/>
      <c r="EG22" s="22"/>
      <c r="EH22" s="22"/>
      <c r="EI22" s="22"/>
      <c r="EJ22" s="22"/>
      <c r="EK22" s="22"/>
      <c r="EL22" s="22"/>
      <c r="EM22" s="22"/>
      <c r="EN22" s="38"/>
      <c r="EO22" s="310"/>
      <c r="EP22" s="310"/>
      <c r="EQ22" s="22"/>
      <c r="ER22" s="22"/>
      <c r="ES22" s="22"/>
      <c r="ET22" s="22"/>
      <c r="EU22" s="22"/>
      <c r="EV22" s="22"/>
      <c r="EW22" s="22"/>
      <c r="EX22" s="22"/>
      <c r="EY22" s="22"/>
      <c r="EZ22" s="22"/>
      <c r="FA22" s="22"/>
      <c r="FB22" s="22"/>
      <c r="FC22" s="22"/>
      <c r="FD22" s="22"/>
      <c r="FE22" s="22"/>
      <c r="FF22" s="22"/>
      <c r="FG22" s="22"/>
      <c r="FH22" s="22"/>
      <c r="FI22" s="22"/>
      <c r="FJ22" s="22"/>
      <c r="FK22" s="22"/>
      <c r="FM22" s="300"/>
      <c r="FN22" s="300"/>
      <c r="FO22" s="1"/>
      <c r="FP22" s="1"/>
      <c r="FQ22" s="1"/>
      <c r="FR22" s="1"/>
      <c r="FS22" s="1"/>
      <c r="FT22" s="1"/>
      <c r="FU22" s="1"/>
      <c r="FV22" s="1"/>
      <c r="FW22" s="1"/>
      <c r="FX22" s="1"/>
      <c r="FY22" s="1"/>
      <c r="FZ22" s="1"/>
      <c r="GA22" s="1"/>
      <c r="GB22" s="1"/>
      <c r="GC22" s="1"/>
      <c r="GD22" s="1"/>
      <c r="GE22" s="1"/>
      <c r="GF22" s="1"/>
      <c r="GG22" s="1"/>
      <c r="GH22" s="1"/>
      <c r="GI22" s="1"/>
      <c r="GK22" s="300"/>
      <c r="GL22" s="300"/>
      <c r="GM22" s="1"/>
      <c r="GN22" s="1"/>
      <c r="GO22" s="1"/>
      <c r="GP22" s="1"/>
      <c r="GQ22" s="1"/>
      <c r="GR22" s="1"/>
      <c r="GS22" s="1"/>
      <c r="GT22" s="1"/>
      <c r="GU22" s="1"/>
      <c r="GV22" s="1"/>
      <c r="GW22" s="1"/>
      <c r="GX22" s="1"/>
      <c r="GY22" s="1"/>
      <c r="GZ22" s="1"/>
      <c r="HA22" s="1"/>
      <c r="HB22" s="1"/>
      <c r="HC22" s="1"/>
      <c r="HD22" s="1"/>
      <c r="HE22" s="1"/>
      <c r="HF22" s="1"/>
      <c r="HG22" s="1"/>
    </row>
    <row r="23" spans="1:215" ht="15">
      <c r="A23" s="1"/>
      <c r="B23" s="18" t="s">
        <v>197</v>
      </c>
      <c r="C23" s="1"/>
      <c r="D23" s="1"/>
      <c r="E23" s="1"/>
      <c r="F23" s="1"/>
      <c r="G23" s="1"/>
      <c r="H23" s="1"/>
      <c r="I23" s="1"/>
      <c r="J23" s="1"/>
      <c r="K23" s="1"/>
      <c r="L23" s="1"/>
      <c r="M23" s="1"/>
      <c r="N23" s="1"/>
      <c r="O23" s="1"/>
      <c r="P23" s="1"/>
      <c r="Q23" s="1"/>
      <c r="R23" s="1"/>
      <c r="S23" s="1"/>
      <c r="T23" s="1"/>
      <c r="U23" s="1"/>
      <c r="V23" s="1"/>
      <c r="W23" s="1"/>
      <c r="Y23" s="1"/>
      <c r="Z23" s="18" t="s">
        <v>197</v>
      </c>
      <c r="AA23" s="1"/>
      <c r="AB23" s="1"/>
      <c r="AC23" s="1"/>
      <c r="AD23" s="1"/>
      <c r="AE23" s="1"/>
      <c r="AF23" s="1"/>
      <c r="AG23" s="1"/>
      <c r="AH23" s="1"/>
      <c r="AI23" s="1"/>
      <c r="AJ23" s="1"/>
      <c r="AK23" s="1"/>
      <c r="AL23" s="1"/>
      <c r="AM23" s="1"/>
      <c r="AN23" s="1"/>
      <c r="AO23" s="1"/>
      <c r="AP23" s="1"/>
      <c r="AQ23" s="1"/>
      <c r="AR23" s="1"/>
      <c r="AS23" s="1"/>
      <c r="AT23" s="1"/>
      <c r="AU23" s="1"/>
      <c r="AW23" s="22"/>
      <c r="AX23" s="28" t="s">
        <v>312</v>
      </c>
      <c r="AY23" s="22"/>
      <c r="AZ23" s="22"/>
      <c r="BA23" s="22"/>
      <c r="BB23" s="22"/>
      <c r="BC23" s="22"/>
      <c r="BD23" s="22"/>
      <c r="BE23" s="22"/>
      <c r="BF23" s="22"/>
      <c r="BG23" s="22"/>
      <c r="BH23" s="22"/>
      <c r="BI23" s="22"/>
      <c r="BJ23" s="22"/>
      <c r="BK23" s="22"/>
      <c r="BL23" s="22"/>
      <c r="BM23" s="22"/>
      <c r="BN23" s="22"/>
      <c r="BO23" s="22"/>
      <c r="BP23" s="22"/>
      <c r="BQ23" s="22"/>
      <c r="BR23" s="22"/>
      <c r="BS23" s="22"/>
      <c r="BT23" s="38"/>
      <c r="BU23" s="22"/>
      <c r="BV23" s="28" t="s">
        <v>312</v>
      </c>
      <c r="BW23" s="22"/>
      <c r="BX23" s="22"/>
      <c r="BY23" s="22"/>
      <c r="BZ23" s="22"/>
      <c r="CA23" s="22"/>
      <c r="CB23" s="22"/>
      <c r="CC23" s="22"/>
      <c r="CD23" s="22"/>
      <c r="CE23" s="22"/>
      <c r="CF23" s="22"/>
      <c r="CG23" s="22"/>
      <c r="CH23" s="22"/>
      <c r="CI23" s="22"/>
      <c r="CJ23" s="22"/>
      <c r="CK23" s="22"/>
      <c r="CL23" s="22"/>
      <c r="CM23" s="22"/>
      <c r="CN23" s="22"/>
      <c r="CO23" s="22"/>
      <c r="CP23" s="22"/>
      <c r="CQ23" s="22"/>
      <c r="CR23" s="38"/>
      <c r="CS23" s="22"/>
      <c r="CT23" s="28" t="s">
        <v>312</v>
      </c>
      <c r="CU23" s="22"/>
      <c r="CV23" s="22"/>
      <c r="CW23" s="22"/>
      <c r="CX23" s="22"/>
      <c r="CY23" s="22"/>
      <c r="CZ23" s="22"/>
      <c r="DA23" s="22"/>
      <c r="DB23" s="22"/>
      <c r="DC23" s="22"/>
      <c r="DD23" s="22"/>
      <c r="DE23" s="22"/>
      <c r="DF23" s="22"/>
      <c r="DG23" s="22"/>
      <c r="DH23" s="22"/>
      <c r="DI23" s="22"/>
      <c r="DJ23" s="22"/>
      <c r="DK23" s="22"/>
      <c r="DL23" s="22"/>
      <c r="DM23" s="22"/>
      <c r="DN23" s="22"/>
      <c r="DO23" s="22"/>
      <c r="DP23" s="38"/>
      <c r="DQ23" s="22"/>
      <c r="DR23" s="28" t="s">
        <v>312</v>
      </c>
      <c r="DS23" s="22"/>
      <c r="DT23" s="22"/>
      <c r="DU23" s="22"/>
      <c r="DV23" s="22"/>
      <c r="DW23" s="22"/>
      <c r="DX23" s="22"/>
      <c r="DY23" s="22"/>
      <c r="DZ23" s="22"/>
      <c r="EA23" s="22"/>
      <c r="EB23" s="22"/>
      <c r="EC23" s="22"/>
      <c r="ED23" s="22"/>
      <c r="EE23" s="22"/>
      <c r="EF23" s="22"/>
      <c r="EG23" s="22"/>
      <c r="EH23" s="22"/>
      <c r="EI23" s="22"/>
      <c r="EJ23" s="22"/>
      <c r="EK23" s="22"/>
      <c r="EL23" s="22"/>
      <c r="EM23" s="22"/>
      <c r="EN23" s="38"/>
      <c r="EO23" s="22"/>
      <c r="EP23" s="28" t="s">
        <v>312</v>
      </c>
      <c r="EQ23" s="22"/>
      <c r="ER23" s="22"/>
      <c r="ES23" s="22"/>
      <c r="ET23" s="22"/>
      <c r="EU23" s="22"/>
      <c r="EV23" s="22"/>
      <c r="EW23" s="22"/>
      <c r="EX23" s="22"/>
      <c r="EY23" s="22"/>
      <c r="EZ23" s="22"/>
      <c r="FA23" s="22"/>
      <c r="FB23" s="22"/>
      <c r="FC23" s="22"/>
      <c r="FD23" s="22"/>
      <c r="FE23" s="22"/>
      <c r="FF23" s="22"/>
      <c r="FG23" s="22"/>
      <c r="FH23" s="22"/>
      <c r="FI23" s="22"/>
      <c r="FJ23" s="22"/>
      <c r="FK23" s="22"/>
      <c r="FM23" s="1"/>
      <c r="FN23" s="18" t="s">
        <v>197</v>
      </c>
      <c r="FO23" s="1"/>
      <c r="FP23" s="1"/>
      <c r="FQ23" s="1"/>
      <c r="FR23" s="1"/>
      <c r="FS23" s="1"/>
      <c r="FT23" s="1"/>
      <c r="FU23" s="1"/>
      <c r="FV23" s="1"/>
      <c r="FW23" s="1"/>
      <c r="FX23" s="1"/>
      <c r="FY23" s="1"/>
      <c r="FZ23" s="1"/>
      <c r="GA23" s="1"/>
      <c r="GB23" s="1"/>
      <c r="GC23" s="1"/>
      <c r="GD23" s="1"/>
      <c r="GE23" s="1"/>
      <c r="GF23" s="1"/>
      <c r="GG23" s="1"/>
      <c r="GH23" s="1"/>
      <c r="GI23" s="1"/>
      <c r="GK23" s="1"/>
      <c r="GL23" s="18" t="s">
        <v>197</v>
      </c>
      <c r="GM23" s="1"/>
      <c r="GN23" s="1"/>
      <c r="GO23" s="1"/>
      <c r="GP23" s="1"/>
      <c r="GQ23" s="1"/>
      <c r="GR23" s="1"/>
      <c r="GS23" s="1"/>
      <c r="GT23" s="1"/>
      <c r="GU23" s="1"/>
      <c r="GV23" s="1"/>
      <c r="GW23" s="1"/>
      <c r="GX23" s="1"/>
      <c r="GY23" s="1"/>
      <c r="GZ23" s="1"/>
      <c r="HA23" s="1"/>
      <c r="HB23" s="1"/>
      <c r="HC23" s="1"/>
      <c r="HD23" s="1"/>
      <c r="HE23" s="1"/>
      <c r="HF23" s="1"/>
      <c r="HG23" s="1"/>
    </row>
    <row r="24" spans="1:215" ht="15">
      <c r="A24" s="1"/>
      <c r="B24" s="19" t="s">
        <v>510</v>
      </c>
      <c r="C24" s="1">
        <v>0</v>
      </c>
      <c r="D24" s="1">
        <v>0</v>
      </c>
      <c r="E24" s="1">
        <v>0</v>
      </c>
      <c r="F24" s="1">
        <v>0</v>
      </c>
      <c r="G24" s="1">
        <v>0</v>
      </c>
      <c r="H24" s="1">
        <v>0</v>
      </c>
      <c r="I24" s="1">
        <v>0</v>
      </c>
      <c r="J24" s="1">
        <v>0</v>
      </c>
      <c r="K24" s="1">
        <v>0</v>
      </c>
      <c r="L24" s="1">
        <v>0</v>
      </c>
      <c r="M24" s="1">
        <v>0</v>
      </c>
      <c r="N24" s="1">
        <v>0</v>
      </c>
      <c r="O24" s="1">
        <v>0</v>
      </c>
      <c r="P24" s="1">
        <v>0</v>
      </c>
      <c r="Q24" s="1">
        <v>0</v>
      </c>
      <c r="R24" s="1">
        <v>0</v>
      </c>
      <c r="S24" s="1">
        <v>0</v>
      </c>
      <c r="T24" s="1">
        <v>0</v>
      </c>
      <c r="U24" s="1">
        <v>0</v>
      </c>
      <c r="V24" s="1">
        <v>0</v>
      </c>
      <c r="W24" s="1">
        <v>0</v>
      </c>
      <c r="Y24" s="1"/>
      <c r="Z24" s="19" t="s">
        <v>510</v>
      </c>
      <c r="AA24" s="1">
        <v>0</v>
      </c>
      <c r="AB24" s="1">
        <v>1.9</v>
      </c>
      <c r="AC24" s="1">
        <v>1.5</v>
      </c>
      <c r="AD24" s="1">
        <v>1.8</v>
      </c>
      <c r="AE24" s="1">
        <v>1.9</v>
      </c>
      <c r="AF24" s="1">
        <v>2.6</v>
      </c>
      <c r="AG24" s="1">
        <v>3.2</v>
      </c>
      <c r="AH24" s="1">
        <v>0</v>
      </c>
      <c r="AI24" s="1">
        <v>0</v>
      </c>
      <c r="AJ24" s="1">
        <v>0</v>
      </c>
      <c r="AK24" s="1">
        <v>0</v>
      </c>
      <c r="AL24" s="1">
        <v>0</v>
      </c>
      <c r="AM24" s="1">
        <v>0</v>
      </c>
      <c r="AN24" s="1">
        <v>0</v>
      </c>
      <c r="AO24" s="1">
        <v>0</v>
      </c>
      <c r="AP24" s="1">
        <v>0</v>
      </c>
      <c r="AQ24" s="1">
        <v>0</v>
      </c>
      <c r="AR24" s="1">
        <v>0</v>
      </c>
      <c r="AS24" s="1">
        <v>0</v>
      </c>
      <c r="AT24" s="1">
        <v>0</v>
      </c>
      <c r="AU24" s="1">
        <v>0</v>
      </c>
      <c r="AW24" s="22"/>
      <c r="AX24" s="29" t="s">
        <v>511</v>
      </c>
      <c r="AY24" s="22">
        <v>0</v>
      </c>
      <c r="AZ24" s="22">
        <v>0</v>
      </c>
      <c r="BA24" s="22">
        <v>0</v>
      </c>
      <c r="BB24" s="22">
        <v>0</v>
      </c>
      <c r="BC24" s="22">
        <v>0</v>
      </c>
      <c r="BD24" s="22">
        <v>0</v>
      </c>
      <c r="BE24" s="22">
        <v>0</v>
      </c>
      <c r="BF24" s="22">
        <v>0</v>
      </c>
      <c r="BG24" s="22">
        <v>0</v>
      </c>
      <c r="BH24" s="22">
        <v>0</v>
      </c>
      <c r="BI24" s="22">
        <v>0</v>
      </c>
      <c r="BJ24" s="22">
        <v>0</v>
      </c>
      <c r="BK24" s="22">
        <v>0</v>
      </c>
      <c r="BL24" s="22">
        <v>0</v>
      </c>
      <c r="BM24" s="22">
        <v>0</v>
      </c>
      <c r="BN24" s="22">
        <v>0</v>
      </c>
      <c r="BO24" s="22">
        <v>0</v>
      </c>
      <c r="BP24" s="22">
        <v>0</v>
      </c>
      <c r="BQ24" s="22">
        <v>0</v>
      </c>
      <c r="BR24" s="22">
        <v>0</v>
      </c>
      <c r="BS24" s="22">
        <v>0</v>
      </c>
      <c r="BT24" s="38"/>
      <c r="BU24" s="22"/>
      <c r="BV24" s="29" t="s">
        <v>511</v>
      </c>
      <c r="BW24" s="22">
        <v>24.9</v>
      </c>
      <c r="BX24" s="22">
        <v>27.7</v>
      </c>
      <c r="BY24" s="22">
        <v>24.3</v>
      </c>
      <c r="BZ24" s="22">
        <v>20.8</v>
      </c>
      <c r="CA24" s="22">
        <v>21.2</v>
      </c>
      <c r="CB24" s="22">
        <v>20.6</v>
      </c>
      <c r="CC24" s="22">
        <v>19.8</v>
      </c>
      <c r="CD24" s="22">
        <v>18.899999999999999</v>
      </c>
      <c r="CE24" s="22">
        <v>19.100000000000001</v>
      </c>
      <c r="CF24" s="22">
        <v>19.8</v>
      </c>
      <c r="CG24" s="22">
        <v>17.899999999999999</v>
      </c>
      <c r="CH24" s="22">
        <v>17.7</v>
      </c>
      <c r="CI24" s="22">
        <v>20.3</v>
      </c>
      <c r="CJ24" s="22">
        <v>21.8</v>
      </c>
      <c r="CK24" s="22">
        <v>23.4</v>
      </c>
      <c r="CL24" s="22">
        <v>22.1</v>
      </c>
      <c r="CM24" s="22">
        <v>23</v>
      </c>
      <c r="CN24" s="22">
        <v>21.8</v>
      </c>
      <c r="CO24" s="22">
        <v>22.5</v>
      </c>
      <c r="CP24" s="22">
        <v>23.7</v>
      </c>
      <c r="CQ24" s="22">
        <v>30.6</v>
      </c>
      <c r="CR24" s="38"/>
      <c r="CS24" s="22"/>
      <c r="CT24" s="29" t="s">
        <v>511</v>
      </c>
      <c r="CU24" s="22">
        <v>14.4</v>
      </c>
      <c r="CV24" s="22">
        <v>15.4</v>
      </c>
      <c r="CW24" s="22">
        <v>13.6</v>
      </c>
      <c r="CX24" s="22">
        <v>12.6</v>
      </c>
      <c r="CY24" s="22">
        <v>12.5</v>
      </c>
      <c r="CZ24" s="22">
        <v>11.4</v>
      </c>
      <c r="DA24" s="22">
        <v>15.8</v>
      </c>
      <c r="DB24" s="22">
        <v>11.1</v>
      </c>
      <c r="DC24" s="22">
        <v>14</v>
      </c>
      <c r="DD24" s="22">
        <v>9.5</v>
      </c>
      <c r="DE24" s="22">
        <v>8.8000000000000007</v>
      </c>
      <c r="DF24" s="22">
        <v>8.4</v>
      </c>
      <c r="DG24" s="22">
        <v>8.6</v>
      </c>
      <c r="DH24" s="22">
        <v>8.4</v>
      </c>
      <c r="DI24" s="22">
        <v>11.3</v>
      </c>
      <c r="DJ24" s="22">
        <v>11.7</v>
      </c>
      <c r="DK24" s="22">
        <v>13.9</v>
      </c>
      <c r="DL24" s="22">
        <v>12.7</v>
      </c>
      <c r="DM24" s="22">
        <v>12.1</v>
      </c>
      <c r="DN24" s="22">
        <v>12</v>
      </c>
      <c r="DO24" s="22">
        <v>15.5</v>
      </c>
      <c r="DP24" s="38"/>
      <c r="DQ24" s="22"/>
      <c r="DR24" s="29" t="s">
        <v>511</v>
      </c>
      <c r="DS24" s="22">
        <v>0</v>
      </c>
      <c r="DT24" s="22">
        <v>0</v>
      </c>
      <c r="DU24" s="22">
        <v>0.2</v>
      </c>
      <c r="DV24" s="22">
        <v>0.4</v>
      </c>
      <c r="DW24" s="22">
        <v>0.1</v>
      </c>
      <c r="DX24" s="22">
        <v>0</v>
      </c>
      <c r="DY24" s="22">
        <v>0</v>
      </c>
      <c r="DZ24" s="22">
        <v>0</v>
      </c>
      <c r="EA24" s="22">
        <v>0</v>
      </c>
      <c r="EB24" s="22">
        <v>0</v>
      </c>
      <c r="EC24" s="22">
        <v>0</v>
      </c>
      <c r="ED24" s="22">
        <v>0</v>
      </c>
      <c r="EE24" s="22">
        <v>0</v>
      </c>
      <c r="EF24" s="22">
        <v>0</v>
      </c>
      <c r="EG24" s="22">
        <v>0</v>
      </c>
      <c r="EH24" s="22">
        <v>0</v>
      </c>
      <c r="EI24" s="22">
        <v>0</v>
      </c>
      <c r="EJ24" s="22">
        <v>0</v>
      </c>
      <c r="EK24" s="22">
        <v>0</v>
      </c>
      <c r="EL24" s="22">
        <v>0</v>
      </c>
      <c r="EM24" s="22">
        <v>0</v>
      </c>
      <c r="EN24" s="38"/>
      <c r="EO24" s="22"/>
      <c r="EP24" s="29" t="s">
        <v>511</v>
      </c>
      <c r="EQ24" s="22">
        <v>0</v>
      </c>
      <c r="ER24" s="22">
        <v>0</v>
      </c>
      <c r="ES24" s="22">
        <v>0</v>
      </c>
      <c r="ET24" s="22">
        <v>0</v>
      </c>
      <c r="EU24" s="22">
        <v>0.6</v>
      </c>
      <c r="EV24" s="22">
        <v>0.3</v>
      </c>
      <c r="EW24" s="22">
        <v>0.2</v>
      </c>
      <c r="EX24" s="22">
        <v>0.2</v>
      </c>
      <c r="EY24" s="22">
        <v>0.1</v>
      </c>
      <c r="EZ24" s="22">
        <v>0.1</v>
      </c>
      <c r="FA24" s="22">
        <v>0.1</v>
      </c>
      <c r="FB24" s="22">
        <v>0.1</v>
      </c>
      <c r="FC24" s="22">
        <v>0</v>
      </c>
      <c r="FD24" s="22">
        <v>0</v>
      </c>
      <c r="FE24" s="22">
        <v>0</v>
      </c>
      <c r="FF24" s="22">
        <v>0</v>
      </c>
      <c r="FG24" s="22">
        <v>0</v>
      </c>
      <c r="FH24" s="22">
        <v>0</v>
      </c>
      <c r="FI24" s="22">
        <v>0</v>
      </c>
      <c r="FJ24" s="22">
        <v>0</v>
      </c>
      <c r="FK24" s="22">
        <v>0</v>
      </c>
      <c r="FM24" s="1"/>
      <c r="FN24" s="10" t="s">
        <v>510</v>
      </c>
      <c r="FO24" s="1">
        <v>5.7</v>
      </c>
      <c r="FP24" s="1">
        <v>4.5999999999999996</v>
      </c>
      <c r="FQ24" s="1">
        <v>5.7</v>
      </c>
      <c r="FR24" s="1">
        <v>7.4</v>
      </c>
      <c r="FS24" s="1">
        <v>9.9</v>
      </c>
      <c r="FT24" s="1">
        <v>9</v>
      </c>
      <c r="FU24" s="1">
        <v>7.7</v>
      </c>
      <c r="FV24" s="1">
        <v>7.5</v>
      </c>
      <c r="FW24" s="1">
        <v>5.5</v>
      </c>
      <c r="FX24" s="1">
        <v>5.2</v>
      </c>
      <c r="FY24" s="1">
        <v>5.3</v>
      </c>
      <c r="FZ24" s="1">
        <v>6.9</v>
      </c>
      <c r="GA24" s="1">
        <v>5.6</v>
      </c>
      <c r="GB24" s="1">
        <v>5</v>
      </c>
      <c r="GC24" s="1">
        <v>5.2</v>
      </c>
      <c r="GD24" s="1">
        <v>5.0999999999999996</v>
      </c>
      <c r="GE24" s="1">
        <v>6.1</v>
      </c>
      <c r="GF24" s="1">
        <v>6.2</v>
      </c>
      <c r="GG24" s="1">
        <v>6.1</v>
      </c>
      <c r="GH24" s="1">
        <v>5.8</v>
      </c>
      <c r="GI24" s="1">
        <v>7.3</v>
      </c>
      <c r="GK24" s="1"/>
      <c r="GL24" s="10" t="s">
        <v>510</v>
      </c>
      <c r="GM24" s="1">
        <v>8.4</v>
      </c>
      <c r="GN24" s="1">
        <v>7.4</v>
      </c>
      <c r="GO24" s="1">
        <v>8.1999999999999993</v>
      </c>
      <c r="GP24" s="1">
        <v>8.8000000000000007</v>
      </c>
      <c r="GQ24" s="1">
        <v>8.6999999999999993</v>
      </c>
      <c r="GR24" s="1">
        <v>8.3000000000000007</v>
      </c>
      <c r="GS24" s="1">
        <v>9.1</v>
      </c>
      <c r="GT24" s="1">
        <v>8.6999999999999993</v>
      </c>
      <c r="GU24" s="1">
        <v>10.1</v>
      </c>
      <c r="GV24" s="1">
        <v>13.3</v>
      </c>
      <c r="GW24" s="1">
        <v>14.4</v>
      </c>
      <c r="GX24" s="1">
        <v>14.4</v>
      </c>
      <c r="GY24" s="1">
        <v>15.2</v>
      </c>
      <c r="GZ24" s="1">
        <v>12.8</v>
      </c>
      <c r="HA24" s="1">
        <v>14.9</v>
      </c>
      <c r="HB24" s="1">
        <v>13.5</v>
      </c>
      <c r="HC24" s="1">
        <v>14.7</v>
      </c>
      <c r="HD24" s="1">
        <v>13.5</v>
      </c>
      <c r="HE24" s="1">
        <v>13.1</v>
      </c>
      <c r="HF24" s="1">
        <v>13</v>
      </c>
      <c r="HG24" s="1">
        <v>15.6</v>
      </c>
    </row>
    <row r="25" spans="1:215" ht="15">
      <c r="A25" s="1"/>
      <c r="B25" s="7" t="s">
        <v>298</v>
      </c>
      <c r="C25" s="1">
        <v>0</v>
      </c>
      <c r="D25" s="1">
        <v>0</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Y25" s="1"/>
      <c r="Z25" s="7" t="s">
        <v>298</v>
      </c>
      <c r="AA25" s="1">
        <v>0</v>
      </c>
      <c r="AB25" s="1">
        <v>0</v>
      </c>
      <c r="AC25" s="1">
        <v>0</v>
      </c>
      <c r="AD25" s="1">
        <v>0</v>
      </c>
      <c r="AE25" s="1">
        <v>0</v>
      </c>
      <c r="AF25" s="1">
        <v>0</v>
      </c>
      <c r="AG25" s="1">
        <v>0</v>
      </c>
      <c r="AH25" s="1">
        <v>0</v>
      </c>
      <c r="AI25" s="1">
        <v>0</v>
      </c>
      <c r="AJ25" s="1">
        <v>0</v>
      </c>
      <c r="AK25" s="1">
        <v>0</v>
      </c>
      <c r="AL25" s="1">
        <v>0</v>
      </c>
      <c r="AM25" s="1">
        <v>0</v>
      </c>
      <c r="AN25" s="1">
        <v>0</v>
      </c>
      <c r="AO25" s="1">
        <v>9.3000000000000007</v>
      </c>
      <c r="AP25" s="1">
        <v>10</v>
      </c>
      <c r="AQ25" s="1">
        <v>13.4</v>
      </c>
      <c r="AR25" s="1">
        <v>14.2</v>
      </c>
      <c r="AS25" s="1">
        <v>14</v>
      </c>
      <c r="AT25" s="1">
        <v>12.1</v>
      </c>
      <c r="AU25" s="1">
        <v>11.9</v>
      </c>
      <c r="AW25" s="22"/>
      <c r="AX25" s="39" t="s">
        <v>299</v>
      </c>
      <c r="AY25" s="22">
        <v>0</v>
      </c>
      <c r="AZ25" s="22">
        <v>0</v>
      </c>
      <c r="BA25" s="22">
        <v>0</v>
      </c>
      <c r="BB25" s="22">
        <v>0</v>
      </c>
      <c r="BC25" s="22">
        <v>0</v>
      </c>
      <c r="BD25" s="22">
        <v>0</v>
      </c>
      <c r="BE25" s="22">
        <v>0</v>
      </c>
      <c r="BF25" s="22">
        <v>0</v>
      </c>
      <c r="BG25" s="22">
        <v>0</v>
      </c>
      <c r="BH25" s="22">
        <v>0</v>
      </c>
      <c r="BI25" s="22">
        <v>0</v>
      </c>
      <c r="BJ25" s="22">
        <v>0</v>
      </c>
      <c r="BK25" s="22">
        <v>0</v>
      </c>
      <c r="BL25" s="22">
        <v>0</v>
      </c>
      <c r="BM25" s="22">
        <v>0.1</v>
      </c>
      <c r="BN25" s="22">
        <v>0.1</v>
      </c>
      <c r="BO25" s="22">
        <v>0.1</v>
      </c>
      <c r="BP25" s="22">
        <v>0</v>
      </c>
      <c r="BQ25" s="22">
        <v>0.1</v>
      </c>
      <c r="BR25" s="22">
        <v>0.1</v>
      </c>
      <c r="BS25" s="22">
        <v>0.1</v>
      </c>
      <c r="BT25" s="38"/>
      <c r="BU25" s="22"/>
      <c r="BV25" s="39" t="s">
        <v>299</v>
      </c>
      <c r="BW25" s="22">
        <v>0.3</v>
      </c>
      <c r="BX25" s="22">
        <v>0.4</v>
      </c>
      <c r="BY25" s="22">
        <v>0.4</v>
      </c>
      <c r="BZ25" s="22">
        <v>0.4</v>
      </c>
      <c r="CA25" s="22">
        <v>0.4</v>
      </c>
      <c r="CB25" s="22">
        <v>0.3</v>
      </c>
      <c r="CC25" s="22">
        <v>0.3</v>
      </c>
      <c r="CD25" s="22">
        <v>0.3</v>
      </c>
      <c r="CE25" s="22">
        <v>0.2</v>
      </c>
      <c r="CF25" s="22">
        <v>0.2</v>
      </c>
      <c r="CG25" s="22">
        <v>0.2</v>
      </c>
      <c r="CH25" s="22">
        <v>0.1</v>
      </c>
      <c r="CI25" s="22">
        <v>0.6</v>
      </c>
      <c r="CJ25" s="22">
        <v>1.1000000000000001</v>
      </c>
      <c r="CK25" s="22">
        <v>10.1</v>
      </c>
      <c r="CL25" s="22">
        <v>9.4</v>
      </c>
      <c r="CM25" s="22">
        <v>9.1999999999999993</v>
      </c>
      <c r="CN25" s="22">
        <v>8.3000000000000007</v>
      </c>
      <c r="CO25" s="22">
        <v>6.1</v>
      </c>
      <c r="CP25" s="22">
        <v>6.5</v>
      </c>
      <c r="CQ25" s="22">
        <v>5.2</v>
      </c>
      <c r="CR25" s="38"/>
      <c r="CS25" s="22"/>
      <c r="CT25" s="39" t="s">
        <v>299</v>
      </c>
      <c r="CU25" s="22">
        <v>7.2</v>
      </c>
      <c r="CV25" s="22">
        <v>5</v>
      </c>
      <c r="CW25" s="22">
        <v>4.3</v>
      </c>
      <c r="CX25" s="22">
        <v>4.7</v>
      </c>
      <c r="CY25" s="22">
        <v>4.2</v>
      </c>
      <c r="CZ25" s="22">
        <v>3.8</v>
      </c>
      <c r="DA25" s="22">
        <v>4</v>
      </c>
      <c r="DB25" s="22">
        <v>4.7</v>
      </c>
      <c r="DC25" s="22">
        <v>4.5</v>
      </c>
      <c r="DD25" s="22">
        <v>3.2</v>
      </c>
      <c r="DE25" s="22">
        <v>2.9</v>
      </c>
      <c r="DF25" s="22">
        <v>1</v>
      </c>
      <c r="DG25" s="22">
        <v>1.7</v>
      </c>
      <c r="DH25" s="22">
        <v>1.4</v>
      </c>
      <c r="DI25" s="22">
        <v>2.4</v>
      </c>
      <c r="DJ25" s="22">
        <v>2.2000000000000002</v>
      </c>
      <c r="DK25" s="22">
        <v>2.2999999999999998</v>
      </c>
      <c r="DL25" s="22">
        <v>2.2999999999999998</v>
      </c>
      <c r="DM25" s="22">
        <v>2.6</v>
      </c>
      <c r="DN25" s="22">
        <v>2.4</v>
      </c>
      <c r="DO25" s="22">
        <v>2.4</v>
      </c>
      <c r="DP25" s="38"/>
      <c r="DQ25" s="22"/>
      <c r="DR25" s="39" t="s">
        <v>299</v>
      </c>
      <c r="DS25" s="22">
        <v>2.8</v>
      </c>
      <c r="DT25" s="22">
        <v>3.4</v>
      </c>
      <c r="DU25" s="22">
        <v>2.7</v>
      </c>
      <c r="DV25" s="22">
        <v>2.4</v>
      </c>
      <c r="DW25" s="22">
        <v>2.5</v>
      </c>
      <c r="DX25" s="22">
        <v>2.4</v>
      </c>
      <c r="DY25" s="22">
        <v>2.4</v>
      </c>
      <c r="DZ25" s="22">
        <v>2.2999999999999998</v>
      </c>
      <c r="EA25" s="22">
        <v>2</v>
      </c>
      <c r="EB25" s="22">
        <v>1.6</v>
      </c>
      <c r="EC25" s="22">
        <v>2</v>
      </c>
      <c r="ED25" s="22">
        <v>0</v>
      </c>
      <c r="EE25" s="22">
        <v>0</v>
      </c>
      <c r="EF25" s="22">
        <v>0</v>
      </c>
      <c r="EG25" s="22">
        <v>0</v>
      </c>
      <c r="EH25" s="22">
        <v>0</v>
      </c>
      <c r="EI25" s="22">
        <v>0</v>
      </c>
      <c r="EJ25" s="22">
        <v>0</v>
      </c>
      <c r="EK25" s="22">
        <v>0</v>
      </c>
      <c r="EL25" s="22">
        <v>0</v>
      </c>
      <c r="EM25" s="22">
        <v>0</v>
      </c>
      <c r="EN25" s="38"/>
      <c r="EO25" s="22"/>
      <c r="EP25" s="39" t="s">
        <v>299</v>
      </c>
      <c r="EQ25" s="22">
        <v>1.5</v>
      </c>
      <c r="ER25" s="22">
        <v>1.4</v>
      </c>
      <c r="ES25" s="22">
        <v>1.3</v>
      </c>
      <c r="ET25" s="22">
        <v>1.2</v>
      </c>
      <c r="EU25" s="22">
        <v>1.2</v>
      </c>
      <c r="EV25" s="22">
        <v>1.1000000000000001</v>
      </c>
      <c r="EW25" s="22">
        <v>1</v>
      </c>
      <c r="EX25" s="22">
        <v>1</v>
      </c>
      <c r="EY25" s="22">
        <v>0.9</v>
      </c>
      <c r="EZ25" s="22">
        <v>0.7</v>
      </c>
      <c r="FA25" s="22">
        <v>0.8</v>
      </c>
      <c r="FB25" s="22">
        <v>0.4</v>
      </c>
      <c r="FC25" s="22">
        <v>0.5</v>
      </c>
      <c r="FD25" s="22">
        <v>0.5</v>
      </c>
      <c r="FE25" s="22">
        <v>0.6</v>
      </c>
      <c r="FF25" s="22">
        <v>0.5</v>
      </c>
      <c r="FG25" s="22">
        <v>0.7</v>
      </c>
      <c r="FH25" s="22">
        <v>0.7</v>
      </c>
      <c r="FI25" s="22">
        <v>0.8</v>
      </c>
      <c r="FJ25" s="22">
        <v>0.7</v>
      </c>
      <c r="FK25" s="22">
        <v>0.7</v>
      </c>
      <c r="FM25" s="1"/>
      <c r="FN25" s="7" t="s">
        <v>298</v>
      </c>
      <c r="FO25" s="1">
        <v>1.3</v>
      </c>
      <c r="FP25" s="1">
        <v>0.7</v>
      </c>
      <c r="FQ25" s="1">
        <v>0.6</v>
      </c>
      <c r="FR25" s="1">
        <v>0.9</v>
      </c>
      <c r="FS25" s="1">
        <v>0.9</v>
      </c>
      <c r="FT25" s="1">
        <v>0.8</v>
      </c>
      <c r="FU25" s="1">
        <v>0.9</v>
      </c>
      <c r="FV25" s="1">
        <v>0.8</v>
      </c>
      <c r="FW25" s="1">
        <v>0.8</v>
      </c>
      <c r="FX25" s="1">
        <v>0.6</v>
      </c>
      <c r="FY25" s="1">
        <v>0.6</v>
      </c>
      <c r="FZ25" s="1">
        <v>1.5</v>
      </c>
      <c r="GA25" s="1">
        <v>2.7</v>
      </c>
      <c r="GB25" s="1">
        <v>2.5</v>
      </c>
      <c r="GC25" s="1">
        <v>9.4</v>
      </c>
      <c r="GD25" s="1">
        <v>7.7</v>
      </c>
      <c r="GE25" s="1">
        <v>9.6999999999999993</v>
      </c>
      <c r="GF25" s="1">
        <v>10.3</v>
      </c>
      <c r="GG25" s="1">
        <v>9.1999999999999993</v>
      </c>
      <c r="GH25" s="1">
        <v>8.4</v>
      </c>
      <c r="GI25" s="1">
        <v>8.1</v>
      </c>
      <c r="GK25" s="1"/>
      <c r="GL25" s="7" t="s">
        <v>298</v>
      </c>
      <c r="GM25" s="1">
        <v>5.4</v>
      </c>
      <c r="GN25" s="1">
        <v>1.6</v>
      </c>
      <c r="GO25" s="1">
        <v>0.9</v>
      </c>
      <c r="GP25" s="1">
        <v>1</v>
      </c>
      <c r="GQ25" s="1">
        <v>1</v>
      </c>
      <c r="GR25" s="1">
        <v>0.9</v>
      </c>
      <c r="GS25" s="1">
        <v>1.1000000000000001</v>
      </c>
      <c r="GT25" s="1">
        <v>1</v>
      </c>
      <c r="GU25" s="1">
        <v>0.9</v>
      </c>
      <c r="GV25" s="1">
        <v>1.5</v>
      </c>
      <c r="GW25" s="1">
        <v>2.1</v>
      </c>
      <c r="GX25" s="1">
        <v>2</v>
      </c>
      <c r="GY25" s="1">
        <v>4.0999999999999996</v>
      </c>
      <c r="GZ25" s="1">
        <v>3.1</v>
      </c>
      <c r="HA25" s="1">
        <v>3.6</v>
      </c>
      <c r="HB25" s="1">
        <v>3.9</v>
      </c>
      <c r="HC25" s="1">
        <v>4</v>
      </c>
      <c r="HD25" s="1">
        <v>4.2</v>
      </c>
      <c r="HE25" s="1">
        <v>3.9</v>
      </c>
      <c r="HF25" s="1">
        <v>4</v>
      </c>
      <c r="HG25" s="1">
        <v>4</v>
      </c>
    </row>
    <row r="26" spans="1:215" ht="15">
      <c r="A26" s="1"/>
      <c r="B26" s="19" t="s">
        <v>300</v>
      </c>
      <c r="C26" s="1">
        <v>0.1</v>
      </c>
      <c r="D26" s="1">
        <v>0.2</v>
      </c>
      <c r="E26" s="1">
        <v>0.3</v>
      </c>
      <c r="F26" s="1">
        <v>0.3</v>
      </c>
      <c r="G26" s="1">
        <v>0.2</v>
      </c>
      <c r="H26" s="1">
        <v>0.2</v>
      </c>
      <c r="I26" s="1">
        <v>0.1</v>
      </c>
      <c r="J26" s="1">
        <v>0.1</v>
      </c>
      <c r="K26" s="1">
        <v>0.2</v>
      </c>
      <c r="L26" s="1">
        <v>0.2</v>
      </c>
      <c r="M26" s="1">
        <v>0.2</v>
      </c>
      <c r="N26" s="1">
        <v>0.2</v>
      </c>
      <c r="O26" s="1">
        <v>0.2</v>
      </c>
      <c r="P26" s="1">
        <v>0.5</v>
      </c>
      <c r="Q26" s="1">
        <v>0.5</v>
      </c>
      <c r="R26" s="1">
        <v>0.5</v>
      </c>
      <c r="S26" s="1">
        <v>0.7</v>
      </c>
      <c r="T26" s="1">
        <v>1.1000000000000001</v>
      </c>
      <c r="U26" s="1">
        <v>1.4</v>
      </c>
      <c r="V26" s="1">
        <v>1.6</v>
      </c>
      <c r="W26" s="1">
        <v>2.1</v>
      </c>
      <c r="Y26" s="1"/>
      <c r="Z26" s="19" t="s">
        <v>300</v>
      </c>
      <c r="AA26" s="1">
        <v>0.2</v>
      </c>
      <c r="AB26" s="1">
        <v>0.3</v>
      </c>
      <c r="AC26" s="1">
        <v>0.3</v>
      </c>
      <c r="AD26" s="1">
        <v>0.3</v>
      </c>
      <c r="AE26" s="1">
        <v>0.2</v>
      </c>
      <c r="AF26" s="1">
        <v>0.2</v>
      </c>
      <c r="AG26" s="1">
        <v>0.1</v>
      </c>
      <c r="AH26" s="1">
        <v>0.1</v>
      </c>
      <c r="AI26" s="1">
        <v>0.2</v>
      </c>
      <c r="AJ26" s="1">
        <v>0.1</v>
      </c>
      <c r="AK26" s="1">
        <v>0.2</v>
      </c>
      <c r="AL26" s="1">
        <v>0.2</v>
      </c>
      <c r="AM26" s="1">
        <v>0.2</v>
      </c>
      <c r="AN26" s="1">
        <v>0.4</v>
      </c>
      <c r="AO26" s="1">
        <v>0.5</v>
      </c>
      <c r="AP26" s="1">
        <v>0.6</v>
      </c>
      <c r="AQ26" s="1">
        <v>1</v>
      </c>
      <c r="AR26" s="1">
        <v>1.5</v>
      </c>
      <c r="AS26" s="1">
        <v>1.8</v>
      </c>
      <c r="AT26" s="1">
        <v>1.9</v>
      </c>
      <c r="AU26" s="1">
        <v>2.5</v>
      </c>
      <c r="AW26" s="22"/>
      <c r="AX26" s="29" t="s">
        <v>301</v>
      </c>
      <c r="AY26" s="22">
        <v>0.1</v>
      </c>
      <c r="AZ26" s="22">
        <v>0.2</v>
      </c>
      <c r="BA26" s="22">
        <v>0.2</v>
      </c>
      <c r="BB26" s="22">
        <v>0.2</v>
      </c>
      <c r="BC26" s="22">
        <v>0.1</v>
      </c>
      <c r="BD26" s="22">
        <v>0.1</v>
      </c>
      <c r="BE26" s="22">
        <v>0</v>
      </c>
      <c r="BF26" s="22">
        <v>0.1</v>
      </c>
      <c r="BG26" s="22">
        <v>0.1</v>
      </c>
      <c r="BH26" s="22">
        <v>0.1</v>
      </c>
      <c r="BI26" s="22">
        <v>0.1</v>
      </c>
      <c r="BJ26" s="22">
        <v>0.1</v>
      </c>
      <c r="BK26" s="22">
        <v>0.1</v>
      </c>
      <c r="BL26" s="22">
        <v>0.3</v>
      </c>
      <c r="BM26" s="22">
        <v>0.4</v>
      </c>
      <c r="BN26" s="22">
        <v>0.6</v>
      </c>
      <c r="BO26" s="22">
        <v>0.8</v>
      </c>
      <c r="BP26" s="22">
        <v>1.3</v>
      </c>
      <c r="BQ26" s="22">
        <v>1.7</v>
      </c>
      <c r="BR26" s="22">
        <v>1.9</v>
      </c>
      <c r="BS26" s="22">
        <v>2.5</v>
      </c>
      <c r="BT26" s="38"/>
      <c r="BU26" s="22"/>
      <c r="BV26" s="29" t="s">
        <v>301</v>
      </c>
      <c r="BW26" s="22">
        <v>0.2</v>
      </c>
      <c r="BX26" s="22">
        <v>0.4</v>
      </c>
      <c r="BY26" s="22">
        <v>0.5</v>
      </c>
      <c r="BZ26" s="22">
        <v>0.5</v>
      </c>
      <c r="CA26" s="22">
        <v>0.3</v>
      </c>
      <c r="CB26" s="22">
        <v>0.2</v>
      </c>
      <c r="CC26" s="22">
        <v>0.1</v>
      </c>
      <c r="CD26" s="22">
        <v>0.1</v>
      </c>
      <c r="CE26" s="22">
        <v>0.1</v>
      </c>
      <c r="CF26" s="22">
        <v>0.1</v>
      </c>
      <c r="CG26" s="22">
        <v>0.1</v>
      </c>
      <c r="CH26" s="22">
        <v>0.2</v>
      </c>
      <c r="CI26" s="22">
        <v>0.2</v>
      </c>
      <c r="CJ26" s="22">
        <v>0.4</v>
      </c>
      <c r="CK26" s="22">
        <v>0.5</v>
      </c>
      <c r="CL26" s="22">
        <v>0.6</v>
      </c>
      <c r="CM26" s="22">
        <v>0.7</v>
      </c>
      <c r="CN26" s="22">
        <v>1.1000000000000001</v>
      </c>
      <c r="CO26" s="22">
        <v>1.5</v>
      </c>
      <c r="CP26" s="22">
        <v>1.6</v>
      </c>
      <c r="CQ26" s="22">
        <v>2</v>
      </c>
      <c r="CR26" s="38"/>
      <c r="CS26" s="22"/>
      <c r="CT26" s="29" t="s">
        <v>301</v>
      </c>
      <c r="CU26" s="22">
        <v>0.2</v>
      </c>
      <c r="CV26" s="22">
        <v>0.3</v>
      </c>
      <c r="CW26" s="22">
        <v>0.4</v>
      </c>
      <c r="CX26" s="22">
        <v>0.4</v>
      </c>
      <c r="CY26" s="22">
        <v>0.2</v>
      </c>
      <c r="CZ26" s="22">
        <v>0.1</v>
      </c>
      <c r="DA26" s="22">
        <v>0.1</v>
      </c>
      <c r="DB26" s="22">
        <v>0.1</v>
      </c>
      <c r="DC26" s="22">
        <v>0.2</v>
      </c>
      <c r="DD26" s="22">
        <v>0.1</v>
      </c>
      <c r="DE26" s="22">
        <v>0.2</v>
      </c>
      <c r="DF26" s="22">
        <v>0.2</v>
      </c>
      <c r="DG26" s="22">
        <v>0.1</v>
      </c>
      <c r="DH26" s="22">
        <v>0.5</v>
      </c>
      <c r="DI26" s="22">
        <v>0.6</v>
      </c>
      <c r="DJ26" s="22">
        <v>0.7</v>
      </c>
      <c r="DK26" s="22">
        <v>1</v>
      </c>
      <c r="DL26" s="22">
        <v>1.5</v>
      </c>
      <c r="DM26" s="22">
        <v>1.7</v>
      </c>
      <c r="DN26" s="22">
        <v>1.9</v>
      </c>
      <c r="DO26" s="22">
        <v>2.5</v>
      </c>
      <c r="DP26" s="38"/>
      <c r="DQ26" s="22"/>
      <c r="DR26" s="29" t="s">
        <v>301</v>
      </c>
      <c r="DS26" s="22">
        <v>0.3</v>
      </c>
      <c r="DT26" s="22">
        <v>0.7</v>
      </c>
      <c r="DU26" s="22">
        <v>0.7</v>
      </c>
      <c r="DV26" s="22">
        <v>0.7</v>
      </c>
      <c r="DW26" s="22">
        <v>0.4</v>
      </c>
      <c r="DX26" s="22">
        <v>0.2</v>
      </c>
      <c r="DY26" s="22">
        <v>0.1</v>
      </c>
      <c r="DZ26" s="22">
        <v>0.2</v>
      </c>
      <c r="EA26" s="22">
        <v>0.2</v>
      </c>
      <c r="EB26" s="22">
        <v>0.2</v>
      </c>
      <c r="EC26" s="22">
        <v>0.2</v>
      </c>
      <c r="ED26" s="22">
        <v>0.3</v>
      </c>
      <c r="EE26" s="22">
        <v>0.3</v>
      </c>
      <c r="EF26" s="22">
        <v>1.1000000000000001</v>
      </c>
      <c r="EG26" s="22">
        <v>1.4</v>
      </c>
      <c r="EH26" s="22">
        <v>1.8</v>
      </c>
      <c r="EI26" s="22">
        <v>2.2999999999999998</v>
      </c>
      <c r="EJ26" s="22">
        <v>3.2</v>
      </c>
      <c r="EK26" s="22">
        <v>4.5</v>
      </c>
      <c r="EL26" s="22">
        <v>4.8</v>
      </c>
      <c r="EM26" s="22">
        <v>6.6</v>
      </c>
      <c r="EN26" s="38"/>
      <c r="EO26" s="22"/>
      <c r="EP26" s="29" t="s">
        <v>301</v>
      </c>
      <c r="EQ26" s="22">
        <v>0.2</v>
      </c>
      <c r="ER26" s="22">
        <v>0.4</v>
      </c>
      <c r="ES26" s="22">
        <v>0.4</v>
      </c>
      <c r="ET26" s="22">
        <v>0.4</v>
      </c>
      <c r="EU26" s="22">
        <v>0.2</v>
      </c>
      <c r="EV26" s="22">
        <v>0.1</v>
      </c>
      <c r="EW26" s="22">
        <v>0.1</v>
      </c>
      <c r="EX26" s="22">
        <v>0.1</v>
      </c>
      <c r="EY26" s="22">
        <v>0.2</v>
      </c>
      <c r="EZ26" s="22">
        <v>0.1</v>
      </c>
      <c r="FA26" s="22">
        <v>0.2</v>
      </c>
      <c r="FB26" s="22">
        <v>0.2</v>
      </c>
      <c r="FC26" s="22">
        <v>0.2</v>
      </c>
      <c r="FD26" s="22">
        <v>0.5</v>
      </c>
      <c r="FE26" s="22">
        <v>0.6</v>
      </c>
      <c r="FF26" s="22">
        <v>0.8</v>
      </c>
      <c r="FG26" s="22">
        <v>1.2</v>
      </c>
      <c r="FH26" s="22">
        <v>1.8</v>
      </c>
      <c r="FI26" s="22">
        <v>2.1</v>
      </c>
      <c r="FJ26" s="22">
        <v>2.2999999999999998</v>
      </c>
      <c r="FK26" s="22">
        <v>3.2</v>
      </c>
      <c r="FM26" s="1"/>
      <c r="FN26" s="10" t="s">
        <v>300</v>
      </c>
      <c r="FO26" s="1">
        <v>0.2</v>
      </c>
      <c r="FP26" s="1">
        <v>0.3</v>
      </c>
      <c r="FQ26" s="1">
        <v>0.3</v>
      </c>
      <c r="FR26" s="1">
        <v>0.3</v>
      </c>
      <c r="FS26" s="1">
        <v>0.2</v>
      </c>
      <c r="FT26" s="1">
        <v>0.1</v>
      </c>
      <c r="FU26" s="1">
        <v>0.1</v>
      </c>
      <c r="FV26" s="1">
        <v>0.1</v>
      </c>
      <c r="FW26" s="1">
        <v>0.1</v>
      </c>
      <c r="FX26" s="1">
        <v>0.1</v>
      </c>
      <c r="FY26" s="1">
        <v>0.1</v>
      </c>
      <c r="FZ26" s="1">
        <v>0.1</v>
      </c>
      <c r="GA26" s="1">
        <v>0.1</v>
      </c>
      <c r="GB26" s="1">
        <v>0.3</v>
      </c>
      <c r="GC26" s="1">
        <v>0.4</v>
      </c>
      <c r="GD26" s="1">
        <v>0.5</v>
      </c>
      <c r="GE26" s="1">
        <v>0.7</v>
      </c>
      <c r="GF26" s="1">
        <v>1.1000000000000001</v>
      </c>
      <c r="GG26" s="1">
        <v>1.3</v>
      </c>
      <c r="GH26" s="1">
        <v>1.4</v>
      </c>
      <c r="GI26" s="1">
        <v>1.7</v>
      </c>
      <c r="GK26" s="1"/>
      <c r="GL26" s="10" t="s">
        <v>300</v>
      </c>
      <c r="GM26" s="1">
        <v>0.1</v>
      </c>
      <c r="GN26" s="1">
        <v>0.2</v>
      </c>
      <c r="GO26" s="1">
        <v>0.2</v>
      </c>
      <c r="GP26" s="1">
        <v>0.2</v>
      </c>
      <c r="GQ26" s="1">
        <v>0.2</v>
      </c>
      <c r="GR26" s="1">
        <v>0.1</v>
      </c>
      <c r="GS26" s="1">
        <v>0.1</v>
      </c>
      <c r="GT26" s="1">
        <v>0.1</v>
      </c>
      <c r="GU26" s="1">
        <v>0.1</v>
      </c>
      <c r="GV26" s="1">
        <v>0.1</v>
      </c>
      <c r="GW26" s="1">
        <v>0.1</v>
      </c>
      <c r="GX26" s="1">
        <v>0.1</v>
      </c>
      <c r="GY26" s="1">
        <v>0.1</v>
      </c>
      <c r="GZ26" s="1">
        <v>0.3</v>
      </c>
      <c r="HA26" s="1">
        <v>0.4</v>
      </c>
      <c r="HB26" s="1">
        <v>0.5</v>
      </c>
      <c r="HC26" s="1">
        <v>0.7</v>
      </c>
      <c r="HD26" s="1">
        <v>1</v>
      </c>
      <c r="HE26" s="1">
        <v>1.3</v>
      </c>
      <c r="HF26" s="1">
        <v>1.2</v>
      </c>
      <c r="HG26" s="1">
        <v>1.7</v>
      </c>
    </row>
    <row r="27" spans="1:215" ht="15">
      <c r="A27" s="1"/>
      <c r="B27" s="19" t="s">
        <v>302</v>
      </c>
      <c r="C27" s="1">
        <v>99.9</v>
      </c>
      <c r="D27" s="1">
        <v>99.4</v>
      </c>
      <c r="E27" s="1">
        <v>99.7</v>
      </c>
      <c r="F27" s="1">
        <v>99.7</v>
      </c>
      <c r="G27" s="1">
        <v>99.8</v>
      </c>
      <c r="H27" s="1">
        <v>99.8</v>
      </c>
      <c r="I27" s="1">
        <v>99.9</v>
      </c>
      <c r="J27" s="1">
        <v>99.9</v>
      </c>
      <c r="K27" s="1">
        <v>99.8</v>
      </c>
      <c r="L27" s="1">
        <v>99.8</v>
      </c>
      <c r="M27" s="1">
        <v>99.8</v>
      </c>
      <c r="N27" s="1">
        <v>99.8</v>
      </c>
      <c r="O27" s="1">
        <v>99.8</v>
      </c>
      <c r="P27" s="1">
        <v>99.5</v>
      </c>
      <c r="Q27" s="1">
        <v>99.5</v>
      </c>
      <c r="R27" s="1">
        <v>99.5</v>
      </c>
      <c r="S27" s="1">
        <v>99.3</v>
      </c>
      <c r="T27" s="1">
        <v>98.9</v>
      </c>
      <c r="U27" s="1">
        <v>98.6</v>
      </c>
      <c r="V27" s="1">
        <v>98.4</v>
      </c>
      <c r="W27" s="1">
        <v>97.9</v>
      </c>
      <c r="Y27" s="1"/>
      <c r="Z27" s="19" t="s">
        <v>302</v>
      </c>
      <c r="AA27" s="1">
        <v>99.8</v>
      </c>
      <c r="AB27" s="1">
        <v>97.5</v>
      </c>
      <c r="AC27" s="1">
        <v>97.7</v>
      </c>
      <c r="AD27" s="1">
        <v>97.6</v>
      </c>
      <c r="AE27" s="1">
        <v>97.2</v>
      </c>
      <c r="AF27" s="1">
        <v>94.5</v>
      </c>
      <c r="AG27" s="1">
        <v>96.7</v>
      </c>
      <c r="AH27" s="1">
        <v>99.9</v>
      </c>
      <c r="AI27" s="1">
        <v>99.8</v>
      </c>
      <c r="AJ27" s="1">
        <v>99.9</v>
      </c>
      <c r="AK27" s="1">
        <v>99.8</v>
      </c>
      <c r="AL27" s="1">
        <v>99.8</v>
      </c>
      <c r="AM27" s="1">
        <v>99.8</v>
      </c>
      <c r="AN27" s="1">
        <v>99.6</v>
      </c>
      <c r="AO27" s="1">
        <v>90.2</v>
      </c>
      <c r="AP27" s="1">
        <v>89.3</v>
      </c>
      <c r="AQ27" s="1">
        <v>85.6</v>
      </c>
      <c r="AR27" s="1">
        <v>84.4</v>
      </c>
      <c r="AS27" s="1">
        <v>84.2</v>
      </c>
      <c r="AT27" s="1">
        <v>86</v>
      </c>
      <c r="AU27" s="1">
        <v>85.6</v>
      </c>
      <c r="AW27" s="22"/>
      <c r="AX27" s="29" t="s">
        <v>303</v>
      </c>
      <c r="AY27" s="22">
        <v>99.9</v>
      </c>
      <c r="AZ27" s="22">
        <v>99.6</v>
      </c>
      <c r="BA27" s="22">
        <v>99.7</v>
      </c>
      <c r="BB27" s="22">
        <v>99.7</v>
      </c>
      <c r="BC27" s="22">
        <v>99.6</v>
      </c>
      <c r="BD27" s="22">
        <v>99.6</v>
      </c>
      <c r="BE27" s="22">
        <v>100</v>
      </c>
      <c r="BF27" s="22">
        <v>99.9</v>
      </c>
      <c r="BG27" s="22">
        <v>99.9</v>
      </c>
      <c r="BH27" s="22">
        <v>99.9</v>
      </c>
      <c r="BI27" s="22">
        <v>99.9</v>
      </c>
      <c r="BJ27" s="22">
        <v>99.9</v>
      </c>
      <c r="BK27" s="22">
        <v>99.9</v>
      </c>
      <c r="BL27" s="22">
        <v>99.7</v>
      </c>
      <c r="BM27" s="22">
        <v>99.5</v>
      </c>
      <c r="BN27" s="22">
        <v>99.4</v>
      </c>
      <c r="BO27" s="22">
        <v>99.1</v>
      </c>
      <c r="BP27" s="22">
        <v>98.6</v>
      </c>
      <c r="BQ27" s="22">
        <v>98.3</v>
      </c>
      <c r="BR27" s="22">
        <v>98</v>
      </c>
      <c r="BS27" s="22">
        <v>97.5</v>
      </c>
      <c r="BT27" s="38"/>
      <c r="BU27" s="22"/>
      <c r="BV27" s="29" t="s">
        <v>303</v>
      </c>
      <c r="BW27" s="22">
        <v>74.599999999999994</v>
      </c>
      <c r="BX27" s="22">
        <v>70.3</v>
      </c>
      <c r="BY27" s="22">
        <v>71.900000000000006</v>
      </c>
      <c r="BZ27" s="22">
        <v>75</v>
      </c>
      <c r="CA27" s="22">
        <v>74.2</v>
      </c>
      <c r="CB27" s="22">
        <v>71.2</v>
      </c>
      <c r="CC27" s="22">
        <v>79.8</v>
      </c>
      <c r="CD27" s="22">
        <v>80.7</v>
      </c>
      <c r="CE27" s="22">
        <v>80.5</v>
      </c>
      <c r="CF27" s="22">
        <v>79.8</v>
      </c>
      <c r="CG27" s="22">
        <v>81.7</v>
      </c>
      <c r="CH27" s="22">
        <v>82</v>
      </c>
      <c r="CI27" s="22">
        <v>78.900000000000006</v>
      </c>
      <c r="CJ27" s="22">
        <v>76.599999999999994</v>
      </c>
      <c r="CK27" s="22">
        <v>66</v>
      </c>
      <c r="CL27" s="22">
        <v>67.900000000000006</v>
      </c>
      <c r="CM27" s="22">
        <v>67.099999999999994</v>
      </c>
      <c r="CN27" s="22">
        <v>68.7</v>
      </c>
      <c r="CO27" s="22">
        <v>69.900000000000006</v>
      </c>
      <c r="CP27" s="22">
        <v>68.2</v>
      </c>
      <c r="CQ27" s="22">
        <v>62.2</v>
      </c>
      <c r="CR27" s="38"/>
      <c r="CS27" s="22"/>
      <c r="CT27" s="29" t="s">
        <v>303</v>
      </c>
      <c r="CU27" s="22">
        <v>78.2</v>
      </c>
      <c r="CV27" s="22">
        <v>77.8</v>
      </c>
      <c r="CW27" s="22">
        <v>79.900000000000006</v>
      </c>
      <c r="CX27" s="22">
        <v>80.2</v>
      </c>
      <c r="CY27" s="22">
        <v>78.7</v>
      </c>
      <c r="CZ27" s="22">
        <v>74</v>
      </c>
      <c r="DA27" s="22">
        <v>80.099999999999994</v>
      </c>
      <c r="DB27" s="22">
        <v>84.1</v>
      </c>
      <c r="DC27" s="22">
        <v>81.3</v>
      </c>
      <c r="DD27" s="22">
        <v>87.1</v>
      </c>
      <c r="DE27" s="22">
        <v>88.1</v>
      </c>
      <c r="DF27" s="22">
        <v>90.4</v>
      </c>
      <c r="DG27" s="22">
        <v>89.6</v>
      </c>
      <c r="DH27" s="22">
        <v>89.8</v>
      </c>
      <c r="DI27" s="22">
        <v>85.7</v>
      </c>
      <c r="DJ27" s="22">
        <v>85.4</v>
      </c>
      <c r="DK27" s="22">
        <v>82.7</v>
      </c>
      <c r="DL27" s="22">
        <v>83.5</v>
      </c>
      <c r="DM27" s="22">
        <v>83.6</v>
      </c>
      <c r="DN27" s="22">
        <v>83.7</v>
      </c>
      <c r="DO27" s="22">
        <v>79.7</v>
      </c>
      <c r="DP27" s="38"/>
      <c r="DQ27" s="22"/>
      <c r="DR27" s="29" t="s">
        <v>303</v>
      </c>
      <c r="DS27" s="22">
        <v>96.9</v>
      </c>
      <c r="DT27" s="22">
        <v>93</v>
      </c>
      <c r="DU27" s="22">
        <v>93.1</v>
      </c>
      <c r="DV27" s="22">
        <v>93.3</v>
      </c>
      <c r="DW27" s="22">
        <v>91</v>
      </c>
      <c r="DX27" s="22">
        <v>89.3</v>
      </c>
      <c r="DY27" s="22">
        <v>97.4</v>
      </c>
      <c r="DZ27" s="22">
        <v>97.6</v>
      </c>
      <c r="EA27" s="22">
        <v>97.8</v>
      </c>
      <c r="EB27" s="22">
        <v>98.2</v>
      </c>
      <c r="EC27" s="22">
        <v>97.7</v>
      </c>
      <c r="ED27" s="22">
        <v>99.7</v>
      </c>
      <c r="EE27" s="22">
        <v>99.7</v>
      </c>
      <c r="EF27" s="22">
        <v>98.9</v>
      </c>
      <c r="EG27" s="22">
        <v>98.5</v>
      </c>
      <c r="EH27" s="22">
        <v>98.2</v>
      </c>
      <c r="EI27" s="22">
        <v>97.7</v>
      </c>
      <c r="EJ27" s="22">
        <v>96.8</v>
      </c>
      <c r="EK27" s="22">
        <v>95.5</v>
      </c>
      <c r="EL27" s="22">
        <v>95.2</v>
      </c>
      <c r="EM27" s="22">
        <v>93.4</v>
      </c>
      <c r="EN27" s="38"/>
      <c r="EO27" s="22"/>
      <c r="EP27" s="29" t="s">
        <v>303</v>
      </c>
      <c r="EQ27" s="22">
        <v>98.3</v>
      </c>
      <c r="ER27" s="22">
        <v>96.8</v>
      </c>
      <c r="ES27" s="22">
        <v>96.7</v>
      </c>
      <c r="ET27" s="22">
        <v>97.4</v>
      </c>
      <c r="EU27" s="22">
        <v>95.6</v>
      </c>
      <c r="EV27" s="22">
        <v>95.4</v>
      </c>
      <c r="EW27" s="22">
        <v>98.7</v>
      </c>
      <c r="EX27" s="22">
        <v>98.7</v>
      </c>
      <c r="EY27" s="22">
        <v>98.8</v>
      </c>
      <c r="EZ27" s="22">
        <v>99.2</v>
      </c>
      <c r="FA27" s="22">
        <v>99</v>
      </c>
      <c r="FB27" s="22">
        <v>99.3</v>
      </c>
      <c r="FC27" s="22">
        <v>99.3</v>
      </c>
      <c r="FD27" s="22">
        <v>99</v>
      </c>
      <c r="FE27" s="22">
        <v>98.7</v>
      </c>
      <c r="FF27" s="22">
        <v>98.7</v>
      </c>
      <c r="FG27" s="22">
        <v>98.1</v>
      </c>
      <c r="FH27" s="22">
        <v>97.5</v>
      </c>
      <c r="FI27" s="22">
        <v>97.1</v>
      </c>
      <c r="FJ27" s="22">
        <v>97</v>
      </c>
      <c r="FK27" s="22">
        <v>96.2</v>
      </c>
      <c r="FM27" s="1"/>
      <c r="FN27" s="10" t="s">
        <v>302</v>
      </c>
      <c r="FO27" s="1">
        <v>92.8</v>
      </c>
      <c r="FP27" s="1">
        <v>92.7</v>
      </c>
      <c r="FQ27" s="1">
        <v>90.8</v>
      </c>
      <c r="FR27" s="1">
        <v>88.5</v>
      </c>
      <c r="FS27" s="1">
        <v>82.8</v>
      </c>
      <c r="FT27" s="1">
        <v>78.599999999999994</v>
      </c>
      <c r="FU27" s="1">
        <v>91.4</v>
      </c>
      <c r="FV27" s="1">
        <v>91.6</v>
      </c>
      <c r="FW27" s="1">
        <v>93.6</v>
      </c>
      <c r="FX27" s="1">
        <v>94.1</v>
      </c>
      <c r="FY27" s="1">
        <v>94</v>
      </c>
      <c r="FZ27" s="1">
        <v>91.5</v>
      </c>
      <c r="GA27" s="1">
        <v>91.6</v>
      </c>
      <c r="GB27" s="1">
        <v>92.2</v>
      </c>
      <c r="GC27" s="1">
        <v>85</v>
      </c>
      <c r="GD27" s="1">
        <v>86.7</v>
      </c>
      <c r="GE27" s="1">
        <v>83.5</v>
      </c>
      <c r="GF27" s="1">
        <v>82.4</v>
      </c>
      <c r="GG27" s="1">
        <v>83.4</v>
      </c>
      <c r="GH27" s="1">
        <v>84.3</v>
      </c>
      <c r="GI27" s="1">
        <v>82.9</v>
      </c>
      <c r="GK27" s="1"/>
      <c r="GL27" s="10" t="s">
        <v>302</v>
      </c>
      <c r="GM27" s="1">
        <v>86.1</v>
      </c>
      <c r="GN27" s="1">
        <v>89.3</v>
      </c>
      <c r="GO27" s="1">
        <v>87.9</v>
      </c>
      <c r="GP27" s="1">
        <v>87.5</v>
      </c>
      <c r="GQ27" s="1">
        <v>84.4</v>
      </c>
      <c r="GR27" s="1">
        <v>76</v>
      </c>
      <c r="GS27" s="1">
        <v>89.7</v>
      </c>
      <c r="GT27" s="1">
        <v>90.2</v>
      </c>
      <c r="GU27" s="1">
        <v>88.9</v>
      </c>
      <c r="GV27" s="1">
        <v>85.1</v>
      </c>
      <c r="GW27" s="1">
        <v>83.4</v>
      </c>
      <c r="GX27" s="1">
        <v>83.5</v>
      </c>
      <c r="GY27" s="1">
        <v>80.599999999999994</v>
      </c>
      <c r="GZ27" s="1">
        <v>83.8</v>
      </c>
      <c r="HA27" s="1">
        <v>81.099999999999994</v>
      </c>
      <c r="HB27" s="1">
        <v>82.1</v>
      </c>
      <c r="HC27" s="1">
        <v>80.599999999999994</v>
      </c>
      <c r="HD27" s="1">
        <v>81.3</v>
      </c>
      <c r="HE27" s="1">
        <v>81.8</v>
      </c>
      <c r="HF27" s="1">
        <v>81.7</v>
      </c>
      <c r="HG27" s="1">
        <v>78.7</v>
      </c>
    </row>
    <row r="28" spans="1:215" ht="15">
      <c r="A28" s="1"/>
      <c r="B28" s="19" t="s">
        <v>304</v>
      </c>
      <c r="C28" s="2" t="s">
        <v>305</v>
      </c>
      <c r="D28" s="2" t="s">
        <v>305</v>
      </c>
      <c r="E28" s="2" t="s">
        <v>305</v>
      </c>
      <c r="F28" s="2" t="s">
        <v>305</v>
      </c>
      <c r="G28" s="2" t="s">
        <v>305</v>
      </c>
      <c r="H28" s="2" t="s">
        <v>305</v>
      </c>
      <c r="I28" s="2" t="s">
        <v>305</v>
      </c>
      <c r="J28" s="2" t="s">
        <v>305</v>
      </c>
      <c r="K28" s="2" t="s">
        <v>305</v>
      </c>
      <c r="L28" s="2" t="s">
        <v>305</v>
      </c>
      <c r="M28" s="2" t="s">
        <v>305</v>
      </c>
      <c r="N28" s="2">
        <v>0</v>
      </c>
      <c r="O28" s="2">
        <v>0</v>
      </c>
      <c r="P28" s="2">
        <v>0</v>
      </c>
      <c r="Q28" s="2">
        <v>0.1</v>
      </c>
      <c r="R28" s="2" t="s">
        <v>305</v>
      </c>
      <c r="S28" s="2" t="s">
        <v>305</v>
      </c>
      <c r="T28" s="2" t="s">
        <v>305</v>
      </c>
      <c r="U28" s="2" t="s">
        <v>305</v>
      </c>
      <c r="V28" s="2" t="s">
        <v>305</v>
      </c>
      <c r="W28" s="2" t="s">
        <v>305</v>
      </c>
      <c r="Y28" s="1"/>
      <c r="Z28" s="19" t="s">
        <v>304</v>
      </c>
      <c r="AA28" s="2" t="s">
        <v>305</v>
      </c>
      <c r="AB28" s="2" t="s">
        <v>305</v>
      </c>
      <c r="AC28" s="2" t="s">
        <v>305</v>
      </c>
      <c r="AD28" s="2" t="s">
        <v>305</v>
      </c>
      <c r="AE28" s="2" t="s">
        <v>305</v>
      </c>
      <c r="AF28" s="2" t="s">
        <v>305</v>
      </c>
      <c r="AG28" s="2" t="s">
        <v>305</v>
      </c>
      <c r="AH28" s="2" t="s">
        <v>305</v>
      </c>
      <c r="AI28" s="2" t="s">
        <v>305</v>
      </c>
      <c r="AJ28" s="2" t="s">
        <v>305</v>
      </c>
      <c r="AK28" s="2" t="s">
        <v>305</v>
      </c>
      <c r="AL28" s="2">
        <v>0</v>
      </c>
      <c r="AM28" s="2">
        <v>0</v>
      </c>
      <c r="AN28" s="2">
        <v>0</v>
      </c>
      <c r="AO28" s="2">
        <v>0</v>
      </c>
      <c r="AP28" s="2" t="s">
        <v>305</v>
      </c>
      <c r="AQ28" s="2" t="s">
        <v>305</v>
      </c>
      <c r="AR28" s="2" t="s">
        <v>305</v>
      </c>
      <c r="AS28" s="2" t="s">
        <v>305</v>
      </c>
      <c r="AT28" s="2" t="s">
        <v>305</v>
      </c>
      <c r="AU28" s="2" t="s">
        <v>305</v>
      </c>
      <c r="AW28" s="22"/>
      <c r="AX28" s="29" t="s">
        <v>306</v>
      </c>
      <c r="AY28" s="23" t="s">
        <v>307</v>
      </c>
      <c r="AZ28" s="23" t="s">
        <v>307</v>
      </c>
      <c r="BA28" s="23" t="s">
        <v>307</v>
      </c>
      <c r="BB28" s="23" t="s">
        <v>307</v>
      </c>
      <c r="BC28" s="23" t="s">
        <v>307</v>
      </c>
      <c r="BD28" s="23" t="s">
        <v>307</v>
      </c>
      <c r="BE28" s="23" t="s">
        <v>307</v>
      </c>
      <c r="BF28" s="23" t="s">
        <v>307</v>
      </c>
      <c r="BG28" s="23" t="s">
        <v>307</v>
      </c>
      <c r="BH28" s="23" t="s">
        <v>307</v>
      </c>
      <c r="BI28" s="23" t="s">
        <v>307</v>
      </c>
      <c r="BJ28" s="23">
        <v>0</v>
      </c>
      <c r="BK28" s="23">
        <v>0</v>
      </c>
      <c r="BL28" s="23">
        <v>0</v>
      </c>
      <c r="BM28" s="23">
        <v>0</v>
      </c>
      <c r="BN28" s="23" t="s">
        <v>307</v>
      </c>
      <c r="BO28" s="23" t="s">
        <v>307</v>
      </c>
      <c r="BP28" s="23" t="s">
        <v>307</v>
      </c>
      <c r="BQ28" s="23" t="s">
        <v>307</v>
      </c>
      <c r="BR28" s="23" t="s">
        <v>307</v>
      </c>
      <c r="BS28" s="23" t="s">
        <v>307</v>
      </c>
      <c r="BT28" s="38"/>
      <c r="BU28" s="22"/>
      <c r="BV28" s="29" t="s">
        <v>306</v>
      </c>
      <c r="BW28" s="23" t="s">
        <v>307</v>
      </c>
      <c r="BX28" s="23" t="s">
        <v>307</v>
      </c>
      <c r="BY28" s="23" t="s">
        <v>307</v>
      </c>
      <c r="BZ28" s="23" t="s">
        <v>307</v>
      </c>
      <c r="CA28" s="23" t="s">
        <v>307</v>
      </c>
      <c r="CB28" s="23" t="s">
        <v>307</v>
      </c>
      <c r="CC28" s="23" t="s">
        <v>307</v>
      </c>
      <c r="CD28" s="23" t="s">
        <v>307</v>
      </c>
      <c r="CE28" s="23" t="s">
        <v>307</v>
      </c>
      <c r="CF28" s="23" t="s">
        <v>307</v>
      </c>
      <c r="CG28" s="23" t="s">
        <v>307</v>
      </c>
      <c r="CH28" s="23">
        <v>0</v>
      </c>
      <c r="CI28" s="23">
        <v>0</v>
      </c>
      <c r="CJ28" s="23">
        <v>0</v>
      </c>
      <c r="CK28" s="23">
        <v>0</v>
      </c>
      <c r="CL28" s="23" t="s">
        <v>307</v>
      </c>
      <c r="CM28" s="23" t="s">
        <v>307</v>
      </c>
      <c r="CN28" s="23" t="s">
        <v>307</v>
      </c>
      <c r="CO28" s="23" t="s">
        <v>307</v>
      </c>
      <c r="CP28" s="23" t="s">
        <v>307</v>
      </c>
      <c r="CQ28" s="23" t="s">
        <v>307</v>
      </c>
      <c r="CR28" s="38"/>
      <c r="CS28" s="22"/>
      <c r="CT28" s="29" t="s">
        <v>306</v>
      </c>
      <c r="CU28" s="23" t="s">
        <v>307</v>
      </c>
      <c r="CV28" s="23" t="s">
        <v>307</v>
      </c>
      <c r="CW28" s="23" t="s">
        <v>307</v>
      </c>
      <c r="CX28" s="23" t="s">
        <v>307</v>
      </c>
      <c r="CY28" s="23" t="s">
        <v>307</v>
      </c>
      <c r="CZ28" s="23" t="s">
        <v>307</v>
      </c>
      <c r="DA28" s="23" t="s">
        <v>307</v>
      </c>
      <c r="DB28" s="23">
        <v>0</v>
      </c>
      <c r="DC28" s="23">
        <v>0</v>
      </c>
      <c r="DD28" s="23">
        <v>0</v>
      </c>
      <c r="DE28" s="23">
        <v>0</v>
      </c>
      <c r="DF28" s="23">
        <v>0</v>
      </c>
      <c r="DG28" s="23">
        <v>0</v>
      </c>
      <c r="DH28" s="23">
        <v>0</v>
      </c>
      <c r="DI28" s="23">
        <v>0</v>
      </c>
      <c r="DJ28" s="23" t="s">
        <v>307</v>
      </c>
      <c r="DK28" s="23" t="s">
        <v>307</v>
      </c>
      <c r="DL28" s="23" t="s">
        <v>307</v>
      </c>
      <c r="DM28" s="23" t="s">
        <v>307</v>
      </c>
      <c r="DN28" s="23" t="s">
        <v>307</v>
      </c>
      <c r="DO28" s="23" t="s">
        <v>307</v>
      </c>
      <c r="DP28" s="38"/>
      <c r="DQ28" s="22"/>
      <c r="DR28" s="29" t="s">
        <v>306</v>
      </c>
      <c r="DS28" s="23" t="s">
        <v>307</v>
      </c>
      <c r="DT28" s="23" t="s">
        <v>307</v>
      </c>
      <c r="DU28" s="23" t="s">
        <v>307</v>
      </c>
      <c r="DV28" s="23" t="s">
        <v>307</v>
      </c>
      <c r="DW28" s="23" t="s">
        <v>307</v>
      </c>
      <c r="DX28" s="23" t="s">
        <v>307</v>
      </c>
      <c r="DY28" s="23" t="s">
        <v>307</v>
      </c>
      <c r="DZ28" s="23" t="s">
        <v>307</v>
      </c>
      <c r="EA28" s="23">
        <v>0</v>
      </c>
      <c r="EB28" s="23">
        <v>0</v>
      </c>
      <c r="EC28" s="23">
        <v>0</v>
      </c>
      <c r="ED28" s="23">
        <v>0</v>
      </c>
      <c r="EE28" s="23">
        <v>0</v>
      </c>
      <c r="EF28" s="23">
        <v>0.1</v>
      </c>
      <c r="EG28" s="23">
        <v>0.1</v>
      </c>
      <c r="EH28" s="23" t="s">
        <v>307</v>
      </c>
      <c r="EI28" s="23" t="s">
        <v>307</v>
      </c>
      <c r="EJ28" s="23" t="s">
        <v>307</v>
      </c>
      <c r="EK28" s="23" t="s">
        <v>307</v>
      </c>
      <c r="EL28" s="23" t="s">
        <v>307</v>
      </c>
      <c r="EM28" s="23" t="s">
        <v>307</v>
      </c>
      <c r="EN28" s="38"/>
      <c r="EO28" s="22"/>
      <c r="EP28" s="29" t="s">
        <v>306</v>
      </c>
      <c r="EQ28" s="23" t="s">
        <v>307</v>
      </c>
      <c r="ER28" s="23" t="s">
        <v>307</v>
      </c>
      <c r="ES28" s="23" t="s">
        <v>307</v>
      </c>
      <c r="ET28" s="23" t="s">
        <v>307</v>
      </c>
      <c r="EU28" s="23" t="s">
        <v>307</v>
      </c>
      <c r="EV28" s="23" t="s">
        <v>307</v>
      </c>
      <c r="EW28" s="23" t="s">
        <v>307</v>
      </c>
      <c r="EX28" s="23" t="s">
        <v>307</v>
      </c>
      <c r="EY28" s="23" t="s">
        <v>307</v>
      </c>
      <c r="EZ28" s="23" t="s">
        <v>307</v>
      </c>
      <c r="FA28" s="23" t="s">
        <v>307</v>
      </c>
      <c r="FB28" s="23">
        <v>0</v>
      </c>
      <c r="FC28" s="23">
        <v>0</v>
      </c>
      <c r="FD28" s="23">
        <v>0</v>
      </c>
      <c r="FE28" s="23">
        <v>0</v>
      </c>
      <c r="FF28" s="23" t="s">
        <v>307</v>
      </c>
      <c r="FG28" s="23" t="s">
        <v>307</v>
      </c>
      <c r="FH28" s="23" t="s">
        <v>307</v>
      </c>
      <c r="FI28" s="23" t="s">
        <v>307</v>
      </c>
      <c r="FJ28" s="23" t="s">
        <v>307</v>
      </c>
      <c r="FK28" s="23" t="s">
        <v>307</v>
      </c>
      <c r="FM28" s="1"/>
      <c r="FN28" s="10" t="s">
        <v>304</v>
      </c>
      <c r="FO28" s="2" t="s">
        <v>305</v>
      </c>
      <c r="FP28" s="2" t="s">
        <v>305</v>
      </c>
      <c r="FQ28" s="2" t="s">
        <v>305</v>
      </c>
      <c r="FR28" s="2" t="s">
        <v>305</v>
      </c>
      <c r="FS28" s="2" t="s">
        <v>305</v>
      </c>
      <c r="FT28" s="2" t="s">
        <v>305</v>
      </c>
      <c r="FU28" s="2" t="s">
        <v>305</v>
      </c>
      <c r="FV28" s="2" t="s">
        <v>305</v>
      </c>
      <c r="FW28" s="2" t="s">
        <v>305</v>
      </c>
      <c r="FX28" s="2" t="s">
        <v>305</v>
      </c>
      <c r="FY28" s="2" t="s">
        <v>305</v>
      </c>
      <c r="FZ28" s="2">
        <v>0</v>
      </c>
      <c r="GA28" s="2">
        <v>0</v>
      </c>
      <c r="GB28" s="2">
        <v>0</v>
      </c>
      <c r="GC28" s="2">
        <v>0</v>
      </c>
      <c r="GD28" s="2" t="s">
        <v>305</v>
      </c>
      <c r="GE28" s="2" t="s">
        <v>305</v>
      </c>
      <c r="GF28" s="2" t="s">
        <v>305</v>
      </c>
      <c r="GG28" s="2" t="s">
        <v>305</v>
      </c>
      <c r="GH28" s="2" t="s">
        <v>305</v>
      </c>
      <c r="GI28" s="2" t="s">
        <v>305</v>
      </c>
      <c r="GK28" s="1"/>
      <c r="GL28" s="10" t="s">
        <v>304</v>
      </c>
      <c r="GM28" s="2" t="s">
        <v>305</v>
      </c>
      <c r="GN28" s="2" t="s">
        <v>305</v>
      </c>
      <c r="GO28" s="2" t="s">
        <v>305</v>
      </c>
      <c r="GP28" s="2" t="s">
        <v>305</v>
      </c>
      <c r="GQ28" s="2" t="s">
        <v>305</v>
      </c>
      <c r="GR28" s="2" t="s">
        <v>305</v>
      </c>
      <c r="GS28" s="2" t="s">
        <v>305</v>
      </c>
      <c r="GT28" s="2" t="s">
        <v>305</v>
      </c>
      <c r="GU28" s="2" t="s">
        <v>305</v>
      </c>
      <c r="GV28" s="2" t="s">
        <v>305</v>
      </c>
      <c r="GW28" s="2">
        <v>0</v>
      </c>
      <c r="GX28" s="2">
        <v>0</v>
      </c>
      <c r="GY28" s="2">
        <v>0</v>
      </c>
      <c r="GZ28" s="2">
        <v>0</v>
      </c>
      <c r="HA28" s="2">
        <v>0</v>
      </c>
      <c r="HB28" s="2" t="s">
        <v>305</v>
      </c>
      <c r="HC28" s="2" t="s">
        <v>305</v>
      </c>
      <c r="HD28" s="2" t="s">
        <v>305</v>
      </c>
      <c r="HE28" s="2" t="s">
        <v>305</v>
      </c>
      <c r="HF28" s="2" t="s">
        <v>305</v>
      </c>
      <c r="HG28" s="2" t="s">
        <v>305</v>
      </c>
    </row>
    <row r="29" spans="1:215" ht="15">
      <c r="A29" s="1"/>
      <c r="B29" s="19" t="s">
        <v>308</v>
      </c>
      <c r="C29" s="1">
        <v>0</v>
      </c>
      <c r="D29" s="2" t="s">
        <v>305</v>
      </c>
      <c r="E29" s="2" t="s">
        <v>305</v>
      </c>
      <c r="F29" s="2" t="s">
        <v>305</v>
      </c>
      <c r="G29" s="2" t="s">
        <v>305</v>
      </c>
      <c r="H29" s="2" t="s">
        <v>305</v>
      </c>
      <c r="I29" s="2" t="s">
        <v>305</v>
      </c>
      <c r="J29" s="2" t="s">
        <v>305</v>
      </c>
      <c r="K29" s="2" t="s">
        <v>305</v>
      </c>
      <c r="L29" s="2" t="s">
        <v>305</v>
      </c>
      <c r="M29" s="2" t="s">
        <v>305</v>
      </c>
      <c r="N29" s="2" t="s">
        <v>305</v>
      </c>
      <c r="O29" s="2" t="s">
        <v>305</v>
      </c>
      <c r="P29" s="2" t="s">
        <v>305</v>
      </c>
      <c r="Q29" s="2" t="s">
        <v>305</v>
      </c>
      <c r="R29" s="2" t="s">
        <v>305</v>
      </c>
      <c r="S29" s="2" t="s">
        <v>305</v>
      </c>
      <c r="T29" s="2" t="s">
        <v>305</v>
      </c>
      <c r="U29" s="2" t="s">
        <v>305</v>
      </c>
      <c r="V29" s="2" t="s">
        <v>305</v>
      </c>
      <c r="W29" s="2" t="s">
        <v>305</v>
      </c>
      <c r="Y29" s="1"/>
      <c r="Z29" s="19" t="s">
        <v>308</v>
      </c>
      <c r="AA29" s="1">
        <v>0</v>
      </c>
      <c r="AB29" s="2" t="s">
        <v>305</v>
      </c>
      <c r="AC29" s="2" t="s">
        <v>305</v>
      </c>
      <c r="AD29" s="2" t="s">
        <v>305</v>
      </c>
      <c r="AE29" s="2" t="s">
        <v>305</v>
      </c>
      <c r="AF29" s="2" t="s">
        <v>305</v>
      </c>
      <c r="AG29" s="2" t="s">
        <v>305</v>
      </c>
      <c r="AH29" s="2" t="s">
        <v>305</v>
      </c>
      <c r="AI29" s="2" t="s">
        <v>305</v>
      </c>
      <c r="AJ29" s="2" t="s">
        <v>305</v>
      </c>
      <c r="AK29" s="2" t="s">
        <v>305</v>
      </c>
      <c r="AL29" s="2" t="s">
        <v>305</v>
      </c>
      <c r="AM29" s="2" t="s">
        <v>305</v>
      </c>
      <c r="AN29" s="2" t="s">
        <v>305</v>
      </c>
      <c r="AO29" s="2" t="s">
        <v>305</v>
      </c>
      <c r="AP29" s="2" t="s">
        <v>305</v>
      </c>
      <c r="AQ29" s="2" t="s">
        <v>305</v>
      </c>
      <c r="AR29" s="2" t="s">
        <v>305</v>
      </c>
      <c r="AS29" s="2" t="s">
        <v>305</v>
      </c>
      <c r="AT29" s="2" t="s">
        <v>305</v>
      </c>
      <c r="AU29" s="2" t="s">
        <v>305</v>
      </c>
      <c r="AW29" s="22"/>
      <c r="AX29" s="29" t="s">
        <v>309</v>
      </c>
      <c r="AY29" s="22">
        <v>0</v>
      </c>
      <c r="AZ29" s="23" t="s">
        <v>307</v>
      </c>
      <c r="BA29" s="23" t="s">
        <v>307</v>
      </c>
      <c r="BB29" s="23" t="s">
        <v>307</v>
      </c>
      <c r="BC29" s="23" t="s">
        <v>307</v>
      </c>
      <c r="BD29" s="23" t="s">
        <v>307</v>
      </c>
      <c r="BE29" s="23" t="s">
        <v>307</v>
      </c>
      <c r="BF29" s="23" t="s">
        <v>307</v>
      </c>
      <c r="BG29" s="23" t="s">
        <v>307</v>
      </c>
      <c r="BH29" s="23" t="s">
        <v>307</v>
      </c>
      <c r="BI29" s="23" t="s">
        <v>307</v>
      </c>
      <c r="BJ29" s="23" t="s">
        <v>307</v>
      </c>
      <c r="BK29" s="23" t="s">
        <v>307</v>
      </c>
      <c r="BL29" s="23" t="s">
        <v>307</v>
      </c>
      <c r="BM29" s="23" t="s">
        <v>307</v>
      </c>
      <c r="BN29" s="23" t="s">
        <v>307</v>
      </c>
      <c r="BO29" s="23" t="s">
        <v>307</v>
      </c>
      <c r="BP29" s="23" t="s">
        <v>307</v>
      </c>
      <c r="BQ29" s="23" t="s">
        <v>307</v>
      </c>
      <c r="BR29" s="23" t="s">
        <v>307</v>
      </c>
      <c r="BS29" s="23" t="s">
        <v>307</v>
      </c>
      <c r="BT29" s="38"/>
      <c r="BU29" s="22"/>
      <c r="BV29" s="29" t="s">
        <v>309</v>
      </c>
      <c r="BW29" s="22">
        <v>0</v>
      </c>
      <c r="BX29" s="23" t="s">
        <v>307</v>
      </c>
      <c r="BY29" s="23" t="s">
        <v>307</v>
      </c>
      <c r="BZ29" s="23" t="s">
        <v>307</v>
      </c>
      <c r="CA29" s="23" t="s">
        <v>307</v>
      </c>
      <c r="CB29" s="23" t="s">
        <v>307</v>
      </c>
      <c r="CC29" s="23" t="s">
        <v>307</v>
      </c>
      <c r="CD29" s="23" t="s">
        <v>307</v>
      </c>
      <c r="CE29" s="23" t="s">
        <v>307</v>
      </c>
      <c r="CF29" s="23" t="s">
        <v>307</v>
      </c>
      <c r="CG29" s="23" t="s">
        <v>307</v>
      </c>
      <c r="CH29" s="23" t="s">
        <v>307</v>
      </c>
      <c r="CI29" s="23" t="s">
        <v>307</v>
      </c>
      <c r="CJ29" s="23" t="s">
        <v>307</v>
      </c>
      <c r="CK29" s="23" t="s">
        <v>307</v>
      </c>
      <c r="CL29" s="23" t="s">
        <v>307</v>
      </c>
      <c r="CM29" s="23" t="s">
        <v>307</v>
      </c>
      <c r="CN29" s="23" t="s">
        <v>307</v>
      </c>
      <c r="CO29" s="23" t="s">
        <v>307</v>
      </c>
      <c r="CP29" s="23" t="s">
        <v>307</v>
      </c>
      <c r="CQ29" s="23" t="s">
        <v>307</v>
      </c>
      <c r="CR29" s="38"/>
      <c r="CS29" s="22"/>
      <c r="CT29" s="29" t="s">
        <v>309</v>
      </c>
      <c r="CU29" s="22">
        <v>0</v>
      </c>
      <c r="CV29" s="23" t="s">
        <v>307</v>
      </c>
      <c r="CW29" s="23" t="s">
        <v>307</v>
      </c>
      <c r="CX29" s="23" t="s">
        <v>307</v>
      </c>
      <c r="CY29" s="23" t="s">
        <v>307</v>
      </c>
      <c r="CZ29" s="23" t="s">
        <v>307</v>
      </c>
      <c r="DA29" s="23" t="s">
        <v>307</v>
      </c>
      <c r="DB29" s="23" t="s">
        <v>307</v>
      </c>
      <c r="DC29" s="23" t="s">
        <v>307</v>
      </c>
      <c r="DD29" s="23" t="s">
        <v>307</v>
      </c>
      <c r="DE29" s="23" t="s">
        <v>307</v>
      </c>
      <c r="DF29" s="23" t="s">
        <v>307</v>
      </c>
      <c r="DG29" s="23" t="s">
        <v>307</v>
      </c>
      <c r="DH29" s="23" t="s">
        <v>307</v>
      </c>
      <c r="DI29" s="23" t="s">
        <v>307</v>
      </c>
      <c r="DJ29" s="23" t="s">
        <v>307</v>
      </c>
      <c r="DK29" s="23" t="s">
        <v>307</v>
      </c>
      <c r="DL29" s="23" t="s">
        <v>307</v>
      </c>
      <c r="DM29" s="23" t="s">
        <v>307</v>
      </c>
      <c r="DN29" s="23" t="s">
        <v>307</v>
      </c>
      <c r="DO29" s="23" t="s">
        <v>307</v>
      </c>
      <c r="DP29" s="38"/>
      <c r="DQ29" s="22"/>
      <c r="DR29" s="29" t="s">
        <v>309</v>
      </c>
      <c r="DS29" s="22">
        <v>0</v>
      </c>
      <c r="DT29" s="23" t="s">
        <v>307</v>
      </c>
      <c r="DU29" s="23" t="s">
        <v>307</v>
      </c>
      <c r="DV29" s="23" t="s">
        <v>307</v>
      </c>
      <c r="DW29" s="23" t="s">
        <v>307</v>
      </c>
      <c r="DX29" s="23" t="s">
        <v>307</v>
      </c>
      <c r="DY29" s="23" t="s">
        <v>307</v>
      </c>
      <c r="DZ29" s="23" t="s">
        <v>307</v>
      </c>
      <c r="EA29" s="23" t="s">
        <v>307</v>
      </c>
      <c r="EB29" s="23" t="s">
        <v>307</v>
      </c>
      <c r="EC29" s="23" t="s">
        <v>307</v>
      </c>
      <c r="ED29" s="23" t="s">
        <v>307</v>
      </c>
      <c r="EE29" s="23" t="s">
        <v>307</v>
      </c>
      <c r="EF29" s="23" t="s">
        <v>307</v>
      </c>
      <c r="EG29" s="23" t="s">
        <v>307</v>
      </c>
      <c r="EH29" s="23" t="s">
        <v>307</v>
      </c>
      <c r="EI29" s="23" t="s">
        <v>307</v>
      </c>
      <c r="EJ29" s="23" t="s">
        <v>307</v>
      </c>
      <c r="EK29" s="23" t="s">
        <v>307</v>
      </c>
      <c r="EL29" s="23" t="s">
        <v>307</v>
      </c>
      <c r="EM29" s="23" t="s">
        <v>307</v>
      </c>
      <c r="EN29" s="38"/>
      <c r="EO29" s="22"/>
      <c r="EP29" s="29" t="s">
        <v>309</v>
      </c>
      <c r="EQ29" s="22">
        <v>0</v>
      </c>
      <c r="ER29" s="23" t="s">
        <v>307</v>
      </c>
      <c r="ES29" s="23" t="s">
        <v>307</v>
      </c>
      <c r="ET29" s="23" t="s">
        <v>307</v>
      </c>
      <c r="EU29" s="23" t="s">
        <v>307</v>
      </c>
      <c r="EV29" s="23" t="s">
        <v>307</v>
      </c>
      <c r="EW29" s="23" t="s">
        <v>307</v>
      </c>
      <c r="EX29" s="23" t="s">
        <v>307</v>
      </c>
      <c r="EY29" s="23" t="s">
        <v>307</v>
      </c>
      <c r="EZ29" s="23" t="s">
        <v>307</v>
      </c>
      <c r="FA29" s="23" t="s">
        <v>307</v>
      </c>
      <c r="FB29" s="23" t="s">
        <v>307</v>
      </c>
      <c r="FC29" s="23" t="s">
        <v>307</v>
      </c>
      <c r="FD29" s="23" t="s">
        <v>307</v>
      </c>
      <c r="FE29" s="23" t="s">
        <v>307</v>
      </c>
      <c r="FF29" s="23" t="s">
        <v>307</v>
      </c>
      <c r="FG29" s="23" t="s">
        <v>307</v>
      </c>
      <c r="FH29" s="23" t="s">
        <v>307</v>
      </c>
      <c r="FI29" s="23" t="s">
        <v>307</v>
      </c>
      <c r="FJ29" s="23" t="s">
        <v>307</v>
      </c>
      <c r="FK29" s="23" t="s">
        <v>307</v>
      </c>
      <c r="FM29" s="1"/>
      <c r="FN29" s="10" t="s">
        <v>308</v>
      </c>
      <c r="FO29" s="1">
        <v>0</v>
      </c>
      <c r="FP29" s="2" t="s">
        <v>305</v>
      </c>
      <c r="FQ29" s="2" t="s">
        <v>305</v>
      </c>
      <c r="FR29" s="2" t="s">
        <v>305</v>
      </c>
      <c r="FS29" s="2" t="s">
        <v>305</v>
      </c>
      <c r="FT29" s="2" t="s">
        <v>305</v>
      </c>
      <c r="FU29" s="2" t="s">
        <v>305</v>
      </c>
      <c r="FV29" s="2" t="s">
        <v>305</v>
      </c>
      <c r="FW29" s="2" t="s">
        <v>305</v>
      </c>
      <c r="FX29" s="2" t="s">
        <v>305</v>
      </c>
      <c r="FY29" s="2" t="s">
        <v>305</v>
      </c>
      <c r="FZ29" s="2" t="s">
        <v>305</v>
      </c>
      <c r="GA29" s="2" t="s">
        <v>305</v>
      </c>
      <c r="GB29" s="2" t="s">
        <v>305</v>
      </c>
      <c r="GC29" s="2" t="s">
        <v>305</v>
      </c>
      <c r="GD29" s="2" t="s">
        <v>305</v>
      </c>
      <c r="GE29" s="2" t="s">
        <v>305</v>
      </c>
      <c r="GF29" s="2" t="s">
        <v>305</v>
      </c>
      <c r="GG29" s="2" t="s">
        <v>305</v>
      </c>
      <c r="GH29" s="2" t="s">
        <v>305</v>
      </c>
      <c r="GI29" s="2" t="s">
        <v>305</v>
      </c>
      <c r="GK29" s="1"/>
      <c r="GL29" s="10" t="s">
        <v>308</v>
      </c>
      <c r="GM29" s="1">
        <v>0</v>
      </c>
      <c r="GN29" s="2" t="s">
        <v>305</v>
      </c>
      <c r="GO29" s="2" t="s">
        <v>305</v>
      </c>
      <c r="GP29" s="2" t="s">
        <v>305</v>
      </c>
      <c r="GQ29" s="2" t="s">
        <v>305</v>
      </c>
      <c r="GR29" s="2" t="s">
        <v>305</v>
      </c>
      <c r="GS29" s="2" t="s">
        <v>305</v>
      </c>
      <c r="GT29" s="2" t="s">
        <v>305</v>
      </c>
      <c r="GU29" s="2" t="s">
        <v>305</v>
      </c>
      <c r="GV29" s="2" t="s">
        <v>305</v>
      </c>
      <c r="GW29" s="2" t="s">
        <v>305</v>
      </c>
      <c r="GX29" s="2" t="s">
        <v>305</v>
      </c>
      <c r="GY29" s="2" t="s">
        <v>305</v>
      </c>
      <c r="GZ29" s="2" t="s">
        <v>305</v>
      </c>
      <c r="HA29" s="2" t="s">
        <v>305</v>
      </c>
      <c r="HB29" s="2" t="s">
        <v>305</v>
      </c>
      <c r="HC29" s="2" t="s">
        <v>305</v>
      </c>
      <c r="HD29" s="2" t="s">
        <v>305</v>
      </c>
      <c r="HE29" s="2" t="s">
        <v>305</v>
      </c>
      <c r="HF29" s="2" t="s">
        <v>305</v>
      </c>
      <c r="HG29" s="2" t="s">
        <v>305</v>
      </c>
    </row>
    <row r="30" spans="1:215" ht="15">
      <c r="A30" s="1"/>
      <c r="B30" s="19" t="s">
        <v>310</v>
      </c>
      <c r="C30" s="1">
        <v>0</v>
      </c>
      <c r="D30" s="1">
        <v>0.3</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1">
        <v>0</v>
      </c>
      <c r="Y30" s="1"/>
      <c r="Z30" s="19" t="s">
        <v>310</v>
      </c>
      <c r="AA30" s="1">
        <v>0</v>
      </c>
      <c r="AB30" s="1">
        <v>0.2</v>
      </c>
      <c r="AC30" s="1">
        <v>0.4</v>
      </c>
      <c r="AD30" s="1">
        <v>0.3</v>
      </c>
      <c r="AE30" s="1">
        <v>0.7</v>
      </c>
      <c r="AF30" s="1">
        <v>2.8</v>
      </c>
      <c r="AG30" s="1">
        <v>0</v>
      </c>
      <c r="AH30" s="1">
        <v>0</v>
      </c>
      <c r="AI30" s="1">
        <v>0</v>
      </c>
      <c r="AJ30" s="1">
        <v>0</v>
      </c>
      <c r="AK30" s="1">
        <v>0</v>
      </c>
      <c r="AL30" s="1">
        <v>0</v>
      </c>
      <c r="AM30" s="1">
        <v>0</v>
      </c>
      <c r="AN30" s="1">
        <v>0</v>
      </c>
      <c r="AO30" s="1">
        <v>0</v>
      </c>
      <c r="AP30" s="1">
        <v>0</v>
      </c>
      <c r="AQ30" s="1">
        <v>0</v>
      </c>
      <c r="AR30" s="1">
        <v>0</v>
      </c>
      <c r="AS30" s="1">
        <v>0</v>
      </c>
      <c r="AT30" s="1">
        <v>0</v>
      </c>
      <c r="AU30" s="1">
        <v>0</v>
      </c>
      <c r="AW30" s="22"/>
      <c r="AX30" s="29" t="s">
        <v>311</v>
      </c>
      <c r="AY30" s="22">
        <v>0</v>
      </c>
      <c r="AZ30" s="22">
        <v>0.3</v>
      </c>
      <c r="BA30" s="22">
        <v>0.1</v>
      </c>
      <c r="BB30" s="22">
        <v>0.1</v>
      </c>
      <c r="BC30" s="22">
        <v>0.2</v>
      </c>
      <c r="BD30" s="22">
        <v>0.3</v>
      </c>
      <c r="BE30" s="22">
        <v>0</v>
      </c>
      <c r="BF30" s="22">
        <v>0</v>
      </c>
      <c r="BG30" s="22">
        <v>0</v>
      </c>
      <c r="BH30" s="22">
        <v>0</v>
      </c>
      <c r="BI30" s="22">
        <v>0</v>
      </c>
      <c r="BJ30" s="22">
        <v>0</v>
      </c>
      <c r="BK30" s="22">
        <v>0</v>
      </c>
      <c r="BL30" s="22">
        <v>0</v>
      </c>
      <c r="BM30" s="22">
        <v>0</v>
      </c>
      <c r="BN30" s="22">
        <v>0</v>
      </c>
      <c r="BO30" s="22">
        <v>0</v>
      </c>
      <c r="BP30" s="22">
        <v>0</v>
      </c>
      <c r="BQ30" s="22">
        <v>0</v>
      </c>
      <c r="BR30" s="22">
        <v>0</v>
      </c>
      <c r="BS30" s="22">
        <v>0</v>
      </c>
      <c r="BT30" s="38"/>
      <c r="BU30" s="22"/>
      <c r="BV30" s="29" t="s">
        <v>311</v>
      </c>
      <c r="BW30" s="22">
        <v>0</v>
      </c>
      <c r="BX30" s="22">
        <v>1.2</v>
      </c>
      <c r="BY30" s="22">
        <v>2.9</v>
      </c>
      <c r="BZ30" s="22">
        <v>3.3</v>
      </c>
      <c r="CA30" s="22">
        <v>3.9</v>
      </c>
      <c r="CB30" s="22">
        <v>7.7</v>
      </c>
      <c r="CC30" s="22">
        <v>0</v>
      </c>
      <c r="CD30" s="22">
        <v>0</v>
      </c>
      <c r="CE30" s="22">
        <v>0</v>
      </c>
      <c r="CF30" s="22">
        <v>0</v>
      </c>
      <c r="CG30" s="22">
        <v>0</v>
      </c>
      <c r="CH30" s="22">
        <v>0</v>
      </c>
      <c r="CI30" s="22">
        <v>0</v>
      </c>
      <c r="CJ30" s="22">
        <v>0</v>
      </c>
      <c r="CK30" s="22">
        <v>0</v>
      </c>
      <c r="CL30" s="22">
        <v>0</v>
      </c>
      <c r="CM30" s="22">
        <v>0</v>
      </c>
      <c r="CN30" s="22">
        <v>0</v>
      </c>
      <c r="CO30" s="22">
        <v>0</v>
      </c>
      <c r="CP30" s="22">
        <v>0</v>
      </c>
      <c r="CQ30" s="22">
        <v>0</v>
      </c>
      <c r="CR30" s="38"/>
      <c r="CS30" s="22"/>
      <c r="CT30" s="29" t="s">
        <v>311</v>
      </c>
      <c r="CU30" s="22">
        <v>0</v>
      </c>
      <c r="CV30" s="22">
        <v>1.4</v>
      </c>
      <c r="CW30" s="22">
        <v>1.8</v>
      </c>
      <c r="CX30" s="22">
        <v>2.1</v>
      </c>
      <c r="CY30" s="22">
        <v>4.4000000000000004</v>
      </c>
      <c r="CZ30" s="22">
        <v>10.6</v>
      </c>
      <c r="DA30" s="22">
        <v>0</v>
      </c>
      <c r="DB30" s="22">
        <v>0</v>
      </c>
      <c r="DC30" s="22">
        <v>0</v>
      </c>
      <c r="DD30" s="22">
        <v>0</v>
      </c>
      <c r="DE30" s="22">
        <v>0</v>
      </c>
      <c r="DF30" s="22">
        <v>0</v>
      </c>
      <c r="DG30" s="22">
        <v>0</v>
      </c>
      <c r="DH30" s="22">
        <v>0</v>
      </c>
      <c r="DI30" s="22">
        <v>0</v>
      </c>
      <c r="DJ30" s="22">
        <v>0</v>
      </c>
      <c r="DK30" s="22">
        <v>0</v>
      </c>
      <c r="DL30" s="22">
        <v>0</v>
      </c>
      <c r="DM30" s="22">
        <v>0</v>
      </c>
      <c r="DN30" s="22">
        <v>0</v>
      </c>
      <c r="DO30" s="22">
        <v>0</v>
      </c>
      <c r="DP30" s="38"/>
      <c r="DQ30" s="22"/>
      <c r="DR30" s="29" t="s">
        <v>311</v>
      </c>
      <c r="DS30" s="22">
        <v>0</v>
      </c>
      <c r="DT30" s="22">
        <v>2.9</v>
      </c>
      <c r="DU30" s="22">
        <v>3.3</v>
      </c>
      <c r="DV30" s="22">
        <v>3.2</v>
      </c>
      <c r="DW30" s="22">
        <v>6</v>
      </c>
      <c r="DX30" s="22">
        <v>8.1</v>
      </c>
      <c r="DY30" s="22">
        <v>0</v>
      </c>
      <c r="DZ30" s="22">
        <v>0</v>
      </c>
      <c r="EA30" s="22">
        <v>0</v>
      </c>
      <c r="EB30" s="22">
        <v>0</v>
      </c>
      <c r="EC30" s="22">
        <v>0</v>
      </c>
      <c r="ED30" s="22">
        <v>0</v>
      </c>
      <c r="EE30" s="22">
        <v>0</v>
      </c>
      <c r="EF30" s="22">
        <v>0</v>
      </c>
      <c r="EG30" s="22">
        <v>0</v>
      </c>
      <c r="EH30" s="22">
        <v>0</v>
      </c>
      <c r="EI30" s="22">
        <v>0</v>
      </c>
      <c r="EJ30" s="22">
        <v>0</v>
      </c>
      <c r="EK30" s="22">
        <v>0</v>
      </c>
      <c r="EL30" s="22">
        <v>0</v>
      </c>
      <c r="EM30" s="22">
        <v>0</v>
      </c>
      <c r="EN30" s="38"/>
      <c r="EO30" s="22"/>
      <c r="EP30" s="29" t="s">
        <v>311</v>
      </c>
      <c r="EQ30" s="22">
        <v>0</v>
      </c>
      <c r="ER30" s="22">
        <v>1.4</v>
      </c>
      <c r="ES30" s="22">
        <v>1.5</v>
      </c>
      <c r="ET30" s="22">
        <v>1</v>
      </c>
      <c r="EU30" s="22">
        <v>2.2999999999999998</v>
      </c>
      <c r="EV30" s="22">
        <v>3.1</v>
      </c>
      <c r="EW30" s="22">
        <v>0</v>
      </c>
      <c r="EX30" s="22">
        <v>0</v>
      </c>
      <c r="EY30" s="22">
        <v>0</v>
      </c>
      <c r="EZ30" s="22">
        <v>0</v>
      </c>
      <c r="FA30" s="22">
        <v>0</v>
      </c>
      <c r="FB30" s="22">
        <v>0</v>
      </c>
      <c r="FC30" s="22">
        <v>0</v>
      </c>
      <c r="FD30" s="22">
        <v>0</v>
      </c>
      <c r="FE30" s="22">
        <v>0</v>
      </c>
      <c r="FF30" s="22">
        <v>0</v>
      </c>
      <c r="FG30" s="22">
        <v>0</v>
      </c>
      <c r="FH30" s="22">
        <v>0</v>
      </c>
      <c r="FI30" s="22">
        <v>0</v>
      </c>
      <c r="FJ30" s="22">
        <v>0</v>
      </c>
      <c r="FK30" s="22">
        <v>0</v>
      </c>
      <c r="FM30" s="1"/>
      <c r="FN30" s="10" t="s">
        <v>310</v>
      </c>
      <c r="FO30" s="1">
        <v>0</v>
      </c>
      <c r="FP30" s="1">
        <v>1.7</v>
      </c>
      <c r="FQ30" s="1">
        <v>2.5</v>
      </c>
      <c r="FR30" s="1">
        <v>2.9</v>
      </c>
      <c r="FS30" s="1">
        <v>6.2</v>
      </c>
      <c r="FT30" s="1">
        <v>11.4</v>
      </c>
      <c r="FU30" s="1">
        <v>0</v>
      </c>
      <c r="FV30" s="1">
        <v>0</v>
      </c>
      <c r="FW30" s="1">
        <v>0</v>
      </c>
      <c r="FX30" s="1">
        <v>0</v>
      </c>
      <c r="FY30" s="1">
        <v>0</v>
      </c>
      <c r="FZ30" s="1">
        <v>0</v>
      </c>
      <c r="GA30" s="1">
        <v>0</v>
      </c>
      <c r="GB30" s="1">
        <v>0</v>
      </c>
      <c r="GC30" s="1">
        <v>0</v>
      </c>
      <c r="GD30" s="1">
        <v>0</v>
      </c>
      <c r="GE30" s="1">
        <v>0</v>
      </c>
      <c r="GF30" s="1">
        <v>0</v>
      </c>
      <c r="GG30" s="1">
        <v>0</v>
      </c>
      <c r="GH30" s="1">
        <v>0</v>
      </c>
      <c r="GI30" s="1">
        <v>0</v>
      </c>
      <c r="GK30" s="1"/>
      <c r="GL30" s="10" t="s">
        <v>310</v>
      </c>
      <c r="GM30" s="1">
        <v>0</v>
      </c>
      <c r="GN30" s="1">
        <v>1.5</v>
      </c>
      <c r="GO30" s="1">
        <v>2.8</v>
      </c>
      <c r="GP30" s="1">
        <v>2.5</v>
      </c>
      <c r="GQ30" s="1">
        <v>5.7</v>
      </c>
      <c r="GR30" s="1">
        <v>14.7</v>
      </c>
      <c r="GS30" s="1">
        <v>0</v>
      </c>
      <c r="GT30" s="1">
        <v>0</v>
      </c>
      <c r="GU30" s="1">
        <v>0</v>
      </c>
      <c r="GV30" s="1">
        <v>0</v>
      </c>
      <c r="GW30" s="1">
        <v>0</v>
      </c>
      <c r="GX30" s="1">
        <v>0</v>
      </c>
      <c r="GY30" s="1">
        <v>0</v>
      </c>
      <c r="GZ30" s="1">
        <v>0</v>
      </c>
      <c r="HA30" s="1">
        <v>0</v>
      </c>
      <c r="HB30" s="1">
        <v>0</v>
      </c>
      <c r="HC30" s="1">
        <v>0</v>
      </c>
      <c r="HD30" s="1">
        <v>0</v>
      </c>
      <c r="HE30" s="1">
        <v>0</v>
      </c>
      <c r="HF30" s="1">
        <v>0</v>
      </c>
      <c r="HG30" s="1">
        <v>0</v>
      </c>
    </row>
    <row r="31" spans="1:215" ht="15">
      <c r="A31" s="300"/>
      <c r="B31" s="300"/>
      <c r="C31" s="1"/>
      <c r="D31" s="1"/>
      <c r="E31" s="1"/>
      <c r="F31" s="1"/>
      <c r="G31" s="1"/>
      <c r="H31" s="1"/>
      <c r="I31" s="1"/>
      <c r="J31" s="1"/>
      <c r="K31" s="1"/>
      <c r="L31" s="1"/>
      <c r="M31" s="1"/>
      <c r="N31" s="1"/>
      <c r="O31" s="1"/>
      <c r="P31" s="1"/>
      <c r="Q31" s="1"/>
      <c r="R31" s="1"/>
      <c r="S31" s="1"/>
      <c r="T31" s="1"/>
      <c r="U31" s="1"/>
      <c r="V31" s="1"/>
      <c r="W31" s="1"/>
      <c r="Y31" s="300"/>
      <c r="Z31" s="300"/>
      <c r="AA31" s="1"/>
      <c r="AB31" s="1"/>
      <c r="AC31" s="1"/>
      <c r="AD31" s="1"/>
      <c r="AE31" s="1"/>
      <c r="AF31" s="1"/>
      <c r="AG31" s="1"/>
      <c r="AH31" s="1"/>
      <c r="AI31" s="1"/>
      <c r="AJ31" s="1"/>
      <c r="AK31" s="1"/>
      <c r="AL31" s="1"/>
      <c r="AM31" s="1"/>
      <c r="AN31" s="1"/>
      <c r="AO31" s="1"/>
      <c r="AP31" s="1"/>
      <c r="AQ31" s="1"/>
      <c r="AR31" s="1"/>
      <c r="AS31" s="1"/>
      <c r="AT31" s="1"/>
      <c r="AU31" s="1"/>
      <c r="AW31" s="310"/>
      <c r="AX31" s="310"/>
      <c r="AY31" s="22"/>
      <c r="AZ31" s="22"/>
      <c r="BA31" s="22"/>
      <c r="BB31" s="22"/>
      <c r="BC31" s="22"/>
      <c r="BD31" s="22"/>
      <c r="BE31" s="22"/>
      <c r="BF31" s="22"/>
      <c r="BG31" s="22"/>
      <c r="BH31" s="22"/>
      <c r="BI31" s="22"/>
      <c r="BJ31" s="22"/>
      <c r="BK31" s="22"/>
      <c r="BL31" s="22"/>
      <c r="BM31" s="22"/>
      <c r="BN31" s="22"/>
      <c r="BO31" s="22"/>
      <c r="BP31" s="22"/>
      <c r="BQ31" s="22"/>
      <c r="BR31" s="22"/>
      <c r="BS31" s="22"/>
      <c r="BT31" s="38"/>
      <c r="BU31" s="310"/>
      <c r="BV31" s="310"/>
      <c r="BW31" s="22"/>
      <c r="BX31" s="22"/>
      <c r="BY31" s="22"/>
      <c r="BZ31" s="22"/>
      <c r="CA31" s="22"/>
      <c r="CB31" s="22"/>
      <c r="CC31" s="22"/>
      <c r="CD31" s="22"/>
      <c r="CE31" s="22"/>
      <c r="CF31" s="22"/>
      <c r="CG31" s="22"/>
      <c r="CH31" s="22"/>
      <c r="CI31" s="22"/>
      <c r="CJ31" s="22"/>
      <c r="CK31" s="22"/>
      <c r="CL31" s="22"/>
      <c r="CM31" s="22"/>
      <c r="CN31" s="22"/>
      <c r="CO31" s="22"/>
      <c r="CP31" s="22"/>
      <c r="CQ31" s="22"/>
      <c r="CR31" s="38"/>
      <c r="CS31" s="310"/>
      <c r="CT31" s="310"/>
      <c r="CU31" s="22"/>
      <c r="CV31" s="22"/>
      <c r="CW31" s="22"/>
      <c r="CX31" s="22"/>
      <c r="CY31" s="22"/>
      <c r="CZ31" s="22"/>
      <c r="DA31" s="22"/>
      <c r="DB31" s="22"/>
      <c r="DC31" s="22"/>
      <c r="DD31" s="22"/>
      <c r="DE31" s="22"/>
      <c r="DF31" s="22"/>
      <c r="DG31" s="22"/>
      <c r="DH31" s="22"/>
      <c r="DI31" s="22"/>
      <c r="DJ31" s="22"/>
      <c r="DK31" s="22"/>
      <c r="DL31" s="22"/>
      <c r="DM31" s="22"/>
      <c r="DN31" s="22"/>
      <c r="DO31" s="22"/>
      <c r="DP31" s="38"/>
      <c r="DQ31" s="310"/>
      <c r="DR31" s="310"/>
      <c r="DS31" s="22"/>
      <c r="DT31" s="22"/>
      <c r="DU31" s="22"/>
      <c r="DV31" s="22"/>
      <c r="DW31" s="22"/>
      <c r="DX31" s="22"/>
      <c r="DY31" s="22"/>
      <c r="DZ31" s="22"/>
      <c r="EA31" s="22"/>
      <c r="EB31" s="22"/>
      <c r="EC31" s="22"/>
      <c r="ED31" s="22"/>
      <c r="EE31" s="22"/>
      <c r="EF31" s="22"/>
      <c r="EG31" s="22"/>
      <c r="EH31" s="22"/>
      <c r="EI31" s="22"/>
      <c r="EJ31" s="22"/>
      <c r="EK31" s="22"/>
      <c r="EL31" s="22"/>
      <c r="EM31" s="22"/>
      <c r="EN31" s="38"/>
      <c r="EO31" s="310"/>
      <c r="EP31" s="310"/>
      <c r="EQ31" s="22"/>
      <c r="ER31" s="22"/>
      <c r="ES31" s="22"/>
      <c r="ET31" s="22"/>
      <c r="EU31" s="22"/>
      <c r="EV31" s="22"/>
      <c r="EW31" s="22"/>
      <c r="EX31" s="22"/>
      <c r="EY31" s="22"/>
      <c r="EZ31" s="22"/>
      <c r="FA31" s="22"/>
      <c r="FB31" s="22"/>
      <c r="FC31" s="22"/>
      <c r="FD31" s="22"/>
      <c r="FE31" s="22"/>
      <c r="FF31" s="22"/>
      <c r="FG31" s="22"/>
      <c r="FH31" s="22"/>
      <c r="FI31" s="22"/>
      <c r="FJ31" s="22"/>
      <c r="FK31" s="22"/>
      <c r="FM31" s="300"/>
      <c r="FN31" s="300"/>
      <c r="FO31" s="1"/>
      <c r="FP31" s="1"/>
      <c r="FQ31" s="1"/>
      <c r="FR31" s="1"/>
      <c r="FS31" s="1"/>
      <c r="FT31" s="1"/>
      <c r="FU31" s="1"/>
      <c r="FV31" s="1"/>
      <c r="FW31" s="1"/>
      <c r="FX31" s="1"/>
      <c r="FY31" s="1"/>
      <c r="FZ31" s="1"/>
      <c r="GA31" s="1"/>
      <c r="GB31" s="1"/>
      <c r="GC31" s="1"/>
      <c r="GD31" s="1"/>
      <c r="GE31" s="1"/>
      <c r="GF31" s="1"/>
      <c r="GG31" s="1"/>
      <c r="GH31" s="1"/>
      <c r="GI31" s="1"/>
      <c r="GK31" s="300"/>
      <c r="GL31" s="300"/>
      <c r="GM31" s="1"/>
      <c r="GN31" s="1"/>
      <c r="GO31" s="1"/>
      <c r="GP31" s="1"/>
      <c r="GQ31" s="1"/>
      <c r="GR31" s="1"/>
      <c r="GS31" s="1"/>
      <c r="GT31" s="1"/>
      <c r="GU31" s="1"/>
      <c r="GV31" s="1"/>
      <c r="GW31" s="1"/>
      <c r="GX31" s="1"/>
      <c r="GY31" s="1"/>
      <c r="GZ31" s="1"/>
      <c r="HA31" s="1"/>
      <c r="HB31" s="1"/>
      <c r="HC31" s="1"/>
      <c r="HD31" s="1"/>
      <c r="HE31" s="1"/>
      <c r="HF31" s="1"/>
      <c r="HG31" s="1"/>
    </row>
    <row r="32" spans="1:215" ht="15">
      <c r="A32" s="1"/>
      <c r="B32" s="12" t="s">
        <v>313</v>
      </c>
      <c r="C32" s="1"/>
      <c r="D32" s="1"/>
      <c r="E32" s="1"/>
      <c r="F32" s="1"/>
      <c r="G32" s="1"/>
      <c r="H32" s="1"/>
      <c r="I32" s="1"/>
      <c r="J32" s="1"/>
      <c r="K32" s="1"/>
      <c r="L32" s="1"/>
      <c r="M32" s="1"/>
      <c r="N32" s="1"/>
      <c r="O32" s="1"/>
      <c r="P32" s="1"/>
      <c r="Q32" s="1"/>
      <c r="R32" s="1"/>
      <c r="S32" s="1"/>
      <c r="T32" s="1"/>
      <c r="U32" s="1"/>
      <c r="V32" s="1"/>
      <c r="W32" s="1"/>
      <c r="Y32" s="1"/>
      <c r="Z32" s="12" t="s">
        <v>313</v>
      </c>
      <c r="AA32" s="1"/>
      <c r="AB32" s="1"/>
      <c r="AC32" s="1"/>
      <c r="AD32" s="1"/>
      <c r="AE32" s="1"/>
      <c r="AF32" s="1"/>
      <c r="AG32" s="1"/>
      <c r="AH32" s="1"/>
      <c r="AI32" s="1"/>
      <c r="AJ32" s="1"/>
      <c r="AK32" s="1"/>
      <c r="AL32" s="1"/>
      <c r="AM32" s="1"/>
      <c r="AN32" s="1"/>
      <c r="AO32" s="1"/>
      <c r="AP32" s="1"/>
      <c r="AQ32" s="1"/>
      <c r="AR32" s="1"/>
      <c r="AS32" s="1"/>
      <c r="AT32" s="1"/>
      <c r="AU32" s="1"/>
      <c r="AW32" s="22"/>
      <c r="AX32" s="30" t="s">
        <v>314</v>
      </c>
      <c r="AY32" s="22"/>
      <c r="AZ32" s="22"/>
      <c r="BA32" s="22"/>
      <c r="BB32" s="22"/>
      <c r="BC32" s="22"/>
      <c r="BD32" s="22"/>
      <c r="BE32" s="22"/>
      <c r="BF32" s="22"/>
      <c r="BG32" s="22"/>
      <c r="BH32" s="22"/>
      <c r="BI32" s="22"/>
      <c r="BJ32" s="22"/>
      <c r="BK32" s="22"/>
      <c r="BL32" s="22"/>
      <c r="BM32" s="22"/>
      <c r="BN32" s="22"/>
      <c r="BO32" s="22"/>
      <c r="BP32" s="22"/>
      <c r="BQ32" s="22"/>
      <c r="BR32" s="22"/>
      <c r="BS32" s="22"/>
      <c r="BT32" s="38"/>
      <c r="BU32" s="22"/>
      <c r="BV32" s="30" t="s">
        <v>314</v>
      </c>
      <c r="BW32" s="22"/>
      <c r="BX32" s="22"/>
      <c r="BY32" s="22"/>
      <c r="BZ32" s="22"/>
      <c r="CA32" s="22"/>
      <c r="CB32" s="22"/>
      <c r="CC32" s="22"/>
      <c r="CD32" s="22"/>
      <c r="CE32" s="22"/>
      <c r="CF32" s="22"/>
      <c r="CG32" s="22"/>
      <c r="CH32" s="22"/>
      <c r="CI32" s="22"/>
      <c r="CJ32" s="22"/>
      <c r="CK32" s="22"/>
      <c r="CL32" s="22"/>
      <c r="CM32" s="22"/>
      <c r="CN32" s="22"/>
      <c r="CO32" s="22"/>
      <c r="CP32" s="22"/>
      <c r="CQ32" s="22"/>
      <c r="CR32" s="38"/>
      <c r="CS32" s="22"/>
      <c r="CT32" s="30" t="s">
        <v>314</v>
      </c>
      <c r="CU32" s="22"/>
      <c r="CV32" s="22"/>
      <c r="CW32" s="22"/>
      <c r="CX32" s="22"/>
      <c r="CY32" s="22"/>
      <c r="CZ32" s="22"/>
      <c r="DA32" s="22"/>
      <c r="DB32" s="22"/>
      <c r="DC32" s="22"/>
      <c r="DD32" s="22"/>
      <c r="DE32" s="22"/>
      <c r="DF32" s="22"/>
      <c r="DG32" s="22"/>
      <c r="DH32" s="22"/>
      <c r="DI32" s="22"/>
      <c r="DJ32" s="22"/>
      <c r="DK32" s="22"/>
      <c r="DL32" s="22"/>
      <c r="DM32" s="22"/>
      <c r="DN32" s="22"/>
      <c r="DO32" s="22"/>
      <c r="DP32" s="38"/>
      <c r="DQ32" s="22"/>
      <c r="DR32" s="30" t="s">
        <v>314</v>
      </c>
      <c r="DS32" s="22"/>
      <c r="DT32" s="22"/>
      <c r="DU32" s="22"/>
      <c r="DV32" s="22"/>
      <c r="DW32" s="22"/>
      <c r="DX32" s="22"/>
      <c r="DY32" s="22"/>
      <c r="DZ32" s="22"/>
      <c r="EA32" s="22"/>
      <c r="EB32" s="22"/>
      <c r="EC32" s="22"/>
      <c r="ED32" s="22"/>
      <c r="EE32" s="22"/>
      <c r="EF32" s="22"/>
      <c r="EG32" s="22"/>
      <c r="EH32" s="22"/>
      <c r="EI32" s="22"/>
      <c r="EJ32" s="22"/>
      <c r="EK32" s="22"/>
      <c r="EL32" s="22"/>
      <c r="EM32" s="22"/>
      <c r="EN32" s="38"/>
      <c r="EO32" s="22"/>
      <c r="EP32" s="30" t="s">
        <v>314</v>
      </c>
      <c r="EQ32" s="22"/>
      <c r="ER32" s="22"/>
      <c r="ES32" s="22"/>
      <c r="ET32" s="22"/>
      <c r="EU32" s="22"/>
      <c r="EV32" s="22"/>
      <c r="EW32" s="22"/>
      <c r="EX32" s="22"/>
      <c r="EY32" s="22"/>
      <c r="EZ32" s="22"/>
      <c r="FA32" s="22"/>
      <c r="FB32" s="22"/>
      <c r="FC32" s="22"/>
      <c r="FD32" s="22"/>
      <c r="FE32" s="22"/>
      <c r="FF32" s="22"/>
      <c r="FG32" s="22"/>
      <c r="FH32" s="22"/>
      <c r="FI32" s="22"/>
      <c r="FJ32" s="22"/>
      <c r="FK32" s="22"/>
      <c r="FM32" s="1"/>
      <c r="FN32" s="12" t="s">
        <v>313</v>
      </c>
      <c r="FO32" s="1"/>
      <c r="FP32" s="1"/>
      <c r="FQ32" s="1"/>
      <c r="FR32" s="1"/>
      <c r="FS32" s="1"/>
      <c r="FT32" s="1"/>
      <c r="FU32" s="1"/>
      <c r="FV32" s="1"/>
      <c r="FW32" s="1"/>
      <c r="FX32" s="1"/>
      <c r="FY32" s="1"/>
      <c r="FZ32" s="1"/>
      <c r="GA32" s="1"/>
      <c r="GB32" s="1"/>
      <c r="GC32" s="1"/>
      <c r="GD32" s="1"/>
      <c r="GE32" s="1"/>
      <c r="GF32" s="1"/>
      <c r="GG32" s="1"/>
      <c r="GH32" s="1"/>
      <c r="GI32" s="1"/>
      <c r="GK32" s="1"/>
      <c r="GL32" s="12" t="s">
        <v>313</v>
      </c>
      <c r="GM32" s="1"/>
      <c r="GN32" s="1"/>
      <c r="GO32" s="1"/>
      <c r="GP32" s="1"/>
      <c r="GQ32" s="1"/>
      <c r="GR32" s="1"/>
      <c r="GS32" s="1"/>
      <c r="GT32" s="1"/>
      <c r="GU32" s="1"/>
      <c r="GV32" s="1"/>
      <c r="GW32" s="1"/>
      <c r="GX32" s="1"/>
      <c r="GY32" s="1"/>
      <c r="GZ32" s="1"/>
      <c r="HA32" s="1"/>
      <c r="HB32" s="1"/>
      <c r="HC32" s="1"/>
      <c r="HD32" s="1"/>
      <c r="HE32" s="1"/>
      <c r="HF32" s="1"/>
      <c r="HG32" s="1"/>
    </row>
    <row r="33" spans="1:215" ht="15">
      <c r="A33" s="1"/>
      <c r="B33" s="13" t="s">
        <v>315</v>
      </c>
      <c r="C33" s="1">
        <v>15</v>
      </c>
      <c r="D33" s="1">
        <v>14</v>
      </c>
      <c r="E33" s="1">
        <v>19</v>
      </c>
      <c r="F33" s="1">
        <v>20</v>
      </c>
      <c r="G33" s="1">
        <v>12</v>
      </c>
      <c r="H33" s="1">
        <v>14</v>
      </c>
      <c r="I33" s="1">
        <v>17</v>
      </c>
      <c r="J33" s="1">
        <v>17</v>
      </c>
      <c r="K33" s="1">
        <v>18</v>
      </c>
      <c r="L33" s="1">
        <v>31</v>
      </c>
      <c r="M33" s="1">
        <v>22</v>
      </c>
      <c r="N33" s="1">
        <v>33</v>
      </c>
      <c r="O33" s="1">
        <v>27</v>
      </c>
      <c r="P33" s="1">
        <v>95</v>
      </c>
      <c r="Q33" s="1">
        <v>90</v>
      </c>
      <c r="R33" s="1">
        <v>100</v>
      </c>
      <c r="S33" s="1">
        <v>79</v>
      </c>
      <c r="T33" s="1">
        <v>66</v>
      </c>
      <c r="U33" s="1">
        <v>29</v>
      </c>
      <c r="V33" s="1">
        <v>29</v>
      </c>
      <c r="W33" s="1">
        <v>11</v>
      </c>
      <c r="Y33" s="1"/>
      <c r="Z33" s="13" t="s">
        <v>315</v>
      </c>
      <c r="AA33" s="1">
        <v>371</v>
      </c>
      <c r="AB33" s="1">
        <v>413</v>
      </c>
      <c r="AC33" s="1">
        <v>508</v>
      </c>
      <c r="AD33" s="1">
        <v>648</v>
      </c>
      <c r="AE33" s="1">
        <v>650</v>
      </c>
      <c r="AF33" s="1">
        <v>479</v>
      </c>
      <c r="AG33" s="1">
        <v>500</v>
      </c>
      <c r="AH33" s="1">
        <v>441</v>
      </c>
      <c r="AI33" s="1">
        <v>451</v>
      </c>
      <c r="AJ33" s="1">
        <v>543</v>
      </c>
      <c r="AK33" s="1">
        <v>511</v>
      </c>
      <c r="AL33" s="1">
        <v>684</v>
      </c>
      <c r="AM33" s="1">
        <v>550</v>
      </c>
      <c r="AN33" s="1">
        <v>568</v>
      </c>
      <c r="AO33" s="1">
        <v>569</v>
      </c>
      <c r="AP33" s="1">
        <v>591</v>
      </c>
      <c r="AQ33" s="1">
        <v>456</v>
      </c>
      <c r="AR33" s="1">
        <v>571</v>
      </c>
      <c r="AS33" s="1">
        <v>551</v>
      </c>
      <c r="AT33" s="1">
        <v>533</v>
      </c>
      <c r="AU33" s="1">
        <v>493</v>
      </c>
      <c r="AW33" s="22"/>
      <c r="AX33" s="31" t="s">
        <v>316</v>
      </c>
      <c r="AY33" s="22">
        <v>848</v>
      </c>
      <c r="AZ33" s="22">
        <v>912</v>
      </c>
      <c r="BA33" s="35">
        <v>1045</v>
      </c>
      <c r="BB33" s="35">
        <v>1234</v>
      </c>
      <c r="BC33" s="35">
        <v>1023</v>
      </c>
      <c r="BD33" s="35">
        <v>1168</v>
      </c>
      <c r="BE33" s="35">
        <v>1319</v>
      </c>
      <c r="BF33" s="22">
        <v>928</v>
      </c>
      <c r="BG33" s="22">
        <v>836</v>
      </c>
      <c r="BH33" s="35">
        <v>1007</v>
      </c>
      <c r="BI33" s="35">
        <v>1133</v>
      </c>
      <c r="BJ33" s="35">
        <v>1689</v>
      </c>
      <c r="BK33" s="35">
        <v>1274</v>
      </c>
      <c r="BL33" s="35">
        <v>1006</v>
      </c>
      <c r="BM33" s="22">
        <v>944</v>
      </c>
      <c r="BN33" s="22">
        <v>922</v>
      </c>
      <c r="BO33" s="22">
        <v>841</v>
      </c>
      <c r="BP33" s="22">
        <v>858</v>
      </c>
      <c r="BQ33" s="22">
        <v>804</v>
      </c>
      <c r="BR33" s="22">
        <v>796</v>
      </c>
      <c r="BS33" s="22">
        <v>809</v>
      </c>
      <c r="BT33" s="38"/>
      <c r="BU33" s="22"/>
      <c r="BV33" s="31" t="s">
        <v>316</v>
      </c>
      <c r="BW33" s="35">
        <v>2215</v>
      </c>
      <c r="BX33" s="35">
        <v>2179</v>
      </c>
      <c r="BY33" s="35">
        <v>2336</v>
      </c>
      <c r="BZ33" s="35">
        <v>2807</v>
      </c>
      <c r="CA33" s="35">
        <v>2822</v>
      </c>
      <c r="CB33" s="35">
        <v>2991</v>
      </c>
      <c r="CC33" s="35">
        <v>3784</v>
      </c>
      <c r="CD33" s="35">
        <v>3326</v>
      </c>
      <c r="CE33" s="35">
        <v>3753</v>
      </c>
      <c r="CF33" s="35">
        <v>3762</v>
      </c>
      <c r="CG33" s="35">
        <v>4204</v>
      </c>
      <c r="CH33" s="35">
        <v>4722</v>
      </c>
      <c r="CI33" s="35">
        <v>4483</v>
      </c>
      <c r="CJ33" s="35">
        <v>4845</v>
      </c>
      <c r="CK33" s="35">
        <v>4507</v>
      </c>
      <c r="CL33" s="35">
        <v>4700</v>
      </c>
      <c r="CM33" s="35">
        <v>4047</v>
      </c>
      <c r="CN33" s="35">
        <v>4742</v>
      </c>
      <c r="CO33" s="35">
        <v>4405</v>
      </c>
      <c r="CP33" s="35">
        <v>4683</v>
      </c>
      <c r="CQ33" s="35">
        <v>4706</v>
      </c>
      <c r="CR33" s="38"/>
      <c r="CS33" s="22"/>
      <c r="CT33" s="31" t="s">
        <v>316</v>
      </c>
      <c r="CU33" s="35">
        <v>4864</v>
      </c>
      <c r="CV33" s="35">
        <v>4828</v>
      </c>
      <c r="CW33" s="35">
        <v>5742</v>
      </c>
      <c r="CX33" s="35">
        <v>6005</v>
      </c>
      <c r="CY33" s="35">
        <v>6210</v>
      </c>
      <c r="CZ33" s="35">
        <v>7268</v>
      </c>
      <c r="DA33" s="35">
        <v>7043</v>
      </c>
      <c r="DB33" s="35">
        <v>5766</v>
      </c>
      <c r="DC33" s="35">
        <v>6209</v>
      </c>
      <c r="DD33" s="35">
        <v>7156</v>
      </c>
      <c r="DE33" s="35">
        <v>7992</v>
      </c>
      <c r="DF33" s="35">
        <v>9154</v>
      </c>
      <c r="DG33" s="35">
        <v>8916</v>
      </c>
      <c r="DH33" s="35">
        <v>8436</v>
      </c>
      <c r="DI33" s="35">
        <v>7792</v>
      </c>
      <c r="DJ33" s="35">
        <v>7782</v>
      </c>
      <c r="DK33" s="35">
        <v>5966</v>
      </c>
      <c r="DL33" s="35">
        <v>7161</v>
      </c>
      <c r="DM33" s="35">
        <v>7183</v>
      </c>
      <c r="DN33" s="35">
        <v>7337</v>
      </c>
      <c r="DO33" s="35">
        <v>7120</v>
      </c>
      <c r="DP33" s="38"/>
      <c r="DQ33" s="22"/>
      <c r="DR33" s="31" t="s">
        <v>316</v>
      </c>
      <c r="DS33" s="22">
        <v>288</v>
      </c>
      <c r="DT33" s="22">
        <v>260</v>
      </c>
      <c r="DU33" s="22">
        <v>341</v>
      </c>
      <c r="DV33" s="22">
        <v>422</v>
      </c>
      <c r="DW33" s="22">
        <v>412</v>
      </c>
      <c r="DX33" s="22">
        <v>465</v>
      </c>
      <c r="DY33" s="22">
        <v>475</v>
      </c>
      <c r="DZ33" s="22">
        <v>408</v>
      </c>
      <c r="EA33" s="22">
        <v>467</v>
      </c>
      <c r="EB33" s="22">
        <v>518</v>
      </c>
      <c r="EC33" s="22">
        <v>492</v>
      </c>
      <c r="ED33" s="22">
        <v>572</v>
      </c>
      <c r="EE33" s="22">
        <v>595</v>
      </c>
      <c r="EF33" s="22">
        <v>489</v>
      </c>
      <c r="EG33" s="22">
        <v>469</v>
      </c>
      <c r="EH33" s="22">
        <v>424</v>
      </c>
      <c r="EI33" s="22">
        <v>391</v>
      </c>
      <c r="EJ33" s="22">
        <v>501</v>
      </c>
      <c r="EK33" s="22">
        <v>475</v>
      </c>
      <c r="EL33" s="22">
        <v>495</v>
      </c>
      <c r="EM33" s="22">
        <v>483</v>
      </c>
      <c r="EN33" s="38"/>
      <c r="EO33" s="22"/>
      <c r="EP33" s="31" t="s">
        <v>316</v>
      </c>
      <c r="EQ33" s="22">
        <v>546</v>
      </c>
      <c r="ER33" s="22">
        <v>509</v>
      </c>
      <c r="ES33" s="22">
        <v>681</v>
      </c>
      <c r="ET33" s="22">
        <v>817</v>
      </c>
      <c r="EU33" s="22">
        <v>798</v>
      </c>
      <c r="EV33" s="22">
        <v>820</v>
      </c>
      <c r="EW33" s="22">
        <v>934</v>
      </c>
      <c r="EX33" s="22">
        <v>849</v>
      </c>
      <c r="EY33" s="22">
        <v>913</v>
      </c>
      <c r="EZ33" s="35">
        <v>1148</v>
      </c>
      <c r="FA33" s="35">
        <v>1021</v>
      </c>
      <c r="FB33" s="35">
        <v>1073</v>
      </c>
      <c r="FC33" s="35">
        <v>1041</v>
      </c>
      <c r="FD33" s="35">
        <v>1146</v>
      </c>
      <c r="FE33" s="35">
        <v>1000</v>
      </c>
      <c r="FF33" s="35">
        <v>1029</v>
      </c>
      <c r="FG33" s="22">
        <v>777</v>
      </c>
      <c r="FH33" s="22">
        <v>959</v>
      </c>
      <c r="FI33" s="22">
        <v>915</v>
      </c>
      <c r="FJ33" s="22">
        <v>898</v>
      </c>
      <c r="FK33" s="22">
        <v>880</v>
      </c>
      <c r="FM33" s="1"/>
      <c r="FN33" s="13" t="s">
        <v>315</v>
      </c>
      <c r="FO33" s="9">
        <v>2320</v>
      </c>
      <c r="FP33" s="9">
        <v>3194</v>
      </c>
      <c r="FQ33" s="9">
        <v>3932</v>
      </c>
      <c r="FR33" s="9">
        <v>3260</v>
      </c>
      <c r="FS33" s="9">
        <v>3020</v>
      </c>
      <c r="FT33" s="9">
        <v>3532</v>
      </c>
      <c r="FU33" s="9">
        <v>3303</v>
      </c>
      <c r="FV33" s="9">
        <v>3214</v>
      </c>
      <c r="FW33" s="9">
        <v>3278</v>
      </c>
      <c r="FX33" s="9">
        <v>3953</v>
      </c>
      <c r="FY33" s="9">
        <v>4464</v>
      </c>
      <c r="FZ33" s="9">
        <v>4805</v>
      </c>
      <c r="GA33" s="9">
        <v>4500</v>
      </c>
      <c r="GB33" s="9">
        <v>4581</v>
      </c>
      <c r="GC33" s="9">
        <v>4911</v>
      </c>
      <c r="GD33" s="9">
        <v>4464</v>
      </c>
      <c r="GE33" s="9">
        <v>3305</v>
      </c>
      <c r="GF33" s="9">
        <v>4013</v>
      </c>
      <c r="GG33" s="9">
        <v>3954</v>
      </c>
      <c r="GH33" s="9">
        <v>4039</v>
      </c>
      <c r="GI33" s="9">
        <v>4006</v>
      </c>
      <c r="GK33" s="1"/>
      <c r="GL33" s="13" t="s">
        <v>315</v>
      </c>
      <c r="GM33" s="9">
        <v>2595</v>
      </c>
      <c r="GN33" s="9">
        <v>3187</v>
      </c>
      <c r="GO33" s="9">
        <v>3528</v>
      </c>
      <c r="GP33" s="9">
        <v>3417</v>
      </c>
      <c r="GQ33" s="9">
        <v>3274</v>
      </c>
      <c r="GR33" s="9">
        <v>3574</v>
      </c>
      <c r="GS33" s="9">
        <v>3219</v>
      </c>
      <c r="GT33" s="9">
        <v>3225</v>
      </c>
      <c r="GU33" s="9">
        <v>3395</v>
      </c>
      <c r="GV33" s="9">
        <v>3002</v>
      </c>
      <c r="GW33" s="9">
        <v>3231</v>
      </c>
      <c r="GX33" s="9">
        <v>3324</v>
      </c>
      <c r="GY33" s="9">
        <v>3490</v>
      </c>
      <c r="GZ33" s="9">
        <v>3533</v>
      </c>
      <c r="HA33" s="9">
        <v>3299</v>
      </c>
      <c r="HB33" s="9">
        <v>3248</v>
      </c>
      <c r="HC33" s="9">
        <v>2732</v>
      </c>
      <c r="HD33" s="9">
        <v>3407</v>
      </c>
      <c r="HE33" s="9">
        <v>3365</v>
      </c>
      <c r="HF33" s="9">
        <v>3458</v>
      </c>
      <c r="HG33" s="9">
        <v>3482</v>
      </c>
    </row>
    <row r="34" spans="1:215" ht="15">
      <c r="A34" s="303"/>
      <c r="B34" s="303"/>
      <c r="C34" s="1"/>
      <c r="D34" s="1"/>
      <c r="E34" s="1"/>
      <c r="F34" s="1"/>
      <c r="G34" s="1"/>
      <c r="H34" s="1"/>
      <c r="I34" s="1"/>
      <c r="J34" s="1"/>
      <c r="K34" s="1"/>
      <c r="L34" s="1"/>
      <c r="M34" s="1"/>
      <c r="N34" s="1"/>
      <c r="O34" s="1"/>
      <c r="P34" s="1"/>
      <c r="Q34" s="1"/>
      <c r="R34" s="1"/>
      <c r="S34" s="1"/>
      <c r="T34" s="1"/>
      <c r="U34" s="1"/>
      <c r="V34" s="1"/>
      <c r="W34" s="1"/>
      <c r="Y34" s="303"/>
      <c r="Z34" s="303"/>
      <c r="AA34" s="1"/>
      <c r="AB34" s="1"/>
      <c r="AC34" s="1"/>
      <c r="AD34" s="1"/>
      <c r="AE34" s="1"/>
      <c r="AF34" s="1"/>
      <c r="AG34" s="1"/>
      <c r="AH34" s="1"/>
      <c r="AI34" s="1"/>
      <c r="AJ34" s="1"/>
      <c r="AK34" s="1"/>
      <c r="AL34" s="1"/>
      <c r="AM34" s="1"/>
      <c r="AN34" s="1"/>
      <c r="AO34" s="1"/>
      <c r="AP34" s="1"/>
      <c r="AQ34" s="1"/>
      <c r="AR34" s="1"/>
      <c r="AS34" s="1"/>
      <c r="AT34" s="1"/>
      <c r="AU34" s="1"/>
      <c r="AW34" s="313"/>
      <c r="AX34" s="313"/>
      <c r="AY34" s="22"/>
      <c r="AZ34" s="22"/>
      <c r="BA34" s="22"/>
      <c r="BB34" s="22"/>
      <c r="BC34" s="22"/>
      <c r="BD34" s="22"/>
      <c r="BE34" s="22"/>
      <c r="BF34" s="22"/>
      <c r="BG34" s="22"/>
      <c r="BH34" s="22"/>
      <c r="BI34" s="22"/>
      <c r="BJ34" s="22"/>
      <c r="BK34" s="22"/>
      <c r="BL34" s="22"/>
      <c r="BM34" s="22"/>
      <c r="BN34" s="22"/>
      <c r="BO34" s="22"/>
      <c r="BP34" s="22"/>
      <c r="BQ34" s="22"/>
      <c r="BR34" s="22"/>
      <c r="BS34" s="22"/>
      <c r="BT34" s="38"/>
      <c r="BU34" s="313"/>
      <c r="BV34" s="313"/>
      <c r="BW34" s="22"/>
      <c r="BX34" s="22"/>
      <c r="BY34" s="22"/>
      <c r="BZ34" s="22"/>
      <c r="CA34" s="22"/>
      <c r="CB34" s="22"/>
      <c r="CC34" s="22"/>
      <c r="CD34" s="22"/>
      <c r="CE34" s="22"/>
      <c r="CF34" s="22"/>
      <c r="CG34" s="22"/>
      <c r="CH34" s="22"/>
      <c r="CI34" s="22"/>
      <c r="CJ34" s="22"/>
      <c r="CK34" s="22"/>
      <c r="CL34" s="22"/>
      <c r="CM34" s="22"/>
      <c r="CN34" s="22"/>
      <c r="CO34" s="22"/>
      <c r="CP34" s="22"/>
      <c r="CQ34" s="22"/>
      <c r="CR34" s="38"/>
      <c r="CS34" s="313"/>
      <c r="CT34" s="313"/>
      <c r="CU34" s="22"/>
      <c r="CV34" s="22"/>
      <c r="CW34" s="22"/>
      <c r="CX34" s="22"/>
      <c r="CY34" s="22"/>
      <c r="CZ34" s="22"/>
      <c r="DA34" s="22"/>
      <c r="DB34" s="22"/>
      <c r="DC34" s="22"/>
      <c r="DD34" s="22"/>
      <c r="DE34" s="22"/>
      <c r="DF34" s="22"/>
      <c r="DG34" s="22"/>
      <c r="DH34" s="22"/>
      <c r="DI34" s="22"/>
      <c r="DJ34" s="22"/>
      <c r="DK34" s="22"/>
      <c r="DL34" s="22"/>
      <c r="DM34" s="22"/>
      <c r="DN34" s="22"/>
      <c r="DO34" s="22"/>
      <c r="DP34" s="38"/>
      <c r="DQ34" s="313"/>
      <c r="DR34" s="313"/>
      <c r="DS34" s="22"/>
      <c r="DT34" s="22"/>
      <c r="DU34" s="22"/>
      <c r="DV34" s="22"/>
      <c r="DW34" s="22"/>
      <c r="DX34" s="22"/>
      <c r="DY34" s="22"/>
      <c r="DZ34" s="22"/>
      <c r="EA34" s="22"/>
      <c r="EB34" s="22"/>
      <c r="EC34" s="22"/>
      <c r="ED34" s="22"/>
      <c r="EE34" s="22"/>
      <c r="EF34" s="22"/>
      <c r="EG34" s="22"/>
      <c r="EH34" s="22"/>
      <c r="EI34" s="22"/>
      <c r="EJ34" s="22"/>
      <c r="EK34" s="22"/>
      <c r="EL34" s="22"/>
      <c r="EM34" s="22"/>
      <c r="EN34" s="38"/>
      <c r="EO34" s="313"/>
      <c r="EP34" s="313"/>
      <c r="EQ34" s="22"/>
      <c r="ER34" s="22"/>
      <c r="ES34" s="22"/>
      <c r="ET34" s="22"/>
      <c r="EU34" s="22"/>
      <c r="EV34" s="22"/>
      <c r="EW34" s="22"/>
      <c r="EX34" s="22"/>
      <c r="EY34" s="22"/>
      <c r="EZ34" s="22"/>
      <c r="FA34" s="22"/>
      <c r="FB34" s="22"/>
      <c r="FC34" s="22"/>
      <c r="FD34" s="22"/>
      <c r="FE34" s="22"/>
      <c r="FF34" s="22"/>
      <c r="FG34" s="22"/>
      <c r="FH34" s="22"/>
      <c r="FI34" s="22"/>
      <c r="FJ34" s="22"/>
      <c r="FK34" s="22"/>
      <c r="FM34" s="303"/>
      <c r="FN34" s="303"/>
      <c r="FO34" s="1"/>
      <c r="FP34" s="1"/>
      <c r="FQ34" s="1"/>
      <c r="FR34" s="1"/>
      <c r="FS34" s="1"/>
      <c r="FT34" s="1"/>
      <c r="FU34" s="1"/>
      <c r="FV34" s="1"/>
      <c r="FW34" s="1"/>
      <c r="FX34" s="1"/>
      <c r="FY34" s="1"/>
      <c r="FZ34" s="1"/>
      <c r="GA34" s="1"/>
      <c r="GB34" s="1"/>
      <c r="GC34" s="1"/>
      <c r="GD34" s="1"/>
      <c r="GE34" s="1"/>
      <c r="GF34" s="1"/>
      <c r="GG34" s="1"/>
      <c r="GH34" s="1"/>
      <c r="GI34" s="1"/>
      <c r="GK34" s="303"/>
      <c r="GL34" s="303"/>
      <c r="GM34" s="1"/>
      <c r="GN34" s="1"/>
      <c r="GO34" s="1"/>
      <c r="GP34" s="1"/>
      <c r="GQ34" s="1"/>
      <c r="GR34" s="1"/>
      <c r="GS34" s="1"/>
      <c r="GT34" s="1"/>
      <c r="GU34" s="1"/>
      <c r="GV34" s="1"/>
      <c r="GW34" s="1"/>
      <c r="GX34" s="1"/>
      <c r="GY34" s="1"/>
      <c r="GZ34" s="1"/>
      <c r="HA34" s="1"/>
      <c r="HB34" s="1"/>
      <c r="HC34" s="1"/>
      <c r="HD34" s="1"/>
      <c r="HE34" s="1"/>
      <c r="HF34" s="1"/>
      <c r="HG34" s="1"/>
    </row>
    <row r="35" spans="1:215" ht="15">
      <c r="A35" s="11"/>
      <c r="B35" s="12" t="s">
        <v>317</v>
      </c>
      <c r="C35" s="11">
        <v>1.95</v>
      </c>
      <c r="D35" s="11">
        <v>1.77</v>
      </c>
      <c r="E35" s="11">
        <v>1.79</v>
      </c>
      <c r="F35" s="11">
        <v>1.78</v>
      </c>
      <c r="G35" s="11">
        <v>1.75</v>
      </c>
      <c r="H35" s="11">
        <v>1.7</v>
      </c>
      <c r="I35" s="11">
        <v>1.44</v>
      </c>
      <c r="J35" s="11">
        <v>1.83</v>
      </c>
      <c r="K35" s="11">
        <v>1.79</v>
      </c>
      <c r="L35" s="11">
        <v>1.68</v>
      </c>
      <c r="M35" s="11">
        <v>1.66</v>
      </c>
      <c r="N35" s="11">
        <v>1.54</v>
      </c>
      <c r="O35" s="11">
        <v>1.5</v>
      </c>
      <c r="P35" s="11">
        <v>1.67</v>
      </c>
      <c r="Q35" s="11">
        <v>1.67</v>
      </c>
      <c r="R35" s="11">
        <v>1.67</v>
      </c>
      <c r="S35" s="11">
        <v>1.85</v>
      </c>
      <c r="T35" s="11">
        <v>1.65</v>
      </c>
      <c r="U35" s="11">
        <v>1.73</v>
      </c>
      <c r="V35" s="11">
        <v>1.73</v>
      </c>
      <c r="W35" s="11">
        <v>1.34</v>
      </c>
      <c r="Y35" s="11"/>
      <c r="Z35" s="12" t="s">
        <v>317</v>
      </c>
      <c r="AA35" s="11">
        <v>1.95</v>
      </c>
      <c r="AB35" s="11">
        <v>1.77</v>
      </c>
      <c r="AC35" s="11">
        <v>1.79</v>
      </c>
      <c r="AD35" s="11">
        <v>1.78</v>
      </c>
      <c r="AE35" s="11">
        <v>1.75</v>
      </c>
      <c r="AF35" s="11">
        <v>1.7</v>
      </c>
      <c r="AG35" s="11">
        <v>1.44</v>
      </c>
      <c r="AH35" s="11">
        <v>1.83</v>
      </c>
      <c r="AI35" s="11">
        <v>1.79</v>
      </c>
      <c r="AJ35" s="11">
        <v>1.68</v>
      </c>
      <c r="AK35" s="11">
        <v>1.66</v>
      </c>
      <c r="AL35" s="11">
        <v>1.54</v>
      </c>
      <c r="AM35" s="11">
        <v>1.5</v>
      </c>
      <c r="AN35" s="11">
        <v>1.67</v>
      </c>
      <c r="AO35" s="11">
        <v>1.67</v>
      </c>
      <c r="AP35" s="11">
        <v>1.67</v>
      </c>
      <c r="AQ35" s="11">
        <v>1.85</v>
      </c>
      <c r="AR35" s="11">
        <v>1.65</v>
      </c>
      <c r="AS35" s="11">
        <v>1.73</v>
      </c>
      <c r="AT35" s="11">
        <v>1.73</v>
      </c>
      <c r="AU35" s="11">
        <v>1.34</v>
      </c>
      <c r="AW35" s="27"/>
      <c r="AX35" s="30" t="s">
        <v>318</v>
      </c>
      <c r="AY35" s="27">
        <v>1.95</v>
      </c>
      <c r="AZ35" s="27">
        <v>1.77</v>
      </c>
      <c r="BA35" s="27">
        <v>1.79</v>
      </c>
      <c r="BB35" s="27">
        <v>1.78</v>
      </c>
      <c r="BC35" s="27">
        <v>1.75</v>
      </c>
      <c r="BD35" s="27">
        <v>1.7</v>
      </c>
      <c r="BE35" s="27">
        <v>1.44</v>
      </c>
      <c r="BF35" s="27">
        <v>1.83</v>
      </c>
      <c r="BG35" s="27">
        <v>1.79</v>
      </c>
      <c r="BH35" s="27">
        <v>1.68</v>
      </c>
      <c r="BI35" s="27">
        <v>1.66</v>
      </c>
      <c r="BJ35" s="27">
        <v>1.54</v>
      </c>
      <c r="BK35" s="27">
        <v>1.5</v>
      </c>
      <c r="BL35" s="27">
        <v>1.67</v>
      </c>
      <c r="BM35" s="27">
        <v>1.67</v>
      </c>
      <c r="BN35" s="27">
        <v>1.67</v>
      </c>
      <c r="BO35" s="27">
        <v>1.85</v>
      </c>
      <c r="BP35" s="27">
        <v>1.65</v>
      </c>
      <c r="BQ35" s="27">
        <v>1.73</v>
      </c>
      <c r="BR35" s="27">
        <v>1.73</v>
      </c>
      <c r="BS35" s="27">
        <v>1.34</v>
      </c>
      <c r="BT35" s="38"/>
      <c r="BU35" s="27"/>
      <c r="BV35" s="30" t="s">
        <v>318</v>
      </c>
      <c r="BW35" s="27">
        <v>1.95</v>
      </c>
      <c r="BX35" s="27">
        <v>1.77</v>
      </c>
      <c r="BY35" s="27">
        <v>1.79</v>
      </c>
      <c r="BZ35" s="27">
        <v>1.78</v>
      </c>
      <c r="CA35" s="27">
        <v>1.75</v>
      </c>
      <c r="CB35" s="27">
        <v>1.7</v>
      </c>
      <c r="CC35" s="27">
        <v>1.44</v>
      </c>
      <c r="CD35" s="27">
        <v>1.83</v>
      </c>
      <c r="CE35" s="27">
        <v>1.79</v>
      </c>
      <c r="CF35" s="27">
        <v>1.68</v>
      </c>
      <c r="CG35" s="27">
        <v>1.66</v>
      </c>
      <c r="CH35" s="27">
        <v>1.54</v>
      </c>
      <c r="CI35" s="27">
        <v>1.5</v>
      </c>
      <c r="CJ35" s="27">
        <v>1.67</v>
      </c>
      <c r="CK35" s="27">
        <v>1.67</v>
      </c>
      <c r="CL35" s="27">
        <v>1.67</v>
      </c>
      <c r="CM35" s="27">
        <v>1.85</v>
      </c>
      <c r="CN35" s="27">
        <v>1.65</v>
      </c>
      <c r="CO35" s="27">
        <v>1.73</v>
      </c>
      <c r="CP35" s="27">
        <v>1.73</v>
      </c>
      <c r="CQ35" s="27">
        <v>1.34</v>
      </c>
      <c r="CR35" s="38"/>
      <c r="CS35" s="27"/>
      <c r="CT35" s="30" t="s">
        <v>318</v>
      </c>
      <c r="CU35" s="27">
        <v>1.95</v>
      </c>
      <c r="CV35" s="27">
        <v>1.77</v>
      </c>
      <c r="CW35" s="27">
        <v>1.79</v>
      </c>
      <c r="CX35" s="27">
        <v>1.78</v>
      </c>
      <c r="CY35" s="27">
        <v>1.75</v>
      </c>
      <c r="CZ35" s="27">
        <v>1.7</v>
      </c>
      <c r="DA35" s="27">
        <v>1.44</v>
      </c>
      <c r="DB35" s="27">
        <v>1.83</v>
      </c>
      <c r="DC35" s="27">
        <v>1.79</v>
      </c>
      <c r="DD35" s="27">
        <v>1.68</v>
      </c>
      <c r="DE35" s="27">
        <v>1.66</v>
      </c>
      <c r="DF35" s="27">
        <v>1.54</v>
      </c>
      <c r="DG35" s="27">
        <v>1.5</v>
      </c>
      <c r="DH35" s="27">
        <v>1.67</v>
      </c>
      <c r="DI35" s="27">
        <v>1.67</v>
      </c>
      <c r="DJ35" s="27">
        <v>1.67</v>
      </c>
      <c r="DK35" s="27">
        <v>1.85</v>
      </c>
      <c r="DL35" s="27">
        <v>1.65</v>
      </c>
      <c r="DM35" s="27">
        <v>1.73</v>
      </c>
      <c r="DN35" s="27">
        <v>1.73</v>
      </c>
      <c r="DO35" s="27">
        <v>1.34</v>
      </c>
      <c r="DP35" s="38"/>
      <c r="DQ35" s="27"/>
      <c r="DR35" s="30" t="s">
        <v>318</v>
      </c>
      <c r="DS35" s="27">
        <v>1.95</v>
      </c>
      <c r="DT35" s="27">
        <v>1.77</v>
      </c>
      <c r="DU35" s="27">
        <v>1.79</v>
      </c>
      <c r="DV35" s="27">
        <v>1.78</v>
      </c>
      <c r="DW35" s="27">
        <v>1.75</v>
      </c>
      <c r="DX35" s="27">
        <v>1.7</v>
      </c>
      <c r="DY35" s="27">
        <v>1.44</v>
      </c>
      <c r="DZ35" s="27">
        <v>1.83</v>
      </c>
      <c r="EA35" s="27">
        <v>1.79</v>
      </c>
      <c r="EB35" s="27">
        <v>1.68</v>
      </c>
      <c r="EC35" s="27">
        <v>1.66</v>
      </c>
      <c r="ED35" s="27">
        <v>1.54</v>
      </c>
      <c r="EE35" s="27">
        <v>1.5</v>
      </c>
      <c r="EF35" s="27">
        <v>1.67</v>
      </c>
      <c r="EG35" s="27">
        <v>1.67</v>
      </c>
      <c r="EH35" s="27">
        <v>1.67</v>
      </c>
      <c r="EI35" s="27">
        <v>1.85</v>
      </c>
      <c r="EJ35" s="27">
        <v>1.65</v>
      </c>
      <c r="EK35" s="27">
        <v>1.73</v>
      </c>
      <c r="EL35" s="27">
        <v>1.73</v>
      </c>
      <c r="EM35" s="27">
        <v>1.34</v>
      </c>
      <c r="EN35" s="38"/>
      <c r="EO35" s="27"/>
      <c r="EP35" s="30" t="s">
        <v>318</v>
      </c>
      <c r="EQ35" s="27">
        <v>1.95</v>
      </c>
      <c r="ER35" s="27">
        <v>1.77</v>
      </c>
      <c r="ES35" s="27">
        <v>1.79</v>
      </c>
      <c r="ET35" s="27">
        <v>1.78</v>
      </c>
      <c r="EU35" s="27">
        <v>1.75</v>
      </c>
      <c r="EV35" s="27">
        <v>1.7</v>
      </c>
      <c r="EW35" s="27">
        <v>1.44</v>
      </c>
      <c r="EX35" s="27">
        <v>1.83</v>
      </c>
      <c r="EY35" s="27">
        <v>1.79</v>
      </c>
      <c r="EZ35" s="27">
        <v>1.68</v>
      </c>
      <c r="FA35" s="27">
        <v>1.66</v>
      </c>
      <c r="FB35" s="27">
        <v>1.54</v>
      </c>
      <c r="FC35" s="27">
        <v>1.5</v>
      </c>
      <c r="FD35" s="27">
        <v>1.67</v>
      </c>
      <c r="FE35" s="27">
        <v>1.67</v>
      </c>
      <c r="FF35" s="27">
        <v>1.67</v>
      </c>
      <c r="FG35" s="27">
        <v>1.85</v>
      </c>
      <c r="FH35" s="27">
        <v>1.65</v>
      </c>
      <c r="FI35" s="27">
        <v>1.73</v>
      </c>
      <c r="FJ35" s="27">
        <v>1.73</v>
      </c>
      <c r="FK35" s="27">
        <v>1.34</v>
      </c>
      <c r="FM35" s="11"/>
      <c r="FN35" s="12" t="s">
        <v>317</v>
      </c>
      <c r="FO35" s="11">
        <v>1.95</v>
      </c>
      <c r="FP35" s="11">
        <v>1.77</v>
      </c>
      <c r="FQ35" s="11">
        <v>1.79</v>
      </c>
      <c r="FR35" s="11">
        <v>1.78</v>
      </c>
      <c r="FS35" s="11">
        <v>1.75</v>
      </c>
      <c r="FT35" s="11">
        <v>1.7</v>
      </c>
      <c r="FU35" s="11">
        <v>1.44</v>
      </c>
      <c r="FV35" s="11">
        <v>1.83</v>
      </c>
      <c r="FW35" s="11">
        <v>1.79</v>
      </c>
      <c r="FX35" s="11">
        <v>1.68</v>
      </c>
      <c r="FY35" s="11">
        <v>1.66</v>
      </c>
      <c r="FZ35" s="11">
        <v>1.54</v>
      </c>
      <c r="GA35" s="11">
        <v>1.5</v>
      </c>
      <c r="GB35" s="11">
        <v>1.67</v>
      </c>
      <c r="GC35" s="11">
        <v>1.67</v>
      </c>
      <c r="GD35" s="11">
        <v>1.67</v>
      </c>
      <c r="GE35" s="11">
        <v>1.85</v>
      </c>
      <c r="GF35" s="11">
        <v>1.65</v>
      </c>
      <c r="GG35" s="11">
        <v>1.73</v>
      </c>
      <c r="GH35" s="11">
        <v>1.73</v>
      </c>
      <c r="GI35" s="11">
        <v>1.34</v>
      </c>
      <c r="GK35" s="11"/>
      <c r="GL35" s="12" t="s">
        <v>317</v>
      </c>
      <c r="GM35" s="11">
        <v>1.95</v>
      </c>
      <c r="GN35" s="11">
        <v>1.77</v>
      </c>
      <c r="GO35" s="11">
        <v>1.79</v>
      </c>
      <c r="GP35" s="11">
        <v>1.78</v>
      </c>
      <c r="GQ35" s="11">
        <v>1.75</v>
      </c>
      <c r="GR35" s="11">
        <v>1.7</v>
      </c>
      <c r="GS35" s="11">
        <v>1.44</v>
      </c>
      <c r="GT35" s="11">
        <v>1.83</v>
      </c>
      <c r="GU35" s="11">
        <v>1.79</v>
      </c>
      <c r="GV35" s="11">
        <v>1.68</v>
      </c>
      <c r="GW35" s="11">
        <v>1.66</v>
      </c>
      <c r="GX35" s="11">
        <v>1.54</v>
      </c>
      <c r="GY35" s="11">
        <v>1.5</v>
      </c>
      <c r="GZ35" s="11">
        <v>1.67</v>
      </c>
      <c r="HA35" s="11">
        <v>1.67</v>
      </c>
      <c r="HB35" s="11">
        <v>1.67</v>
      </c>
      <c r="HC35" s="11">
        <v>1.85</v>
      </c>
      <c r="HD35" s="11">
        <v>1.65</v>
      </c>
      <c r="HE35" s="11">
        <v>1.73</v>
      </c>
      <c r="HF35" s="11">
        <v>1.73</v>
      </c>
      <c r="HG35" s="11">
        <v>1.34</v>
      </c>
    </row>
    <row r="36" spans="1:215" ht="15">
      <c r="A36" s="300"/>
      <c r="B36" s="300"/>
      <c r="C36" s="1"/>
      <c r="D36" s="1"/>
      <c r="E36" s="1"/>
      <c r="F36" s="1"/>
      <c r="G36" s="1"/>
      <c r="H36" s="1"/>
      <c r="I36" s="1"/>
      <c r="J36" s="1"/>
      <c r="K36" s="1"/>
      <c r="L36" s="1"/>
      <c r="M36" s="1"/>
      <c r="N36" s="1"/>
      <c r="O36" s="1"/>
      <c r="P36" s="1"/>
      <c r="Q36" s="1"/>
      <c r="R36" s="1"/>
      <c r="S36" s="1"/>
      <c r="T36" s="1"/>
      <c r="U36" s="1"/>
      <c r="V36" s="1"/>
      <c r="W36" s="1"/>
      <c r="Y36" s="300"/>
      <c r="Z36" s="300"/>
      <c r="AA36" s="1"/>
      <c r="AB36" s="1"/>
      <c r="AC36" s="1"/>
      <c r="AD36" s="1"/>
      <c r="AE36" s="1"/>
      <c r="AF36" s="1"/>
      <c r="AG36" s="1"/>
      <c r="AH36" s="1"/>
      <c r="AI36" s="1"/>
      <c r="AJ36" s="1"/>
      <c r="AK36" s="1"/>
      <c r="AL36" s="1"/>
      <c r="AM36" s="1"/>
      <c r="AN36" s="1"/>
      <c r="AO36" s="1"/>
      <c r="AP36" s="1"/>
      <c r="AQ36" s="1"/>
      <c r="AR36" s="1"/>
      <c r="AS36" s="1"/>
      <c r="AT36" s="1"/>
      <c r="AU36" s="1"/>
      <c r="AW36" s="310"/>
      <c r="AX36" s="310"/>
      <c r="AY36" s="22"/>
      <c r="AZ36" s="22"/>
      <c r="BA36" s="22"/>
      <c r="BB36" s="22"/>
      <c r="BC36" s="22"/>
      <c r="BD36" s="22"/>
      <c r="BE36" s="22"/>
      <c r="BF36" s="22"/>
      <c r="BG36" s="22"/>
      <c r="BH36" s="22"/>
      <c r="BI36" s="22"/>
      <c r="BJ36" s="22"/>
      <c r="BK36" s="22"/>
      <c r="BL36" s="22"/>
      <c r="BM36" s="22"/>
      <c r="BN36" s="22"/>
      <c r="BO36" s="22"/>
      <c r="BP36" s="22"/>
      <c r="BQ36" s="22"/>
      <c r="BR36" s="22"/>
      <c r="BS36" s="22"/>
      <c r="BT36" s="38"/>
      <c r="BU36" s="310"/>
      <c r="BV36" s="310"/>
      <c r="BW36" s="22"/>
      <c r="BX36" s="22"/>
      <c r="BY36" s="22"/>
      <c r="BZ36" s="22"/>
      <c r="CA36" s="22"/>
      <c r="CB36" s="22"/>
      <c r="CC36" s="22"/>
      <c r="CD36" s="22"/>
      <c r="CE36" s="22"/>
      <c r="CF36" s="22"/>
      <c r="CG36" s="22"/>
      <c r="CH36" s="22"/>
      <c r="CI36" s="22"/>
      <c r="CJ36" s="22"/>
      <c r="CK36" s="22"/>
      <c r="CL36" s="22"/>
      <c r="CM36" s="22"/>
      <c r="CN36" s="22"/>
      <c r="CO36" s="22"/>
      <c r="CP36" s="22"/>
      <c r="CQ36" s="22"/>
      <c r="CR36" s="38"/>
      <c r="CS36" s="310"/>
      <c r="CT36" s="310"/>
      <c r="CU36" s="22"/>
      <c r="CV36" s="22"/>
      <c r="CW36" s="22"/>
      <c r="CX36" s="22"/>
      <c r="CY36" s="22"/>
      <c r="CZ36" s="22"/>
      <c r="DA36" s="22"/>
      <c r="DB36" s="22"/>
      <c r="DC36" s="22"/>
      <c r="DD36" s="22"/>
      <c r="DE36" s="22"/>
      <c r="DF36" s="22"/>
      <c r="DG36" s="22"/>
      <c r="DH36" s="22"/>
      <c r="DI36" s="22"/>
      <c r="DJ36" s="22"/>
      <c r="DK36" s="22"/>
      <c r="DL36" s="22"/>
      <c r="DM36" s="22"/>
      <c r="DN36" s="22"/>
      <c r="DO36" s="22"/>
      <c r="DP36" s="38"/>
      <c r="DQ36" s="310"/>
      <c r="DR36" s="310"/>
      <c r="DS36" s="22"/>
      <c r="DT36" s="22"/>
      <c r="DU36" s="22"/>
      <c r="DV36" s="22"/>
      <c r="DW36" s="22"/>
      <c r="DX36" s="22"/>
      <c r="DY36" s="22"/>
      <c r="DZ36" s="22"/>
      <c r="EA36" s="22"/>
      <c r="EB36" s="22"/>
      <c r="EC36" s="22"/>
      <c r="ED36" s="22"/>
      <c r="EE36" s="22"/>
      <c r="EF36" s="22"/>
      <c r="EG36" s="22"/>
      <c r="EH36" s="22"/>
      <c r="EI36" s="22"/>
      <c r="EJ36" s="22"/>
      <c r="EK36" s="22"/>
      <c r="EL36" s="22"/>
      <c r="EM36" s="22"/>
      <c r="EN36" s="38"/>
      <c r="EO36" s="310"/>
      <c r="EP36" s="310"/>
      <c r="EQ36" s="22"/>
      <c r="ER36" s="22"/>
      <c r="ES36" s="22"/>
      <c r="ET36" s="22"/>
      <c r="EU36" s="22"/>
      <c r="EV36" s="22"/>
      <c r="EW36" s="22"/>
      <c r="EX36" s="22"/>
      <c r="EY36" s="22"/>
      <c r="EZ36" s="22"/>
      <c r="FA36" s="22"/>
      <c r="FB36" s="22"/>
      <c r="FC36" s="22"/>
      <c r="FD36" s="22"/>
      <c r="FE36" s="22"/>
      <c r="FF36" s="22"/>
      <c r="FG36" s="22"/>
      <c r="FH36" s="22"/>
      <c r="FI36" s="22"/>
      <c r="FJ36" s="22"/>
      <c r="FK36" s="22"/>
      <c r="FM36" s="300"/>
      <c r="FN36" s="300"/>
      <c r="FO36" s="1"/>
      <c r="FP36" s="1"/>
      <c r="FQ36" s="1"/>
      <c r="FR36" s="1"/>
      <c r="FS36" s="1"/>
      <c r="FT36" s="1"/>
      <c r="FU36" s="1"/>
      <c r="FV36" s="1"/>
      <c r="FW36" s="1"/>
      <c r="FX36" s="1"/>
      <c r="FY36" s="1"/>
      <c r="FZ36" s="1"/>
      <c r="GA36" s="1"/>
      <c r="GB36" s="1"/>
      <c r="GC36" s="1"/>
      <c r="GD36" s="1"/>
      <c r="GE36" s="1"/>
      <c r="GF36" s="1"/>
      <c r="GG36" s="1"/>
      <c r="GH36" s="1"/>
      <c r="GI36" s="1"/>
      <c r="GK36" s="300"/>
      <c r="GL36" s="300"/>
      <c r="GM36" s="1"/>
      <c r="GN36" s="1"/>
      <c r="GO36" s="1"/>
      <c r="GP36" s="1"/>
      <c r="GQ36" s="1"/>
      <c r="GR36" s="1"/>
      <c r="GS36" s="1"/>
      <c r="GT36" s="1"/>
      <c r="GU36" s="1"/>
      <c r="GV36" s="1"/>
      <c r="GW36" s="1"/>
      <c r="GX36" s="1"/>
      <c r="GY36" s="1"/>
      <c r="GZ36" s="1"/>
      <c r="HA36" s="1"/>
      <c r="HB36" s="1"/>
      <c r="HC36" s="1"/>
      <c r="HD36" s="1"/>
      <c r="HE36" s="1"/>
      <c r="HF36" s="1"/>
      <c r="HG36" s="1"/>
    </row>
    <row r="37" spans="1:215" ht="15">
      <c r="A37" s="300"/>
      <c r="B37" s="300"/>
      <c r="C37" s="1"/>
      <c r="D37" s="1"/>
      <c r="E37" s="1"/>
      <c r="F37" s="1"/>
      <c r="G37" s="1"/>
      <c r="H37" s="1"/>
      <c r="I37" s="1"/>
      <c r="J37" s="1"/>
      <c r="K37" s="1"/>
      <c r="L37" s="1"/>
      <c r="M37" s="1"/>
      <c r="N37" s="1"/>
      <c r="O37" s="1"/>
      <c r="P37" s="1"/>
      <c r="Q37" s="1"/>
      <c r="R37" s="1"/>
      <c r="S37" s="1"/>
      <c r="T37" s="1"/>
      <c r="U37" s="1"/>
      <c r="V37" s="1"/>
      <c r="W37" s="1"/>
      <c r="Y37" s="300"/>
      <c r="Z37" s="300"/>
      <c r="AA37" s="1"/>
      <c r="AB37" s="1"/>
      <c r="AC37" s="1"/>
      <c r="AD37" s="1"/>
      <c r="AE37" s="1"/>
      <c r="AF37" s="1"/>
      <c r="AG37" s="1"/>
      <c r="AH37" s="1"/>
      <c r="AI37" s="1"/>
      <c r="AJ37" s="1"/>
      <c r="AK37" s="1"/>
      <c r="AL37" s="1"/>
      <c r="AM37" s="1"/>
      <c r="AN37" s="1"/>
      <c r="AO37" s="1"/>
      <c r="AP37" s="1"/>
      <c r="AQ37" s="1"/>
      <c r="AR37" s="1"/>
      <c r="AS37" s="1"/>
      <c r="AT37" s="1"/>
      <c r="AU37" s="1"/>
      <c r="AW37" s="310"/>
      <c r="AX37" s="310"/>
      <c r="AY37" s="22"/>
      <c r="AZ37" s="22"/>
      <c r="BA37" s="22"/>
      <c r="BB37" s="22"/>
      <c r="BC37" s="22"/>
      <c r="BD37" s="22"/>
      <c r="BE37" s="22"/>
      <c r="BF37" s="22"/>
      <c r="BG37" s="22"/>
      <c r="BH37" s="22"/>
      <c r="BI37" s="22"/>
      <c r="BJ37" s="22"/>
      <c r="BK37" s="22"/>
      <c r="BL37" s="22"/>
      <c r="BM37" s="22"/>
      <c r="BN37" s="22"/>
      <c r="BO37" s="22"/>
      <c r="BP37" s="22"/>
      <c r="BQ37" s="22"/>
      <c r="BR37" s="22"/>
      <c r="BS37" s="22"/>
      <c r="BT37" s="38"/>
      <c r="BU37" s="310"/>
      <c r="BV37" s="310"/>
      <c r="BW37" s="22"/>
      <c r="BX37" s="22"/>
      <c r="BY37" s="22"/>
      <c r="BZ37" s="22"/>
      <c r="CA37" s="22"/>
      <c r="CB37" s="22"/>
      <c r="CC37" s="22"/>
      <c r="CD37" s="22"/>
      <c r="CE37" s="22"/>
      <c r="CF37" s="22"/>
      <c r="CG37" s="22"/>
      <c r="CH37" s="22"/>
      <c r="CI37" s="22"/>
      <c r="CJ37" s="22"/>
      <c r="CK37" s="22"/>
      <c r="CL37" s="22"/>
      <c r="CM37" s="22"/>
      <c r="CN37" s="22"/>
      <c r="CO37" s="22"/>
      <c r="CP37" s="22"/>
      <c r="CQ37" s="22"/>
      <c r="CR37" s="38"/>
      <c r="CS37" s="310"/>
      <c r="CT37" s="310"/>
      <c r="CU37" s="22"/>
      <c r="CV37" s="22"/>
      <c r="CW37" s="22"/>
      <c r="CX37" s="22"/>
      <c r="CY37" s="22"/>
      <c r="CZ37" s="22"/>
      <c r="DA37" s="22"/>
      <c r="DB37" s="22"/>
      <c r="DC37" s="22"/>
      <c r="DD37" s="22"/>
      <c r="DE37" s="22"/>
      <c r="DF37" s="22"/>
      <c r="DG37" s="22"/>
      <c r="DH37" s="22"/>
      <c r="DI37" s="22"/>
      <c r="DJ37" s="22"/>
      <c r="DK37" s="22"/>
      <c r="DL37" s="22"/>
      <c r="DM37" s="22"/>
      <c r="DN37" s="22"/>
      <c r="DO37" s="22"/>
      <c r="DP37" s="38"/>
      <c r="DQ37" s="310"/>
      <c r="DR37" s="310"/>
      <c r="DS37" s="22"/>
      <c r="DT37" s="22"/>
      <c r="DU37" s="22"/>
      <c r="DV37" s="22"/>
      <c r="DW37" s="22"/>
      <c r="DX37" s="22"/>
      <c r="DY37" s="22"/>
      <c r="DZ37" s="22"/>
      <c r="EA37" s="22"/>
      <c r="EB37" s="22"/>
      <c r="EC37" s="22"/>
      <c r="ED37" s="22"/>
      <c r="EE37" s="22"/>
      <c r="EF37" s="22"/>
      <c r="EG37" s="22"/>
      <c r="EH37" s="22"/>
      <c r="EI37" s="22"/>
      <c r="EJ37" s="22"/>
      <c r="EK37" s="22"/>
      <c r="EL37" s="22"/>
      <c r="EM37" s="22"/>
      <c r="EN37" s="38"/>
      <c r="EO37" s="310"/>
      <c r="EP37" s="310"/>
      <c r="EQ37" s="22"/>
      <c r="ER37" s="22"/>
      <c r="ES37" s="22"/>
      <c r="ET37" s="22"/>
      <c r="EU37" s="22"/>
      <c r="EV37" s="22"/>
      <c r="EW37" s="22"/>
      <c r="EX37" s="22"/>
      <c r="EY37" s="22"/>
      <c r="EZ37" s="22"/>
      <c r="FA37" s="22"/>
      <c r="FB37" s="22"/>
      <c r="FC37" s="22"/>
      <c r="FD37" s="22"/>
      <c r="FE37" s="22"/>
      <c r="FF37" s="22"/>
      <c r="FG37" s="22"/>
      <c r="FH37" s="22"/>
      <c r="FI37" s="22"/>
      <c r="FJ37" s="22"/>
      <c r="FK37" s="22"/>
      <c r="FM37" s="300"/>
      <c r="FN37" s="300"/>
      <c r="FO37" s="1"/>
      <c r="FP37" s="1"/>
      <c r="FQ37" s="1"/>
      <c r="FR37" s="1"/>
      <c r="FS37" s="1"/>
      <c r="FT37" s="1"/>
      <c r="FU37" s="1"/>
      <c r="FV37" s="1"/>
      <c r="FW37" s="1"/>
      <c r="FX37" s="1"/>
      <c r="FY37" s="1"/>
      <c r="FZ37" s="1"/>
      <c r="GA37" s="1"/>
      <c r="GB37" s="1"/>
      <c r="GC37" s="1"/>
      <c r="GD37" s="1"/>
      <c r="GE37" s="1"/>
      <c r="GF37" s="1"/>
      <c r="GG37" s="1"/>
      <c r="GH37" s="1"/>
      <c r="GI37" s="1"/>
      <c r="GK37" s="300"/>
      <c r="GL37" s="300"/>
      <c r="GM37" s="1"/>
      <c r="GN37" s="1"/>
      <c r="GO37" s="1"/>
      <c r="GP37" s="1"/>
      <c r="GQ37" s="1"/>
      <c r="GR37" s="1"/>
      <c r="GS37" s="1"/>
      <c r="GT37" s="1"/>
      <c r="GU37" s="1"/>
      <c r="GV37" s="1"/>
      <c r="GW37" s="1"/>
      <c r="GX37" s="1"/>
      <c r="GY37" s="1"/>
      <c r="GZ37" s="1"/>
      <c r="HA37" s="1"/>
      <c r="HB37" s="1"/>
      <c r="HC37" s="1"/>
      <c r="HD37" s="1"/>
      <c r="HE37" s="1"/>
      <c r="HF37" s="1"/>
      <c r="HG37" s="1"/>
    </row>
    <row r="38" spans="1:215" ht="129">
      <c r="A38" s="11"/>
      <c r="B38" s="41" t="s">
        <v>512</v>
      </c>
      <c r="C38" s="11">
        <v>0</v>
      </c>
      <c r="D38" s="11">
        <v>0</v>
      </c>
      <c r="E38" s="11">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1">
        <v>0</v>
      </c>
      <c r="Y38" s="11"/>
      <c r="Z38" s="41" t="s">
        <v>512</v>
      </c>
      <c r="AA38" s="11">
        <v>0.1</v>
      </c>
      <c r="AB38" s="11">
        <v>0.1</v>
      </c>
      <c r="AC38" s="11">
        <v>0.1</v>
      </c>
      <c r="AD38" s="11">
        <v>0.1</v>
      </c>
      <c r="AE38" s="11">
        <v>0.1</v>
      </c>
      <c r="AF38" s="11">
        <v>0.1</v>
      </c>
      <c r="AG38" s="11">
        <v>0</v>
      </c>
      <c r="AH38" s="11">
        <v>0.1</v>
      </c>
      <c r="AI38" s="11">
        <v>0.1</v>
      </c>
      <c r="AJ38" s="11">
        <v>0.1</v>
      </c>
      <c r="AK38" s="11">
        <v>0.1</v>
      </c>
      <c r="AL38" s="11">
        <v>0.1</v>
      </c>
      <c r="AM38" s="11">
        <v>0.1</v>
      </c>
      <c r="AN38" s="11">
        <v>0.1</v>
      </c>
      <c r="AO38" s="11">
        <v>0.1</v>
      </c>
      <c r="AP38" s="11">
        <v>0.1</v>
      </c>
      <c r="AQ38" s="11">
        <v>0.1</v>
      </c>
      <c r="AR38" s="11">
        <v>0.1</v>
      </c>
      <c r="AS38" s="11">
        <v>0.1</v>
      </c>
      <c r="AT38" s="11">
        <v>0.1</v>
      </c>
      <c r="AU38" s="11">
        <v>0</v>
      </c>
      <c r="AW38" s="27"/>
      <c r="AX38" s="42" t="s">
        <v>512</v>
      </c>
      <c r="AY38" s="27">
        <v>0.1</v>
      </c>
      <c r="AZ38" s="27">
        <v>0.1</v>
      </c>
      <c r="BA38" s="27">
        <v>0.1</v>
      </c>
      <c r="BB38" s="27">
        <v>0.2</v>
      </c>
      <c r="BC38" s="27">
        <v>0.1</v>
      </c>
      <c r="BD38" s="27">
        <v>0.1</v>
      </c>
      <c r="BE38" s="27">
        <v>0.1</v>
      </c>
      <c r="BF38" s="27">
        <v>0.1</v>
      </c>
      <c r="BG38" s="27">
        <v>0.1</v>
      </c>
      <c r="BH38" s="27">
        <v>0.1</v>
      </c>
      <c r="BI38" s="27">
        <v>0.1</v>
      </c>
      <c r="BJ38" s="27">
        <v>0.2</v>
      </c>
      <c r="BK38" s="27">
        <v>0.1</v>
      </c>
      <c r="BL38" s="27">
        <v>0.1</v>
      </c>
      <c r="BM38" s="27">
        <v>0.1</v>
      </c>
      <c r="BN38" s="27">
        <v>0.1</v>
      </c>
      <c r="BO38" s="27">
        <v>0.1</v>
      </c>
      <c r="BP38" s="27">
        <v>0.1</v>
      </c>
      <c r="BQ38" s="27">
        <v>0.1</v>
      </c>
      <c r="BR38" s="27">
        <v>0.1</v>
      </c>
      <c r="BS38" s="27">
        <v>0.1</v>
      </c>
      <c r="BT38" s="38"/>
      <c r="BU38" s="27"/>
      <c r="BV38" s="42" t="s">
        <v>512</v>
      </c>
      <c r="BW38" s="27">
        <v>0.2</v>
      </c>
      <c r="BX38" s="27">
        <v>0.2</v>
      </c>
      <c r="BY38" s="27">
        <v>0.2</v>
      </c>
      <c r="BZ38" s="27">
        <v>0.3</v>
      </c>
      <c r="CA38" s="27">
        <v>0.3</v>
      </c>
      <c r="CB38" s="27">
        <v>0.3</v>
      </c>
      <c r="CC38" s="27">
        <v>0.3</v>
      </c>
      <c r="CD38" s="27">
        <v>0.4</v>
      </c>
      <c r="CE38" s="27">
        <v>0.4</v>
      </c>
      <c r="CF38" s="27">
        <v>0.4</v>
      </c>
      <c r="CG38" s="27">
        <v>0.4</v>
      </c>
      <c r="CH38" s="27">
        <v>0.4</v>
      </c>
      <c r="CI38" s="27">
        <v>0.4</v>
      </c>
      <c r="CJ38" s="27">
        <v>0.4</v>
      </c>
      <c r="CK38" s="27">
        <v>0.4</v>
      </c>
      <c r="CL38" s="27">
        <v>0.4</v>
      </c>
      <c r="CM38" s="27">
        <v>0.4</v>
      </c>
      <c r="CN38" s="27">
        <v>0.4</v>
      </c>
      <c r="CO38" s="27">
        <v>0.4</v>
      </c>
      <c r="CP38" s="27">
        <v>0.4</v>
      </c>
      <c r="CQ38" s="27">
        <v>0.3</v>
      </c>
      <c r="CR38" s="38"/>
      <c r="CS38" s="27"/>
      <c r="CT38" s="42" t="s">
        <v>512</v>
      </c>
      <c r="CU38" s="27">
        <v>0.6</v>
      </c>
      <c r="CV38" s="27">
        <v>0.5</v>
      </c>
      <c r="CW38" s="27">
        <v>0.6</v>
      </c>
      <c r="CX38" s="27">
        <v>0.7</v>
      </c>
      <c r="CY38" s="27">
        <v>0.7</v>
      </c>
      <c r="CZ38" s="27">
        <v>0.8</v>
      </c>
      <c r="DA38" s="27">
        <v>0.6</v>
      </c>
      <c r="DB38" s="27">
        <v>0.7</v>
      </c>
      <c r="DC38" s="27">
        <v>0.7</v>
      </c>
      <c r="DD38" s="27">
        <v>0.8</v>
      </c>
      <c r="DE38" s="27">
        <v>0.9</v>
      </c>
      <c r="DF38" s="27">
        <v>0.9</v>
      </c>
      <c r="DG38" s="27">
        <v>0.9</v>
      </c>
      <c r="DH38" s="27">
        <v>0.9</v>
      </c>
      <c r="DI38" s="27">
        <v>0.8</v>
      </c>
      <c r="DJ38" s="27">
        <v>0.8</v>
      </c>
      <c r="DK38" s="27">
        <v>0.7</v>
      </c>
      <c r="DL38" s="27">
        <v>0.7</v>
      </c>
      <c r="DM38" s="27">
        <v>0.8</v>
      </c>
      <c r="DN38" s="27">
        <v>0.8</v>
      </c>
      <c r="DO38" s="27">
        <v>0.6</v>
      </c>
      <c r="DP38" s="38"/>
      <c r="DQ38" s="27"/>
      <c r="DR38" s="42" t="s">
        <v>512</v>
      </c>
      <c r="DS38" s="27">
        <v>0</v>
      </c>
      <c r="DT38" s="27">
        <v>0</v>
      </c>
      <c r="DU38" s="27">
        <v>0</v>
      </c>
      <c r="DV38" s="27">
        <v>0.1</v>
      </c>
      <c r="DW38" s="27">
        <v>0.1</v>
      </c>
      <c r="DX38" s="27">
        <v>0.1</v>
      </c>
      <c r="DY38" s="27">
        <v>0</v>
      </c>
      <c r="DZ38" s="27">
        <v>0.1</v>
      </c>
      <c r="EA38" s="27">
        <v>0.1</v>
      </c>
      <c r="EB38" s="27">
        <v>0.1</v>
      </c>
      <c r="EC38" s="27">
        <v>0.1</v>
      </c>
      <c r="ED38" s="27">
        <v>0.1</v>
      </c>
      <c r="EE38" s="27">
        <v>0.1</v>
      </c>
      <c r="EF38" s="27">
        <v>0.1</v>
      </c>
      <c r="EG38" s="27">
        <v>0.1</v>
      </c>
      <c r="EH38" s="27">
        <v>0.1</v>
      </c>
      <c r="EI38" s="27">
        <v>0.1</v>
      </c>
      <c r="EJ38" s="27">
        <v>0.1</v>
      </c>
      <c r="EK38" s="27">
        <v>0.1</v>
      </c>
      <c r="EL38" s="27">
        <v>0.1</v>
      </c>
      <c r="EM38" s="27">
        <v>0</v>
      </c>
      <c r="EN38" s="38"/>
      <c r="EO38" s="27"/>
      <c r="EP38" s="42" t="s">
        <v>512</v>
      </c>
      <c r="EQ38" s="27">
        <v>0.1</v>
      </c>
      <c r="ER38" s="27">
        <v>0.1</v>
      </c>
      <c r="ES38" s="27">
        <v>0.1</v>
      </c>
      <c r="ET38" s="27">
        <v>0.1</v>
      </c>
      <c r="EU38" s="27">
        <v>0.1</v>
      </c>
      <c r="EV38" s="27">
        <v>0.1</v>
      </c>
      <c r="EW38" s="27">
        <v>0.1</v>
      </c>
      <c r="EX38" s="27">
        <v>0.1</v>
      </c>
      <c r="EY38" s="27">
        <v>0.1</v>
      </c>
      <c r="EZ38" s="27">
        <v>0.1</v>
      </c>
      <c r="FA38" s="27">
        <v>0.1</v>
      </c>
      <c r="FB38" s="27">
        <v>0.1</v>
      </c>
      <c r="FC38" s="27">
        <v>0.1</v>
      </c>
      <c r="FD38" s="27">
        <v>0.1</v>
      </c>
      <c r="FE38" s="27">
        <v>0.1</v>
      </c>
      <c r="FF38" s="27">
        <v>0.1</v>
      </c>
      <c r="FG38" s="27">
        <v>0.1</v>
      </c>
      <c r="FH38" s="27">
        <v>0.1</v>
      </c>
      <c r="FI38" s="27">
        <v>0.1</v>
      </c>
      <c r="FJ38" s="27">
        <v>0.1</v>
      </c>
      <c r="FK38" s="27">
        <v>0.1</v>
      </c>
      <c r="FM38" s="11"/>
      <c r="FN38" s="41" t="s">
        <v>512</v>
      </c>
      <c r="FO38" s="11">
        <v>0.3</v>
      </c>
      <c r="FP38" s="11">
        <v>0.4</v>
      </c>
      <c r="FQ38" s="11">
        <v>0.5</v>
      </c>
      <c r="FR38" s="11">
        <v>0.4</v>
      </c>
      <c r="FS38" s="11">
        <v>0.3</v>
      </c>
      <c r="FT38" s="11">
        <v>0.4</v>
      </c>
      <c r="FU38" s="11">
        <v>0.3</v>
      </c>
      <c r="FV38" s="11">
        <v>0.4</v>
      </c>
      <c r="FW38" s="11">
        <v>0.4</v>
      </c>
      <c r="FX38" s="11">
        <v>0.4</v>
      </c>
      <c r="FY38" s="11">
        <v>0.5</v>
      </c>
      <c r="FZ38" s="11">
        <v>0.5</v>
      </c>
      <c r="GA38" s="11">
        <v>0.4</v>
      </c>
      <c r="GB38" s="11">
        <v>0.5</v>
      </c>
      <c r="GC38" s="11">
        <v>0.5</v>
      </c>
      <c r="GD38" s="11">
        <v>0.5</v>
      </c>
      <c r="GE38" s="11">
        <v>0.4</v>
      </c>
      <c r="GF38" s="11">
        <v>0.4</v>
      </c>
      <c r="GG38" s="11">
        <v>0.4</v>
      </c>
      <c r="GH38" s="11">
        <v>0.5</v>
      </c>
      <c r="GI38" s="11">
        <v>0.3</v>
      </c>
      <c r="GK38" s="11"/>
      <c r="GL38" s="41" t="s">
        <v>512</v>
      </c>
      <c r="GM38" s="11">
        <v>0.3</v>
      </c>
      <c r="GN38" s="11">
        <v>0.4</v>
      </c>
      <c r="GO38" s="11">
        <v>0.4</v>
      </c>
      <c r="GP38" s="11">
        <v>0.4</v>
      </c>
      <c r="GQ38" s="11">
        <v>0.4</v>
      </c>
      <c r="GR38" s="11">
        <v>0.4</v>
      </c>
      <c r="GS38" s="11">
        <v>0.3</v>
      </c>
      <c r="GT38" s="11">
        <v>0.4</v>
      </c>
      <c r="GU38" s="11">
        <v>0.4</v>
      </c>
      <c r="GV38" s="11">
        <v>0.3</v>
      </c>
      <c r="GW38" s="11">
        <v>0.3</v>
      </c>
      <c r="GX38" s="11">
        <v>0.3</v>
      </c>
      <c r="GY38" s="11">
        <v>0.3</v>
      </c>
      <c r="GZ38" s="11">
        <v>0.4</v>
      </c>
      <c r="HA38" s="11">
        <v>0.3</v>
      </c>
      <c r="HB38" s="11">
        <v>0.3</v>
      </c>
      <c r="HC38" s="11">
        <v>0.3</v>
      </c>
      <c r="HD38" s="11">
        <v>0.3</v>
      </c>
      <c r="HE38" s="11">
        <v>0.4</v>
      </c>
      <c r="HF38" s="11">
        <v>0.4</v>
      </c>
      <c r="HG38" s="11">
        <v>0.3</v>
      </c>
    </row>
    <row r="39" spans="1:215" ht="116.25">
      <c r="A39" s="16"/>
      <c r="B39" s="20" t="s">
        <v>320</v>
      </c>
      <c r="C39" s="16"/>
      <c r="D39" s="16"/>
      <c r="E39" s="16"/>
      <c r="F39" s="16"/>
      <c r="G39" s="16"/>
      <c r="H39" s="16"/>
      <c r="I39" s="16"/>
      <c r="J39" s="16"/>
      <c r="K39" s="16"/>
      <c r="L39" s="16"/>
      <c r="M39" s="16"/>
      <c r="N39" s="16"/>
      <c r="O39" s="16"/>
      <c r="P39" s="16"/>
      <c r="Q39" s="16"/>
      <c r="R39" s="16"/>
      <c r="S39" s="16"/>
      <c r="T39" s="16"/>
      <c r="U39" s="16"/>
      <c r="V39" s="16"/>
      <c r="W39" s="16"/>
      <c r="Y39" s="16"/>
      <c r="Z39" s="20" t="s">
        <v>320</v>
      </c>
      <c r="AA39" s="16"/>
      <c r="AB39" s="16"/>
      <c r="AC39" s="16"/>
      <c r="AD39" s="16"/>
      <c r="AE39" s="16"/>
      <c r="AF39" s="16"/>
      <c r="AG39" s="16"/>
      <c r="AH39" s="16"/>
      <c r="AI39" s="16"/>
      <c r="AJ39" s="16"/>
      <c r="AK39" s="16"/>
      <c r="AL39" s="16"/>
      <c r="AM39" s="16"/>
      <c r="AN39" s="16"/>
      <c r="AO39" s="16"/>
      <c r="AP39" s="16"/>
      <c r="AQ39" s="16"/>
      <c r="AR39" s="16"/>
      <c r="AS39" s="16"/>
      <c r="AT39" s="16"/>
      <c r="AU39" s="16"/>
      <c r="AW39" s="37"/>
      <c r="AX39" s="33" t="s">
        <v>320</v>
      </c>
      <c r="AY39" s="37"/>
      <c r="AZ39" s="37"/>
      <c r="BA39" s="37"/>
      <c r="BB39" s="37"/>
      <c r="BC39" s="37"/>
      <c r="BD39" s="37"/>
      <c r="BE39" s="37"/>
      <c r="BF39" s="37"/>
      <c r="BG39" s="37"/>
      <c r="BH39" s="37"/>
      <c r="BI39" s="37"/>
      <c r="BJ39" s="37"/>
      <c r="BK39" s="37"/>
      <c r="BL39" s="37"/>
      <c r="BM39" s="37"/>
      <c r="BN39" s="37"/>
      <c r="BO39" s="37"/>
      <c r="BP39" s="37"/>
      <c r="BQ39" s="37"/>
      <c r="BR39" s="37"/>
      <c r="BS39" s="37"/>
      <c r="BT39" s="38"/>
      <c r="BU39" s="37"/>
      <c r="BV39" s="33" t="s">
        <v>320</v>
      </c>
      <c r="BW39" s="37"/>
      <c r="BX39" s="37"/>
      <c r="BY39" s="37"/>
      <c r="BZ39" s="37"/>
      <c r="CA39" s="37"/>
      <c r="CB39" s="37"/>
      <c r="CC39" s="37"/>
      <c r="CD39" s="37"/>
      <c r="CE39" s="37"/>
      <c r="CF39" s="37"/>
      <c r="CG39" s="37"/>
      <c r="CH39" s="37"/>
      <c r="CI39" s="37"/>
      <c r="CJ39" s="37"/>
      <c r="CK39" s="37"/>
      <c r="CL39" s="37"/>
      <c r="CM39" s="37"/>
      <c r="CN39" s="37"/>
      <c r="CO39" s="37"/>
      <c r="CP39" s="37"/>
      <c r="CQ39" s="37"/>
      <c r="CR39" s="38"/>
      <c r="CS39" s="37"/>
      <c r="CT39" s="33" t="s">
        <v>320</v>
      </c>
      <c r="CU39" s="37"/>
      <c r="CV39" s="37"/>
      <c r="CW39" s="37"/>
      <c r="CX39" s="37"/>
      <c r="CY39" s="37"/>
      <c r="CZ39" s="37"/>
      <c r="DA39" s="37"/>
      <c r="DB39" s="37"/>
      <c r="DC39" s="37"/>
      <c r="DD39" s="37"/>
      <c r="DE39" s="37"/>
      <c r="DF39" s="37"/>
      <c r="DG39" s="37"/>
      <c r="DH39" s="37"/>
      <c r="DI39" s="37"/>
      <c r="DJ39" s="37"/>
      <c r="DK39" s="37"/>
      <c r="DL39" s="37"/>
      <c r="DM39" s="37"/>
      <c r="DN39" s="37"/>
      <c r="DO39" s="37"/>
      <c r="DP39" s="38"/>
      <c r="DQ39" s="37"/>
      <c r="DR39" s="33" t="s">
        <v>320</v>
      </c>
      <c r="DS39" s="37"/>
      <c r="DT39" s="37"/>
      <c r="DU39" s="37"/>
      <c r="DV39" s="37"/>
      <c r="DW39" s="37"/>
      <c r="DX39" s="37"/>
      <c r="DY39" s="37"/>
      <c r="DZ39" s="37"/>
      <c r="EA39" s="37"/>
      <c r="EB39" s="37"/>
      <c r="EC39" s="37"/>
      <c r="ED39" s="37"/>
      <c r="EE39" s="37"/>
      <c r="EF39" s="37"/>
      <c r="EG39" s="37"/>
      <c r="EH39" s="37"/>
      <c r="EI39" s="37"/>
      <c r="EJ39" s="37"/>
      <c r="EK39" s="37"/>
      <c r="EL39" s="37"/>
      <c r="EM39" s="37"/>
      <c r="EN39" s="38"/>
      <c r="EO39" s="37"/>
      <c r="EP39" s="33" t="s">
        <v>320</v>
      </c>
      <c r="EQ39" s="37"/>
      <c r="ER39" s="37"/>
      <c r="ES39" s="37"/>
      <c r="ET39" s="37"/>
      <c r="EU39" s="37"/>
      <c r="EV39" s="37"/>
      <c r="EW39" s="37"/>
      <c r="EX39" s="37"/>
      <c r="EY39" s="37"/>
      <c r="EZ39" s="37"/>
      <c r="FA39" s="37"/>
      <c r="FB39" s="37"/>
      <c r="FC39" s="37"/>
      <c r="FD39" s="37"/>
      <c r="FE39" s="37"/>
      <c r="FF39" s="37"/>
      <c r="FG39" s="37"/>
      <c r="FH39" s="37"/>
      <c r="FI39" s="37"/>
      <c r="FJ39" s="37"/>
      <c r="FK39" s="37"/>
      <c r="FM39" s="16"/>
      <c r="FN39" s="20" t="s">
        <v>320</v>
      </c>
      <c r="FO39" s="16"/>
      <c r="FP39" s="16"/>
      <c r="FQ39" s="16"/>
      <c r="FR39" s="16"/>
      <c r="FS39" s="16"/>
      <c r="FT39" s="16"/>
      <c r="FU39" s="16"/>
      <c r="FV39" s="16"/>
      <c r="FW39" s="16"/>
      <c r="FX39" s="16"/>
      <c r="FY39" s="16"/>
      <c r="FZ39" s="16"/>
      <c r="GA39" s="16"/>
      <c r="GB39" s="16"/>
      <c r="GC39" s="16"/>
      <c r="GD39" s="16"/>
      <c r="GE39" s="16"/>
      <c r="GF39" s="16"/>
      <c r="GG39" s="16"/>
      <c r="GH39" s="16"/>
      <c r="GI39" s="16"/>
      <c r="GK39" s="16"/>
      <c r="GL39" s="20" t="s">
        <v>320</v>
      </c>
      <c r="GM39" s="16"/>
      <c r="GN39" s="16"/>
      <c r="GO39" s="16"/>
      <c r="GP39" s="16"/>
      <c r="GQ39" s="16"/>
      <c r="GR39" s="16"/>
      <c r="GS39" s="16"/>
      <c r="GT39" s="16"/>
      <c r="GU39" s="16"/>
      <c r="GV39" s="16"/>
      <c r="GW39" s="16"/>
      <c r="GX39" s="16"/>
      <c r="GY39" s="16"/>
      <c r="GZ39" s="16"/>
      <c r="HA39" s="16"/>
      <c r="HB39" s="16"/>
      <c r="HC39" s="16"/>
      <c r="HD39" s="16"/>
      <c r="HE39" s="16"/>
      <c r="HF39" s="16"/>
      <c r="HG39" s="16"/>
    </row>
    <row r="40" spans="1:215" ht="15.75">
      <c r="A40" s="1"/>
      <c r="B40" s="19" t="s">
        <v>510</v>
      </c>
      <c r="C40" s="47" t="s">
        <v>513</v>
      </c>
      <c r="D40" s="47" t="s">
        <v>513</v>
      </c>
      <c r="E40" s="47" t="s">
        <v>513</v>
      </c>
      <c r="F40" s="47" t="s">
        <v>513</v>
      </c>
      <c r="G40" s="47" t="s">
        <v>513</v>
      </c>
      <c r="H40" s="47" t="s">
        <v>513</v>
      </c>
      <c r="I40" s="47" t="s">
        <v>513</v>
      </c>
      <c r="J40" s="47" t="s">
        <v>513</v>
      </c>
      <c r="K40" s="47" t="s">
        <v>513</v>
      </c>
      <c r="L40" s="47" t="s">
        <v>513</v>
      </c>
      <c r="M40" s="47" t="s">
        <v>513</v>
      </c>
      <c r="N40" s="47" t="s">
        <v>513</v>
      </c>
      <c r="O40" s="47" t="s">
        <v>513</v>
      </c>
      <c r="P40" s="47" t="s">
        <v>513</v>
      </c>
      <c r="Q40" s="47" t="s">
        <v>513</v>
      </c>
      <c r="R40" s="47" t="s">
        <v>513</v>
      </c>
      <c r="S40" s="47" t="s">
        <v>513</v>
      </c>
      <c r="T40" s="47" t="s">
        <v>513</v>
      </c>
      <c r="U40" s="47" t="s">
        <v>513</v>
      </c>
      <c r="V40" s="47" t="s">
        <v>513</v>
      </c>
      <c r="W40" s="47" t="s">
        <v>513</v>
      </c>
      <c r="Y40" s="1"/>
      <c r="Z40" s="19" t="s">
        <v>510</v>
      </c>
      <c r="AA40" s="47" t="s">
        <v>513</v>
      </c>
      <c r="AB40" s="47" t="s">
        <v>513</v>
      </c>
      <c r="AC40" s="47" t="s">
        <v>513</v>
      </c>
      <c r="AD40" s="47" t="s">
        <v>513</v>
      </c>
      <c r="AE40" s="47" t="s">
        <v>513</v>
      </c>
      <c r="AF40" s="47" t="s">
        <v>513</v>
      </c>
      <c r="AG40" s="47" t="s">
        <v>513</v>
      </c>
      <c r="AH40" s="47" t="s">
        <v>513</v>
      </c>
      <c r="AI40" s="47" t="s">
        <v>513</v>
      </c>
      <c r="AJ40" s="47" t="s">
        <v>513</v>
      </c>
      <c r="AK40" s="47" t="s">
        <v>513</v>
      </c>
      <c r="AL40" s="47" t="s">
        <v>513</v>
      </c>
      <c r="AM40" s="47" t="s">
        <v>513</v>
      </c>
      <c r="AN40" s="47" t="s">
        <v>513</v>
      </c>
      <c r="AO40" s="47" t="s">
        <v>513</v>
      </c>
      <c r="AP40" s="47" t="s">
        <v>513</v>
      </c>
      <c r="AQ40" s="47" t="s">
        <v>513</v>
      </c>
      <c r="AR40" s="47" t="s">
        <v>513</v>
      </c>
      <c r="AS40" s="47" t="s">
        <v>513</v>
      </c>
      <c r="AT40" s="47" t="s">
        <v>513</v>
      </c>
      <c r="AU40" s="47" t="s">
        <v>513</v>
      </c>
      <c r="AW40" s="22"/>
      <c r="AX40" s="29" t="s">
        <v>511</v>
      </c>
      <c r="AY40" s="49" t="s">
        <v>514</v>
      </c>
      <c r="AZ40" s="49" t="s">
        <v>514</v>
      </c>
      <c r="BA40" s="49" t="s">
        <v>514</v>
      </c>
      <c r="BB40" s="49" t="s">
        <v>514</v>
      </c>
      <c r="BC40" s="49" t="s">
        <v>514</v>
      </c>
      <c r="BD40" s="49" t="s">
        <v>514</v>
      </c>
      <c r="BE40" s="49" t="s">
        <v>514</v>
      </c>
      <c r="BF40" s="49" t="s">
        <v>514</v>
      </c>
      <c r="BG40" s="49" t="s">
        <v>514</v>
      </c>
      <c r="BH40" s="49" t="s">
        <v>514</v>
      </c>
      <c r="BI40" s="49" t="s">
        <v>514</v>
      </c>
      <c r="BJ40" s="49" t="s">
        <v>514</v>
      </c>
      <c r="BK40" s="49" t="s">
        <v>514</v>
      </c>
      <c r="BL40" s="49" t="s">
        <v>514</v>
      </c>
      <c r="BM40" s="49" t="s">
        <v>514</v>
      </c>
      <c r="BN40" s="49" t="s">
        <v>514</v>
      </c>
      <c r="BO40" s="49" t="s">
        <v>514</v>
      </c>
      <c r="BP40" s="49" t="s">
        <v>514</v>
      </c>
      <c r="BQ40" s="49" t="s">
        <v>514</v>
      </c>
      <c r="BR40" s="49" t="s">
        <v>514</v>
      </c>
      <c r="BS40" s="49" t="s">
        <v>514</v>
      </c>
      <c r="BT40" s="38"/>
      <c r="BU40" s="22"/>
      <c r="BV40" s="29" t="s">
        <v>511</v>
      </c>
      <c r="BW40" s="49" t="s">
        <v>514</v>
      </c>
      <c r="BX40" s="49" t="s">
        <v>514</v>
      </c>
      <c r="BY40" s="49" t="s">
        <v>514</v>
      </c>
      <c r="BZ40" s="49" t="s">
        <v>514</v>
      </c>
      <c r="CA40" s="49" t="s">
        <v>514</v>
      </c>
      <c r="CB40" s="49" t="s">
        <v>514</v>
      </c>
      <c r="CC40" s="49" t="s">
        <v>514</v>
      </c>
      <c r="CD40" s="49" t="s">
        <v>514</v>
      </c>
      <c r="CE40" s="49" t="s">
        <v>514</v>
      </c>
      <c r="CF40" s="49" t="s">
        <v>514</v>
      </c>
      <c r="CG40" s="49" t="s">
        <v>514</v>
      </c>
      <c r="CH40" s="49" t="s">
        <v>514</v>
      </c>
      <c r="CI40" s="49" t="s">
        <v>514</v>
      </c>
      <c r="CJ40" s="49" t="s">
        <v>514</v>
      </c>
      <c r="CK40" s="49" t="s">
        <v>514</v>
      </c>
      <c r="CL40" s="49" t="s">
        <v>514</v>
      </c>
      <c r="CM40" s="49" t="s">
        <v>514</v>
      </c>
      <c r="CN40" s="49" t="s">
        <v>514</v>
      </c>
      <c r="CO40" s="49" t="s">
        <v>514</v>
      </c>
      <c r="CP40" s="49" t="s">
        <v>514</v>
      </c>
      <c r="CQ40" s="49" t="s">
        <v>514</v>
      </c>
      <c r="CR40" s="38"/>
      <c r="CS40" s="22"/>
      <c r="CT40" s="29" t="s">
        <v>511</v>
      </c>
      <c r="CU40" s="49" t="s">
        <v>514</v>
      </c>
      <c r="CV40" s="49" t="s">
        <v>514</v>
      </c>
      <c r="CW40" s="49" t="s">
        <v>514</v>
      </c>
      <c r="CX40" s="49" t="s">
        <v>514</v>
      </c>
      <c r="CY40" s="49" t="s">
        <v>514</v>
      </c>
      <c r="CZ40" s="49" t="s">
        <v>514</v>
      </c>
      <c r="DA40" s="49" t="s">
        <v>514</v>
      </c>
      <c r="DB40" s="49" t="s">
        <v>514</v>
      </c>
      <c r="DC40" s="49" t="s">
        <v>514</v>
      </c>
      <c r="DD40" s="49" t="s">
        <v>514</v>
      </c>
      <c r="DE40" s="49" t="s">
        <v>514</v>
      </c>
      <c r="DF40" s="49" t="s">
        <v>514</v>
      </c>
      <c r="DG40" s="49" t="s">
        <v>514</v>
      </c>
      <c r="DH40" s="49" t="s">
        <v>514</v>
      </c>
      <c r="DI40" s="49" t="s">
        <v>514</v>
      </c>
      <c r="DJ40" s="49" t="s">
        <v>514</v>
      </c>
      <c r="DK40" s="49" t="s">
        <v>514</v>
      </c>
      <c r="DL40" s="49" t="s">
        <v>514</v>
      </c>
      <c r="DM40" s="49" t="s">
        <v>514</v>
      </c>
      <c r="DN40" s="49" t="s">
        <v>514</v>
      </c>
      <c r="DO40" s="49" t="s">
        <v>514</v>
      </c>
      <c r="DP40" s="38"/>
      <c r="DQ40" s="22"/>
      <c r="DR40" s="29" t="s">
        <v>511</v>
      </c>
      <c r="DS40" s="49" t="s">
        <v>514</v>
      </c>
      <c r="DT40" s="49" t="s">
        <v>514</v>
      </c>
      <c r="DU40" s="49" t="s">
        <v>514</v>
      </c>
      <c r="DV40" s="49" t="s">
        <v>514</v>
      </c>
      <c r="DW40" s="49" t="s">
        <v>514</v>
      </c>
      <c r="DX40" s="49" t="s">
        <v>514</v>
      </c>
      <c r="DY40" s="49" t="s">
        <v>514</v>
      </c>
      <c r="DZ40" s="49" t="s">
        <v>514</v>
      </c>
      <c r="EA40" s="49" t="s">
        <v>514</v>
      </c>
      <c r="EB40" s="49" t="s">
        <v>514</v>
      </c>
      <c r="EC40" s="49" t="s">
        <v>514</v>
      </c>
      <c r="ED40" s="49" t="s">
        <v>514</v>
      </c>
      <c r="EE40" s="49" t="s">
        <v>514</v>
      </c>
      <c r="EF40" s="49" t="s">
        <v>514</v>
      </c>
      <c r="EG40" s="49" t="s">
        <v>514</v>
      </c>
      <c r="EH40" s="49" t="s">
        <v>514</v>
      </c>
      <c r="EI40" s="49" t="s">
        <v>514</v>
      </c>
      <c r="EJ40" s="49" t="s">
        <v>514</v>
      </c>
      <c r="EK40" s="49" t="s">
        <v>514</v>
      </c>
      <c r="EL40" s="49" t="s">
        <v>514</v>
      </c>
      <c r="EM40" s="49" t="s">
        <v>514</v>
      </c>
      <c r="EN40" s="38"/>
      <c r="EO40" s="22"/>
      <c r="EP40" s="29" t="s">
        <v>511</v>
      </c>
      <c r="EQ40" s="49" t="s">
        <v>514</v>
      </c>
      <c r="ER40" s="49" t="s">
        <v>514</v>
      </c>
      <c r="ES40" s="49" t="s">
        <v>514</v>
      </c>
      <c r="ET40" s="49" t="s">
        <v>514</v>
      </c>
      <c r="EU40" s="49" t="s">
        <v>514</v>
      </c>
      <c r="EV40" s="49" t="s">
        <v>514</v>
      </c>
      <c r="EW40" s="49" t="s">
        <v>514</v>
      </c>
      <c r="EX40" s="49" t="s">
        <v>514</v>
      </c>
      <c r="EY40" s="49" t="s">
        <v>514</v>
      </c>
      <c r="EZ40" s="49" t="s">
        <v>514</v>
      </c>
      <c r="FA40" s="49" t="s">
        <v>514</v>
      </c>
      <c r="FB40" s="49" t="s">
        <v>514</v>
      </c>
      <c r="FC40" s="49" t="s">
        <v>514</v>
      </c>
      <c r="FD40" s="49" t="s">
        <v>514</v>
      </c>
      <c r="FE40" s="49" t="s">
        <v>514</v>
      </c>
      <c r="FF40" s="49" t="s">
        <v>514</v>
      </c>
      <c r="FG40" s="49" t="s">
        <v>514</v>
      </c>
      <c r="FH40" s="49" t="s">
        <v>514</v>
      </c>
      <c r="FI40" s="49" t="s">
        <v>514</v>
      </c>
      <c r="FJ40" s="49" t="s">
        <v>514</v>
      </c>
      <c r="FK40" s="49" t="s">
        <v>514</v>
      </c>
      <c r="FM40" s="1"/>
      <c r="FN40" s="10" t="s">
        <v>510</v>
      </c>
      <c r="FO40" s="47" t="s">
        <v>513</v>
      </c>
      <c r="FP40" s="47" t="s">
        <v>513</v>
      </c>
      <c r="FQ40" s="47" t="s">
        <v>513</v>
      </c>
      <c r="FR40" s="47" t="s">
        <v>513</v>
      </c>
      <c r="FS40" s="47" t="s">
        <v>513</v>
      </c>
      <c r="FT40" s="47" t="s">
        <v>513</v>
      </c>
      <c r="FU40" s="47" t="s">
        <v>513</v>
      </c>
      <c r="FV40" s="47" t="s">
        <v>513</v>
      </c>
      <c r="FW40" s="47" t="s">
        <v>513</v>
      </c>
      <c r="FX40" s="47" t="s">
        <v>513</v>
      </c>
      <c r="FY40" s="47" t="s">
        <v>513</v>
      </c>
      <c r="FZ40" s="47" t="s">
        <v>513</v>
      </c>
      <c r="GA40" s="47" t="s">
        <v>513</v>
      </c>
      <c r="GB40" s="47" t="s">
        <v>513</v>
      </c>
      <c r="GC40" s="47" t="s">
        <v>513</v>
      </c>
      <c r="GD40" s="47" t="s">
        <v>513</v>
      </c>
      <c r="GE40" s="47" t="s">
        <v>513</v>
      </c>
      <c r="GF40" s="47" t="s">
        <v>513</v>
      </c>
      <c r="GG40" s="47" t="s">
        <v>513</v>
      </c>
      <c r="GH40" s="47" t="s">
        <v>513</v>
      </c>
      <c r="GI40" s="47" t="s">
        <v>513</v>
      </c>
      <c r="GK40" s="1"/>
      <c r="GL40" s="10" t="s">
        <v>510</v>
      </c>
      <c r="GM40" s="47" t="s">
        <v>513</v>
      </c>
      <c r="GN40" s="47" t="s">
        <v>513</v>
      </c>
      <c r="GO40" s="47" t="s">
        <v>513</v>
      </c>
      <c r="GP40" s="47" t="s">
        <v>513</v>
      </c>
      <c r="GQ40" s="47" t="s">
        <v>513</v>
      </c>
      <c r="GR40" s="47" t="s">
        <v>513</v>
      </c>
      <c r="GS40" s="47" t="s">
        <v>513</v>
      </c>
      <c r="GT40" s="47" t="s">
        <v>513</v>
      </c>
      <c r="GU40" s="47" t="s">
        <v>513</v>
      </c>
      <c r="GV40" s="47" t="s">
        <v>513</v>
      </c>
      <c r="GW40" s="47" t="s">
        <v>513</v>
      </c>
      <c r="GX40" s="47" t="s">
        <v>513</v>
      </c>
      <c r="GY40" s="47" t="s">
        <v>513</v>
      </c>
      <c r="GZ40" s="47" t="s">
        <v>513</v>
      </c>
      <c r="HA40" s="47" t="s">
        <v>513</v>
      </c>
      <c r="HB40" s="47" t="s">
        <v>513</v>
      </c>
      <c r="HC40" s="47" t="s">
        <v>513</v>
      </c>
      <c r="HD40" s="47" t="s">
        <v>513</v>
      </c>
      <c r="HE40" s="47" t="s">
        <v>513</v>
      </c>
      <c r="HF40" s="47" t="s">
        <v>513</v>
      </c>
      <c r="HG40" s="47" t="s">
        <v>513</v>
      </c>
    </row>
    <row r="41" spans="1:215" ht="15">
      <c r="A41" s="16"/>
      <c r="B41" s="7" t="s">
        <v>298</v>
      </c>
      <c r="C41" s="16">
        <v>0</v>
      </c>
      <c r="D41" s="16">
        <v>0</v>
      </c>
      <c r="E41" s="16">
        <v>0</v>
      </c>
      <c r="F41" s="16">
        <v>0</v>
      </c>
      <c r="G41" s="16">
        <v>0</v>
      </c>
      <c r="H41" s="16">
        <v>0</v>
      </c>
      <c r="I41" s="16">
        <v>0</v>
      </c>
      <c r="J41" s="16">
        <v>0</v>
      </c>
      <c r="K41" s="16">
        <v>0</v>
      </c>
      <c r="L41" s="16">
        <v>0</v>
      </c>
      <c r="M41" s="16">
        <v>0</v>
      </c>
      <c r="N41" s="16">
        <v>0</v>
      </c>
      <c r="O41" s="16">
        <v>0</v>
      </c>
      <c r="P41" s="16">
        <v>0</v>
      </c>
      <c r="Q41" s="16">
        <v>0</v>
      </c>
      <c r="R41" s="16">
        <v>0</v>
      </c>
      <c r="S41" s="16">
        <v>0</v>
      </c>
      <c r="T41" s="16">
        <v>0</v>
      </c>
      <c r="U41" s="16">
        <v>0</v>
      </c>
      <c r="V41" s="16">
        <v>0</v>
      </c>
      <c r="W41" s="16">
        <v>0</v>
      </c>
      <c r="Y41" s="16"/>
      <c r="Z41" s="7" t="s">
        <v>298</v>
      </c>
      <c r="AA41" s="16">
        <v>0</v>
      </c>
      <c r="AB41" s="16">
        <v>0</v>
      </c>
      <c r="AC41" s="16">
        <v>0</v>
      </c>
      <c r="AD41" s="16">
        <v>0</v>
      </c>
      <c r="AE41" s="16">
        <v>0</v>
      </c>
      <c r="AF41" s="16">
        <v>0</v>
      </c>
      <c r="AG41" s="16">
        <v>0</v>
      </c>
      <c r="AH41" s="16">
        <v>0</v>
      </c>
      <c r="AI41" s="16">
        <v>0</v>
      </c>
      <c r="AJ41" s="16">
        <v>0</v>
      </c>
      <c r="AK41" s="16">
        <v>0</v>
      </c>
      <c r="AL41" s="16">
        <v>0</v>
      </c>
      <c r="AM41" s="16">
        <v>0</v>
      </c>
      <c r="AN41" s="16">
        <v>0</v>
      </c>
      <c r="AO41" s="16">
        <v>0</v>
      </c>
      <c r="AP41" s="16">
        <v>0</v>
      </c>
      <c r="AQ41" s="16">
        <v>0</v>
      </c>
      <c r="AR41" s="16">
        <v>0</v>
      </c>
      <c r="AS41" s="16">
        <v>0</v>
      </c>
      <c r="AT41" s="16">
        <v>0</v>
      </c>
      <c r="AU41" s="16">
        <v>0</v>
      </c>
      <c r="AW41" s="37"/>
      <c r="AX41" s="39" t="s">
        <v>299</v>
      </c>
      <c r="AY41" s="37">
        <v>0</v>
      </c>
      <c r="AZ41" s="37">
        <v>0</v>
      </c>
      <c r="BA41" s="37">
        <v>0</v>
      </c>
      <c r="BB41" s="37">
        <v>0</v>
      </c>
      <c r="BC41" s="37">
        <v>0</v>
      </c>
      <c r="BD41" s="37">
        <v>0</v>
      </c>
      <c r="BE41" s="37">
        <v>0</v>
      </c>
      <c r="BF41" s="37">
        <v>0</v>
      </c>
      <c r="BG41" s="37">
        <v>0</v>
      </c>
      <c r="BH41" s="37">
        <v>0</v>
      </c>
      <c r="BI41" s="37">
        <v>0</v>
      </c>
      <c r="BJ41" s="37">
        <v>0</v>
      </c>
      <c r="BK41" s="37">
        <v>0</v>
      </c>
      <c r="BL41" s="37">
        <v>0</v>
      </c>
      <c r="BM41" s="37">
        <v>0</v>
      </c>
      <c r="BN41" s="37">
        <v>0</v>
      </c>
      <c r="BO41" s="37">
        <v>0</v>
      </c>
      <c r="BP41" s="37">
        <v>0</v>
      </c>
      <c r="BQ41" s="37">
        <v>0</v>
      </c>
      <c r="BR41" s="37">
        <v>0</v>
      </c>
      <c r="BS41" s="37">
        <v>0</v>
      </c>
      <c r="BT41" s="38"/>
      <c r="BU41" s="37"/>
      <c r="BV41" s="39" t="s">
        <v>299</v>
      </c>
      <c r="BW41" s="37">
        <v>0</v>
      </c>
      <c r="BX41" s="37">
        <v>0</v>
      </c>
      <c r="BY41" s="37">
        <v>0</v>
      </c>
      <c r="BZ41" s="37">
        <v>0</v>
      </c>
      <c r="CA41" s="37">
        <v>0</v>
      </c>
      <c r="CB41" s="37">
        <v>0</v>
      </c>
      <c r="CC41" s="37">
        <v>0</v>
      </c>
      <c r="CD41" s="37">
        <v>0</v>
      </c>
      <c r="CE41" s="37">
        <v>0</v>
      </c>
      <c r="CF41" s="37">
        <v>0</v>
      </c>
      <c r="CG41" s="37">
        <v>0</v>
      </c>
      <c r="CH41" s="37">
        <v>0</v>
      </c>
      <c r="CI41" s="37">
        <v>0</v>
      </c>
      <c r="CJ41" s="37">
        <v>0</v>
      </c>
      <c r="CK41" s="37">
        <v>0</v>
      </c>
      <c r="CL41" s="37">
        <v>0</v>
      </c>
      <c r="CM41" s="37">
        <v>0</v>
      </c>
      <c r="CN41" s="37">
        <v>0</v>
      </c>
      <c r="CO41" s="37">
        <v>0</v>
      </c>
      <c r="CP41" s="37">
        <v>0</v>
      </c>
      <c r="CQ41" s="37">
        <v>0</v>
      </c>
      <c r="CR41" s="38"/>
      <c r="CS41" s="37"/>
      <c r="CT41" s="39" t="s">
        <v>299</v>
      </c>
      <c r="CU41" s="37">
        <v>0</v>
      </c>
      <c r="CV41" s="37">
        <v>0</v>
      </c>
      <c r="CW41" s="37">
        <v>0</v>
      </c>
      <c r="CX41" s="37">
        <v>0</v>
      </c>
      <c r="CY41" s="37">
        <v>0</v>
      </c>
      <c r="CZ41" s="37">
        <v>0</v>
      </c>
      <c r="DA41" s="37">
        <v>0</v>
      </c>
      <c r="DB41" s="37">
        <v>0</v>
      </c>
      <c r="DC41" s="37">
        <v>0</v>
      </c>
      <c r="DD41" s="37">
        <v>0</v>
      </c>
      <c r="DE41" s="37">
        <v>0</v>
      </c>
      <c r="DF41" s="37">
        <v>0</v>
      </c>
      <c r="DG41" s="37">
        <v>0</v>
      </c>
      <c r="DH41" s="37">
        <v>0</v>
      </c>
      <c r="DI41" s="37">
        <v>0</v>
      </c>
      <c r="DJ41" s="37">
        <v>0</v>
      </c>
      <c r="DK41" s="37">
        <v>0</v>
      </c>
      <c r="DL41" s="37">
        <v>0</v>
      </c>
      <c r="DM41" s="37">
        <v>0</v>
      </c>
      <c r="DN41" s="37">
        <v>0</v>
      </c>
      <c r="DO41" s="37">
        <v>0</v>
      </c>
      <c r="DP41" s="38"/>
      <c r="DQ41" s="37"/>
      <c r="DR41" s="39" t="s">
        <v>299</v>
      </c>
      <c r="DS41" s="37">
        <v>0</v>
      </c>
      <c r="DT41" s="37">
        <v>0</v>
      </c>
      <c r="DU41" s="37">
        <v>0</v>
      </c>
      <c r="DV41" s="37">
        <v>0</v>
      </c>
      <c r="DW41" s="37">
        <v>0</v>
      </c>
      <c r="DX41" s="37">
        <v>0</v>
      </c>
      <c r="DY41" s="37">
        <v>0</v>
      </c>
      <c r="DZ41" s="37">
        <v>0</v>
      </c>
      <c r="EA41" s="37">
        <v>0</v>
      </c>
      <c r="EB41" s="37">
        <v>0</v>
      </c>
      <c r="EC41" s="37">
        <v>0</v>
      </c>
      <c r="ED41" s="37">
        <v>0</v>
      </c>
      <c r="EE41" s="37">
        <v>0</v>
      </c>
      <c r="EF41" s="37">
        <v>0</v>
      </c>
      <c r="EG41" s="37">
        <v>0</v>
      </c>
      <c r="EH41" s="37">
        <v>0</v>
      </c>
      <c r="EI41" s="37">
        <v>0</v>
      </c>
      <c r="EJ41" s="37">
        <v>0</v>
      </c>
      <c r="EK41" s="37">
        <v>0</v>
      </c>
      <c r="EL41" s="37">
        <v>0</v>
      </c>
      <c r="EM41" s="37">
        <v>0</v>
      </c>
      <c r="EN41" s="38"/>
      <c r="EO41" s="37"/>
      <c r="EP41" s="39" t="s">
        <v>299</v>
      </c>
      <c r="EQ41" s="37">
        <v>0</v>
      </c>
      <c r="ER41" s="37">
        <v>0</v>
      </c>
      <c r="ES41" s="37">
        <v>0</v>
      </c>
      <c r="ET41" s="37">
        <v>0</v>
      </c>
      <c r="EU41" s="37">
        <v>0</v>
      </c>
      <c r="EV41" s="37">
        <v>0</v>
      </c>
      <c r="EW41" s="37">
        <v>0</v>
      </c>
      <c r="EX41" s="37">
        <v>0</v>
      </c>
      <c r="EY41" s="37">
        <v>0</v>
      </c>
      <c r="EZ41" s="37">
        <v>0</v>
      </c>
      <c r="FA41" s="37">
        <v>0</v>
      </c>
      <c r="FB41" s="37">
        <v>0</v>
      </c>
      <c r="FC41" s="37">
        <v>0</v>
      </c>
      <c r="FD41" s="37">
        <v>0</v>
      </c>
      <c r="FE41" s="37">
        <v>0</v>
      </c>
      <c r="FF41" s="37">
        <v>0</v>
      </c>
      <c r="FG41" s="37">
        <v>0</v>
      </c>
      <c r="FH41" s="37">
        <v>0</v>
      </c>
      <c r="FI41" s="37">
        <v>0</v>
      </c>
      <c r="FJ41" s="37">
        <v>0</v>
      </c>
      <c r="FK41" s="37">
        <v>0</v>
      </c>
      <c r="FM41" s="16"/>
      <c r="FN41" s="7" t="s">
        <v>298</v>
      </c>
      <c r="FO41" s="16">
        <v>0</v>
      </c>
      <c r="FP41" s="16">
        <v>0</v>
      </c>
      <c r="FQ41" s="16">
        <v>0</v>
      </c>
      <c r="FR41" s="16">
        <v>0</v>
      </c>
      <c r="FS41" s="16">
        <v>0</v>
      </c>
      <c r="FT41" s="16">
        <v>0</v>
      </c>
      <c r="FU41" s="16">
        <v>0</v>
      </c>
      <c r="FV41" s="16">
        <v>0</v>
      </c>
      <c r="FW41" s="16">
        <v>0</v>
      </c>
      <c r="FX41" s="16">
        <v>0</v>
      </c>
      <c r="FY41" s="16">
        <v>0</v>
      </c>
      <c r="FZ41" s="16">
        <v>0</v>
      </c>
      <c r="GA41" s="16">
        <v>0</v>
      </c>
      <c r="GB41" s="16">
        <v>0</v>
      </c>
      <c r="GC41" s="16">
        <v>0</v>
      </c>
      <c r="GD41" s="16">
        <v>0</v>
      </c>
      <c r="GE41" s="16">
        <v>0</v>
      </c>
      <c r="GF41" s="16">
        <v>0</v>
      </c>
      <c r="GG41" s="16">
        <v>0</v>
      </c>
      <c r="GH41" s="16">
        <v>0</v>
      </c>
      <c r="GI41" s="16">
        <v>0</v>
      </c>
      <c r="GK41" s="16"/>
      <c r="GL41" s="7" t="s">
        <v>298</v>
      </c>
      <c r="GM41" s="16">
        <v>0</v>
      </c>
      <c r="GN41" s="16">
        <v>0</v>
      </c>
      <c r="GO41" s="16">
        <v>0</v>
      </c>
      <c r="GP41" s="16">
        <v>0</v>
      </c>
      <c r="GQ41" s="16">
        <v>0</v>
      </c>
      <c r="GR41" s="16">
        <v>0</v>
      </c>
      <c r="GS41" s="16">
        <v>0</v>
      </c>
      <c r="GT41" s="16">
        <v>0</v>
      </c>
      <c r="GU41" s="16">
        <v>0</v>
      </c>
      <c r="GV41" s="16">
        <v>0</v>
      </c>
      <c r="GW41" s="16">
        <v>0</v>
      </c>
      <c r="GX41" s="16">
        <v>0</v>
      </c>
      <c r="GY41" s="16">
        <v>0</v>
      </c>
      <c r="GZ41" s="16">
        <v>0</v>
      </c>
      <c r="HA41" s="16">
        <v>0</v>
      </c>
      <c r="HB41" s="16">
        <v>0</v>
      </c>
      <c r="HC41" s="16">
        <v>0</v>
      </c>
      <c r="HD41" s="16">
        <v>0</v>
      </c>
      <c r="HE41" s="16">
        <v>0</v>
      </c>
      <c r="HF41" s="16">
        <v>0</v>
      </c>
      <c r="HG41" s="16">
        <v>0</v>
      </c>
    </row>
    <row r="42" spans="1:215" ht="15">
      <c r="A42" s="16"/>
      <c r="B42" s="19" t="s">
        <v>300</v>
      </c>
      <c r="C42" s="16">
        <v>0</v>
      </c>
      <c r="D42" s="16">
        <v>0</v>
      </c>
      <c r="E42" s="16">
        <v>0</v>
      </c>
      <c r="F42" s="16">
        <v>0</v>
      </c>
      <c r="G42" s="16">
        <v>0</v>
      </c>
      <c r="H42" s="16">
        <v>0</v>
      </c>
      <c r="I42" s="16">
        <v>0</v>
      </c>
      <c r="J42" s="16">
        <v>0</v>
      </c>
      <c r="K42" s="16">
        <v>0</v>
      </c>
      <c r="L42" s="16">
        <v>0</v>
      </c>
      <c r="M42" s="16">
        <v>0</v>
      </c>
      <c r="N42" s="16">
        <v>0</v>
      </c>
      <c r="O42" s="16">
        <v>0</v>
      </c>
      <c r="P42" s="16">
        <v>0</v>
      </c>
      <c r="Q42" s="16">
        <v>0</v>
      </c>
      <c r="R42" s="16">
        <v>0</v>
      </c>
      <c r="S42" s="16">
        <v>0</v>
      </c>
      <c r="T42" s="16">
        <v>0</v>
      </c>
      <c r="U42" s="16">
        <v>0</v>
      </c>
      <c r="V42" s="16">
        <v>0</v>
      </c>
      <c r="W42" s="16">
        <v>0</v>
      </c>
      <c r="Y42" s="16"/>
      <c r="Z42" s="19" t="s">
        <v>300</v>
      </c>
      <c r="AA42" s="16">
        <v>0</v>
      </c>
      <c r="AB42" s="16">
        <v>0</v>
      </c>
      <c r="AC42" s="16">
        <v>0</v>
      </c>
      <c r="AD42" s="16">
        <v>0</v>
      </c>
      <c r="AE42" s="16">
        <v>0</v>
      </c>
      <c r="AF42" s="16">
        <v>0</v>
      </c>
      <c r="AG42" s="16">
        <v>0</v>
      </c>
      <c r="AH42" s="16">
        <v>0</v>
      </c>
      <c r="AI42" s="16">
        <v>0</v>
      </c>
      <c r="AJ42" s="16">
        <v>0</v>
      </c>
      <c r="AK42" s="16">
        <v>0</v>
      </c>
      <c r="AL42" s="16">
        <v>0</v>
      </c>
      <c r="AM42" s="16">
        <v>0</v>
      </c>
      <c r="AN42" s="16">
        <v>0</v>
      </c>
      <c r="AO42" s="16">
        <v>0</v>
      </c>
      <c r="AP42" s="16">
        <v>0</v>
      </c>
      <c r="AQ42" s="16">
        <v>0</v>
      </c>
      <c r="AR42" s="16">
        <v>0</v>
      </c>
      <c r="AS42" s="16">
        <v>0</v>
      </c>
      <c r="AT42" s="16">
        <v>0</v>
      </c>
      <c r="AU42" s="16">
        <v>0</v>
      </c>
      <c r="AW42" s="37"/>
      <c r="AX42" s="29" t="s">
        <v>301</v>
      </c>
      <c r="AY42" s="37">
        <v>0</v>
      </c>
      <c r="AZ42" s="37">
        <v>0</v>
      </c>
      <c r="BA42" s="37">
        <v>0</v>
      </c>
      <c r="BB42" s="37">
        <v>0</v>
      </c>
      <c r="BC42" s="37">
        <v>0</v>
      </c>
      <c r="BD42" s="37">
        <v>0</v>
      </c>
      <c r="BE42" s="37">
        <v>0</v>
      </c>
      <c r="BF42" s="37">
        <v>0</v>
      </c>
      <c r="BG42" s="37">
        <v>0</v>
      </c>
      <c r="BH42" s="37">
        <v>0</v>
      </c>
      <c r="BI42" s="37">
        <v>0</v>
      </c>
      <c r="BJ42" s="37">
        <v>0</v>
      </c>
      <c r="BK42" s="37">
        <v>0</v>
      </c>
      <c r="BL42" s="37">
        <v>0</v>
      </c>
      <c r="BM42" s="37">
        <v>0</v>
      </c>
      <c r="BN42" s="37">
        <v>0</v>
      </c>
      <c r="BO42" s="37">
        <v>0</v>
      </c>
      <c r="BP42" s="37">
        <v>0</v>
      </c>
      <c r="BQ42" s="37">
        <v>0</v>
      </c>
      <c r="BR42" s="37">
        <v>0</v>
      </c>
      <c r="BS42" s="37">
        <v>0</v>
      </c>
      <c r="BT42" s="38"/>
      <c r="BU42" s="37"/>
      <c r="BV42" s="29" t="s">
        <v>301</v>
      </c>
      <c r="BW42" s="37">
        <v>0</v>
      </c>
      <c r="BX42" s="37">
        <v>0</v>
      </c>
      <c r="BY42" s="37">
        <v>0</v>
      </c>
      <c r="BZ42" s="37">
        <v>0</v>
      </c>
      <c r="CA42" s="37">
        <v>0</v>
      </c>
      <c r="CB42" s="37">
        <v>0</v>
      </c>
      <c r="CC42" s="37">
        <v>0</v>
      </c>
      <c r="CD42" s="37">
        <v>0</v>
      </c>
      <c r="CE42" s="37">
        <v>0</v>
      </c>
      <c r="CF42" s="37">
        <v>0</v>
      </c>
      <c r="CG42" s="37">
        <v>0</v>
      </c>
      <c r="CH42" s="37">
        <v>0</v>
      </c>
      <c r="CI42" s="37">
        <v>0</v>
      </c>
      <c r="CJ42" s="37">
        <v>0</v>
      </c>
      <c r="CK42" s="37">
        <v>0</v>
      </c>
      <c r="CL42" s="37">
        <v>0</v>
      </c>
      <c r="CM42" s="37">
        <v>0</v>
      </c>
      <c r="CN42" s="37">
        <v>0</v>
      </c>
      <c r="CO42" s="37">
        <v>0</v>
      </c>
      <c r="CP42" s="37">
        <v>0</v>
      </c>
      <c r="CQ42" s="37">
        <v>0</v>
      </c>
      <c r="CR42" s="38"/>
      <c r="CS42" s="37"/>
      <c r="CT42" s="29" t="s">
        <v>301</v>
      </c>
      <c r="CU42" s="37">
        <v>0</v>
      </c>
      <c r="CV42" s="37">
        <v>0</v>
      </c>
      <c r="CW42" s="37">
        <v>0</v>
      </c>
      <c r="CX42" s="37">
        <v>0</v>
      </c>
      <c r="CY42" s="37">
        <v>0</v>
      </c>
      <c r="CZ42" s="37">
        <v>0</v>
      </c>
      <c r="DA42" s="37">
        <v>0</v>
      </c>
      <c r="DB42" s="37">
        <v>0</v>
      </c>
      <c r="DC42" s="37">
        <v>0</v>
      </c>
      <c r="DD42" s="37">
        <v>0</v>
      </c>
      <c r="DE42" s="37">
        <v>0</v>
      </c>
      <c r="DF42" s="37">
        <v>0</v>
      </c>
      <c r="DG42" s="37">
        <v>0</v>
      </c>
      <c r="DH42" s="37">
        <v>0</v>
      </c>
      <c r="DI42" s="37">
        <v>0</v>
      </c>
      <c r="DJ42" s="37">
        <v>0</v>
      </c>
      <c r="DK42" s="37">
        <v>0</v>
      </c>
      <c r="DL42" s="37">
        <v>0</v>
      </c>
      <c r="DM42" s="37">
        <v>0</v>
      </c>
      <c r="DN42" s="37">
        <v>0</v>
      </c>
      <c r="DO42" s="37">
        <v>0</v>
      </c>
      <c r="DP42" s="38"/>
      <c r="DQ42" s="37"/>
      <c r="DR42" s="29" t="s">
        <v>301</v>
      </c>
      <c r="DS42" s="37">
        <v>0</v>
      </c>
      <c r="DT42" s="37">
        <v>0</v>
      </c>
      <c r="DU42" s="37">
        <v>0</v>
      </c>
      <c r="DV42" s="37">
        <v>0</v>
      </c>
      <c r="DW42" s="37">
        <v>0</v>
      </c>
      <c r="DX42" s="37">
        <v>0</v>
      </c>
      <c r="DY42" s="37">
        <v>0</v>
      </c>
      <c r="DZ42" s="37">
        <v>0</v>
      </c>
      <c r="EA42" s="37">
        <v>0</v>
      </c>
      <c r="EB42" s="37">
        <v>0</v>
      </c>
      <c r="EC42" s="37">
        <v>0</v>
      </c>
      <c r="ED42" s="37">
        <v>0</v>
      </c>
      <c r="EE42" s="37">
        <v>0</v>
      </c>
      <c r="EF42" s="37">
        <v>0</v>
      </c>
      <c r="EG42" s="37">
        <v>0</v>
      </c>
      <c r="EH42" s="37">
        <v>0</v>
      </c>
      <c r="EI42" s="37">
        <v>0</v>
      </c>
      <c r="EJ42" s="37">
        <v>0</v>
      </c>
      <c r="EK42" s="37">
        <v>0</v>
      </c>
      <c r="EL42" s="37">
        <v>0</v>
      </c>
      <c r="EM42" s="37">
        <v>0</v>
      </c>
      <c r="EN42" s="38"/>
      <c r="EO42" s="37"/>
      <c r="EP42" s="29" t="s">
        <v>301</v>
      </c>
      <c r="EQ42" s="37">
        <v>0</v>
      </c>
      <c r="ER42" s="37">
        <v>0</v>
      </c>
      <c r="ES42" s="37">
        <v>0</v>
      </c>
      <c r="ET42" s="37">
        <v>0</v>
      </c>
      <c r="EU42" s="37">
        <v>0</v>
      </c>
      <c r="EV42" s="37">
        <v>0</v>
      </c>
      <c r="EW42" s="37">
        <v>0</v>
      </c>
      <c r="EX42" s="37">
        <v>0</v>
      </c>
      <c r="EY42" s="37">
        <v>0</v>
      </c>
      <c r="EZ42" s="37">
        <v>0</v>
      </c>
      <c r="FA42" s="37">
        <v>0</v>
      </c>
      <c r="FB42" s="37">
        <v>0</v>
      </c>
      <c r="FC42" s="37">
        <v>0</v>
      </c>
      <c r="FD42" s="37">
        <v>0</v>
      </c>
      <c r="FE42" s="37">
        <v>0</v>
      </c>
      <c r="FF42" s="37">
        <v>0</v>
      </c>
      <c r="FG42" s="37">
        <v>0</v>
      </c>
      <c r="FH42" s="37">
        <v>0</v>
      </c>
      <c r="FI42" s="37">
        <v>0</v>
      </c>
      <c r="FJ42" s="37">
        <v>0</v>
      </c>
      <c r="FK42" s="37">
        <v>0</v>
      </c>
      <c r="FM42" s="16"/>
      <c r="FN42" s="10" t="s">
        <v>300</v>
      </c>
      <c r="FO42" s="16">
        <v>0</v>
      </c>
      <c r="FP42" s="16">
        <v>0</v>
      </c>
      <c r="FQ42" s="16">
        <v>0</v>
      </c>
      <c r="FR42" s="16">
        <v>0</v>
      </c>
      <c r="FS42" s="16">
        <v>0</v>
      </c>
      <c r="FT42" s="16">
        <v>0</v>
      </c>
      <c r="FU42" s="16">
        <v>0</v>
      </c>
      <c r="FV42" s="16">
        <v>0</v>
      </c>
      <c r="FW42" s="16">
        <v>0</v>
      </c>
      <c r="FX42" s="16">
        <v>0</v>
      </c>
      <c r="FY42" s="16">
        <v>0</v>
      </c>
      <c r="FZ42" s="16">
        <v>0</v>
      </c>
      <c r="GA42" s="16">
        <v>0</v>
      </c>
      <c r="GB42" s="16">
        <v>0</v>
      </c>
      <c r="GC42" s="16">
        <v>0</v>
      </c>
      <c r="GD42" s="16">
        <v>0</v>
      </c>
      <c r="GE42" s="16">
        <v>0</v>
      </c>
      <c r="GF42" s="16">
        <v>0</v>
      </c>
      <c r="GG42" s="16">
        <v>0</v>
      </c>
      <c r="GH42" s="16">
        <v>0</v>
      </c>
      <c r="GI42" s="16">
        <v>0</v>
      </c>
      <c r="GK42" s="16"/>
      <c r="GL42" s="10" t="s">
        <v>300</v>
      </c>
      <c r="GM42" s="16">
        <v>0</v>
      </c>
      <c r="GN42" s="16">
        <v>0</v>
      </c>
      <c r="GO42" s="16">
        <v>0</v>
      </c>
      <c r="GP42" s="16">
        <v>0</v>
      </c>
      <c r="GQ42" s="16">
        <v>0</v>
      </c>
      <c r="GR42" s="16">
        <v>0</v>
      </c>
      <c r="GS42" s="16">
        <v>0</v>
      </c>
      <c r="GT42" s="16">
        <v>0</v>
      </c>
      <c r="GU42" s="16">
        <v>0</v>
      </c>
      <c r="GV42" s="16">
        <v>0</v>
      </c>
      <c r="GW42" s="16">
        <v>0</v>
      </c>
      <c r="GX42" s="16">
        <v>0</v>
      </c>
      <c r="GY42" s="16">
        <v>0</v>
      </c>
      <c r="GZ42" s="16">
        <v>0</v>
      </c>
      <c r="HA42" s="16">
        <v>0</v>
      </c>
      <c r="HB42" s="16">
        <v>0</v>
      </c>
      <c r="HC42" s="16">
        <v>0</v>
      </c>
      <c r="HD42" s="16">
        <v>0</v>
      </c>
      <c r="HE42" s="16">
        <v>0</v>
      </c>
      <c r="HF42" s="16">
        <v>0</v>
      </c>
      <c r="HG42" s="16">
        <v>0</v>
      </c>
    </row>
    <row r="43" spans="1:215" ht="15">
      <c r="A43" s="16"/>
      <c r="B43" s="19" t="s">
        <v>302</v>
      </c>
      <c r="C43" s="16">
        <v>0</v>
      </c>
      <c r="D43" s="16">
        <v>0</v>
      </c>
      <c r="E43" s="16">
        <v>0</v>
      </c>
      <c r="F43" s="16">
        <v>0</v>
      </c>
      <c r="G43" s="16">
        <v>0</v>
      </c>
      <c r="H43" s="16">
        <v>0</v>
      </c>
      <c r="I43" s="16">
        <v>0</v>
      </c>
      <c r="J43" s="16">
        <v>0</v>
      </c>
      <c r="K43" s="16">
        <v>0</v>
      </c>
      <c r="L43" s="16">
        <v>0</v>
      </c>
      <c r="M43" s="16">
        <v>0</v>
      </c>
      <c r="N43" s="16">
        <v>0</v>
      </c>
      <c r="O43" s="16">
        <v>0</v>
      </c>
      <c r="P43" s="16">
        <v>0</v>
      </c>
      <c r="Q43" s="16">
        <v>0</v>
      </c>
      <c r="R43" s="16">
        <v>0</v>
      </c>
      <c r="S43" s="16">
        <v>0</v>
      </c>
      <c r="T43" s="16">
        <v>0</v>
      </c>
      <c r="U43" s="16">
        <v>0</v>
      </c>
      <c r="V43" s="16">
        <v>0</v>
      </c>
      <c r="W43" s="16">
        <v>0</v>
      </c>
      <c r="Y43" s="16"/>
      <c r="Z43" s="19" t="s">
        <v>302</v>
      </c>
      <c r="AA43" s="16">
        <v>0.1</v>
      </c>
      <c r="AB43" s="16">
        <v>0.1</v>
      </c>
      <c r="AC43" s="16">
        <v>0.1</v>
      </c>
      <c r="AD43" s="16">
        <v>0.1</v>
      </c>
      <c r="AE43" s="16">
        <v>0.1</v>
      </c>
      <c r="AF43" s="16">
        <v>0.1</v>
      </c>
      <c r="AG43" s="16">
        <v>0</v>
      </c>
      <c r="AH43" s="16">
        <v>0.1</v>
      </c>
      <c r="AI43" s="16">
        <v>0.1</v>
      </c>
      <c r="AJ43" s="16">
        <v>0.1</v>
      </c>
      <c r="AK43" s="16">
        <v>0.1</v>
      </c>
      <c r="AL43" s="16">
        <v>0.1</v>
      </c>
      <c r="AM43" s="16">
        <v>0.1</v>
      </c>
      <c r="AN43" s="16">
        <v>0.1</v>
      </c>
      <c r="AO43" s="16">
        <v>0.1</v>
      </c>
      <c r="AP43" s="16">
        <v>0.1</v>
      </c>
      <c r="AQ43" s="16">
        <v>0.1</v>
      </c>
      <c r="AR43" s="16">
        <v>0.1</v>
      </c>
      <c r="AS43" s="16">
        <v>0.1</v>
      </c>
      <c r="AT43" s="16">
        <v>0.1</v>
      </c>
      <c r="AU43" s="16">
        <v>0</v>
      </c>
      <c r="AW43" s="37"/>
      <c r="AX43" s="29" t="s">
        <v>303</v>
      </c>
      <c r="AY43" s="37">
        <v>0.1</v>
      </c>
      <c r="AZ43" s="37">
        <v>0.1</v>
      </c>
      <c r="BA43" s="37">
        <v>0.1</v>
      </c>
      <c r="BB43" s="37">
        <v>0.2</v>
      </c>
      <c r="BC43" s="37">
        <v>0.1</v>
      </c>
      <c r="BD43" s="37">
        <v>0.1</v>
      </c>
      <c r="BE43" s="37">
        <v>0.1</v>
      </c>
      <c r="BF43" s="37">
        <v>0.1</v>
      </c>
      <c r="BG43" s="37">
        <v>0.1</v>
      </c>
      <c r="BH43" s="37">
        <v>0.1</v>
      </c>
      <c r="BI43" s="37">
        <v>0.1</v>
      </c>
      <c r="BJ43" s="37">
        <v>0.2</v>
      </c>
      <c r="BK43" s="37">
        <v>0.1</v>
      </c>
      <c r="BL43" s="37">
        <v>0.1</v>
      </c>
      <c r="BM43" s="37">
        <v>0.1</v>
      </c>
      <c r="BN43" s="37">
        <v>0.1</v>
      </c>
      <c r="BO43" s="37">
        <v>0.1</v>
      </c>
      <c r="BP43" s="37">
        <v>0.1</v>
      </c>
      <c r="BQ43" s="37">
        <v>0.1</v>
      </c>
      <c r="BR43" s="37">
        <v>0.1</v>
      </c>
      <c r="BS43" s="37">
        <v>0.1</v>
      </c>
      <c r="BT43" s="38"/>
      <c r="BU43" s="37"/>
      <c r="BV43" s="29" t="s">
        <v>303</v>
      </c>
      <c r="BW43" s="37">
        <v>0.2</v>
      </c>
      <c r="BX43" s="37">
        <v>0.2</v>
      </c>
      <c r="BY43" s="37">
        <v>0.2</v>
      </c>
      <c r="BZ43" s="37">
        <v>0.3</v>
      </c>
      <c r="CA43" s="37">
        <v>0.3</v>
      </c>
      <c r="CB43" s="37">
        <v>0.3</v>
      </c>
      <c r="CC43" s="37">
        <v>0.3</v>
      </c>
      <c r="CD43" s="37">
        <v>0.3</v>
      </c>
      <c r="CE43" s="37">
        <v>0.4</v>
      </c>
      <c r="CF43" s="37">
        <v>0.4</v>
      </c>
      <c r="CG43" s="37">
        <v>0.4</v>
      </c>
      <c r="CH43" s="37">
        <v>0.4</v>
      </c>
      <c r="CI43" s="37">
        <v>0.4</v>
      </c>
      <c r="CJ43" s="37">
        <v>0.4</v>
      </c>
      <c r="CK43" s="37">
        <v>0.4</v>
      </c>
      <c r="CL43" s="37">
        <v>0.4</v>
      </c>
      <c r="CM43" s="37">
        <v>0.4</v>
      </c>
      <c r="CN43" s="37">
        <v>0.4</v>
      </c>
      <c r="CO43" s="37">
        <v>0.4</v>
      </c>
      <c r="CP43" s="37">
        <v>0.4</v>
      </c>
      <c r="CQ43" s="37">
        <v>0.3</v>
      </c>
      <c r="CR43" s="38"/>
      <c r="CS43" s="37"/>
      <c r="CT43" s="29" t="s">
        <v>303</v>
      </c>
      <c r="CU43" s="37">
        <v>0.5</v>
      </c>
      <c r="CV43" s="37">
        <v>0.5</v>
      </c>
      <c r="CW43" s="37">
        <v>0.6</v>
      </c>
      <c r="CX43" s="37">
        <v>0.6</v>
      </c>
      <c r="CY43" s="37">
        <v>0.6</v>
      </c>
      <c r="CZ43" s="37">
        <v>0.7</v>
      </c>
      <c r="DA43" s="37">
        <v>0.6</v>
      </c>
      <c r="DB43" s="37">
        <v>0.6</v>
      </c>
      <c r="DC43" s="37">
        <v>0.6</v>
      </c>
      <c r="DD43" s="37">
        <v>0.7</v>
      </c>
      <c r="DE43" s="37">
        <v>0.8</v>
      </c>
      <c r="DF43" s="37">
        <v>0.9</v>
      </c>
      <c r="DG43" s="37">
        <v>0.9</v>
      </c>
      <c r="DH43" s="37">
        <v>0.9</v>
      </c>
      <c r="DI43" s="37">
        <v>0.8</v>
      </c>
      <c r="DJ43" s="37">
        <v>0.8</v>
      </c>
      <c r="DK43" s="37">
        <v>0.7</v>
      </c>
      <c r="DL43" s="37">
        <v>0.7</v>
      </c>
      <c r="DM43" s="37">
        <v>0.7</v>
      </c>
      <c r="DN43" s="37">
        <v>0.8</v>
      </c>
      <c r="DO43" s="37">
        <v>0.5</v>
      </c>
      <c r="DP43" s="38"/>
      <c r="DQ43" s="37"/>
      <c r="DR43" s="29" t="s">
        <v>303</v>
      </c>
      <c r="DS43" s="37">
        <v>0</v>
      </c>
      <c r="DT43" s="37">
        <v>0</v>
      </c>
      <c r="DU43" s="37">
        <v>0</v>
      </c>
      <c r="DV43" s="37">
        <v>0</v>
      </c>
      <c r="DW43" s="37">
        <v>0</v>
      </c>
      <c r="DX43" s="37">
        <v>0.1</v>
      </c>
      <c r="DY43" s="37">
        <v>0</v>
      </c>
      <c r="DZ43" s="37">
        <v>0.1</v>
      </c>
      <c r="EA43" s="37">
        <v>0.1</v>
      </c>
      <c r="EB43" s="37">
        <v>0.1</v>
      </c>
      <c r="EC43" s="37">
        <v>0.1</v>
      </c>
      <c r="ED43" s="37">
        <v>0.1</v>
      </c>
      <c r="EE43" s="37">
        <v>0.1</v>
      </c>
      <c r="EF43" s="37">
        <v>0.1</v>
      </c>
      <c r="EG43" s="37">
        <v>0.1</v>
      </c>
      <c r="EH43" s="37">
        <v>0</v>
      </c>
      <c r="EI43" s="37">
        <v>0.1</v>
      </c>
      <c r="EJ43" s="37">
        <v>0.1</v>
      </c>
      <c r="EK43" s="37">
        <v>0.1</v>
      </c>
      <c r="EL43" s="37">
        <v>0.1</v>
      </c>
      <c r="EM43" s="37">
        <v>0</v>
      </c>
      <c r="EN43" s="38"/>
      <c r="EO43" s="37"/>
      <c r="EP43" s="29" t="s">
        <v>303</v>
      </c>
      <c r="EQ43" s="37">
        <v>0.1</v>
      </c>
      <c r="ER43" s="37">
        <v>0.1</v>
      </c>
      <c r="ES43" s="37">
        <v>0.1</v>
      </c>
      <c r="ET43" s="37">
        <v>0.1</v>
      </c>
      <c r="EU43" s="37">
        <v>0.1</v>
      </c>
      <c r="EV43" s="37">
        <v>0.1</v>
      </c>
      <c r="EW43" s="37">
        <v>0.1</v>
      </c>
      <c r="EX43" s="37">
        <v>0.1</v>
      </c>
      <c r="EY43" s="37">
        <v>0.1</v>
      </c>
      <c r="EZ43" s="37">
        <v>0.1</v>
      </c>
      <c r="FA43" s="37">
        <v>0.1</v>
      </c>
      <c r="FB43" s="37">
        <v>0.1</v>
      </c>
      <c r="FC43" s="37">
        <v>0.1</v>
      </c>
      <c r="FD43" s="37">
        <v>0.1</v>
      </c>
      <c r="FE43" s="37">
        <v>0.1</v>
      </c>
      <c r="FF43" s="37">
        <v>0.1</v>
      </c>
      <c r="FG43" s="37">
        <v>0.1</v>
      </c>
      <c r="FH43" s="37">
        <v>0.1</v>
      </c>
      <c r="FI43" s="37">
        <v>0.1</v>
      </c>
      <c r="FJ43" s="37">
        <v>0.1</v>
      </c>
      <c r="FK43" s="37">
        <v>0.1</v>
      </c>
      <c r="FM43" s="16"/>
      <c r="FN43" s="10" t="s">
        <v>302</v>
      </c>
      <c r="FO43" s="16">
        <v>0.3</v>
      </c>
      <c r="FP43" s="16">
        <v>0.4</v>
      </c>
      <c r="FQ43" s="16">
        <v>0.5</v>
      </c>
      <c r="FR43" s="16">
        <v>0.4</v>
      </c>
      <c r="FS43" s="16">
        <v>0.3</v>
      </c>
      <c r="FT43" s="16">
        <v>0.3</v>
      </c>
      <c r="FU43" s="16">
        <v>0.3</v>
      </c>
      <c r="FV43" s="16">
        <v>0.4</v>
      </c>
      <c r="FW43" s="16">
        <v>0.4</v>
      </c>
      <c r="FX43" s="16">
        <v>0.4</v>
      </c>
      <c r="FY43" s="16">
        <v>0.5</v>
      </c>
      <c r="FZ43" s="16">
        <v>0.5</v>
      </c>
      <c r="GA43" s="16">
        <v>0.4</v>
      </c>
      <c r="GB43" s="16">
        <v>0.5</v>
      </c>
      <c r="GC43" s="16">
        <v>0.5</v>
      </c>
      <c r="GD43" s="16">
        <v>0.5</v>
      </c>
      <c r="GE43" s="16">
        <v>0.4</v>
      </c>
      <c r="GF43" s="16">
        <v>0.4</v>
      </c>
      <c r="GG43" s="16">
        <v>0.4</v>
      </c>
      <c r="GH43" s="16">
        <v>0.4</v>
      </c>
      <c r="GI43" s="16">
        <v>0.3</v>
      </c>
      <c r="GK43" s="16"/>
      <c r="GL43" s="10" t="s">
        <v>302</v>
      </c>
      <c r="GM43" s="16">
        <v>0.3</v>
      </c>
      <c r="GN43" s="16">
        <v>0.4</v>
      </c>
      <c r="GO43" s="16">
        <v>0.4</v>
      </c>
      <c r="GP43" s="16">
        <v>0.4</v>
      </c>
      <c r="GQ43" s="16">
        <v>0.3</v>
      </c>
      <c r="GR43" s="16">
        <v>0.3</v>
      </c>
      <c r="GS43" s="16">
        <v>0.3</v>
      </c>
      <c r="GT43" s="16">
        <v>0.4</v>
      </c>
      <c r="GU43" s="16">
        <v>0.4</v>
      </c>
      <c r="GV43" s="16">
        <v>0.3</v>
      </c>
      <c r="GW43" s="16">
        <v>0.3</v>
      </c>
      <c r="GX43" s="16">
        <v>0.3</v>
      </c>
      <c r="GY43" s="16">
        <v>0.3</v>
      </c>
      <c r="GZ43" s="16">
        <v>0.4</v>
      </c>
      <c r="HA43" s="16">
        <v>0.3</v>
      </c>
      <c r="HB43" s="16">
        <v>0.3</v>
      </c>
      <c r="HC43" s="16">
        <v>0.3</v>
      </c>
      <c r="HD43" s="16">
        <v>0.3</v>
      </c>
      <c r="HE43" s="16">
        <v>0.3</v>
      </c>
      <c r="HF43" s="16">
        <v>0.3</v>
      </c>
      <c r="HG43" s="16">
        <v>0.3</v>
      </c>
    </row>
    <row r="44" spans="1:215" ht="15">
      <c r="A44" s="16"/>
      <c r="B44" s="19" t="s">
        <v>304</v>
      </c>
      <c r="C44" s="48" t="s">
        <v>305</v>
      </c>
      <c r="D44" s="48" t="s">
        <v>305</v>
      </c>
      <c r="E44" s="48" t="s">
        <v>305</v>
      </c>
      <c r="F44" s="48" t="s">
        <v>305</v>
      </c>
      <c r="G44" s="48" t="s">
        <v>305</v>
      </c>
      <c r="H44" s="48" t="s">
        <v>305</v>
      </c>
      <c r="I44" s="48" t="s">
        <v>305</v>
      </c>
      <c r="J44" s="48" t="s">
        <v>305</v>
      </c>
      <c r="K44" s="48" t="s">
        <v>305</v>
      </c>
      <c r="L44" s="48" t="s">
        <v>305</v>
      </c>
      <c r="M44" s="48" t="s">
        <v>305</v>
      </c>
      <c r="N44" s="48" t="s">
        <v>305</v>
      </c>
      <c r="O44" s="48" t="s">
        <v>305</v>
      </c>
      <c r="P44" s="48" t="s">
        <v>305</v>
      </c>
      <c r="Q44" s="48">
        <v>0</v>
      </c>
      <c r="R44" s="48" t="s">
        <v>305</v>
      </c>
      <c r="S44" s="48" t="s">
        <v>305</v>
      </c>
      <c r="T44" s="48" t="s">
        <v>305</v>
      </c>
      <c r="U44" s="48" t="s">
        <v>305</v>
      </c>
      <c r="V44" s="48" t="s">
        <v>305</v>
      </c>
      <c r="W44" s="48" t="s">
        <v>305</v>
      </c>
      <c r="Y44" s="16"/>
      <c r="Z44" s="19" t="s">
        <v>304</v>
      </c>
      <c r="AA44" s="48" t="s">
        <v>305</v>
      </c>
      <c r="AB44" s="48" t="s">
        <v>305</v>
      </c>
      <c r="AC44" s="48" t="s">
        <v>305</v>
      </c>
      <c r="AD44" s="48" t="s">
        <v>305</v>
      </c>
      <c r="AE44" s="48" t="s">
        <v>305</v>
      </c>
      <c r="AF44" s="48" t="s">
        <v>305</v>
      </c>
      <c r="AG44" s="48" t="s">
        <v>305</v>
      </c>
      <c r="AH44" s="48" t="s">
        <v>305</v>
      </c>
      <c r="AI44" s="48" t="s">
        <v>305</v>
      </c>
      <c r="AJ44" s="48" t="s">
        <v>305</v>
      </c>
      <c r="AK44" s="48" t="s">
        <v>305</v>
      </c>
      <c r="AL44" s="48">
        <v>0</v>
      </c>
      <c r="AM44" s="48">
        <v>0</v>
      </c>
      <c r="AN44" s="48">
        <v>0</v>
      </c>
      <c r="AO44" s="48">
        <v>0</v>
      </c>
      <c r="AP44" s="48" t="s">
        <v>305</v>
      </c>
      <c r="AQ44" s="48" t="s">
        <v>305</v>
      </c>
      <c r="AR44" s="48" t="s">
        <v>305</v>
      </c>
      <c r="AS44" s="48" t="s">
        <v>305</v>
      </c>
      <c r="AT44" s="48" t="s">
        <v>305</v>
      </c>
      <c r="AU44" s="48" t="s">
        <v>305</v>
      </c>
      <c r="AW44" s="37"/>
      <c r="AX44" s="29" t="s">
        <v>306</v>
      </c>
      <c r="AY44" s="50" t="s">
        <v>321</v>
      </c>
      <c r="AZ44" s="50" t="s">
        <v>321</v>
      </c>
      <c r="BA44" s="50" t="s">
        <v>321</v>
      </c>
      <c r="BB44" s="50" t="s">
        <v>321</v>
      </c>
      <c r="BC44" s="50" t="s">
        <v>321</v>
      </c>
      <c r="BD44" s="50" t="s">
        <v>321</v>
      </c>
      <c r="BE44" s="50" t="s">
        <v>321</v>
      </c>
      <c r="BF44" s="50" t="s">
        <v>321</v>
      </c>
      <c r="BG44" s="50" t="s">
        <v>321</v>
      </c>
      <c r="BH44" s="50" t="s">
        <v>321</v>
      </c>
      <c r="BI44" s="50" t="s">
        <v>321</v>
      </c>
      <c r="BJ44" s="50">
        <v>0</v>
      </c>
      <c r="BK44" s="50">
        <v>0</v>
      </c>
      <c r="BL44" s="50">
        <v>0</v>
      </c>
      <c r="BM44" s="50">
        <v>0</v>
      </c>
      <c r="BN44" s="50" t="s">
        <v>321</v>
      </c>
      <c r="BO44" s="50" t="s">
        <v>321</v>
      </c>
      <c r="BP44" s="50" t="s">
        <v>321</v>
      </c>
      <c r="BQ44" s="50" t="s">
        <v>321</v>
      </c>
      <c r="BR44" s="50" t="s">
        <v>321</v>
      </c>
      <c r="BS44" s="50" t="s">
        <v>321</v>
      </c>
      <c r="BT44" s="38"/>
      <c r="BU44" s="37"/>
      <c r="BV44" s="29" t="s">
        <v>306</v>
      </c>
      <c r="BW44" s="50" t="s">
        <v>321</v>
      </c>
      <c r="BX44" s="50" t="s">
        <v>321</v>
      </c>
      <c r="BY44" s="50" t="s">
        <v>321</v>
      </c>
      <c r="BZ44" s="50" t="s">
        <v>321</v>
      </c>
      <c r="CA44" s="50" t="s">
        <v>321</v>
      </c>
      <c r="CB44" s="50" t="s">
        <v>321</v>
      </c>
      <c r="CC44" s="50" t="s">
        <v>321</v>
      </c>
      <c r="CD44" s="50" t="s">
        <v>321</v>
      </c>
      <c r="CE44" s="50" t="s">
        <v>321</v>
      </c>
      <c r="CF44" s="50" t="s">
        <v>321</v>
      </c>
      <c r="CG44" s="50" t="s">
        <v>321</v>
      </c>
      <c r="CH44" s="50">
        <v>0</v>
      </c>
      <c r="CI44" s="50">
        <v>0</v>
      </c>
      <c r="CJ44" s="50">
        <v>0</v>
      </c>
      <c r="CK44" s="50">
        <v>0</v>
      </c>
      <c r="CL44" s="50" t="s">
        <v>321</v>
      </c>
      <c r="CM44" s="50" t="s">
        <v>321</v>
      </c>
      <c r="CN44" s="50" t="s">
        <v>321</v>
      </c>
      <c r="CO44" s="50" t="s">
        <v>321</v>
      </c>
      <c r="CP44" s="50" t="s">
        <v>321</v>
      </c>
      <c r="CQ44" s="50" t="s">
        <v>321</v>
      </c>
      <c r="CR44" s="38"/>
      <c r="CS44" s="37"/>
      <c r="CT44" s="29" t="s">
        <v>306</v>
      </c>
      <c r="CU44" s="50" t="s">
        <v>321</v>
      </c>
      <c r="CV44" s="50" t="s">
        <v>321</v>
      </c>
      <c r="CW44" s="50" t="s">
        <v>321</v>
      </c>
      <c r="CX44" s="50" t="s">
        <v>321</v>
      </c>
      <c r="CY44" s="50" t="s">
        <v>321</v>
      </c>
      <c r="CZ44" s="50" t="s">
        <v>321</v>
      </c>
      <c r="DA44" s="50" t="s">
        <v>321</v>
      </c>
      <c r="DB44" s="50">
        <v>0</v>
      </c>
      <c r="DC44" s="50">
        <v>0</v>
      </c>
      <c r="DD44" s="50">
        <v>0</v>
      </c>
      <c r="DE44" s="50">
        <v>0</v>
      </c>
      <c r="DF44" s="50">
        <v>0</v>
      </c>
      <c r="DG44" s="50">
        <v>0</v>
      </c>
      <c r="DH44" s="50">
        <v>0</v>
      </c>
      <c r="DI44" s="50">
        <v>0</v>
      </c>
      <c r="DJ44" s="50" t="s">
        <v>321</v>
      </c>
      <c r="DK44" s="50" t="s">
        <v>321</v>
      </c>
      <c r="DL44" s="50" t="s">
        <v>321</v>
      </c>
      <c r="DM44" s="50" t="s">
        <v>321</v>
      </c>
      <c r="DN44" s="50" t="s">
        <v>321</v>
      </c>
      <c r="DO44" s="50" t="s">
        <v>321</v>
      </c>
      <c r="DP44" s="38"/>
      <c r="DQ44" s="37"/>
      <c r="DR44" s="29" t="s">
        <v>306</v>
      </c>
      <c r="DS44" s="50" t="s">
        <v>321</v>
      </c>
      <c r="DT44" s="50" t="s">
        <v>321</v>
      </c>
      <c r="DU44" s="50" t="s">
        <v>321</v>
      </c>
      <c r="DV44" s="50" t="s">
        <v>321</v>
      </c>
      <c r="DW44" s="50" t="s">
        <v>321</v>
      </c>
      <c r="DX44" s="50" t="s">
        <v>321</v>
      </c>
      <c r="DY44" s="50" t="s">
        <v>321</v>
      </c>
      <c r="DZ44" s="50" t="s">
        <v>321</v>
      </c>
      <c r="EA44" s="50">
        <v>0</v>
      </c>
      <c r="EB44" s="50">
        <v>0</v>
      </c>
      <c r="EC44" s="50">
        <v>0</v>
      </c>
      <c r="ED44" s="50">
        <v>0</v>
      </c>
      <c r="EE44" s="50">
        <v>0</v>
      </c>
      <c r="EF44" s="50">
        <v>0</v>
      </c>
      <c r="EG44" s="50">
        <v>0</v>
      </c>
      <c r="EH44" s="50" t="s">
        <v>321</v>
      </c>
      <c r="EI44" s="50" t="s">
        <v>321</v>
      </c>
      <c r="EJ44" s="50" t="s">
        <v>321</v>
      </c>
      <c r="EK44" s="50" t="s">
        <v>321</v>
      </c>
      <c r="EL44" s="50" t="s">
        <v>321</v>
      </c>
      <c r="EM44" s="50" t="s">
        <v>321</v>
      </c>
      <c r="EN44" s="38"/>
      <c r="EO44" s="37"/>
      <c r="EP44" s="29" t="s">
        <v>306</v>
      </c>
      <c r="EQ44" s="50" t="s">
        <v>321</v>
      </c>
      <c r="ER44" s="50" t="s">
        <v>321</v>
      </c>
      <c r="ES44" s="50" t="s">
        <v>321</v>
      </c>
      <c r="ET44" s="50" t="s">
        <v>321</v>
      </c>
      <c r="EU44" s="50" t="s">
        <v>321</v>
      </c>
      <c r="EV44" s="50" t="s">
        <v>321</v>
      </c>
      <c r="EW44" s="50" t="s">
        <v>321</v>
      </c>
      <c r="EX44" s="50" t="s">
        <v>321</v>
      </c>
      <c r="EY44" s="50" t="s">
        <v>321</v>
      </c>
      <c r="EZ44" s="50" t="s">
        <v>321</v>
      </c>
      <c r="FA44" s="50" t="s">
        <v>321</v>
      </c>
      <c r="FB44" s="50">
        <v>0</v>
      </c>
      <c r="FC44" s="50">
        <v>0</v>
      </c>
      <c r="FD44" s="50">
        <v>0</v>
      </c>
      <c r="FE44" s="50">
        <v>0</v>
      </c>
      <c r="FF44" s="50" t="s">
        <v>321</v>
      </c>
      <c r="FG44" s="50" t="s">
        <v>321</v>
      </c>
      <c r="FH44" s="50" t="s">
        <v>321</v>
      </c>
      <c r="FI44" s="50" t="s">
        <v>321</v>
      </c>
      <c r="FJ44" s="50" t="s">
        <v>321</v>
      </c>
      <c r="FK44" s="50" t="s">
        <v>321</v>
      </c>
      <c r="FM44" s="16"/>
      <c r="FN44" s="10" t="s">
        <v>304</v>
      </c>
      <c r="FO44" s="48" t="s">
        <v>305</v>
      </c>
      <c r="FP44" s="48" t="s">
        <v>305</v>
      </c>
      <c r="FQ44" s="48" t="s">
        <v>305</v>
      </c>
      <c r="FR44" s="48" t="s">
        <v>305</v>
      </c>
      <c r="FS44" s="48" t="s">
        <v>305</v>
      </c>
      <c r="FT44" s="48" t="s">
        <v>305</v>
      </c>
      <c r="FU44" s="48" t="s">
        <v>305</v>
      </c>
      <c r="FV44" s="48" t="s">
        <v>305</v>
      </c>
      <c r="FW44" s="48" t="s">
        <v>305</v>
      </c>
      <c r="FX44" s="48" t="s">
        <v>305</v>
      </c>
      <c r="FY44" s="48" t="s">
        <v>305</v>
      </c>
      <c r="FZ44" s="48">
        <v>0</v>
      </c>
      <c r="GA44" s="48">
        <v>0</v>
      </c>
      <c r="GB44" s="48">
        <v>0</v>
      </c>
      <c r="GC44" s="48">
        <v>0</v>
      </c>
      <c r="GD44" s="48" t="s">
        <v>305</v>
      </c>
      <c r="GE44" s="48" t="s">
        <v>305</v>
      </c>
      <c r="GF44" s="48" t="s">
        <v>305</v>
      </c>
      <c r="GG44" s="48" t="s">
        <v>305</v>
      </c>
      <c r="GH44" s="48" t="s">
        <v>305</v>
      </c>
      <c r="GI44" s="48" t="s">
        <v>305</v>
      </c>
      <c r="GK44" s="16"/>
      <c r="GL44" s="10" t="s">
        <v>304</v>
      </c>
      <c r="GM44" s="48" t="s">
        <v>305</v>
      </c>
      <c r="GN44" s="48" t="s">
        <v>305</v>
      </c>
      <c r="GO44" s="48" t="s">
        <v>305</v>
      </c>
      <c r="GP44" s="48" t="s">
        <v>305</v>
      </c>
      <c r="GQ44" s="48" t="s">
        <v>305</v>
      </c>
      <c r="GR44" s="48" t="s">
        <v>305</v>
      </c>
      <c r="GS44" s="48" t="s">
        <v>305</v>
      </c>
      <c r="GT44" s="48" t="s">
        <v>305</v>
      </c>
      <c r="GU44" s="48" t="s">
        <v>305</v>
      </c>
      <c r="GV44" s="48" t="s">
        <v>305</v>
      </c>
      <c r="GW44" s="48">
        <v>0</v>
      </c>
      <c r="GX44" s="48">
        <v>0</v>
      </c>
      <c r="GY44" s="48">
        <v>0</v>
      </c>
      <c r="GZ44" s="48">
        <v>0</v>
      </c>
      <c r="HA44" s="48">
        <v>0</v>
      </c>
      <c r="HB44" s="48" t="s">
        <v>305</v>
      </c>
      <c r="HC44" s="48" t="s">
        <v>305</v>
      </c>
      <c r="HD44" s="48" t="s">
        <v>305</v>
      </c>
      <c r="HE44" s="48" t="s">
        <v>305</v>
      </c>
      <c r="HF44" s="48" t="s">
        <v>305</v>
      </c>
      <c r="HG44" s="48" t="s">
        <v>305</v>
      </c>
    </row>
    <row r="45" spans="1:215" ht="15">
      <c r="A45" s="16"/>
      <c r="B45" s="19" t="s">
        <v>308</v>
      </c>
      <c r="C45" s="16">
        <v>0</v>
      </c>
      <c r="D45" s="48" t="s">
        <v>305</v>
      </c>
      <c r="E45" s="48" t="s">
        <v>305</v>
      </c>
      <c r="F45" s="48" t="s">
        <v>305</v>
      </c>
      <c r="G45" s="48" t="s">
        <v>305</v>
      </c>
      <c r="H45" s="48" t="s">
        <v>305</v>
      </c>
      <c r="I45" s="48" t="s">
        <v>305</v>
      </c>
      <c r="J45" s="48" t="s">
        <v>305</v>
      </c>
      <c r="K45" s="48" t="s">
        <v>305</v>
      </c>
      <c r="L45" s="48" t="s">
        <v>305</v>
      </c>
      <c r="M45" s="48" t="s">
        <v>305</v>
      </c>
      <c r="N45" s="48" t="s">
        <v>305</v>
      </c>
      <c r="O45" s="48" t="s">
        <v>305</v>
      </c>
      <c r="P45" s="48" t="s">
        <v>305</v>
      </c>
      <c r="Q45" s="48" t="s">
        <v>305</v>
      </c>
      <c r="R45" s="48" t="s">
        <v>305</v>
      </c>
      <c r="S45" s="48" t="s">
        <v>305</v>
      </c>
      <c r="T45" s="48" t="s">
        <v>305</v>
      </c>
      <c r="U45" s="48" t="s">
        <v>305</v>
      </c>
      <c r="V45" s="48" t="s">
        <v>305</v>
      </c>
      <c r="W45" s="48" t="s">
        <v>305</v>
      </c>
      <c r="Y45" s="16"/>
      <c r="Z45" s="19" t="s">
        <v>308</v>
      </c>
      <c r="AA45" s="16">
        <v>0</v>
      </c>
      <c r="AB45" s="48" t="s">
        <v>305</v>
      </c>
      <c r="AC45" s="48" t="s">
        <v>305</v>
      </c>
      <c r="AD45" s="48" t="s">
        <v>305</v>
      </c>
      <c r="AE45" s="48" t="s">
        <v>305</v>
      </c>
      <c r="AF45" s="48" t="s">
        <v>305</v>
      </c>
      <c r="AG45" s="48" t="s">
        <v>305</v>
      </c>
      <c r="AH45" s="48" t="s">
        <v>305</v>
      </c>
      <c r="AI45" s="48" t="s">
        <v>305</v>
      </c>
      <c r="AJ45" s="48" t="s">
        <v>305</v>
      </c>
      <c r="AK45" s="48" t="s">
        <v>305</v>
      </c>
      <c r="AL45" s="48" t="s">
        <v>305</v>
      </c>
      <c r="AM45" s="48" t="s">
        <v>305</v>
      </c>
      <c r="AN45" s="48" t="s">
        <v>305</v>
      </c>
      <c r="AO45" s="48" t="s">
        <v>305</v>
      </c>
      <c r="AP45" s="48" t="s">
        <v>305</v>
      </c>
      <c r="AQ45" s="48" t="s">
        <v>305</v>
      </c>
      <c r="AR45" s="48" t="s">
        <v>305</v>
      </c>
      <c r="AS45" s="48" t="s">
        <v>305</v>
      </c>
      <c r="AT45" s="48" t="s">
        <v>305</v>
      </c>
      <c r="AU45" s="48" t="s">
        <v>305</v>
      </c>
      <c r="AW45" s="37"/>
      <c r="AX45" s="29" t="s">
        <v>309</v>
      </c>
      <c r="AY45" s="37">
        <v>0</v>
      </c>
      <c r="AZ45" s="50" t="s">
        <v>321</v>
      </c>
      <c r="BA45" s="50" t="s">
        <v>321</v>
      </c>
      <c r="BB45" s="50" t="s">
        <v>321</v>
      </c>
      <c r="BC45" s="50" t="s">
        <v>321</v>
      </c>
      <c r="BD45" s="50" t="s">
        <v>321</v>
      </c>
      <c r="BE45" s="50" t="s">
        <v>321</v>
      </c>
      <c r="BF45" s="50" t="s">
        <v>321</v>
      </c>
      <c r="BG45" s="50" t="s">
        <v>321</v>
      </c>
      <c r="BH45" s="50" t="s">
        <v>321</v>
      </c>
      <c r="BI45" s="50" t="s">
        <v>321</v>
      </c>
      <c r="BJ45" s="50" t="s">
        <v>321</v>
      </c>
      <c r="BK45" s="50" t="s">
        <v>321</v>
      </c>
      <c r="BL45" s="50" t="s">
        <v>321</v>
      </c>
      <c r="BM45" s="50" t="s">
        <v>321</v>
      </c>
      <c r="BN45" s="50" t="s">
        <v>321</v>
      </c>
      <c r="BO45" s="50" t="s">
        <v>321</v>
      </c>
      <c r="BP45" s="50" t="s">
        <v>321</v>
      </c>
      <c r="BQ45" s="50" t="s">
        <v>321</v>
      </c>
      <c r="BR45" s="50" t="s">
        <v>321</v>
      </c>
      <c r="BS45" s="50" t="s">
        <v>321</v>
      </c>
      <c r="BT45" s="38"/>
      <c r="BU45" s="37"/>
      <c r="BV45" s="29" t="s">
        <v>309</v>
      </c>
      <c r="BW45" s="37">
        <v>0</v>
      </c>
      <c r="BX45" s="50" t="s">
        <v>321</v>
      </c>
      <c r="BY45" s="50" t="s">
        <v>321</v>
      </c>
      <c r="BZ45" s="50" t="s">
        <v>321</v>
      </c>
      <c r="CA45" s="50" t="s">
        <v>321</v>
      </c>
      <c r="CB45" s="50" t="s">
        <v>321</v>
      </c>
      <c r="CC45" s="50" t="s">
        <v>321</v>
      </c>
      <c r="CD45" s="50" t="s">
        <v>321</v>
      </c>
      <c r="CE45" s="50" t="s">
        <v>321</v>
      </c>
      <c r="CF45" s="50" t="s">
        <v>321</v>
      </c>
      <c r="CG45" s="50" t="s">
        <v>321</v>
      </c>
      <c r="CH45" s="50" t="s">
        <v>321</v>
      </c>
      <c r="CI45" s="50" t="s">
        <v>321</v>
      </c>
      <c r="CJ45" s="50" t="s">
        <v>321</v>
      </c>
      <c r="CK45" s="50" t="s">
        <v>321</v>
      </c>
      <c r="CL45" s="50" t="s">
        <v>321</v>
      </c>
      <c r="CM45" s="50" t="s">
        <v>321</v>
      </c>
      <c r="CN45" s="50" t="s">
        <v>321</v>
      </c>
      <c r="CO45" s="50" t="s">
        <v>321</v>
      </c>
      <c r="CP45" s="50" t="s">
        <v>321</v>
      </c>
      <c r="CQ45" s="50" t="s">
        <v>321</v>
      </c>
      <c r="CR45" s="38"/>
      <c r="CS45" s="37"/>
      <c r="CT45" s="29" t="s">
        <v>309</v>
      </c>
      <c r="CU45" s="37">
        <v>0</v>
      </c>
      <c r="CV45" s="50" t="s">
        <v>321</v>
      </c>
      <c r="CW45" s="50" t="s">
        <v>321</v>
      </c>
      <c r="CX45" s="50" t="s">
        <v>321</v>
      </c>
      <c r="CY45" s="50" t="s">
        <v>321</v>
      </c>
      <c r="CZ45" s="50" t="s">
        <v>321</v>
      </c>
      <c r="DA45" s="50" t="s">
        <v>321</v>
      </c>
      <c r="DB45" s="50" t="s">
        <v>321</v>
      </c>
      <c r="DC45" s="50" t="s">
        <v>321</v>
      </c>
      <c r="DD45" s="50" t="s">
        <v>321</v>
      </c>
      <c r="DE45" s="50" t="s">
        <v>321</v>
      </c>
      <c r="DF45" s="50" t="s">
        <v>321</v>
      </c>
      <c r="DG45" s="50" t="s">
        <v>321</v>
      </c>
      <c r="DH45" s="50" t="s">
        <v>321</v>
      </c>
      <c r="DI45" s="50" t="s">
        <v>321</v>
      </c>
      <c r="DJ45" s="50" t="s">
        <v>321</v>
      </c>
      <c r="DK45" s="50" t="s">
        <v>321</v>
      </c>
      <c r="DL45" s="50" t="s">
        <v>321</v>
      </c>
      <c r="DM45" s="50" t="s">
        <v>321</v>
      </c>
      <c r="DN45" s="50" t="s">
        <v>321</v>
      </c>
      <c r="DO45" s="50" t="s">
        <v>321</v>
      </c>
      <c r="DP45" s="38"/>
      <c r="DQ45" s="37"/>
      <c r="DR45" s="29" t="s">
        <v>309</v>
      </c>
      <c r="DS45" s="37">
        <v>0</v>
      </c>
      <c r="DT45" s="50" t="s">
        <v>321</v>
      </c>
      <c r="DU45" s="50" t="s">
        <v>321</v>
      </c>
      <c r="DV45" s="50" t="s">
        <v>321</v>
      </c>
      <c r="DW45" s="50" t="s">
        <v>321</v>
      </c>
      <c r="DX45" s="50" t="s">
        <v>321</v>
      </c>
      <c r="DY45" s="50" t="s">
        <v>321</v>
      </c>
      <c r="DZ45" s="50" t="s">
        <v>321</v>
      </c>
      <c r="EA45" s="50" t="s">
        <v>321</v>
      </c>
      <c r="EB45" s="50" t="s">
        <v>321</v>
      </c>
      <c r="EC45" s="50" t="s">
        <v>321</v>
      </c>
      <c r="ED45" s="50" t="s">
        <v>321</v>
      </c>
      <c r="EE45" s="50" t="s">
        <v>321</v>
      </c>
      <c r="EF45" s="50" t="s">
        <v>321</v>
      </c>
      <c r="EG45" s="50" t="s">
        <v>321</v>
      </c>
      <c r="EH45" s="50" t="s">
        <v>321</v>
      </c>
      <c r="EI45" s="50" t="s">
        <v>321</v>
      </c>
      <c r="EJ45" s="50" t="s">
        <v>321</v>
      </c>
      <c r="EK45" s="50" t="s">
        <v>321</v>
      </c>
      <c r="EL45" s="50" t="s">
        <v>321</v>
      </c>
      <c r="EM45" s="50" t="s">
        <v>321</v>
      </c>
      <c r="EN45" s="38"/>
      <c r="EO45" s="37"/>
      <c r="EP45" s="29" t="s">
        <v>309</v>
      </c>
      <c r="EQ45" s="37">
        <v>0</v>
      </c>
      <c r="ER45" s="50" t="s">
        <v>321</v>
      </c>
      <c r="ES45" s="50" t="s">
        <v>321</v>
      </c>
      <c r="ET45" s="50" t="s">
        <v>321</v>
      </c>
      <c r="EU45" s="50" t="s">
        <v>321</v>
      </c>
      <c r="EV45" s="50" t="s">
        <v>321</v>
      </c>
      <c r="EW45" s="50" t="s">
        <v>321</v>
      </c>
      <c r="EX45" s="50" t="s">
        <v>321</v>
      </c>
      <c r="EY45" s="50" t="s">
        <v>321</v>
      </c>
      <c r="EZ45" s="50" t="s">
        <v>321</v>
      </c>
      <c r="FA45" s="50" t="s">
        <v>321</v>
      </c>
      <c r="FB45" s="50" t="s">
        <v>321</v>
      </c>
      <c r="FC45" s="50" t="s">
        <v>321</v>
      </c>
      <c r="FD45" s="50" t="s">
        <v>321</v>
      </c>
      <c r="FE45" s="50" t="s">
        <v>321</v>
      </c>
      <c r="FF45" s="50" t="s">
        <v>321</v>
      </c>
      <c r="FG45" s="50" t="s">
        <v>321</v>
      </c>
      <c r="FH45" s="50" t="s">
        <v>321</v>
      </c>
      <c r="FI45" s="50" t="s">
        <v>321</v>
      </c>
      <c r="FJ45" s="50" t="s">
        <v>321</v>
      </c>
      <c r="FK45" s="50" t="s">
        <v>321</v>
      </c>
      <c r="FM45" s="16"/>
      <c r="FN45" s="10" t="s">
        <v>308</v>
      </c>
      <c r="FO45" s="16">
        <v>0</v>
      </c>
      <c r="FP45" s="48" t="s">
        <v>305</v>
      </c>
      <c r="FQ45" s="48" t="s">
        <v>305</v>
      </c>
      <c r="FR45" s="48" t="s">
        <v>305</v>
      </c>
      <c r="FS45" s="48" t="s">
        <v>305</v>
      </c>
      <c r="FT45" s="48" t="s">
        <v>305</v>
      </c>
      <c r="FU45" s="48" t="s">
        <v>305</v>
      </c>
      <c r="FV45" s="48" t="s">
        <v>305</v>
      </c>
      <c r="FW45" s="48" t="s">
        <v>305</v>
      </c>
      <c r="FX45" s="48" t="s">
        <v>305</v>
      </c>
      <c r="FY45" s="48" t="s">
        <v>305</v>
      </c>
      <c r="FZ45" s="48" t="s">
        <v>305</v>
      </c>
      <c r="GA45" s="48" t="s">
        <v>305</v>
      </c>
      <c r="GB45" s="48" t="s">
        <v>305</v>
      </c>
      <c r="GC45" s="48" t="s">
        <v>305</v>
      </c>
      <c r="GD45" s="48" t="s">
        <v>305</v>
      </c>
      <c r="GE45" s="48" t="s">
        <v>305</v>
      </c>
      <c r="GF45" s="48" t="s">
        <v>305</v>
      </c>
      <c r="GG45" s="48" t="s">
        <v>305</v>
      </c>
      <c r="GH45" s="48" t="s">
        <v>305</v>
      </c>
      <c r="GI45" s="48" t="s">
        <v>305</v>
      </c>
      <c r="GK45" s="16"/>
      <c r="GL45" s="10" t="s">
        <v>308</v>
      </c>
      <c r="GM45" s="16">
        <v>0</v>
      </c>
      <c r="GN45" s="48" t="s">
        <v>305</v>
      </c>
      <c r="GO45" s="48" t="s">
        <v>305</v>
      </c>
      <c r="GP45" s="48" t="s">
        <v>305</v>
      </c>
      <c r="GQ45" s="48" t="s">
        <v>305</v>
      </c>
      <c r="GR45" s="48" t="s">
        <v>305</v>
      </c>
      <c r="GS45" s="48" t="s">
        <v>305</v>
      </c>
      <c r="GT45" s="48" t="s">
        <v>305</v>
      </c>
      <c r="GU45" s="48" t="s">
        <v>305</v>
      </c>
      <c r="GV45" s="48" t="s">
        <v>305</v>
      </c>
      <c r="GW45" s="48" t="s">
        <v>305</v>
      </c>
      <c r="GX45" s="48" t="s">
        <v>305</v>
      </c>
      <c r="GY45" s="48" t="s">
        <v>305</v>
      </c>
      <c r="GZ45" s="48" t="s">
        <v>305</v>
      </c>
      <c r="HA45" s="48" t="s">
        <v>305</v>
      </c>
      <c r="HB45" s="48" t="s">
        <v>305</v>
      </c>
      <c r="HC45" s="48" t="s">
        <v>305</v>
      </c>
      <c r="HD45" s="48" t="s">
        <v>305</v>
      </c>
      <c r="HE45" s="48" t="s">
        <v>305</v>
      </c>
      <c r="HF45" s="48" t="s">
        <v>305</v>
      </c>
      <c r="HG45" s="48" t="s">
        <v>305</v>
      </c>
    </row>
    <row r="46" spans="1:215" ht="15">
      <c r="A46" s="16"/>
      <c r="B46" s="19" t="s">
        <v>310</v>
      </c>
      <c r="C46" s="16">
        <v>0</v>
      </c>
      <c r="D46" s="16">
        <v>0</v>
      </c>
      <c r="E46" s="16">
        <v>0</v>
      </c>
      <c r="F46" s="16">
        <v>0</v>
      </c>
      <c r="G46" s="16">
        <v>0</v>
      </c>
      <c r="H46" s="16">
        <v>0</v>
      </c>
      <c r="I46" s="16">
        <v>0</v>
      </c>
      <c r="J46" s="16">
        <v>0</v>
      </c>
      <c r="K46" s="16">
        <v>0</v>
      </c>
      <c r="L46" s="16">
        <v>0</v>
      </c>
      <c r="M46" s="16">
        <v>0</v>
      </c>
      <c r="N46" s="16">
        <v>0</v>
      </c>
      <c r="O46" s="16">
        <v>0</v>
      </c>
      <c r="P46" s="16">
        <v>0</v>
      </c>
      <c r="Q46" s="16">
        <v>0</v>
      </c>
      <c r="R46" s="16">
        <v>0</v>
      </c>
      <c r="S46" s="16">
        <v>0</v>
      </c>
      <c r="T46" s="16">
        <v>0</v>
      </c>
      <c r="U46" s="16">
        <v>0</v>
      </c>
      <c r="V46" s="16">
        <v>0</v>
      </c>
      <c r="W46" s="16">
        <v>0</v>
      </c>
      <c r="Y46" s="16"/>
      <c r="Z46" s="19" t="s">
        <v>310</v>
      </c>
      <c r="AA46" s="16">
        <v>0</v>
      </c>
      <c r="AB46" s="16">
        <v>0</v>
      </c>
      <c r="AC46" s="16">
        <v>0</v>
      </c>
      <c r="AD46" s="16">
        <v>0</v>
      </c>
      <c r="AE46" s="16">
        <v>0</v>
      </c>
      <c r="AF46" s="16">
        <v>0</v>
      </c>
      <c r="AG46" s="16">
        <v>0</v>
      </c>
      <c r="AH46" s="16">
        <v>0</v>
      </c>
      <c r="AI46" s="16">
        <v>0</v>
      </c>
      <c r="AJ46" s="16">
        <v>0</v>
      </c>
      <c r="AK46" s="16">
        <v>0</v>
      </c>
      <c r="AL46" s="16">
        <v>0</v>
      </c>
      <c r="AM46" s="16">
        <v>0</v>
      </c>
      <c r="AN46" s="16">
        <v>0</v>
      </c>
      <c r="AO46" s="16">
        <v>0</v>
      </c>
      <c r="AP46" s="16">
        <v>0</v>
      </c>
      <c r="AQ46" s="16">
        <v>0</v>
      </c>
      <c r="AR46" s="16">
        <v>0</v>
      </c>
      <c r="AS46" s="16">
        <v>0</v>
      </c>
      <c r="AT46" s="16">
        <v>0</v>
      </c>
      <c r="AU46" s="16">
        <v>0</v>
      </c>
      <c r="AW46" s="37"/>
      <c r="AX46" s="29" t="s">
        <v>311</v>
      </c>
      <c r="AY46" s="37">
        <v>0</v>
      </c>
      <c r="AZ46" s="37">
        <v>0</v>
      </c>
      <c r="BA46" s="37">
        <v>0</v>
      </c>
      <c r="BB46" s="37">
        <v>0</v>
      </c>
      <c r="BC46" s="37">
        <v>0</v>
      </c>
      <c r="BD46" s="37">
        <v>0</v>
      </c>
      <c r="BE46" s="37">
        <v>0</v>
      </c>
      <c r="BF46" s="37">
        <v>0</v>
      </c>
      <c r="BG46" s="37">
        <v>0</v>
      </c>
      <c r="BH46" s="37">
        <v>0</v>
      </c>
      <c r="BI46" s="37">
        <v>0</v>
      </c>
      <c r="BJ46" s="37">
        <v>0</v>
      </c>
      <c r="BK46" s="37">
        <v>0</v>
      </c>
      <c r="BL46" s="37">
        <v>0</v>
      </c>
      <c r="BM46" s="37">
        <v>0</v>
      </c>
      <c r="BN46" s="37">
        <v>0</v>
      </c>
      <c r="BO46" s="37">
        <v>0</v>
      </c>
      <c r="BP46" s="37">
        <v>0</v>
      </c>
      <c r="BQ46" s="37">
        <v>0</v>
      </c>
      <c r="BR46" s="37">
        <v>0</v>
      </c>
      <c r="BS46" s="37">
        <v>0</v>
      </c>
      <c r="BT46" s="38"/>
      <c r="BU46" s="37"/>
      <c r="BV46" s="29" t="s">
        <v>311</v>
      </c>
      <c r="BW46" s="37">
        <v>0</v>
      </c>
      <c r="BX46" s="37">
        <v>0</v>
      </c>
      <c r="BY46" s="37">
        <v>0</v>
      </c>
      <c r="BZ46" s="37">
        <v>0</v>
      </c>
      <c r="CA46" s="37">
        <v>0</v>
      </c>
      <c r="CB46" s="37">
        <v>0</v>
      </c>
      <c r="CC46" s="37">
        <v>0</v>
      </c>
      <c r="CD46" s="37">
        <v>0</v>
      </c>
      <c r="CE46" s="37">
        <v>0</v>
      </c>
      <c r="CF46" s="37">
        <v>0</v>
      </c>
      <c r="CG46" s="37">
        <v>0</v>
      </c>
      <c r="CH46" s="37">
        <v>0</v>
      </c>
      <c r="CI46" s="37">
        <v>0</v>
      </c>
      <c r="CJ46" s="37">
        <v>0</v>
      </c>
      <c r="CK46" s="37">
        <v>0</v>
      </c>
      <c r="CL46" s="37">
        <v>0</v>
      </c>
      <c r="CM46" s="37">
        <v>0</v>
      </c>
      <c r="CN46" s="37">
        <v>0</v>
      </c>
      <c r="CO46" s="37">
        <v>0</v>
      </c>
      <c r="CP46" s="37">
        <v>0</v>
      </c>
      <c r="CQ46" s="37">
        <v>0</v>
      </c>
      <c r="CR46" s="38"/>
      <c r="CS46" s="37"/>
      <c r="CT46" s="29" t="s">
        <v>311</v>
      </c>
      <c r="CU46" s="37">
        <v>0</v>
      </c>
      <c r="CV46" s="37">
        <v>0</v>
      </c>
      <c r="CW46" s="37">
        <v>0</v>
      </c>
      <c r="CX46" s="37">
        <v>0</v>
      </c>
      <c r="CY46" s="37">
        <v>0</v>
      </c>
      <c r="CZ46" s="37">
        <v>0.1</v>
      </c>
      <c r="DA46" s="37">
        <v>0</v>
      </c>
      <c r="DB46" s="37">
        <v>0</v>
      </c>
      <c r="DC46" s="37">
        <v>0</v>
      </c>
      <c r="DD46" s="37">
        <v>0</v>
      </c>
      <c r="DE46" s="37">
        <v>0</v>
      </c>
      <c r="DF46" s="37">
        <v>0</v>
      </c>
      <c r="DG46" s="37">
        <v>0</v>
      </c>
      <c r="DH46" s="37">
        <v>0</v>
      </c>
      <c r="DI46" s="37">
        <v>0</v>
      </c>
      <c r="DJ46" s="37">
        <v>0</v>
      </c>
      <c r="DK46" s="37">
        <v>0</v>
      </c>
      <c r="DL46" s="37">
        <v>0</v>
      </c>
      <c r="DM46" s="37">
        <v>0</v>
      </c>
      <c r="DN46" s="37">
        <v>0</v>
      </c>
      <c r="DO46" s="37">
        <v>0</v>
      </c>
      <c r="DP46" s="38"/>
      <c r="DQ46" s="37"/>
      <c r="DR46" s="29" t="s">
        <v>311</v>
      </c>
      <c r="DS46" s="37">
        <v>0</v>
      </c>
      <c r="DT46" s="37">
        <v>0</v>
      </c>
      <c r="DU46" s="37">
        <v>0</v>
      </c>
      <c r="DV46" s="37">
        <v>0</v>
      </c>
      <c r="DW46" s="37">
        <v>0</v>
      </c>
      <c r="DX46" s="37">
        <v>0</v>
      </c>
      <c r="DY46" s="37">
        <v>0</v>
      </c>
      <c r="DZ46" s="37">
        <v>0</v>
      </c>
      <c r="EA46" s="37">
        <v>0</v>
      </c>
      <c r="EB46" s="37">
        <v>0</v>
      </c>
      <c r="EC46" s="37">
        <v>0</v>
      </c>
      <c r="ED46" s="37">
        <v>0</v>
      </c>
      <c r="EE46" s="37">
        <v>0</v>
      </c>
      <c r="EF46" s="37">
        <v>0</v>
      </c>
      <c r="EG46" s="37">
        <v>0</v>
      </c>
      <c r="EH46" s="37">
        <v>0</v>
      </c>
      <c r="EI46" s="37">
        <v>0</v>
      </c>
      <c r="EJ46" s="37">
        <v>0</v>
      </c>
      <c r="EK46" s="37">
        <v>0</v>
      </c>
      <c r="EL46" s="37">
        <v>0</v>
      </c>
      <c r="EM46" s="37">
        <v>0</v>
      </c>
      <c r="EN46" s="38"/>
      <c r="EO46" s="37"/>
      <c r="EP46" s="29" t="s">
        <v>311</v>
      </c>
      <c r="EQ46" s="37">
        <v>0</v>
      </c>
      <c r="ER46" s="37">
        <v>0</v>
      </c>
      <c r="ES46" s="37">
        <v>0</v>
      </c>
      <c r="ET46" s="37">
        <v>0</v>
      </c>
      <c r="EU46" s="37">
        <v>0</v>
      </c>
      <c r="EV46" s="37">
        <v>0</v>
      </c>
      <c r="EW46" s="37">
        <v>0</v>
      </c>
      <c r="EX46" s="37">
        <v>0</v>
      </c>
      <c r="EY46" s="37">
        <v>0</v>
      </c>
      <c r="EZ46" s="37">
        <v>0</v>
      </c>
      <c r="FA46" s="37">
        <v>0</v>
      </c>
      <c r="FB46" s="37">
        <v>0</v>
      </c>
      <c r="FC46" s="37">
        <v>0</v>
      </c>
      <c r="FD46" s="37">
        <v>0</v>
      </c>
      <c r="FE46" s="37">
        <v>0</v>
      </c>
      <c r="FF46" s="37">
        <v>0</v>
      </c>
      <c r="FG46" s="37">
        <v>0</v>
      </c>
      <c r="FH46" s="37">
        <v>0</v>
      </c>
      <c r="FI46" s="37">
        <v>0</v>
      </c>
      <c r="FJ46" s="37">
        <v>0</v>
      </c>
      <c r="FK46" s="37">
        <v>0</v>
      </c>
      <c r="FM46" s="16"/>
      <c r="FN46" s="10" t="s">
        <v>310</v>
      </c>
      <c r="FO46" s="16">
        <v>0</v>
      </c>
      <c r="FP46" s="16">
        <v>0</v>
      </c>
      <c r="FQ46" s="16">
        <v>0</v>
      </c>
      <c r="FR46" s="16">
        <v>0</v>
      </c>
      <c r="FS46" s="16">
        <v>0</v>
      </c>
      <c r="FT46" s="16">
        <v>0</v>
      </c>
      <c r="FU46" s="16">
        <v>0</v>
      </c>
      <c r="FV46" s="16">
        <v>0</v>
      </c>
      <c r="FW46" s="16">
        <v>0</v>
      </c>
      <c r="FX46" s="16">
        <v>0</v>
      </c>
      <c r="FY46" s="16">
        <v>0</v>
      </c>
      <c r="FZ46" s="16">
        <v>0</v>
      </c>
      <c r="GA46" s="16">
        <v>0</v>
      </c>
      <c r="GB46" s="16">
        <v>0</v>
      </c>
      <c r="GC46" s="16">
        <v>0</v>
      </c>
      <c r="GD46" s="16">
        <v>0</v>
      </c>
      <c r="GE46" s="16">
        <v>0</v>
      </c>
      <c r="GF46" s="16">
        <v>0</v>
      </c>
      <c r="GG46" s="16">
        <v>0</v>
      </c>
      <c r="GH46" s="16">
        <v>0</v>
      </c>
      <c r="GI46" s="16">
        <v>0</v>
      </c>
      <c r="GK46" s="16"/>
      <c r="GL46" s="10" t="s">
        <v>310</v>
      </c>
      <c r="GM46" s="16">
        <v>0</v>
      </c>
      <c r="GN46" s="16">
        <v>0</v>
      </c>
      <c r="GO46" s="16">
        <v>0</v>
      </c>
      <c r="GP46" s="16">
        <v>0</v>
      </c>
      <c r="GQ46" s="16">
        <v>0</v>
      </c>
      <c r="GR46" s="16">
        <v>0.1</v>
      </c>
      <c r="GS46" s="16">
        <v>0</v>
      </c>
      <c r="GT46" s="16">
        <v>0</v>
      </c>
      <c r="GU46" s="16">
        <v>0</v>
      </c>
      <c r="GV46" s="16">
        <v>0</v>
      </c>
      <c r="GW46" s="16">
        <v>0</v>
      </c>
      <c r="GX46" s="16">
        <v>0</v>
      </c>
      <c r="GY46" s="16">
        <v>0</v>
      </c>
      <c r="GZ46" s="16">
        <v>0</v>
      </c>
      <c r="HA46" s="16">
        <v>0</v>
      </c>
      <c r="HB46" s="16">
        <v>0</v>
      </c>
      <c r="HC46" s="16">
        <v>0</v>
      </c>
      <c r="HD46" s="16">
        <v>0</v>
      </c>
      <c r="HE46" s="16">
        <v>0</v>
      </c>
      <c r="HF46" s="16">
        <v>0</v>
      </c>
      <c r="HG46" s="16">
        <v>0</v>
      </c>
    </row>
    <row r="47" spans="1:215" ht="15">
      <c r="A47" s="314"/>
      <c r="B47" s="314"/>
      <c r="C47" s="16"/>
      <c r="D47" s="16"/>
      <c r="E47" s="16"/>
      <c r="F47" s="16"/>
      <c r="G47" s="16"/>
      <c r="H47" s="16"/>
      <c r="I47" s="16"/>
      <c r="J47" s="16"/>
      <c r="K47" s="16"/>
      <c r="L47" s="16"/>
      <c r="M47" s="16"/>
      <c r="N47" s="16"/>
      <c r="O47" s="16"/>
      <c r="P47" s="16"/>
      <c r="Q47" s="16"/>
      <c r="R47" s="16"/>
      <c r="S47" s="16"/>
      <c r="T47" s="16"/>
      <c r="U47" s="16"/>
      <c r="V47" s="16"/>
      <c r="W47" s="16"/>
      <c r="Y47" s="314"/>
      <c r="Z47" s="314"/>
      <c r="AA47" s="16"/>
      <c r="AB47" s="16"/>
      <c r="AC47" s="16"/>
      <c r="AD47" s="16"/>
      <c r="AE47" s="16"/>
      <c r="AF47" s="16"/>
      <c r="AG47" s="16"/>
      <c r="AH47" s="16"/>
      <c r="AI47" s="16"/>
      <c r="AJ47" s="16"/>
      <c r="AK47" s="16"/>
      <c r="AL47" s="16"/>
      <c r="AM47" s="16"/>
      <c r="AN47" s="16"/>
      <c r="AO47" s="16"/>
      <c r="AP47" s="16"/>
      <c r="AQ47" s="16"/>
      <c r="AR47" s="16"/>
      <c r="AS47" s="16"/>
      <c r="AT47" s="16"/>
      <c r="AU47" s="16"/>
      <c r="AW47" s="315"/>
      <c r="AX47" s="315"/>
      <c r="AY47" s="37"/>
      <c r="AZ47" s="37"/>
      <c r="BA47" s="37"/>
      <c r="BB47" s="37"/>
      <c r="BC47" s="37"/>
      <c r="BD47" s="37"/>
      <c r="BE47" s="37"/>
      <c r="BF47" s="37"/>
      <c r="BG47" s="37"/>
      <c r="BH47" s="37"/>
      <c r="BI47" s="37"/>
      <c r="BJ47" s="37"/>
      <c r="BK47" s="37"/>
      <c r="BL47" s="37"/>
      <c r="BM47" s="37"/>
      <c r="BN47" s="37"/>
      <c r="BO47" s="37"/>
      <c r="BP47" s="37"/>
      <c r="BQ47" s="37"/>
      <c r="BR47" s="37"/>
      <c r="BS47" s="37"/>
      <c r="BT47" s="38"/>
      <c r="BU47" s="315"/>
      <c r="BV47" s="315"/>
      <c r="BW47" s="37"/>
      <c r="BX47" s="37"/>
      <c r="BY47" s="37"/>
      <c r="BZ47" s="37"/>
      <c r="CA47" s="37"/>
      <c r="CB47" s="37"/>
      <c r="CC47" s="37"/>
      <c r="CD47" s="37"/>
      <c r="CE47" s="37"/>
      <c r="CF47" s="37"/>
      <c r="CG47" s="37"/>
      <c r="CH47" s="37"/>
      <c r="CI47" s="37"/>
      <c r="CJ47" s="37"/>
      <c r="CK47" s="37"/>
      <c r="CL47" s="37"/>
      <c r="CM47" s="37"/>
      <c r="CN47" s="37"/>
      <c r="CO47" s="37"/>
      <c r="CP47" s="37"/>
      <c r="CQ47" s="37"/>
      <c r="CR47" s="38"/>
      <c r="CS47" s="315"/>
      <c r="CT47" s="315"/>
      <c r="CU47" s="37"/>
      <c r="CV47" s="37"/>
      <c r="CW47" s="37"/>
      <c r="CX47" s="37"/>
      <c r="CY47" s="37"/>
      <c r="CZ47" s="37"/>
      <c r="DA47" s="37"/>
      <c r="DB47" s="37"/>
      <c r="DC47" s="37"/>
      <c r="DD47" s="37"/>
      <c r="DE47" s="37"/>
      <c r="DF47" s="37"/>
      <c r="DG47" s="37"/>
      <c r="DH47" s="37"/>
      <c r="DI47" s="37"/>
      <c r="DJ47" s="37"/>
      <c r="DK47" s="37"/>
      <c r="DL47" s="37"/>
      <c r="DM47" s="37"/>
      <c r="DN47" s="37"/>
      <c r="DO47" s="37"/>
      <c r="DP47" s="38"/>
      <c r="DQ47" s="315"/>
      <c r="DR47" s="315"/>
      <c r="DS47" s="37"/>
      <c r="DT47" s="37"/>
      <c r="DU47" s="37"/>
      <c r="DV47" s="37"/>
      <c r="DW47" s="37"/>
      <c r="DX47" s="37"/>
      <c r="DY47" s="37"/>
      <c r="DZ47" s="37"/>
      <c r="EA47" s="37"/>
      <c r="EB47" s="37"/>
      <c r="EC47" s="37"/>
      <c r="ED47" s="37"/>
      <c r="EE47" s="37"/>
      <c r="EF47" s="37"/>
      <c r="EG47" s="37"/>
      <c r="EH47" s="37"/>
      <c r="EI47" s="37"/>
      <c r="EJ47" s="37"/>
      <c r="EK47" s="37"/>
      <c r="EL47" s="37"/>
      <c r="EM47" s="37"/>
      <c r="EN47" s="38"/>
      <c r="EO47" s="315"/>
      <c r="EP47" s="315"/>
      <c r="EQ47" s="37"/>
      <c r="ER47" s="37"/>
      <c r="ES47" s="37"/>
      <c r="ET47" s="37"/>
      <c r="EU47" s="37"/>
      <c r="EV47" s="37"/>
      <c r="EW47" s="37"/>
      <c r="EX47" s="37"/>
      <c r="EY47" s="37"/>
      <c r="EZ47" s="37"/>
      <c r="FA47" s="37"/>
      <c r="FB47" s="37"/>
      <c r="FC47" s="37"/>
      <c r="FD47" s="37"/>
      <c r="FE47" s="37"/>
      <c r="FF47" s="37"/>
      <c r="FG47" s="37"/>
      <c r="FH47" s="37"/>
      <c r="FI47" s="37"/>
      <c r="FJ47" s="37"/>
      <c r="FK47" s="37"/>
      <c r="FM47" s="314"/>
      <c r="FN47" s="314"/>
      <c r="FO47" s="16"/>
      <c r="FP47" s="16"/>
      <c r="FQ47" s="16"/>
      <c r="FR47" s="16"/>
      <c r="FS47" s="16"/>
      <c r="FT47" s="16"/>
      <c r="FU47" s="16"/>
      <c r="FV47" s="16"/>
      <c r="FW47" s="16"/>
      <c r="FX47" s="16"/>
      <c r="FY47" s="16"/>
      <c r="FZ47" s="16"/>
      <c r="GA47" s="16"/>
      <c r="GB47" s="16"/>
      <c r="GC47" s="16"/>
      <c r="GD47" s="16"/>
      <c r="GE47" s="16"/>
      <c r="GF47" s="16"/>
      <c r="GG47" s="16"/>
      <c r="GH47" s="16"/>
      <c r="GI47" s="16"/>
      <c r="GK47" s="314"/>
      <c r="GL47" s="314"/>
      <c r="GM47" s="16"/>
      <c r="GN47" s="16"/>
      <c r="GO47" s="16"/>
      <c r="GP47" s="16"/>
      <c r="GQ47" s="16"/>
      <c r="GR47" s="16"/>
      <c r="GS47" s="16"/>
      <c r="GT47" s="16"/>
      <c r="GU47" s="16"/>
      <c r="GV47" s="16"/>
      <c r="GW47" s="16"/>
      <c r="GX47" s="16"/>
      <c r="GY47" s="16"/>
      <c r="GZ47" s="16"/>
      <c r="HA47" s="16"/>
      <c r="HB47" s="16"/>
      <c r="HC47" s="16"/>
      <c r="HD47" s="16"/>
      <c r="HE47" s="16"/>
      <c r="HF47" s="16"/>
      <c r="HG47" s="16"/>
    </row>
    <row r="48" spans="1:215" ht="15">
      <c r="A48" s="16"/>
      <c r="B48" s="18" t="s">
        <v>197</v>
      </c>
      <c r="C48" s="16"/>
      <c r="D48" s="16"/>
      <c r="E48" s="16"/>
      <c r="F48" s="16"/>
      <c r="G48" s="16"/>
      <c r="H48" s="16"/>
      <c r="I48" s="16"/>
      <c r="J48" s="16"/>
      <c r="K48" s="16"/>
      <c r="L48" s="16"/>
      <c r="M48" s="16"/>
      <c r="N48" s="16"/>
      <c r="O48" s="16"/>
      <c r="P48" s="16"/>
      <c r="Q48" s="16"/>
      <c r="R48" s="16"/>
      <c r="S48" s="16"/>
      <c r="T48" s="16"/>
      <c r="U48" s="16"/>
      <c r="V48" s="16"/>
      <c r="W48" s="16"/>
      <c r="Y48" s="16"/>
      <c r="Z48" s="18" t="s">
        <v>197</v>
      </c>
      <c r="AA48" s="16"/>
      <c r="AB48" s="16"/>
      <c r="AC48" s="16"/>
      <c r="AD48" s="16"/>
      <c r="AE48" s="16"/>
      <c r="AF48" s="16"/>
      <c r="AG48" s="16"/>
      <c r="AH48" s="16"/>
      <c r="AI48" s="16"/>
      <c r="AJ48" s="16"/>
      <c r="AK48" s="16"/>
      <c r="AL48" s="16"/>
      <c r="AM48" s="16"/>
      <c r="AN48" s="16"/>
      <c r="AO48" s="16"/>
      <c r="AP48" s="16"/>
      <c r="AQ48" s="16"/>
      <c r="AR48" s="16"/>
      <c r="AS48" s="16"/>
      <c r="AT48" s="16"/>
      <c r="AU48" s="16"/>
      <c r="AW48" s="37"/>
      <c r="AX48" s="28" t="s">
        <v>312</v>
      </c>
      <c r="AY48" s="37"/>
      <c r="AZ48" s="37"/>
      <c r="BA48" s="37"/>
      <c r="BB48" s="37"/>
      <c r="BC48" s="37"/>
      <c r="BD48" s="37"/>
      <c r="BE48" s="37"/>
      <c r="BF48" s="37"/>
      <c r="BG48" s="37"/>
      <c r="BH48" s="37"/>
      <c r="BI48" s="37"/>
      <c r="BJ48" s="37"/>
      <c r="BK48" s="37"/>
      <c r="BL48" s="37"/>
      <c r="BM48" s="37"/>
      <c r="BN48" s="37"/>
      <c r="BO48" s="37"/>
      <c r="BP48" s="37"/>
      <c r="BQ48" s="37"/>
      <c r="BR48" s="37"/>
      <c r="BS48" s="37"/>
      <c r="BT48" s="38"/>
      <c r="BU48" s="37"/>
      <c r="BV48" s="28" t="s">
        <v>312</v>
      </c>
      <c r="BW48" s="37"/>
      <c r="BX48" s="37"/>
      <c r="BY48" s="37"/>
      <c r="BZ48" s="37"/>
      <c r="CA48" s="37"/>
      <c r="CB48" s="37"/>
      <c r="CC48" s="37"/>
      <c r="CD48" s="37"/>
      <c r="CE48" s="37"/>
      <c r="CF48" s="37"/>
      <c r="CG48" s="37"/>
      <c r="CH48" s="37"/>
      <c r="CI48" s="37"/>
      <c r="CJ48" s="37"/>
      <c r="CK48" s="37"/>
      <c r="CL48" s="37"/>
      <c r="CM48" s="37"/>
      <c r="CN48" s="37"/>
      <c r="CO48" s="37"/>
      <c r="CP48" s="37"/>
      <c r="CQ48" s="37"/>
      <c r="CR48" s="38"/>
      <c r="CS48" s="37"/>
      <c r="CT48" s="28" t="s">
        <v>312</v>
      </c>
      <c r="CU48" s="37"/>
      <c r="CV48" s="37"/>
      <c r="CW48" s="37"/>
      <c r="CX48" s="37"/>
      <c r="CY48" s="37"/>
      <c r="CZ48" s="37"/>
      <c r="DA48" s="37"/>
      <c r="DB48" s="37"/>
      <c r="DC48" s="37"/>
      <c r="DD48" s="37"/>
      <c r="DE48" s="37"/>
      <c r="DF48" s="37"/>
      <c r="DG48" s="37"/>
      <c r="DH48" s="37"/>
      <c r="DI48" s="37"/>
      <c r="DJ48" s="37"/>
      <c r="DK48" s="37"/>
      <c r="DL48" s="37"/>
      <c r="DM48" s="37"/>
      <c r="DN48" s="37"/>
      <c r="DO48" s="37"/>
      <c r="DP48" s="38"/>
      <c r="DQ48" s="37"/>
      <c r="DR48" s="28" t="s">
        <v>312</v>
      </c>
      <c r="DS48" s="37"/>
      <c r="DT48" s="37"/>
      <c r="DU48" s="37"/>
      <c r="DV48" s="37"/>
      <c r="DW48" s="37"/>
      <c r="DX48" s="37"/>
      <c r="DY48" s="37"/>
      <c r="DZ48" s="37"/>
      <c r="EA48" s="37"/>
      <c r="EB48" s="37"/>
      <c r="EC48" s="37"/>
      <c r="ED48" s="37"/>
      <c r="EE48" s="37"/>
      <c r="EF48" s="37"/>
      <c r="EG48" s="37"/>
      <c r="EH48" s="37"/>
      <c r="EI48" s="37"/>
      <c r="EJ48" s="37"/>
      <c r="EK48" s="37"/>
      <c r="EL48" s="37"/>
      <c r="EM48" s="37"/>
      <c r="EN48" s="38"/>
      <c r="EO48" s="37"/>
      <c r="EP48" s="28" t="s">
        <v>312</v>
      </c>
      <c r="EQ48" s="37"/>
      <c r="ER48" s="37"/>
      <c r="ES48" s="37"/>
      <c r="ET48" s="37"/>
      <c r="EU48" s="37"/>
      <c r="EV48" s="37"/>
      <c r="EW48" s="37"/>
      <c r="EX48" s="37"/>
      <c r="EY48" s="37"/>
      <c r="EZ48" s="37"/>
      <c r="FA48" s="37"/>
      <c r="FB48" s="37"/>
      <c r="FC48" s="37"/>
      <c r="FD48" s="37"/>
      <c r="FE48" s="37"/>
      <c r="FF48" s="37"/>
      <c r="FG48" s="37"/>
      <c r="FH48" s="37"/>
      <c r="FI48" s="37"/>
      <c r="FJ48" s="37"/>
      <c r="FK48" s="37"/>
      <c r="FM48" s="16"/>
      <c r="FN48" s="18" t="s">
        <v>197</v>
      </c>
      <c r="FO48" s="16"/>
      <c r="FP48" s="16"/>
      <c r="FQ48" s="16"/>
      <c r="FR48" s="16"/>
      <c r="FS48" s="16"/>
      <c r="FT48" s="16"/>
      <c r="FU48" s="16"/>
      <c r="FV48" s="16"/>
      <c r="FW48" s="16"/>
      <c r="FX48" s="16"/>
      <c r="FY48" s="16"/>
      <c r="FZ48" s="16"/>
      <c r="GA48" s="16"/>
      <c r="GB48" s="16"/>
      <c r="GC48" s="16"/>
      <c r="GD48" s="16"/>
      <c r="GE48" s="16"/>
      <c r="GF48" s="16"/>
      <c r="GG48" s="16"/>
      <c r="GH48" s="16"/>
      <c r="GI48" s="16"/>
      <c r="GK48" s="16"/>
      <c r="GL48" s="18" t="s">
        <v>197</v>
      </c>
      <c r="GM48" s="16"/>
      <c r="GN48" s="16"/>
      <c r="GO48" s="16"/>
      <c r="GP48" s="16"/>
      <c r="GQ48" s="16"/>
      <c r="GR48" s="16"/>
      <c r="GS48" s="16"/>
      <c r="GT48" s="16"/>
      <c r="GU48" s="16"/>
      <c r="GV48" s="16"/>
      <c r="GW48" s="16"/>
      <c r="GX48" s="16"/>
      <c r="GY48" s="16"/>
      <c r="GZ48" s="16"/>
      <c r="HA48" s="16"/>
      <c r="HB48" s="16"/>
      <c r="HC48" s="16"/>
      <c r="HD48" s="16"/>
      <c r="HE48" s="16"/>
      <c r="HF48" s="16"/>
      <c r="HG48" s="16"/>
    </row>
    <row r="49" spans="1:215" ht="15.75">
      <c r="A49" s="1"/>
      <c r="B49" s="19" t="s">
        <v>510</v>
      </c>
      <c r="C49" s="47" t="s">
        <v>513</v>
      </c>
      <c r="D49" s="47" t="s">
        <v>513</v>
      </c>
      <c r="E49" s="47" t="s">
        <v>513</v>
      </c>
      <c r="F49" s="47" t="s">
        <v>513</v>
      </c>
      <c r="G49" s="47" t="s">
        <v>513</v>
      </c>
      <c r="H49" s="47" t="s">
        <v>513</v>
      </c>
      <c r="I49" s="47" t="s">
        <v>513</v>
      </c>
      <c r="J49" s="47" t="s">
        <v>513</v>
      </c>
      <c r="K49" s="47" t="s">
        <v>513</v>
      </c>
      <c r="L49" s="47" t="s">
        <v>513</v>
      </c>
      <c r="M49" s="47" t="s">
        <v>513</v>
      </c>
      <c r="N49" s="47" t="s">
        <v>513</v>
      </c>
      <c r="O49" s="47" t="s">
        <v>513</v>
      </c>
      <c r="P49" s="47" t="s">
        <v>513</v>
      </c>
      <c r="Q49" s="47" t="s">
        <v>513</v>
      </c>
      <c r="R49" s="47" t="s">
        <v>513</v>
      </c>
      <c r="S49" s="47" t="s">
        <v>513</v>
      </c>
      <c r="T49" s="47" t="s">
        <v>513</v>
      </c>
      <c r="U49" s="47" t="s">
        <v>513</v>
      </c>
      <c r="V49" s="47" t="s">
        <v>513</v>
      </c>
      <c r="W49" s="47" t="s">
        <v>513</v>
      </c>
      <c r="Y49" s="1"/>
      <c r="Z49" s="19" t="s">
        <v>510</v>
      </c>
      <c r="AA49" s="47" t="s">
        <v>513</v>
      </c>
      <c r="AB49" s="47" t="s">
        <v>513</v>
      </c>
      <c r="AC49" s="47" t="s">
        <v>513</v>
      </c>
      <c r="AD49" s="47" t="s">
        <v>513</v>
      </c>
      <c r="AE49" s="47" t="s">
        <v>513</v>
      </c>
      <c r="AF49" s="47" t="s">
        <v>513</v>
      </c>
      <c r="AG49" s="47" t="s">
        <v>513</v>
      </c>
      <c r="AH49" s="47" t="s">
        <v>513</v>
      </c>
      <c r="AI49" s="47" t="s">
        <v>513</v>
      </c>
      <c r="AJ49" s="47" t="s">
        <v>513</v>
      </c>
      <c r="AK49" s="47" t="s">
        <v>513</v>
      </c>
      <c r="AL49" s="47" t="s">
        <v>513</v>
      </c>
      <c r="AM49" s="47" t="s">
        <v>513</v>
      </c>
      <c r="AN49" s="47" t="s">
        <v>513</v>
      </c>
      <c r="AO49" s="47" t="s">
        <v>513</v>
      </c>
      <c r="AP49" s="47" t="s">
        <v>513</v>
      </c>
      <c r="AQ49" s="47" t="s">
        <v>513</v>
      </c>
      <c r="AR49" s="47" t="s">
        <v>513</v>
      </c>
      <c r="AS49" s="47" t="s">
        <v>513</v>
      </c>
      <c r="AT49" s="47" t="s">
        <v>513</v>
      </c>
      <c r="AU49" s="47" t="s">
        <v>513</v>
      </c>
      <c r="AW49" s="22"/>
      <c r="AX49" s="29" t="s">
        <v>511</v>
      </c>
      <c r="AY49" s="49" t="s">
        <v>514</v>
      </c>
      <c r="AZ49" s="49" t="s">
        <v>514</v>
      </c>
      <c r="BA49" s="49" t="s">
        <v>514</v>
      </c>
      <c r="BB49" s="49" t="s">
        <v>514</v>
      </c>
      <c r="BC49" s="49" t="s">
        <v>514</v>
      </c>
      <c r="BD49" s="49" t="s">
        <v>514</v>
      </c>
      <c r="BE49" s="49" t="s">
        <v>514</v>
      </c>
      <c r="BF49" s="49" t="s">
        <v>514</v>
      </c>
      <c r="BG49" s="49" t="s">
        <v>514</v>
      </c>
      <c r="BH49" s="49" t="s">
        <v>514</v>
      </c>
      <c r="BI49" s="49" t="s">
        <v>514</v>
      </c>
      <c r="BJ49" s="49" t="s">
        <v>514</v>
      </c>
      <c r="BK49" s="49" t="s">
        <v>514</v>
      </c>
      <c r="BL49" s="49" t="s">
        <v>514</v>
      </c>
      <c r="BM49" s="49" t="s">
        <v>514</v>
      </c>
      <c r="BN49" s="49" t="s">
        <v>514</v>
      </c>
      <c r="BO49" s="49" t="s">
        <v>514</v>
      </c>
      <c r="BP49" s="49" t="s">
        <v>514</v>
      </c>
      <c r="BQ49" s="49" t="s">
        <v>514</v>
      </c>
      <c r="BR49" s="49" t="s">
        <v>514</v>
      </c>
      <c r="BS49" s="49" t="s">
        <v>514</v>
      </c>
      <c r="BT49" s="38"/>
      <c r="BU49" s="22"/>
      <c r="BV49" s="29" t="s">
        <v>511</v>
      </c>
      <c r="BW49" s="49" t="s">
        <v>514</v>
      </c>
      <c r="BX49" s="49" t="s">
        <v>514</v>
      </c>
      <c r="BY49" s="49" t="s">
        <v>514</v>
      </c>
      <c r="BZ49" s="49" t="s">
        <v>514</v>
      </c>
      <c r="CA49" s="49" t="s">
        <v>514</v>
      </c>
      <c r="CB49" s="49" t="s">
        <v>514</v>
      </c>
      <c r="CC49" s="49" t="s">
        <v>514</v>
      </c>
      <c r="CD49" s="49" t="s">
        <v>514</v>
      </c>
      <c r="CE49" s="49" t="s">
        <v>514</v>
      </c>
      <c r="CF49" s="49" t="s">
        <v>514</v>
      </c>
      <c r="CG49" s="49" t="s">
        <v>514</v>
      </c>
      <c r="CH49" s="49" t="s">
        <v>514</v>
      </c>
      <c r="CI49" s="49" t="s">
        <v>514</v>
      </c>
      <c r="CJ49" s="49" t="s">
        <v>514</v>
      </c>
      <c r="CK49" s="49" t="s">
        <v>514</v>
      </c>
      <c r="CL49" s="49" t="s">
        <v>514</v>
      </c>
      <c r="CM49" s="49" t="s">
        <v>514</v>
      </c>
      <c r="CN49" s="49" t="s">
        <v>514</v>
      </c>
      <c r="CO49" s="49" t="s">
        <v>514</v>
      </c>
      <c r="CP49" s="49" t="s">
        <v>514</v>
      </c>
      <c r="CQ49" s="49" t="s">
        <v>514</v>
      </c>
      <c r="CR49" s="38"/>
      <c r="CS49" s="22"/>
      <c r="CT49" s="29" t="s">
        <v>511</v>
      </c>
      <c r="CU49" s="49" t="s">
        <v>514</v>
      </c>
      <c r="CV49" s="49" t="s">
        <v>514</v>
      </c>
      <c r="CW49" s="49" t="s">
        <v>514</v>
      </c>
      <c r="CX49" s="49" t="s">
        <v>514</v>
      </c>
      <c r="CY49" s="49" t="s">
        <v>514</v>
      </c>
      <c r="CZ49" s="49" t="s">
        <v>514</v>
      </c>
      <c r="DA49" s="49" t="s">
        <v>514</v>
      </c>
      <c r="DB49" s="49" t="s">
        <v>514</v>
      </c>
      <c r="DC49" s="49" t="s">
        <v>514</v>
      </c>
      <c r="DD49" s="49" t="s">
        <v>514</v>
      </c>
      <c r="DE49" s="49" t="s">
        <v>514</v>
      </c>
      <c r="DF49" s="49" t="s">
        <v>514</v>
      </c>
      <c r="DG49" s="49" t="s">
        <v>514</v>
      </c>
      <c r="DH49" s="49" t="s">
        <v>514</v>
      </c>
      <c r="DI49" s="49" t="s">
        <v>514</v>
      </c>
      <c r="DJ49" s="49" t="s">
        <v>514</v>
      </c>
      <c r="DK49" s="49" t="s">
        <v>514</v>
      </c>
      <c r="DL49" s="49" t="s">
        <v>514</v>
      </c>
      <c r="DM49" s="49" t="s">
        <v>514</v>
      </c>
      <c r="DN49" s="49" t="s">
        <v>514</v>
      </c>
      <c r="DO49" s="49" t="s">
        <v>514</v>
      </c>
      <c r="DP49" s="38"/>
      <c r="DQ49" s="22"/>
      <c r="DR49" s="29" t="s">
        <v>511</v>
      </c>
      <c r="DS49" s="49" t="s">
        <v>514</v>
      </c>
      <c r="DT49" s="49" t="s">
        <v>514</v>
      </c>
      <c r="DU49" s="49" t="s">
        <v>514</v>
      </c>
      <c r="DV49" s="49" t="s">
        <v>514</v>
      </c>
      <c r="DW49" s="49" t="s">
        <v>514</v>
      </c>
      <c r="DX49" s="49" t="s">
        <v>514</v>
      </c>
      <c r="DY49" s="49" t="s">
        <v>514</v>
      </c>
      <c r="DZ49" s="49" t="s">
        <v>514</v>
      </c>
      <c r="EA49" s="49" t="s">
        <v>514</v>
      </c>
      <c r="EB49" s="49" t="s">
        <v>514</v>
      </c>
      <c r="EC49" s="49" t="s">
        <v>514</v>
      </c>
      <c r="ED49" s="49" t="s">
        <v>514</v>
      </c>
      <c r="EE49" s="49" t="s">
        <v>514</v>
      </c>
      <c r="EF49" s="49" t="s">
        <v>514</v>
      </c>
      <c r="EG49" s="49" t="s">
        <v>514</v>
      </c>
      <c r="EH49" s="49" t="s">
        <v>514</v>
      </c>
      <c r="EI49" s="49" t="s">
        <v>514</v>
      </c>
      <c r="EJ49" s="49" t="s">
        <v>514</v>
      </c>
      <c r="EK49" s="49" t="s">
        <v>514</v>
      </c>
      <c r="EL49" s="49" t="s">
        <v>514</v>
      </c>
      <c r="EM49" s="49" t="s">
        <v>514</v>
      </c>
      <c r="EN49" s="38"/>
      <c r="EO49" s="22"/>
      <c r="EP49" s="29" t="s">
        <v>511</v>
      </c>
      <c r="EQ49" s="49" t="s">
        <v>514</v>
      </c>
      <c r="ER49" s="49" t="s">
        <v>514</v>
      </c>
      <c r="ES49" s="49" t="s">
        <v>514</v>
      </c>
      <c r="ET49" s="49" t="s">
        <v>514</v>
      </c>
      <c r="EU49" s="49" t="s">
        <v>514</v>
      </c>
      <c r="EV49" s="49" t="s">
        <v>514</v>
      </c>
      <c r="EW49" s="49" t="s">
        <v>514</v>
      </c>
      <c r="EX49" s="49" t="s">
        <v>514</v>
      </c>
      <c r="EY49" s="49" t="s">
        <v>514</v>
      </c>
      <c r="EZ49" s="49" t="s">
        <v>514</v>
      </c>
      <c r="FA49" s="49" t="s">
        <v>514</v>
      </c>
      <c r="FB49" s="49" t="s">
        <v>514</v>
      </c>
      <c r="FC49" s="49" t="s">
        <v>514</v>
      </c>
      <c r="FD49" s="49" t="s">
        <v>514</v>
      </c>
      <c r="FE49" s="49" t="s">
        <v>514</v>
      </c>
      <c r="FF49" s="49" t="s">
        <v>514</v>
      </c>
      <c r="FG49" s="49" t="s">
        <v>514</v>
      </c>
      <c r="FH49" s="49" t="s">
        <v>514</v>
      </c>
      <c r="FI49" s="49" t="s">
        <v>514</v>
      </c>
      <c r="FJ49" s="49" t="s">
        <v>514</v>
      </c>
      <c r="FK49" s="49" t="s">
        <v>514</v>
      </c>
      <c r="FM49" s="1"/>
      <c r="FN49" s="10" t="s">
        <v>510</v>
      </c>
      <c r="FO49" s="47" t="s">
        <v>513</v>
      </c>
      <c r="FP49" s="47" t="s">
        <v>513</v>
      </c>
      <c r="FQ49" s="47" t="s">
        <v>513</v>
      </c>
      <c r="FR49" s="47" t="s">
        <v>513</v>
      </c>
      <c r="FS49" s="47" t="s">
        <v>513</v>
      </c>
      <c r="FT49" s="47" t="s">
        <v>513</v>
      </c>
      <c r="FU49" s="47" t="s">
        <v>513</v>
      </c>
      <c r="FV49" s="47" t="s">
        <v>513</v>
      </c>
      <c r="FW49" s="47" t="s">
        <v>513</v>
      </c>
      <c r="FX49" s="47" t="s">
        <v>513</v>
      </c>
      <c r="FY49" s="47" t="s">
        <v>513</v>
      </c>
      <c r="FZ49" s="47" t="s">
        <v>513</v>
      </c>
      <c r="GA49" s="47" t="s">
        <v>513</v>
      </c>
      <c r="GB49" s="47" t="s">
        <v>513</v>
      </c>
      <c r="GC49" s="47" t="s">
        <v>513</v>
      </c>
      <c r="GD49" s="47" t="s">
        <v>513</v>
      </c>
      <c r="GE49" s="47" t="s">
        <v>513</v>
      </c>
      <c r="GF49" s="47" t="s">
        <v>513</v>
      </c>
      <c r="GG49" s="47" t="s">
        <v>513</v>
      </c>
      <c r="GH49" s="47" t="s">
        <v>513</v>
      </c>
      <c r="GI49" s="47" t="s">
        <v>513</v>
      </c>
      <c r="GK49" s="1"/>
      <c r="GL49" s="10" t="s">
        <v>510</v>
      </c>
      <c r="GM49" s="47" t="s">
        <v>513</v>
      </c>
      <c r="GN49" s="47" t="s">
        <v>513</v>
      </c>
      <c r="GO49" s="47" t="s">
        <v>513</v>
      </c>
      <c r="GP49" s="47" t="s">
        <v>513</v>
      </c>
      <c r="GQ49" s="47" t="s">
        <v>513</v>
      </c>
      <c r="GR49" s="47" t="s">
        <v>513</v>
      </c>
      <c r="GS49" s="47" t="s">
        <v>513</v>
      </c>
      <c r="GT49" s="47" t="s">
        <v>513</v>
      </c>
      <c r="GU49" s="47" t="s">
        <v>513</v>
      </c>
      <c r="GV49" s="47" t="s">
        <v>513</v>
      </c>
      <c r="GW49" s="47" t="s">
        <v>513</v>
      </c>
      <c r="GX49" s="47" t="s">
        <v>513</v>
      </c>
      <c r="GY49" s="47" t="s">
        <v>513</v>
      </c>
      <c r="GZ49" s="47" t="s">
        <v>513</v>
      </c>
      <c r="HA49" s="47" t="s">
        <v>513</v>
      </c>
      <c r="HB49" s="47" t="s">
        <v>513</v>
      </c>
      <c r="HC49" s="47" t="s">
        <v>513</v>
      </c>
      <c r="HD49" s="47" t="s">
        <v>513</v>
      </c>
      <c r="HE49" s="47" t="s">
        <v>513</v>
      </c>
      <c r="HF49" s="47" t="s">
        <v>513</v>
      </c>
      <c r="HG49" s="47" t="s">
        <v>513</v>
      </c>
    </row>
    <row r="50" spans="1:215" ht="15">
      <c r="A50" s="16"/>
      <c r="B50" s="7" t="s">
        <v>298</v>
      </c>
      <c r="C50" s="16">
        <v>0</v>
      </c>
      <c r="D50" s="16">
        <v>0</v>
      </c>
      <c r="E50" s="16">
        <v>0</v>
      </c>
      <c r="F50" s="16">
        <v>0</v>
      </c>
      <c r="G50" s="16">
        <v>0</v>
      </c>
      <c r="H50" s="16">
        <v>0</v>
      </c>
      <c r="I50" s="16">
        <v>0</v>
      </c>
      <c r="J50" s="16">
        <v>0</v>
      </c>
      <c r="K50" s="16">
        <v>0</v>
      </c>
      <c r="L50" s="16">
        <v>0</v>
      </c>
      <c r="M50" s="16">
        <v>0</v>
      </c>
      <c r="N50" s="16">
        <v>0</v>
      </c>
      <c r="O50" s="16">
        <v>0</v>
      </c>
      <c r="P50" s="16">
        <v>0</v>
      </c>
      <c r="Q50" s="16">
        <v>0</v>
      </c>
      <c r="R50" s="16">
        <v>0</v>
      </c>
      <c r="S50" s="16">
        <v>0</v>
      </c>
      <c r="T50" s="16">
        <v>0</v>
      </c>
      <c r="U50" s="16">
        <v>0</v>
      </c>
      <c r="V50" s="16">
        <v>0</v>
      </c>
      <c r="W50" s="16">
        <v>0</v>
      </c>
      <c r="Y50" s="16"/>
      <c r="Z50" s="7" t="s">
        <v>298</v>
      </c>
      <c r="AA50" s="16">
        <v>0</v>
      </c>
      <c r="AB50" s="16">
        <v>0</v>
      </c>
      <c r="AC50" s="16">
        <v>0</v>
      </c>
      <c r="AD50" s="16">
        <v>0</v>
      </c>
      <c r="AE50" s="16">
        <v>0</v>
      </c>
      <c r="AF50" s="16">
        <v>0</v>
      </c>
      <c r="AG50" s="16">
        <v>0</v>
      </c>
      <c r="AH50" s="16">
        <v>0</v>
      </c>
      <c r="AI50" s="16">
        <v>0</v>
      </c>
      <c r="AJ50" s="16">
        <v>0</v>
      </c>
      <c r="AK50" s="16">
        <v>0</v>
      </c>
      <c r="AL50" s="16">
        <v>0</v>
      </c>
      <c r="AM50" s="16">
        <v>0</v>
      </c>
      <c r="AN50" s="16">
        <v>0</v>
      </c>
      <c r="AO50" s="16">
        <v>6.6</v>
      </c>
      <c r="AP50" s="16">
        <v>7.1</v>
      </c>
      <c r="AQ50" s="16">
        <v>9.5</v>
      </c>
      <c r="AR50" s="16">
        <v>10.1</v>
      </c>
      <c r="AS50" s="16">
        <v>9.9</v>
      </c>
      <c r="AT50" s="16">
        <v>8.6</v>
      </c>
      <c r="AU50" s="16">
        <v>8.4</v>
      </c>
      <c r="AW50" s="37"/>
      <c r="AX50" s="39" t="s">
        <v>299</v>
      </c>
      <c r="AY50" s="37">
        <v>0</v>
      </c>
      <c r="AZ50" s="37">
        <v>0</v>
      </c>
      <c r="BA50" s="37">
        <v>0</v>
      </c>
      <c r="BB50" s="37">
        <v>0</v>
      </c>
      <c r="BC50" s="37">
        <v>0</v>
      </c>
      <c r="BD50" s="37">
        <v>0</v>
      </c>
      <c r="BE50" s="37">
        <v>0</v>
      </c>
      <c r="BF50" s="37">
        <v>0</v>
      </c>
      <c r="BG50" s="37">
        <v>0</v>
      </c>
      <c r="BH50" s="37">
        <v>0</v>
      </c>
      <c r="BI50" s="37">
        <v>0</v>
      </c>
      <c r="BJ50" s="37">
        <v>0</v>
      </c>
      <c r="BK50" s="37">
        <v>0</v>
      </c>
      <c r="BL50" s="37">
        <v>0</v>
      </c>
      <c r="BM50" s="37">
        <v>0.1</v>
      </c>
      <c r="BN50" s="37">
        <v>0.1</v>
      </c>
      <c r="BO50" s="37">
        <v>0</v>
      </c>
      <c r="BP50" s="37">
        <v>0</v>
      </c>
      <c r="BQ50" s="37">
        <v>0</v>
      </c>
      <c r="BR50" s="37">
        <v>0</v>
      </c>
      <c r="BS50" s="37">
        <v>0</v>
      </c>
      <c r="BT50" s="38"/>
      <c r="BU50" s="37"/>
      <c r="BV50" s="39" t="s">
        <v>299</v>
      </c>
      <c r="BW50" s="37">
        <v>0.3</v>
      </c>
      <c r="BX50" s="37">
        <v>0.4</v>
      </c>
      <c r="BY50" s="37">
        <v>0.4</v>
      </c>
      <c r="BZ50" s="37">
        <v>0.3</v>
      </c>
      <c r="CA50" s="37">
        <v>0.3</v>
      </c>
      <c r="CB50" s="37">
        <v>0.3</v>
      </c>
      <c r="CC50" s="37">
        <v>0.2</v>
      </c>
      <c r="CD50" s="37">
        <v>0.2</v>
      </c>
      <c r="CE50" s="37">
        <v>0.2</v>
      </c>
      <c r="CF50" s="37">
        <v>0.2</v>
      </c>
      <c r="CG50" s="37">
        <v>0.2</v>
      </c>
      <c r="CH50" s="37">
        <v>0</v>
      </c>
      <c r="CI50" s="37">
        <v>0.5</v>
      </c>
      <c r="CJ50" s="37">
        <v>1</v>
      </c>
      <c r="CK50" s="37">
        <v>9.4</v>
      </c>
      <c r="CL50" s="37">
        <v>8.6</v>
      </c>
      <c r="CM50" s="37">
        <v>8.5</v>
      </c>
      <c r="CN50" s="37">
        <v>7.5</v>
      </c>
      <c r="CO50" s="37">
        <v>5.5</v>
      </c>
      <c r="CP50" s="37">
        <v>5.9</v>
      </c>
      <c r="CQ50" s="37">
        <v>5.2</v>
      </c>
      <c r="CR50" s="38"/>
      <c r="CS50" s="37"/>
      <c r="CT50" s="39" t="s">
        <v>299</v>
      </c>
      <c r="CU50" s="37">
        <v>6.1</v>
      </c>
      <c r="CV50" s="37">
        <v>4.3</v>
      </c>
      <c r="CW50" s="37">
        <v>3.6</v>
      </c>
      <c r="CX50" s="37">
        <v>3.8</v>
      </c>
      <c r="CY50" s="37">
        <v>3.4</v>
      </c>
      <c r="CZ50" s="37">
        <v>3.1</v>
      </c>
      <c r="DA50" s="37">
        <v>3.4</v>
      </c>
      <c r="DB50" s="37">
        <v>3.7</v>
      </c>
      <c r="DC50" s="37">
        <v>3.7</v>
      </c>
      <c r="DD50" s="37">
        <v>2.5</v>
      </c>
      <c r="DE50" s="37">
        <v>2.2999999999999998</v>
      </c>
      <c r="DF50" s="37">
        <v>0.8</v>
      </c>
      <c r="DG50" s="37">
        <v>1.3</v>
      </c>
      <c r="DH50" s="37">
        <v>1</v>
      </c>
      <c r="DI50" s="37">
        <v>1.8</v>
      </c>
      <c r="DJ50" s="37">
        <v>1.7</v>
      </c>
      <c r="DK50" s="37">
        <v>1.8</v>
      </c>
      <c r="DL50" s="37">
        <v>1.8</v>
      </c>
      <c r="DM50" s="37">
        <v>2</v>
      </c>
      <c r="DN50" s="37">
        <v>1.9</v>
      </c>
      <c r="DO50" s="37">
        <v>1.9</v>
      </c>
      <c r="DP50" s="38"/>
      <c r="DQ50" s="37"/>
      <c r="DR50" s="39" t="s">
        <v>299</v>
      </c>
      <c r="DS50" s="37">
        <v>2</v>
      </c>
      <c r="DT50" s="37">
        <v>2.4</v>
      </c>
      <c r="DU50" s="37">
        <v>1.9</v>
      </c>
      <c r="DV50" s="37">
        <v>1.7</v>
      </c>
      <c r="DW50" s="37">
        <v>1.8</v>
      </c>
      <c r="DX50" s="37">
        <v>1.7</v>
      </c>
      <c r="DY50" s="37">
        <v>1.7</v>
      </c>
      <c r="DZ50" s="37">
        <v>1.6</v>
      </c>
      <c r="EA50" s="37">
        <v>1.4</v>
      </c>
      <c r="EB50" s="37">
        <v>1.1000000000000001</v>
      </c>
      <c r="EC50" s="37">
        <v>1.4</v>
      </c>
      <c r="ED50" s="37">
        <v>0</v>
      </c>
      <c r="EE50" s="37">
        <v>0</v>
      </c>
      <c r="EF50" s="37">
        <v>0</v>
      </c>
      <c r="EG50" s="37">
        <v>0</v>
      </c>
      <c r="EH50" s="37">
        <v>0</v>
      </c>
      <c r="EI50" s="37">
        <v>0</v>
      </c>
      <c r="EJ50" s="37">
        <v>0</v>
      </c>
      <c r="EK50" s="37">
        <v>0</v>
      </c>
      <c r="EL50" s="37">
        <v>0</v>
      </c>
      <c r="EM50" s="37">
        <v>0</v>
      </c>
      <c r="EN50" s="38"/>
      <c r="EO50" s="37"/>
      <c r="EP50" s="39" t="s">
        <v>299</v>
      </c>
      <c r="EQ50" s="37">
        <v>1</v>
      </c>
      <c r="ER50" s="37">
        <v>1</v>
      </c>
      <c r="ES50" s="37">
        <v>0.9</v>
      </c>
      <c r="ET50" s="37">
        <v>0.9</v>
      </c>
      <c r="EU50" s="37">
        <v>0.9</v>
      </c>
      <c r="EV50" s="37">
        <v>0.8</v>
      </c>
      <c r="EW50" s="37">
        <v>0.7</v>
      </c>
      <c r="EX50" s="37">
        <v>0.7</v>
      </c>
      <c r="EY50" s="37">
        <v>0.7</v>
      </c>
      <c r="EZ50" s="37">
        <v>0.5</v>
      </c>
      <c r="FA50" s="37">
        <v>0.6</v>
      </c>
      <c r="FB50" s="37">
        <v>0.3</v>
      </c>
      <c r="FC50" s="37">
        <v>0.3</v>
      </c>
      <c r="FD50" s="37">
        <v>0.3</v>
      </c>
      <c r="FE50" s="37">
        <v>0.4</v>
      </c>
      <c r="FF50" s="37">
        <v>0.4</v>
      </c>
      <c r="FG50" s="37">
        <v>0.5</v>
      </c>
      <c r="FH50" s="37">
        <v>0.5</v>
      </c>
      <c r="FI50" s="37">
        <v>0.5</v>
      </c>
      <c r="FJ50" s="37">
        <v>0.5</v>
      </c>
      <c r="FK50" s="37">
        <v>0.4</v>
      </c>
      <c r="FM50" s="16"/>
      <c r="FN50" s="7" t="s">
        <v>298</v>
      </c>
      <c r="FO50" s="16">
        <v>1</v>
      </c>
      <c r="FP50" s="16">
        <v>0.5</v>
      </c>
      <c r="FQ50" s="16">
        <v>0.5</v>
      </c>
      <c r="FR50" s="16">
        <v>0.7</v>
      </c>
      <c r="FS50" s="16">
        <v>0.7</v>
      </c>
      <c r="FT50" s="16">
        <v>0.6</v>
      </c>
      <c r="FU50" s="16">
        <v>0.7</v>
      </c>
      <c r="FV50" s="16">
        <v>0.6</v>
      </c>
      <c r="FW50" s="16">
        <v>0.6</v>
      </c>
      <c r="FX50" s="16">
        <v>0.4</v>
      </c>
      <c r="FY50" s="16">
        <v>0.4</v>
      </c>
      <c r="FZ50" s="16">
        <v>1.1000000000000001</v>
      </c>
      <c r="GA50" s="16">
        <v>2</v>
      </c>
      <c r="GB50" s="16">
        <v>1.8</v>
      </c>
      <c r="GC50" s="16">
        <v>7</v>
      </c>
      <c r="GD50" s="16">
        <v>5.7</v>
      </c>
      <c r="GE50" s="16">
        <v>7.3</v>
      </c>
      <c r="GF50" s="16">
        <v>7.8</v>
      </c>
      <c r="GG50" s="16">
        <v>6.9</v>
      </c>
      <c r="GH50" s="16">
        <v>6.3</v>
      </c>
      <c r="GI50" s="16">
        <v>6.1</v>
      </c>
      <c r="GK50" s="16"/>
      <c r="GL50" s="7" t="s">
        <v>298</v>
      </c>
      <c r="GM50" s="16">
        <v>4.2</v>
      </c>
      <c r="GN50" s="16">
        <v>1.2</v>
      </c>
      <c r="GO50" s="16">
        <v>0.7</v>
      </c>
      <c r="GP50" s="16">
        <v>0.7</v>
      </c>
      <c r="GQ50" s="16">
        <v>0.8</v>
      </c>
      <c r="GR50" s="16">
        <v>0.7</v>
      </c>
      <c r="GS50" s="16">
        <v>0.8</v>
      </c>
      <c r="GT50" s="16">
        <v>0.8</v>
      </c>
      <c r="GU50" s="16">
        <v>0.7</v>
      </c>
      <c r="GV50" s="16">
        <v>1.2</v>
      </c>
      <c r="GW50" s="16">
        <v>1.7</v>
      </c>
      <c r="GX50" s="16">
        <v>1.6</v>
      </c>
      <c r="GY50" s="16">
        <v>3.4</v>
      </c>
      <c r="GZ50" s="16">
        <v>2.5</v>
      </c>
      <c r="HA50" s="16">
        <v>3</v>
      </c>
      <c r="HB50" s="16">
        <v>3.1</v>
      </c>
      <c r="HC50" s="16">
        <v>3.3</v>
      </c>
      <c r="HD50" s="16">
        <v>3.4</v>
      </c>
      <c r="HE50" s="16">
        <v>3.1</v>
      </c>
      <c r="HF50" s="16">
        <v>3.2</v>
      </c>
      <c r="HG50" s="16">
        <v>3.3</v>
      </c>
    </row>
    <row r="51" spans="1:215" ht="15">
      <c r="A51" s="16"/>
      <c r="B51" s="19" t="s">
        <v>300</v>
      </c>
      <c r="C51" s="16">
        <v>0.1</v>
      </c>
      <c r="D51" s="16">
        <v>0.2</v>
      </c>
      <c r="E51" s="16">
        <v>0.2</v>
      </c>
      <c r="F51" s="16">
        <v>0.3</v>
      </c>
      <c r="G51" s="16">
        <v>0.2</v>
      </c>
      <c r="H51" s="16">
        <v>0.2</v>
      </c>
      <c r="I51" s="16">
        <v>0.1</v>
      </c>
      <c r="J51" s="16">
        <v>0.1</v>
      </c>
      <c r="K51" s="16">
        <v>0.2</v>
      </c>
      <c r="L51" s="16">
        <v>0.1</v>
      </c>
      <c r="M51" s="16">
        <v>0.2</v>
      </c>
      <c r="N51" s="16">
        <v>0.2</v>
      </c>
      <c r="O51" s="16">
        <v>0.2</v>
      </c>
      <c r="P51" s="16">
        <v>0.5</v>
      </c>
      <c r="Q51" s="16">
        <v>0.4</v>
      </c>
      <c r="R51" s="16">
        <v>0.5</v>
      </c>
      <c r="S51" s="16">
        <v>0.7</v>
      </c>
      <c r="T51" s="16">
        <v>1.1000000000000001</v>
      </c>
      <c r="U51" s="16">
        <v>1.3</v>
      </c>
      <c r="V51" s="16">
        <v>1.5</v>
      </c>
      <c r="W51" s="16">
        <v>2</v>
      </c>
      <c r="Y51" s="16"/>
      <c r="Z51" s="19" t="s">
        <v>300</v>
      </c>
      <c r="AA51" s="16">
        <v>0.2</v>
      </c>
      <c r="AB51" s="16">
        <v>0.3</v>
      </c>
      <c r="AC51" s="16">
        <v>0.3</v>
      </c>
      <c r="AD51" s="16">
        <v>0.3</v>
      </c>
      <c r="AE51" s="16">
        <v>0.2</v>
      </c>
      <c r="AF51" s="16">
        <v>0.1</v>
      </c>
      <c r="AG51" s="16">
        <v>0.1</v>
      </c>
      <c r="AH51" s="16">
        <v>0.1</v>
      </c>
      <c r="AI51" s="16">
        <v>0.2</v>
      </c>
      <c r="AJ51" s="16">
        <v>0.1</v>
      </c>
      <c r="AK51" s="16">
        <v>0.1</v>
      </c>
      <c r="AL51" s="16">
        <v>0.2</v>
      </c>
      <c r="AM51" s="16">
        <v>0.2</v>
      </c>
      <c r="AN51" s="16">
        <v>0.4</v>
      </c>
      <c r="AO51" s="16">
        <v>0.5</v>
      </c>
      <c r="AP51" s="16">
        <v>0.6</v>
      </c>
      <c r="AQ51" s="16">
        <v>1</v>
      </c>
      <c r="AR51" s="16">
        <v>1.5</v>
      </c>
      <c r="AS51" s="16">
        <v>1.8</v>
      </c>
      <c r="AT51" s="16">
        <v>1.9</v>
      </c>
      <c r="AU51" s="16">
        <v>2.5</v>
      </c>
      <c r="AW51" s="37"/>
      <c r="AX51" s="29" t="s">
        <v>301</v>
      </c>
      <c r="AY51" s="37">
        <v>0.1</v>
      </c>
      <c r="AZ51" s="37">
        <v>0.2</v>
      </c>
      <c r="BA51" s="37">
        <v>0.2</v>
      </c>
      <c r="BB51" s="37">
        <v>0.2</v>
      </c>
      <c r="BC51" s="37">
        <v>0.1</v>
      </c>
      <c r="BD51" s="37">
        <v>0.1</v>
      </c>
      <c r="BE51" s="37">
        <v>0</v>
      </c>
      <c r="BF51" s="37">
        <v>0.1</v>
      </c>
      <c r="BG51" s="37">
        <v>0.1</v>
      </c>
      <c r="BH51" s="37">
        <v>0.1</v>
      </c>
      <c r="BI51" s="37">
        <v>0.1</v>
      </c>
      <c r="BJ51" s="37">
        <v>0.1</v>
      </c>
      <c r="BK51" s="37">
        <v>0.1</v>
      </c>
      <c r="BL51" s="37">
        <v>0.3</v>
      </c>
      <c r="BM51" s="37">
        <v>0.4</v>
      </c>
      <c r="BN51" s="37">
        <v>0.5</v>
      </c>
      <c r="BO51" s="37">
        <v>0.8</v>
      </c>
      <c r="BP51" s="37">
        <v>1.3</v>
      </c>
      <c r="BQ51" s="37">
        <v>1.6</v>
      </c>
      <c r="BR51" s="37">
        <v>1.8</v>
      </c>
      <c r="BS51" s="37">
        <v>2.4</v>
      </c>
      <c r="BT51" s="38"/>
      <c r="BU51" s="37"/>
      <c r="BV51" s="29" t="s">
        <v>301</v>
      </c>
      <c r="BW51" s="37">
        <v>0.2</v>
      </c>
      <c r="BX51" s="37">
        <v>0.5</v>
      </c>
      <c r="BY51" s="37">
        <v>0.7</v>
      </c>
      <c r="BZ51" s="37">
        <v>0.6</v>
      </c>
      <c r="CA51" s="37">
        <v>0.3</v>
      </c>
      <c r="CB51" s="37">
        <v>0.2</v>
      </c>
      <c r="CC51" s="37">
        <v>0.1</v>
      </c>
      <c r="CD51" s="37">
        <v>0.1</v>
      </c>
      <c r="CE51" s="37">
        <v>0.2</v>
      </c>
      <c r="CF51" s="37">
        <v>0.2</v>
      </c>
      <c r="CG51" s="37">
        <v>0.2</v>
      </c>
      <c r="CH51" s="37">
        <v>0.2</v>
      </c>
      <c r="CI51" s="37">
        <v>0.2</v>
      </c>
      <c r="CJ51" s="37">
        <v>0.5</v>
      </c>
      <c r="CK51" s="37">
        <v>0.6</v>
      </c>
      <c r="CL51" s="37">
        <v>0.7</v>
      </c>
      <c r="CM51" s="37">
        <v>0.9</v>
      </c>
      <c r="CN51" s="37">
        <v>1.4</v>
      </c>
      <c r="CO51" s="37">
        <v>1.9</v>
      </c>
      <c r="CP51" s="37">
        <v>2</v>
      </c>
      <c r="CQ51" s="37">
        <v>2.8</v>
      </c>
      <c r="CR51" s="38"/>
      <c r="CS51" s="37"/>
      <c r="CT51" s="29" t="s">
        <v>301</v>
      </c>
      <c r="CU51" s="37">
        <v>0.2</v>
      </c>
      <c r="CV51" s="37">
        <v>0.4</v>
      </c>
      <c r="CW51" s="37">
        <v>0.5</v>
      </c>
      <c r="CX51" s="37">
        <v>0.5</v>
      </c>
      <c r="CY51" s="37">
        <v>0.3</v>
      </c>
      <c r="CZ51" s="37">
        <v>0.2</v>
      </c>
      <c r="DA51" s="37">
        <v>0.1</v>
      </c>
      <c r="DB51" s="37">
        <v>0.1</v>
      </c>
      <c r="DC51" s="37">
        <v>0.2</v>
      </c>
      <c r="DD51" s="37">
        <v>0.2</v>
      </c>
      <c r="DE51" s="37">
        <v>0.2</v>
      </c>
      <c r="DF51" s="37">
        <v>0.2</v>
      </c>
      <c r="DG51" s="37">
        <v>0.2</v>
      </c>
      <c r="DH51" s="37">
        <v>0.5</v>
      </c>
      <c r="DI51" s="37">
        <v>0.6</v>
      </c>
      <c r="DJ51" s="37">
        <v>0.8</v>
      </c>
      <c r="DK51" s="37">
        <v>1.1000000000000001</v>
      </c>
      <c r="DL51" s="37">
        <v>1.6</v>
      </c>
      <c r="DM51" s="37">
        <v>1.9</v>
      </c>
      <c r="DN51" s="37">
        <v>2.1</v>
      </c>
      <c r="DO51" s="37">
        <v>2.8</v>
      </c>
      <c r="DP51" s="38"/>
      <c r="DQ51" s="37"/>
      <c r="DR51" s="29" t="s">
        <v>301</v>
      </c>
      <c r="DS51" s="37">
        <v>0.3</v>
      </c>
      <c r="DT51" s="37">
        <v>0.7</v>
      </c>
      <c r="DU51" s="37">
        <v>0.7</v>
      </c>
      <c r="DV51" s="37">
        <v>0.6</v>
      </c>
      <c r="DW51" s="37">
        <v>0.4</v>
      </c>
      <c r="DX51" s="37">
        <v>0.2</v>
      </c>
      <c r="DY51" s="37">
        <v>0.1</v>
      </c>
      <c r="DZ51" s="37">
        <v>0.2</v>
      </c>
      <c r="EA51" s="37">
        <v>0.2</v>
      </c>
      <c r="EB51" s="37">
        <v>0.2</v>
      </c>
      <c r="EC51" s="37">
        <v>0.2</v>
      </c>
      <c r="ED51" s="37">
        <v>0.3</v>
      </c>
      <c r="EE51" s="37">
        <v>0.3</v>
      </c>
      <c r="EF51" s="37">
        <v>1</v>
      </c>
      <c r="EG51" s="37">
        <v>1.3</v>
      </c>
      <c r="EH51" s="37">
        <v>1.7</v>
      </c>
      <c r="EI51" s="37">
        <v>2.2000000000000002</v>
      </c>
      <c r="EJ51" s="37">
        <v>3.1</v>
      </c>
      <c r="EK51" s="37">
        <v>4.3</v>
      </c>
      <c r="EL51" s="37">
        <v>4.5999999999999996</v>
      </c>
      <c r="EM51" s="37">
        <v>6.3</v>
      </c>
      <c r="EN51" s="38"/>
      <c r="EO51" s="37"/>
      <c r="EP51" s="29" t="s">
        <v>301</v>
      </c>
      <c r="EQ51" s="37">
        <v>0.2</v>
      </c>
      <c r="ER51" s="37">
        <v>0.4</v>
      </c>
      <c r="ES51" s="37">
        <v>0.4</v>
      </c>
      <c r="ET51" s="37">
        <v>0.4</v>
      </c>
      <c r="EU51" s="37">
        <v>0.2</v>
      </c>
      <c r="EV51" s="37">
        <v>0.1</v>
      </c>
      <c r="EW51" s="37">
        <v>0.1</v>
      </c>
      <c r="EX51" s="37">
        <v>0.1</v>
      </c>
      <c r="EY51" s="37">
        <v>0.2</v>
      </c>
      <c r="EZ51" s="37">
        <v>0.1</v>
      </c>
      <c r="FA51" s="37">
        <v>0.2</v>
      </c>
      <c r="FB51" s="37">
        <v>0.2</v>
      </c>
      <c r="FC51" s="37">
        <v>0.2</v>
      </c>
      <c r="FD51" s="37">
        <v>0.5</v>
      </c>
      <c r="FE51" s="37">
        <v>0.6</v>
      </c>
      <c r="FF51" s="37">
        <v>0.7</v>
      </c>
      <c r="FG51" s="37">
        <v>1.2</v>
      </c>
      <c r="FH51" s="37">
        <v>1.7</v>
      </c>
      <c r="FI51" s="37">
        <v>2</v>
      </c>
      <c r="FJ51" s="37">
        <v>2.2000000000000002</v>
      </c>
      <c r="FK51" s="37">
        <v>3</v>
      </c>
      <c r="FM51" s="16"/>
      <c r="FN51" s="10" t="s">
        <v>300</v>
      </c>
      <c r="FO51" s="16">
        <v>0.2</v>
      </c>
      <c r="FP51" s="16">
        <v>0.3</v>
      </c>
      <c r="FQ51" s="16">
        <v>0.3</v>
      </c>
      <c r="FR51" s="16">
        <v>0.4</v>
      </c>
      <c r="FS51" s="16">
        <v>0.2</v>
      </c>
      <c r="FT51" s="16">
        <v>0.1</v>
      </c>
      <c r="FU51" s="16">
        <v>0.1</v>
      </c>
      <c r="FV51" s="16">
        <v>0.1</v>
      </c>
      <c r="FW51" s="16">
        <v>0.1</v>
      </c>
      <c r="FX51" s="16">
        <v>0.1</v>
      </c>
      <c r="FY51" s="16">
        <v>0.1</v>
      </c>
      <c r="FZ51" s="16">
        <v>0.1</v>
      </c>
      <c r="GA51" s="16">
        <v>0.1</v>
      </c>
      <c r="GB51" s="16">
        <v>0.3</v>
      </c>
      <c r="GC51" s="16">
        <v>0.4</v>
      </c>
      <c r="GD51" s="16">
        <v>0.5</v>
      </c>
      <c r="GE51" s="16">
        <v>0.7</v>
      </c>
      <c r="GF51" s="16">
        <v>1.1000000000000001</v>
      </c>
      <c r="GG51" s="16">
        <v>1.4</v>
      </c>
      <c r="GH51" s="16">
        <v>1.5</v>
      </c>
      <c r="GI51" s="16">
        <v>1.8</v>
      </c>
      <c r="GK51" s="16"/>
      <c r="GL51" s="10" t="s">
        <v>300</v>
      </c>
      <c r="GM51" s="16">
        <v>0.1</v>
      </c>
      <c r="GN51" s="16">
        <v>0.2</v>
      </c>
      <c r="GO51" s="16">
        <v>0.2</v>
      </c>
      <c r="GP51" s="16">
        <v>0.2</v>
      </c>
      <c r="GQ51" s="16">
        <v>0.2</v>
      </c>
      <c r="GR51" s="16">
        <v>0.1</v>
      </c>
      <c r="GS51" s="16">
        <v>0.1</v>
      </c>
      <c r="GT51" s="16">
        <v>0.1</v>
      </c>
      <c r="GU51" s="16">
        <v>0.1</v>
      </c>
      <c r="GV51" s="16">
        <v>0.1</v>
      </c>
      <c r="GW51" s="16">
        <v>0.1</v>
      </c>
      <c r="GX51" s="16">
        <v>0.1</v>
      </c>
      <c r="GY51" s="16">
        <v>0.1</v>
      </c>
      <c r="GZ51" s="16">
        <v>0.3</v>
      </c>
      <c r="HA51" s="16">
        <v>0.4</v>
      </c>
      <c r="HB51" s="16">
        <v>0.5</v>
      </c>
      <c r="HC51" s="16">
        <v>0.8</v>
      </c>
      <c r="HD51" s="16">
        <v>1.1000000000000001</v>
      </c>
      <c r="HE51" s="16">
        <v>1.4</v>
      </c>
      <c r="HF51" s="16">
        <v>1.4</v>
      </c>
      <c r="HG51" s="16">
        <v>1.9</v>
      </c>
    </row>
    <row r="52" spans="1:215" ht="15">
      <c r="A52" s="16"/>
      <c r="B52" s="19" t="s">
        <v>302</v>
      </c>
      <c r="C52" s="16">
        <v>99.9</v>
      </c>
      <c r="D52" s="16">
        <v>99.5</v>
      </c>
      <c r="E52" s="16">
        <v>99.8</v>
      </c>
      <c r="F52" s="16">
        <v>99.7</v>
      </c>
      <c r="G52" s="16">
        <v>99.8</v>
      </c>
      <c r="H52" s="16">
        <v>99.8</v>
      </c>
      <c r="I52" s="16">
        <v>99.9</v>
      </c>
      <c r="J52" s="16">
        <v>99.9</v>
      </c>
      <c r="K52" s="16">
        <v>99.8</v>
      </c>
      <c r="L52" s="16">
        <v>99.9</v>
      </c>
      <c r="M52" s="16">
        <v>99.8</v>
      </c>
      <c r="N52" s="16">
        <v>99.8</v>
      </c>
      <c r="O52" s="16">
        <v>99.8</v>
      </c>
      <c r="P52" s="16">
        <v>99.5</v>
      </c>
      <c r="Q52" s="16">
        <v>99.5</v>
      </c>
      <c r="R52" s="16">
        <v>99.5</v>
      </c>
      <c r="S52" s="16">
        <v>99.3</v>
      </c>
      <c r="T52" s="16">
        <v>98.9</v>
      </c>
      <c r="U52" s="16">
        <v>98.7</v>
      </c>
      <c r="V52" s="16">
        <v>98.5</v>
      </c>
      <c r="W52" s="16">
        <v>98</v>
      </c>
      <c r="Y52" s="16"/>
      <c r="Z52" s="19" t="s">
        <v>302</v>
      </c>
      <c r="AA52" s="16">
        <v>99.8</v>
      </c>
      <c r="AB52" s="16">
        <v>99.5</v>
      </c>
      <c r="AC52" s="16">
        <v>99.4</v>
      </c>
      <c r="AD52" s="16">
        <v>99.4</v>
      </c>
      <c r="AE52" s="16">
        <v>99.3</v>
      </c>
      <c r="AF52" s="16">
        <v>97.4</v>
      </c>
      <c r="AG52" s="16">
        <v>99.9</v>
      </c>
      <c r="AH52" s="16">
        <v>99.9</v>
      </c>
      <c r="AI52" s="16">
        <v>99.8</v>
      </c>
      <c r="AJ52" s="16">
        <v>99.9</v>
      </c>
      <c r="AK52" s="16">
        <v>99.9</v>
      </c>
      <c r="AL52" s="16">
        <v>99.8</v>
      </c>
      <c r="AM52" s="16">
        <v>99.8</v>
      </c>
      <c r="AN52" s="16">
        <v>99.6</v>
      </c>
      <c r="AO52" s="16">
        <v>93</v>
      </c>
      <c r="AP52" s="16">
        <v>92.3</v>
      </c>
      <c r="AQ52" s="16">
        <v>89.5</v>
      </c>
      <c r="AR52" s="16">
        <v>88.4</v>
      </c>
      <c r="AS52" s="16">
        <v>88.3</v>
      </c>
      <c r="AT52" s="16">
        <v>89.5</v>
      </c>
      <c r="AU52" s="16">
        <v>89.1</v>
      </c>
      <c r="AW52" s="37"/>
      <c r="AX52" s="29" t="s">
        <v>303</v>
      </c>
      <c r="AY52" s="37">
        <v>99.9</v>
      </c>
      <c r="AZ52" s="37">
        <v>99.6</v>
      </c>
      <c r="BA52" s="37">
        <v>99.7</v>
      </c>
      <c r="BB52" s="37">
        <v>99.7</v>
      </c>
      <c r="BC52" s="37">
        <v>99.7</v>
      </c>
      <c r="BD52" s="37">
        <v>99.7</v>
      </c>
      <c r="BE52" s="37">
        <v>100</v>
      </c>
      <c r="BF52" s="37">
        <v>99.9</v>
      </c>
      <c r="BG52" s="37">
        <v>99.9</v>
      </c>
      <c r="BH52" s="37">
        <v>99.9</v>
      </c>
      <c r="BI52" s="37">
        <v>99.9</v>
      </c>
      <c r="BJ52" s="37">
        <v>99.9</v>
      </c>
      <c r="BK52" s="37">
        <v>99.9</v>
      </c>
      <c r="BL52" s="37">
        <v>99.7</v>
      </c>
      <c r="BM52" s="37">
        <v>99.6</v>
      </c>
      <c r="BN52" s="37">
        <v>99.4</v>
      </c>
      <c r="BO52" s="37">
        <v>99.2</v>
      </c>
      <c r="BP52" s="37">
        <v>98.7</v>
      </c>
      <c r="BQ52" s="37">
        <v>98.4</v>
      </c>
      <c r="BR52" s="37">
        <v>98.2</v>
      </c>
      <c r="BS52" s="37">
        <v>97.6</v>
      </c>
      <c r="BT52" s="38"/>
      <c r="BU52" s="37"/>
      <c r="BV52" s="29" t="s">
        <v>303</v>
      </c>
      <c r="BW52" s="37">
        <v>99.5</v>
      </c>
      <c r="BX52" s="37">
        <v>97.6</v>
      </c>
      <c r="BY52" s="37">
        <v>95.7</v>
      </c>
      <c r="BZ52" s="37">
        <v>95.4</v>
      </c>
      <c r="CA52" s="37">
        <v>95.1</v>
      </c>
      <c r="CB52" s="37">
        <v>91</v>
      </c>
      <c r="CC52" s="37">
        <v>99.7</v>
      </c>
      <c r="CD52" s="37">
        <v>99.6</v>
      </c>
      <c r="CE52" s="37">
        <v>99.6</v>
      </c>
      <c r="CF52" s="37">
        <v>99.6</v>
      </c>
      <c r="CG52" s="37">
        <v>99.6</v>
      </c>
      <c r="CH52" s="37">
        <v>99.7</v>
      </c>
      <c r="CI52" s="37">
        <v>99.3</v>
      </c>
      <c r="CJ52" s="37">
        <v>98.5</v>
      </c>
      <c r="CK52" s="37">
        <v>90</v>
      </c>
      <c r="CL52" s="37">
        <v>90.7</v>
      </c>
      <c r="CM52" s="37">
        <v>90.6</v>
      </c>
      <c r="CN52" s="37">
        <v>91</v>
      </c>
      <c r="CO52" s="37">
        <v>92.7</v>
      </c>
      <c r="CP52" s="37">
        <v>92</v>
      </c>
      <c r="CQ52" s="37">
        <v>92</v>
      </c>
      <c r="CR52" s="38"/>
      <c r="CS52" s="37"/>
      <c r="CT52" s="29" t="s">
        <v>303</v>
      </c>
      <c r="CU52" s="37">
        <v>93.7</v>
      </c>
      <c r="CV52" s="37">
        <v>93.9</v>
      </c>
      <c r="CW52" s="37">
        <v>94.2</v>
      </c>
      <c r="CX52" s="37">
        <v>93.6</v>
      </c>
      <c r="CY52" s="37">
        <v>91.9</v>
      </c>
      <c r="CZ52" s="37">
        <v>86.2</v>
      </c>
      <c r="DA52" s="37">
        <v>96.5</v>
      </c>
      <c r="DB52" s="37">
        <v>96.1</v>
      </c>
      <c r="DC52" s="37">
        <v>96.1</v>
      </c>
      <c r="DD52" s="37">
        <v>97.3</v>
      </c>
      <c r="DE52" s="37">
        <v>97.6</v>
      </c>
      <c r="DF52" s="37">
        <v>99</v>
      </c>
      <c r="DG52" s="37">
        <v>98.6</v>
      </c>
      <c r="DH52" s="37">
        <v>98.4</v>
      </c>
      <c r="DI52" s="37">
        <v>97.5</v>
      </c>
      <c r="DJ52" s="37">
        <v>97.5</v>
      </c>
      <c r="DK52" s="37">
        <v>97</v>
      </c>
      <c r="DL52" s="37">
        <v>96.5</v>
      </c>
      <c r="DM52" s="37">
        <v>96.1</v>
      </c>
      <c r="DN52" s="37">
        <v>96</v>
      </c>
      <c r="DO52" s="37">
        <v>95.2</v>
      </c>
      <c r="DP52" s="38"/>
      <c r="DQ52" s="37"/>
      <c r="DR52" s="29" t="s">
        <v>303</v>
      </c>
      <c r="DS52" s="37">
        <v>97.7</v>
      </c>
      <c r="DT52" s="37">
        <v>94.4</v>
      </c>
      <c r="DU52" s="37">
        <v>94.5</v>
      </c>
      <c r="DV52" s="37">
        <v>94.9</v>
      </c>
      <c r="DW52" s="37">
        <v>92.7</v>
      </c>
      <c r="DX52" s="37">
        <v>91</v>
      </c>
      <c r="DY52" s="37">
        <v>98.1</v>
      </c>
      <c r="DZ52" s="37">
        <v>98.2</v>
      </c>
      <c r="EA52" s="37">
        <v>98.4</v>
      </c>
      <c r="EB52" s="37">
        <v>98.7</v>
      </c>
      <c r="EC52" s="37">
        <v>98.4</v>
      </c>
      <c r="ED52" s="37">
        <v>99.7</v>
      </c>
      <c r="EE52" s="37">
        <v>99.7</v>
      </c>
      <c r="EF52" s="37">
        <v>98.9</v>
      </c>
      <c r="EG52" s="37">
        <v>98.6</v>
      </c>
      <c r="EH52" s="37">
        <v>98.3</v>
      </c>
      <c r="EI52" s="37">
        <v>97.8</v>
      </c>
      <c r="EJ52" s="37">
        <v>96.9</v>
      </c>
      <c r="EK52" s="37">
        <v>95.7</v>
      </c>
      <c r="EL52" s="37">
        <v>95.4</v>
      </c>
      <c r="EM52" s="37">
        <v>93.7</v>
      </c>
      <c r="EN52" s="38"/>
      <c r="EO52" s="37"/>
      <c r="EP52" s="29" t="s">
        <v>303</v>
      </c>
      <c r="EQ52" s="37">
        <v>98.8</v>
      </c>
      <c r="ER52" s="37">
        <v>97.4</v>
      </c>
      <c r="ES52" s="37">
        <v>97.3</v>
      </c>
      <c r="ET52" s="37">
        <v>97.9</v>
      </c>
      <c r="EU52" s="37">
        <v>96.9</v>
      </c>
      <c r="EV52" s="37">
        <v>96.4</v>
      </c>
      <c r="EW52" s="37">
        <v>99.2</v>
      </c>
      <c r="EX52" s="37">
        <v>99.2</v>
      </c>
      <c r="EY52" s="37">
        <v>99.2</v>
      </c>
      <c r="EZ52" s="37">
        <v>99.4</v>
      </c>
      <c r="FA52" s="37">
        <v>99.3</v>
      </c>
      <c r="FB52" s="37">
        <v>99.5</v>
      </c>
      <c r="FC52" s="37">
        <v>99.5</v>
      </c>
      <c r="FD52" s="37">
        <v>99.1</v>
      </c>
      <c r="FE52" s="37">
        <v>98.9</v>
      </c>
      <c r="FF52" s="37">
        <v>98.9</v>
      </c>
      <c r="FG52" s="37">
        <v>98.4</v>
      </c>
      <c r="FH52" s="37">
        <v>97.8</v>
      </c>
      <c r="FI52" s="37">
        <v>97.5</v>
      </c>
      <c r="FJ52" s="37">
        <v>97.3</v>
      </c>
      <c r="FK52" s="37">
        <v>96.5</v>
      </c>
      <c r="FM52" s="16"/>
      <c r="FN52" s="10" t="s">
        <v>302</v>
      </c>
      <c r="FO52" s="16">
        <v>98.8</v>
      </c>
      <c r="FP52" s="16">
        <v>97.6</v>
      </c>
      <c r="FQ52" s="16">
        <v>96.9</v>
      </c>
      <c r="FR52" s="16">
        <v>96.3</v>
      </c>
      <c r="FS52" s="16">
        <v>93.1</v>
      </c>
      <c r="FT52" s="16">
        <v>88.3</v>
      </c>
      <c r="FU52" s="16">
        <v>99.2</v>
      </c>
      <c r="FV52" s="16">
        <v>99.3</v>
      </c>
      <c r="FW52" s="16">
        <v>99.3</v>
      </c>
      <c r="FX52" s="16">
        <v>99.5</v>
      </c>
      <c r="FY52" s="16">
        <v>99.5</v>
      </c>
      <c r="FZ52" s="16">
        <v>98.8</v>
      </c>
      <c r="GA52" s="16">
        <v>97.9</v>
      </c>
      <c r="GB52" s="16">
        <v>97.8</v>
      </c>
      <c r="GC52" s="16">
        <v>92.6</v>
      </c>
      <c r="GD52" s="16">
        <v>93.8</v>
      </c>
      <c r="GE52" s="16">
        <v>92</v>
      </c>
      <c r="GF52" s="16">
        <v>91.1</v>
      </c>
      <c r="GG52" s="16">
        <v>91.8</v>
      </c>
      <c r="GH52" s="16">
        <v>92.3</v>
      </c>
      <c r="GI52" s="16">
        <v>92</v>
      </c>
      <c r="GK52" s="16"/>
      <c r="GL52" s="10" t="s">
        <v>302</v>
      </c>
      <c r="GM52" s="16">
        <v>95.7</v>
      </c>
      <c r="GN52" s="16">
        <v>97.2</v>
      </c>
      <c r="GO52" s="16">
        <v>96.5</v>
      </c>
      <c r="GP52" s="16">
        <v>96.6</v>
      </c>
      <c r="GQ52" s="16">
        <v>93.6</v>
      </c>
      <c r="GR52" s="16">
        <v>85.1</v>
      </c>
      <c r="GS52" s="16">
        <v>99.1</v>
      </c>
      <c r="GT52" s="16">
        <v>99.2</v>
      </c>
      <c r="GU52" s="16">
        <v>99.2</v>
      </c>
      <c r="GV52" s="16">
        <v>98.7</v>
      </c>
      <c r="GW52" s="16">
        <v>98.2</v>
      </c>
      <c r="GX52" s="16">
        <v>98.2</v>
      </c>
      <c r="GY52" s="16">
        <v>96.5</v>
      </c>
      <c r="GZ52" s="16">
        <v>97.2</v>
      </c>
      <c r="HA52" s="16">
        <v>96.6</v>
      </c>
      <c r="HB52" s="16">
        <v>96.3</v>
      </c>
      <c r="HC52" s="16">
        <v>96</v>
      </c>
      <c r="HD52" s="16">
        <v>95.5</v>
      </c>
      <c r="HE52" s="16">
        <v>95.5</v>
      </c>
      <c r="HF52" s="16">
        <v>95.4</v>
      </c>
      <c r="HG52" s="16">
        <v>94.8</v>
      </c>
    </row>
    <row r="53" spans="1:215" ht="15">
      <c r="A53" s="16"/>
      <c r="B53" s="19" t="s">
        <v>304</v>
      </c>
      <c r="C53" s="48" t="s">
        <v>305</v>
      </c>
      <c r="D53" s="48" t="s">
        <v>305</v>
      </c>
      <c r="E53" s="48" t="s">
        <v>305</v>
      </c>
      <c r="F53" s="48" t="s">
        <v>305</v>
      </c>
      <c r="G53" s="48" t="s">
        <v>305</v>
      </c>
      <c r="H53" s="48" t="s">
        <v>305</v>
      </c>
      <c r="I53" s="48" t="s">
        <v>305</v>
      </c>
      <c r="J53" s="48" t="s">
        <v>305</v>
      </c>
      <c r="K53" s="48" t="s">
        <v>305</v>
      </c>
      <c r="L53" s="48" t="s">
        <v>305</v>
      </c>
      <c r="M53" s="48" t="s">
        <v>305</v>
      </c>
      <c r="N53" s="48">
        <v>0</v>
      </c>
      <c r="O53" s="48">
        <v>0</v>
      </c>
      <c r="P53" s="48">
        <v>0</v>
      </c>
      <c r="Q53" s="48">
        <v>0.1</v>
      </c>
      <c r="R53" s="48" t="s">
        <v>305</v>
      </c>
      <c r="S53" s="48" t="s">
        <v>305</v>
      </c>
      <c r="T53" s="48" t="s">
        <v>305</v>
      </c>
      <c r="U53" s="48" t="s">
        <v>305</v>
      </c>
      <c r="V53" s="48" t="s">
        <v>305</v>
      </c>
      <c r="W53" s="48" t="s">
        <v>305</v>
      </c>
      <c r="Y53" s="16"/>
      <c r="Z53" s="19" t="s">
        <v>304</v>
      </c>
      <c r="AA53" s="48" t="s">
        <v>305</v>
      </c>
      <c r="AB53" s="48" t="s">
        <v>305</v>
      </c>
      <c r="AC53" s="48" t="s">
        <v>305</v>
      </c>
      <c r="AD53" s="48" t="s">
        <v>305</v>
      </c>
      <c r="AE53" s="48" t="s">
        <v>305</v>
      </c>
      <c r="AF53" s="48" t="s">
        <v>305</v>
      </c>
      <c r="AG53" s="48" t="s">
        <v>305</v>
      </c>
      <c r="AH53" s="48" t="s">
        <v>305</v>
      </c>
      <c r="AI53" s="48" t="s">
        <v>305</v>
      </c>
      <c r="AJ53" s="48" t="s">
        <v>305</v>
      </c>
      <c r="AK53" s="48" t="s">
        <v>305</v>
      </c>
      <c r="AL53" s="48">
        <v>0</v>
      </c>
      <c r="AM53" s="48">
        <v>0</v>
      </c>
      <c r="AN53" s="48">
        <v>0</v>
      </c>
      <c r="AO53" s="48">
        <v>0</v>
      </c>
      <c r="AP53" s="48" t="s">
        <v>305</v>
      </c>
      <c r="AQ53" s="48" t="s">
        <v>305</v>
      </c>
      <c r="AR53" s="48" t="s">
        <v>305</v>
      </c>
      <c r="AS53" s="48" t="s">
        <v>305</v>
      </c>
      <c r="AT53" s="48" t="s">
        <v>305</v>
      </c>
      <c r="AU53" s="48" t="s">
        <v>305</v>
      </c>
      <c r="AW53" s="37"/>
      <c r="AX53" s="29" t="s">
        <v>306</v>
      </c>
      <c r="AY53" s="50" t="s">
        <v>321</v>
      </c>
      <c r="AZ53" s="50" t="s">
        <v>321</v>
      </c>
      <c r="BA53" s="50" t="s">
        <v>321</v>
      </c>
      <c r="BB53" s="50" t="s">
        <v>321</v>
      </c>
      <c r="BC53" s="50" t="s">
        <v>321</v>
      </c>
      <c r="BD53" s="50" t="s">
        <v>321</v>
      </c>
      <c r="BE53" s="50" t="s">
        <v>321</v>
      </c>
      <c r="BF53" s="50" t="s">
        <v>321</v>
      </c>
      <c r="BG53" s="50" t="s">
        <v>321</v>
      </c>
      <c r="BH53" s="50" t="s">
        <v>321</v>
      </c>
      <c r="BI53" s="50" t="s">
        <v>321</v>
      </c>
      <c r="BJ53" s="50">
        <v>0</v>
      </c>
      <c r="BK53" s="50">
        <v>0</v>
      </c>
      <c r="BL53" s="50">
        <v>0</v>
      </c>
      <c r="BM53" s="50">
        <v>0</v>
      </c>
      <c r="BN53" s="50" t="s">
        <v>321</v>
      </c>
      <c r="BO53" s="50" t="s">
        <v>321</v>
      </c>
      <c r="BP53" s="50" t="s">
        <v>321</v>
      </c>
      <c r="BQ53" s="50" t="s">
        <v>321</v>
      </c>
      <c r="BR53" s="50" t="s">
        <v>321</v>
      </c>
      <c r="BS53" s="50" t="s">
        <v>321</v>
      </c>
      <c r="BT53" s="38"/>
      <c r="BU53" s="37"/>
      <c r="BV53" s="29" t="s">
        <v>306</v>
      </c>
      <c r="BW53" s="50" t="s">
        <v>321</v>
      </c>
      <c r="BX53" s="50" t="s">
        <v>321</v>
      </c>
      <c r="BY53" s="50" t="s">
        <v>321</v>
      </c>
      <c r="BZ53" s="50" t="s">
        <v>321</v>
      </c>
      <c r="CA53" s="50" t="s">
        <v>321</v>
      </c>
      <c r="CB53" s="50" t="s">
        <v>321</v>
      </c>
      <c r="CC53" s="50" t="s">
        <v>321</v>
      </c>
      <c r="CD53" s="50" t="s">
        <v>321</v>
      </c>
      <c r="CE53" s="50" t="s">
        <v>321</v>
      </c>
      <c r="CF53" s="50" t="s">
        <v>321</v>
      </c>
      <c r="CG53" s="50" t="s">
        <v>321</v>
      </c>
      <c r="CH53" s="50">
        <v>0</v>
      </c>
      <c r="CI53" s="50">
        <v>0</v>
      </c>
      <c r="CJ53" s="50">
        <v>0</v>
      </c>
      <c r="CK53" s="50">
        <v>0</v>
      </c>
      <c r="CL53" s="50" t="s">
        <v>321</v>
      </c>
      <c r="CM53" s="50" t="s">
        <v>321</v>
      </c>
      <c r="CN53" s="50" t="s">
        <v>321</v>
      </c>
      <c r="CO53" s="50" t="s">
        <v>321</v>
      </c>
      <c r="CP53" s="50" t="s">
        <v>321</v>
      </c>
      <c r="CQ53" s="50" t="s">
        <v>321</v>
      </c>
      <c r="CR53" s="38"/>
      <c r="CS53" s="37"/>
      <c r="CT53" s="29" t="s">
        <v>306</v>
      </c>
      <c r="CU53" s="50" t="s">
        <v>321</v>
      </c>
      <c r="CV53" s="50" t="s">
        <v>321</v>
      </c>
      <c r="CW53" s="50" t="s">
        <v>321</v>
      </c>
      <c r="CX53" s="50" t="s">
        <v>321</v>
      </c>
      <c r="CY53" s="50" t="s">
        <v>321</v>
      </c>
      <c r="CZ53" s="50" t="s">
        <v>321</v>
      </c>
      <c r="DA53" s="50" t="s">
        <v>321</v>
      </c>
      <c r="DB53" s="50">
        <v>0</v>
      </c>
      <c r="DC53" s="50">
        <v>0</v>
      </c>
      <c r="DD53" s="50">
        <v>0</v>
      </c>
      <c r="DE53" s="50">
        <v>0</v>
      </c>
      <c r="DF53" s="50">
        <v>0</v>
      </c>
      <c r="DG53" s="50">
        <v>0</v>
      </c>
      <c r="DH53" s="50">
        <v>0</v>
      </c>
      <c r="DI53" s="50">
        <v>0</v>
      </c>
      <c r="DJ53" s="50" t="s">
        <v>321</v>
      </c>
      <c r="DK53" s="50" t="s">
        <v>321</v>
      </c>
      <c r="DL53" s="50" t="s">
        <v>321</v>
      </c>
      <c r="DM53" s="50" t="s">
        <v>321</v>
      </c>
      <c r="DN53" s="50" t="s">
        <v>321</v>
      </c>
      <c r="DO53" s="50" t="s">
        <v>321</v>
      </c>
      <c r="DP53" s="38"/>
      <c r="DQ53" s="37"/>
      <c r="DR53" s="29" t="s">
        <v>306</v>
      </c>
      <c r="DS53" s="50" t="s">
        <v>321</v>
      </c>
      <c r="DT53" s="50" t="s">
        <v>321</v>
      </c>
      <c r="DU53" s="50" t="s">
        <v>321</v>
      </c>
      <c r="DV53" s="50" t="s">
        <v>321</v>
      </c>
      <c r="DW53" s="50" t="s">
        <v>321</v>
      </c>
      <c r="DX53" s="50" t="s">
        <v>321</v>
      </c>
      <c r="DY53" s="50" t="s">
        <v>321</v>
      </c>
      <c r="DZ53" s="50" t="s">
        <v>321</v>
      </c>
      <c r="EA53" s="50">
        <v>0</v>
      </c>
      <c r="EB53" s="50">
        <v>0</v>
      </c>
      <c r="EC53" s="50">
        <v>0</v>
      </c>
      <c r="ED53" s="50">
        <v>0</v>
      </c>
      <c r="EE53" s="50">
        <v>0</v>
      </c>
      <c r="EF53" s="50">
        <v>0.1</v>
      </c>
      <c r="EG53" s="50">
        <v>0.1</v>
      </c>
      <c r="EH53" s="50" t="s">
        <v>321</v>
      </c>
      <c r="EI53" s="50" t="s">
        <v>321</v>
      </c>
      <c r="EJ53" s="50" t="s">
        <v>321</v>
      </c>
      <c r="EK53" s="50" t="s">
        <v>321</v>
      </c>
      <c r="EL53" s="50" t="s">
        <v>321</v>
      </c>
      <c r="EM53" s="50" t="s">
        <v>321</v>
      </c>
      <c r="EN53" s="38"/>
      <c r="EO53" s="37"/>
      <c r="EP53" s="29" t="s">
        <v>306</v>
      </c>
      <c r="EQ53" s="50" t="s">
        <v>321</v>
      </c>
      <c r="ER53" s="50" t="s">
        <v>321</v>
      </c>
      <c r="ES53" s="50" t="s">
        <v>321</v>
      </c>
      <c r="ET53" s="50" t="s">
        <v>321</v>
      </c>
      <c r="EU53" s="50" t="s">
        <v>321</v>
      </c>
      <c r="EV53" s="50" t="s">
        <v>321</v>
      </c>
      <c r="EW53" s="50" t="s">
        <v>321</v>
      </c>
      <c r="EX53" s="50" t="s">
        <v>321</v>
      </c>
      <c r="EY53" s="50" t="s">
        <v>321</v>
      </c>
      <c r="EZ53" s="50" t="s">
        <v>321</v>
      </c>
      <c r="FA53" s="50" t="s">
        <v>321</v>
      </c>
      <c r="FB53" s="50">
        <v>0</v>
      </c>
      <c r="FC53" s="50">
        <v>0</v>
      </c>
      <c r="FD53" s="50">
        <v>0</v>
      </c>
      <c r="FE53" s="50">
        <v>0</v>
      </c>
      <c r="FF53" s="50" t="s">
        <v>321</v>
      </c>
      <c r="FG53" s="50" t="s">
        <v>321</v>
      </c>
      <c r="FH53" s="50" t="s">
        <v>321</v>
      </c>
      <c r="FI53" s="50" t="s">
        <v>321</v>
      </c>
      <c r="FJ53" s="50" t="s">
        <v>321</v>
      </c>
      <c r="FK53" s="50" t="s">
        <v>321</v>
      </c>
      <c r="FM53" s="16"/>
      <c r="FN53" s="10" t="s">
        <v>304</v>
      </c>
      <c r="FO53" s="48" t="s">
        <v>305</v>
      </c>
      <c r="FP53" s="48" t="s">
        <v>305</v>
      </c>
      <c r="FQ53" s="48" t="s">
        <v>305</v>
      </c>
      <c r="FR53" s="48" t="s">
        <v>305</v>
      </c>
      <c r="FS53" s="48" t="s">
        <v>305</v>
      </c>
      <c r="FT53" s="48" t="s">
        <v>305</v>
      </c>
      <c r="FU53" s="48" t="s">
        <v>305</v>
      </c>
      <c r="FV53" s="48" t="s">
        <v>305</v>
      </c>
      <c r="FW53" s="48" t="s">
        <v>305</v>
      </c>
      <c r="FX53" s="48" t="s">
        <v>305</v>
      </c>
      <c r="FY53" s="48" t="s">
        <v>305</v>
      </c>
      <c r="FZ53" s="48">
        <v>0</v>
      </c>
      <c r="GA53" s="48">
        <v>0</v>
      </c>
      <c r="GB53" s="48">
        <v>0</v>
      </c>
      <c r="GC53" s="48">
        <v>0</v>
      </c>
      <c r="GD53" s="48" t="s">
        <v>305</v>
      </c>
      <c r="GE53" s="48" t="s">
        <v>305</v>
      </c>
      <c r="GF53" s="48" t="s">
        <v>305</v>
      </c>
      <c r="GG53" s="48" t="s">
        <v>305</v>
      </c>
      <c r="GH53" s="48" t="s">
        <v>305</v>
      </c>
      <c r="GI53" s="48" t="s">
        <v>305</v>
      </c>
      <c r="GK53" s="16"/>
      <c r="GL53" s="10" t="s">
        <v>304</v>
      </c>
      <c r="GM53" s="48" t="s">
        <v>305</v>
      </c>
      <c r="GN53" s="48" t="s">
        <v>305</v>
      </c>
      <c r="GO53" s="48" t="s">
        <v>305</v>
      </c>
      <c r="GP53" s="48" t="s">
        <v>305</v>
      </c>
      <c r="GQ53" s="48" t="s">
        <v>305</v>
      </c>
      <c r="GR53" s="48" t="s">
        <v>305</v>
      </c>
      <c r="GS53" s="48" t="s">
        <v>305</v>
      </c>
      <c r="GT53" s="48" t="s">
        <v>305</v>
      </c>
      <c r="GU53" s="48" t="s">
        <v>305</v>
      </c>
      <c r="GV53" s="48" t="s">
        <v>305</v>
      </c>
      <c r="GW53" s="48">
        <v>0</v>
      </c>
      <c r="GX53" s="48">
        <v>0</v>
      </c>
      <c r="GY53" s="48">
        <v>0</v>
      </c>
      <c r="GZ53" s="48">
        <v>0</v>
      </c>
      <c r="HA53" s="48">
        <v>0</v>
      </c>
      <c r="HB53" s="48" t="s">
        <v>305</v>
      </c>
      <c r="HC53" s="48" t="s">
        <v>305</v>
      </c>
      <c r="HD53" s="48" t="s">
        <v>305</v>
      </c>
      <c r="HE53" s="48" t="s">
        <v>305</v>
      </c>
      <c r="HF53" s="48" t="s">
        <v>305</v>
      </c>
      <c r="HG53" s="48" t="s">
        <v>305</v>
      </c>
    </row>
    <row r="54" spans="1:215" ht="15">
      <c r="A54" s="16"/>
      <c r="B54" s="19" t="s">
        <v>308</v>
      </c>
      <c r="C54" s="16">
        <v>0</v>
      </c>
      <c r="D54" s="48" t="s">
        <v>305</v>
      </c>
      <c r="E54" s="48" t="s">
        <v>305</v>
      </c>
      <c r="F54" s="48" t="s">
        <v>305</v>
      </c>
      <c r="G54" s="48" t="s">
        <v>305</v>
      </c>
      <c r="H54" s="48" t="s">
        <v>305</v>
      </c>
      <c r="I54" s="48" t="s">
        <v>305</v>
      </c>
      <c r="J54" s="48" t="s">
        <v>305</v>
      </c>
      <c r="K54" s="48" t="s">
        <v>305</v>
      </c>
      <c r="L54" s="48" t="s">
        <v>305</v>
      </c>
      <c r="M54" s="48" t="s">
        <v>305</v>
      </c>
      <c r="N54" s="48" t="s">
        <v>305</v>
      </c>
      <c r="O54" s="48" t="s">
        <v>305</v>
      </c>
      <c r="P54" s="48" t="s">
        <v>305</v>
      </c>
      <c r="Q54" s="48" t="s">
        <v>305</v>
      </c>
      <c r="R54" s="48" t="s">
        <v>305</v>
      </c>
      <c r="S54" s="48" t="s">
        <v>305</v>
      </c>
      <c r="T54" s="48" t="s">
        <v>305</v>
      </c>
      <c r="U54" s="48" t="s">
        <v>305</v>
      </c>
      <c r="V54" s="48" t="s">
        <v>305</v>
      </c>
      <c r="W54" s="48" t="s">
        <v>305</v>
      </c>
      <c r="Y54" s="16"/>
      <c r="Z54" s="19" t="s">
        <v>308</v>
      </c>
      <c r="AA54" s="16">
        <v>0</v>
      </c>
      <c r="AB54" s="48" t="s">
        <v>305</v>
      </c>
      <c r="AC54" s="48" t="s">
        <v>305</v>
      </c>
      <c r="AD54" s="48" t="s">
        <v>305</v>
      </c>
      <c r="AE54" s="48" t="s">
        <v>305</v>
      </c>
      <c r="AF54" s="48" t="s">
        <v>305</v>
      </c>
      <c r="AG54" s="48" t="s">
        <v>305</v>
      </c>
      <c r="AH54" s="48" t="s">
        <v>305</v>
      </c>
      <c r="AI54" s="48" t="s">
        <v>305</v>
      </c>
      <c r="AJ54" s="48" t="s">
        <v>305</v>
      </c>
      <c r="AK54" s="48" t="s">
        <v>305</v>
      </c>
      <c r="AL54" s="48" t="s">
        <v>305</v>
      </c>
      <c r="AM54" s="48" t="s">
        <v>305</v>
      </c>
      <c r="AN54" s="48" t="s">
        <v>305</v>
      </c>
      <c r="AO54" s="48" t="s">
        <v>305</v>
      </c>
      <c r="AP54" s="48" t="s">
        <v>305</v>
      </c>
      <c r="AQ54" s="48" t="s">
        <v>305</v>
      </c>
      <c r="AR54" s="48" t="s">
        <v>305</v>
      </c>
      <c r="AS54" s="48" t="s">
        <v>305</v>
      </c>
      <c r="AT54" s="48" t="s">
        <v>305</v>
      </c>
      <c r="AU54" s="48" t="s">
        <v>305</v>
      </c>
      <c r="AW54" s="37"/>
      <c r="AX54" s="29" t="s">
        <v>309</v>
      </c>
      <c r="AY54" s="37">
        <v>0</v>
      </c>
      <c r="AZ54" s="50" t="s">
        <v>321</v>
      </c>
      <c r="BA54" s="50" t="s">
        <v>321</v>
      </c>
      <c r="BB54" s="50" t="s">
        <v>321</v>
      </c>
      <c r="BC54" s="50" t="s">
        <v>321</v>
      </c>
      <c r="BD54" s="50" t="s">
        <v>321</v>
      </c>
      <c r="BE54" s="50" t="s">
        <v>321</v>
      </c>
      <c r="BF54" s="50" t="s">
        <v>321</v>
      </c>
      <c r="BG54" s="50" t="s">
        <v>321</v>
      </c>
      <c r="BH54" s="50" t="s">
        <v>321</v>
      </c>
      <c r="BI54" s="50" t="s">
        <v>321</v>
      </c>
      <c r="BJ54" s="50" t="s">
        <v>321</v>
      </c>
      <c r="BK54" s="50" t="s">
        <v>321</v>
      </c>
      <c r="BL54" s="50" t="s">
        <v>321</v>
      </c>
      <c r="BM54" s="50" t="s">
        <v>321</v>
      </c>
      <c r="BN54" s="50" t="s">
        <v>321</v>
      </c>
      <c r="BO54" s="50" t="s">
        <v>321</v>
      </c>
      <c r="BP54" s="50" t="s">
        <v>321</v>
      </c>
      <c r="BQ54" s="50" t="s">
        <v>321</v>
      </c>
      <c r="BR54" s="50" t="s">
        <v>321</v>
      </c>
      <c r="BS54" s="50" t="s">
        <v>321</v>
      </c>
      <c r="BT54" s="38"/>
      <c r="BU54" s="37"/>
      <c r="BV54" s="29" t="s">
        <v>309</v>
      </c>
      <c r="BW54" s="37">
        <v>0</v>
      </c>
      <c r="BX54" s="50" t="s">
        <v>321</v>
      </c>
      <c r="BY54" s="50" t="s">
        <v>321</v>
      </c>
      <c r="BZ54" s="50" t="s">
        <v>321</v>
      </c>
      <c r="CA54" s="50" t="s">
        <v>321</v>
      </c>
      <c r="CB54" s="50" t="s">
        <v>321</v>
      </c>
      <c r="CC54" s="50" t="s">
        <v>321</v>
      </c>
      <c r="CD54" s="50" t="s">
        <v>321</v>
      </c>
      <c r="CE54" s="50" t="s">
        <v>321</v>
      </c>
      <c r="CF54" s="50" t="s">
        <v>321</v>
      </c>
      <c r="CG54" s="50" t="s">
        <v>321</v>
      </c>
      <c r="CH54" s="50" t="s">
        <v>321</v>
      </c>
      <c r="CI54" s="50" t="s">
        <v>321</v>
      </c>
      <c r="CJ54" s="50" t="s">
        <v>321</v>
      </c>
      <c r="CK54" s="50" t="s">
        <v>321</v>
      </c>
      <c r="CL54" s="50" t="s">
        <v>321</v>
      </c>
      <c r="CM54" s="50" t="s">
        <v>321</v>
      </c>
      <c r="CN54" s="50" t="s">
        <v>321</v>
      </c>
      <c r="CO54" s="50" t="s">
        <v>321</v>
      </c>
      <c r="CP54" s="50" t="s">
        <v>321</v>
      </c>
      <c r="CQ54" s="50" t="s">
        <v>321</v>
      </c>
      <c r="CR54" s="38"/>
      <c r="CS54" s="37"/>
      <c r="CT54" s="29" t="s">
        <v>309</v>
      </c>
      <c r="CU54" s="37">
        <v>0</v>
      </c>
      <c r="CV54" s="50" t="s">
        <v>321</v>
      </c>
      <c r="CW54" s="50" t="s">
        <v>321</v>
      </c>
      <c r="CX54" s="50" t="s">
        <v>321</v>
      </c>
      <c r="CY54" s="50" t="s">
        <v>321</v>
      </c>
      <c r="CZ54" s="50" t="s">
        <v>321</v>
      </c>
      <c r="DA54" s="50" t="s">
        <v>321</v>
      </c>
      <c r="DB54" s="50" t="s">
        <v>321</v>
      </c>
      <c r="DC54" s="50" t="s">
        <v>321</v>
      </c>
      <c r="DD54" s="50" t="s">
        <v>321</v>
      </c>
      <c r="DE54" s="50" t="s">
        <v>321</v>
      </c>
      <c r="DF54" s="50" t="s">
        <v>321</v>
      </c>
      <c r="DG54" s="50" t="s">
        <v>321</v>
      </c>
      <c r="DH54" s="50" t="s">
        <v>321</v>
      </c>
      <c r="DI54" s="50" t="s">
        <v>321</v>
      </c>
      <c r="DJ54" s="50" t="s">
        <v>321</v>
      </c>
      <c r="DK54" s="50" t="s">
        <v>321</v>
      </c>
      <c r="DL54" s="50" t="s">
        <v>321</v>
      </c>
      <c r="DM54" s="50" t="s">
        <v>321</v>
      </c>
      <c r="DN54" s="50" t="s">
        <v>321</v>
      </c>
      <c r="DO54" s="50" t="s">
        <v>321</v>
      </c>
      <c r="DP54" s="38"/>
      <c r="DQ54" s="37"/>
      <c r="DR54" s="29" t="s">
        <v>309</v>
      </c>
      <c r="DS54" s="37">
        <v>0</v>
      </c>
      <c r="DT54" s="50" t="s">
        <v>321</v>
      </c>
      <c r="DU54" s="50" t="s">
        <v>321</v>
      </c>
      <c r="DV54" s="50" t="s">
        <v>321</v>
      </c>
      <c r="DW54" s="50" t="s">
        <v>321</v>
      </c>
      <c r="DX54" s="50" t="s">
        <v>321</v>
      </c>
      <c r="DY54" s="50" t="s">
        <v>321</v>
      </c>
      <c r="DZ54" s="50" t="s">
        <v>321</v>
      </c>
      <c r="EA54" s="50" t="s">
        <v>321</v>
      </c>
      <c r="EB54" s="50" t="s">
        <v>321</v>
      </c>
      <c r="EC54" s="50" t="s">
        <v>321</v>
      </c>
      <c r="ED54" s="50" t="s">
        <v>321</v>
      </c>
      <c r="EE54" s="50" t="s">
        <v>321</v>
      </c>
      <c r="EF54" s="50" t="s">
        <v>321</v>
      </c>
      <c r="EG54" s="50" t="s">
        <v>321</v>
      </c>
      <c r="EH54" s="50" t="s">
        <v>321</v>
      </c>
      <c r="EI54" s="50" t="s">
        <v>321</v>
      </c>
      <c r="EJ54" s="50" t="s">
        <v>321</v>
      </c>
      <c r="EK54" s="50" t="s">
        <v>321</v>
      </c>
      <c r="EL54" s="50" t="s">
        <v>321</v>
      </c>
      <c r="EM54" s="50" t="s">
        <v>321</v>
      </c>
      <c r="EN54" s="38"/>
      <c r="EO54" s="37"/>
      <c r="EP54" s="29" t="s">
        <v>309</v>
      </c>
      <c r="EQ54" s="37">
        <v>0</v>
      </c>
      <c r="ER54" s="50" t="s">
        <v>321</v>
      </c>
      <c r="ES54" s="50" t="s">
        <v>321</v>
      </c>
      <c r="ET54" s="50" t="s">
        <v>321</v>
      </c>
      <c r="EU54" s="50" t="s">
        <v>321</v>
      </c>
      <c r="EV54" s="50" t="s">
        <v>321</v>
      </c>
      <c r="EW54" s="50" t="s">
        <v>321</v>
      </c>
      <c r="EX54" s="50" t="s">
        <v>321</v>
      </c>
      <c r="EY54" s="50" t="s">
        <v>321</v>
      </c>
      <c r="EZ54" s="50" t="s">
        <v>321</v>
      </c>
      <c r="FA54" s="50" t="s">
        <v>321</v>
      </c>
      <c r="FB54" s="50" t="s">
        <v>321</v>
      </c>
      <c r="FC54" s="50" t="s">
        <v>321</v>
      </c>
      <c r="FD54" s="50" t="s">
        <v>321</v>
      </c>
      <c r="FE54" s="50" t="s">
        <v>321</v>
      </c>
      <c r="FF54" s="50" t="s">
        <v>321</v>
      </c>
      <c r="FG54" s="50" t="s">
        <v>321</v>
      </c>
      <c r="FH54" s="50" t="s">
        <v>321</v>
      </c>
      <c r="FI54" s="50" t="s">
        <v>321</v>
      </c>
      <c r="FJ54" s="50" t="s">
        <v>321</v>
      </c>
      <c r="FK54" s="50" t="s">
        <v>321</v>
      </c>
      <c r="FM54" s="16"/>
      <c r="FN54" s="10" t="s">
        <v>308</v>
      </c>
      <c r="FO54" s="16">
        <v>0</v>
      </c>
      <c r="FP54" s="48" t="s">
        <v>305</v>
      </c>
      <c r="FQ54" s="48" t="s">
        <v>305</v>
      </c>
      <c r="FR54" s="48" t="s">
        <v>305</v>
      </c>
      <c r="FS54" s="48" t="s">
        <v>305</v>
      </c>
      <c r="FT54" s="48" t="s">
        <v>305</v>
      </c>
      <c r="FU54" s="48" t="s">
        <v>305</v>
      </c>
      <c r="FV54" s="48" t="s">
        <v>305</v>
      </c>
      <c r="FW54" s="48" t="s">
        <v>305</v>
      </c>
      <c r="FX54" s="48" t="s">
        <v>305</v>
      </c>
      <c r="FY54" s="48" t="s">
        <v>305</v>
      </c>
      <c r="FZ54" s="48" t="s">
        <v>305</v>
      </c>
      <c r="GA54" s="48" t="s">
        <v>305</v>
      </c>
      <c r="GB54" s="48" t="s">
        <v>305</v>
      </c>
      <c r="GC54" s="48" t="s">
        <v>305</v>
      </c>
      <c r="GD54" s="48" t="s">
        <v>305</v>
      </c>
      <c r="GE54" s="48" t="s">
        <v>305</v>
      </c>
      <c r="GF54" s="48" t="s">
        <v>305</v>
      </c>
      <c r="GG54" s="48" t="s">
        <v>305</v>
      </c>
      <c r="GH54" s="48" t="s">
        <v>305</v>
      </c>
      <c r="GI54" s="48" t="s">
        <v>305</v>
      </c>
      <c r="GK54" s="16"/>
      <c r="GL54" s="10" t="s">
        <v>308</v>
      </c>
      <c r="GM54" s="16">
        <v>0</v>
      </c>
      <c r="GN54" s="48" t="s">
        <v>305</v>
      </c>
      <c r="GO54" s="48" t="s">
        <v>305</v>
      </c>
      <c r="GP54" s="48" t="s">
        <v>305</v>
      </c>
      <c r="GQ54" s="48" t="s">
        <v>305</v>
      </c>
      <c r="GR54" s="48" t="s">
        <v>305</v>
      </c>
      <c r="GS54" s="48" t="s">
        <v>305</v>
      </c>
      <c r="GT54" s="48" t="s">
        <v>305</v>
      </c>
      <c r="GU54" s="48" t="s">
        <v>305</v>
      </c>
      <c r="GV54" s="48" t="s">
        <v>305</v>
      </c>
      <c r="GW54" s="48" t="s">
        <v>305</v>
      </c>
      <c r="GX54" s="48" t="s">
        <v>305</v>
      </c>
      <c r="GY54" s="48" t="s">
        <v>305</v>
      </c>
      <c r="GZ54" s="48" t="s">
        <v>305</v>
      </c>
      <c r="HA54" s="48" t="s">
        <v>305</v>
      </c>
      <c r="HB54" s="48" t="s">
        <v>305</v>
      </c>
      <c r="HC54" s="48" t="s">
        <v>305</v>
      </c>
      <c r="HD54" s="48" t="s">
        <v>305</v>
      </c>
      <c r="HE54" s="48" t="s">
        <v>305</v>
      </c>
      <c r="HF54" s="48" t="s">
        <v>305</v>
      </c>
      <c r="HG54" s="48" t="s">
        <v>305</v>
      </c>
    </row>
    <row r="55" spans="1:215" ht="15">
      <c r="A55" s="16"/>
      <c r="B55" s="19" t="s">
        <v>310</v>
      </c>
      <c r="C55" s="16">
        <v>0</v>
      </c>
      <c r="D55" s="16">
        <v>0.3</v>
      </c>
      <c r="E55" s="16">
        <v>0</v>
      </c>
      <c r="F55" s="16">
        <v>0</v>
      </c>
      <c r="G55" s="16">
        <v>0</v>
      </c>
      <c r="H55" s="16">
        <v>0</v>
      </c>
      <c r="I55" s="16">
        <v>0</v>
      </c>
      <c r="J55" s="16">
        <v>0</v>
      </c>
      <c r="K55" s="16">
        <v>0</v>
      </c>
      <c r="L55" s="16">
        <v>0</v>
      </c>
      <c r="M55" s="16">
        <v>0</v>
      </c>
      <c r="N55" s="16">
        <v>0</v>
      </c>
      <c r="O55" s="16">
        <v>0</v>
      </c>
      <c r="P55" s="16">
        <v>0</v>
      </c>
      <c r="Q55" s="16">
        <v>0</v>
      </c>
      <c r="R55" s="16">
        <v>0</v>
      </c>
      <c r="S55" s="16">
        <v>0</v>
      </c>
      <c r="T55" s="16">
        <v>0</v>
      </c>
      <c r="U55" s="16">
        <v>0</v>
      </c>
      <c r="V55" s="16">
        <v>0</v>
      </c>
      <c r="W55" s="16">
        <v>0</v>
      </c>
      <c r="Y55" s="16"/>
      <c r="Z55" s="19" t="s">
        <v>310</v>
      </c>
      <c r="AA55" s="16">
        <v>0</v>
      </c>
      <c r="AB55" s="16">
        <v>0.2</v>
      </c>
      <c r="AC55" s="16">
        <v>0.3</v>
      </c>
      <c r="AD55" s="16">
        <v>0.3</v>
      </c>
      <c r="AE55" s="16">
        <v>0.6</v>
      </c>
      <c r="AF55" s="16">
        <v>2.5</v>
      </c>
      <c r="AG55" s="16">
        <v>0</v>
      </c>
      <c r="AH55" s="16">
        <v>0</v>
      </c>
      <c r="AI55" s="16">
        <v>0</v>
      </c>
      <c r="AJ55" s="16">
        <v>0</v>
      </c>
      <c r="AK55" s="16">
        <v>0</v>
      </c>
      <c r="AL55" s="16">
        <v>0</v>
      </c>
      <c r="AM55" s="16">
        <v>0</v>
      </c>
      <c r="AN55" s="16">
        <v>0</v>
      </c>
      <c r="AO55" s="16">
        <v>0</v>
      </c>
      <c r="AP55" s="16">
        <v>0</v>
      </c>
      <c r="AQ55" s="16">
        <v>0</v>
      </c>
      <c r="AR55" s="16">
        <v>0</v>
      </c>
      <c r="AS55" s="16">
        <v>0</v>
      </c>
      <c r="AT55" s="16">
        <v>0</v>
      </c>
      <c r="AU55" s="16">
        <v>0</v>
      </c>
      <c r="AW55" s="37"/>
      <c r="AX55" s="29" t="s">
        <v>311</v>
      </c>
      <c r="AY55" s="37">
        <v>0</v>
      </c>
      <c r="AZ55" s="37">
        <v>0.2</v>
      </c>
      <c r="BA55" s="37">
        <v>0.1</v>
      </c>
      <c r="BB55" s="37">
        <v>0.1</v>
      </c>
      <c r="BC55" s="37">
        <v>0.2</v>
      </c>
      <c r="BD55" s="37">
        <v>0.3</v>
      </c>
      <c r="BE55" s="37">
        <v>0</v>
      </c>
      <c r="BF55" s="37">
        <v>0</v>
      </c>
      <c r="BG55" s="37">
        <v>0</v>
      </c>
      <c r="BH55" s="37">
        <v>0</v>
      </c>
      <c r="BI55" s="37">
        <v>0</v>
      </c>
      <c r="BJ55" s="37">
        <v>0</v>
      </c>
      <c r="BK55" s="37">
        <v>0</v>
      </c>
      <c r="BL55" s="37">
        <v>0</v>
      </c>
      <c r="BM55" s="37">
        <v>0</v>
      </c>
      <c r="BN55" s="37">
        <v>0</v>
      </c>
      <c r="BO55" s="37">
        <v>0</v>
      </c>
      <c r="BP55" s="37">
        <v>0</v>
      </c>
      <c r="BQ55" s="37">
        <v>0</v>
      </c>
      <c r="BR55" s="37">
        <v>0</v>
      </c>
      <c r="BS55" s="37">
        <v>0</v>
      </c>
      <c r="BT55" s="38"/>
      <c r="BU55" s="37"/>
      <c r="BV55" s="29" t="s">
        <v>311</v>
      </c>
      <c r="BW55" s="37">
        <v>0</v>
      </c>
      <c r="BX55" s="37">
        <v>1.5</v>
      </c>
      <c r="BY55" s="37">
        <v>3.3</v>
      </c>
      <c r="BZ55" s="37">
        <v>3.6</v>
      </c>
      <c r="CA55" s="37">
        <v>4.3</v>
      </c>
      <c r="CB55" s="37">
        <v>8.5</v>
      </c>
      <c r="CC55" s="37">
        <v>0</v>
      </c>
      <c r="CD55" s="37">
        <v>0</v>
      </c>
      <c r="CE55" s="37">
        <v>0</v>
      </c>
      <c r="CF55" s="37">
        <v>0</v>
      </c>
      <c r="CG55" s="37">
        <v>0</v>
      </c>
      <c r="CH55" s="37">
        <v>0</v>
      </c>
      <c r="CI55" s="37">
        <v>0</v>
      </c>
      <c r="CJ55" s="37">
        <v>0</v>
      </c>
      <c r="CK55" s="37">
        <v>0</v>
      </c>
      <c r="CL55" s="37">
        <v>0</v>
      </c>
      <c r="CM55" s="37">
        <v>0</v>
      </c>
      <c r="CN55" s="37">
        <v>0</v>
      </c>
      <c r="CO55" s="37">
        <v>0</v>
      </c>
      <c r="CP55" s="37">
        <v>0</v>
      </c>
      <c r="CQ55" s="37">
        <v>0</v>
      </c>
      <c r="CR55" s="38"/>
      <c r="CS55" s="37"/>
      <c r="CT55" s="29" t="s">
        <v>311</v>
      </c>
      <c r="CU55" s="37">
        <v>0</v>
      </c>
      <c r="CV55" s="37">
        <v>1.4</v>
      </c>
      <c r="CW55" s="37">
        <v>1.8</v>
      </c>
      <c r="CX55" s="37">
        <v>2.1</v>
      </c>
      <c r="CY55" s="37">
        <v>4.4000000000000004</v>
      </c>
      <c r="CZ55" s="37">
        <v>10.6</v>
      </c>
      <c r="DA55" s="37">
        <v>0</v>
      </c>
      <c r="DB55" s="37">
        <v>0</v>
      </c>
      <c r="DC55" s="37">
        <v>0</v>
      </c>
      <c r="DD55" s="37">
        <v>0</v>
      </c>
      <c r="DE55" s="37">
        <v>0</v>
      </c>
      <c r="DF55" s="37">
        <v>0</v>
      </c>
      <c r="DG55" s="37">
        <v>0</v>
      </c>
      <c r="DH55" s="37">
        <v>0</v>
      </c>
      <c r="DI55" s="37">
        <v>0</v>
      </c>
      <c r="DJ55" s="37">
        <v>0</v>
      </c>
      <c r="DK55" s="37">
        <v>0</v>
      </c>
      <c r="DL55" s="37">
        <v>0</v>
      </c>
      <c r="DM55" s="37">
        <v>0</v>
      </c>
      <c r="DN55" s="37">
        <v>0</v>
      </c>
      <c r="DO55" s="37">
        <v>0</v>
      </c>
      <c r="DP55" s="38"/>
      <c r="DQ55" s="37"/>
      <c r="DR55" s="29" t="s">
        <v>311</v>
      </c>
      <c r="DS55" s="37">
        <v>0</v>
      </c>
      <c r="DT55" s="37">
        <v>2.5</v>
      </c>
      <c r="DU55" s="37">
        <v>2.9</v>
      </c>
      <c r="DV55" s="37">
        <v>2.8</v>
      </c>
      <c r="DW55" s="37">
        <v>5.2</v>
      </c>
      <c r="DX55" s="37">
        <v>7.1</v>
      </c>
      <c r="DY55" s="37">
        <v>0</v>
      </c>
      <c r="DZ55" s="37">
        <v>0</v>
      </c>
      <c r="EA55" s="37">
        <v>0</v>
      </c>
      <c r="EB55" s="37">
        <v>0</v>
      </c>
      <c r="EC55" s="37">
        <v>0</v>
      </c>
      <c r="ED55" s="37">
        <v>0</v>
      </c>
      <c r="EE55" s="37">
        <v>0</v>
      </c>
      <c r="EF55" s="37">
        <v>0</v>
      </c>
      <c r="EG55" s="37">
        <v>0</v>
      </c>
      <c r="EH55" s="37">
        <v>0</v>
      </c>
      <c r="EI55" s="37">
        <v>0</v>
      </c>
      <c r="EJ55" s="37">
        <v>0</v>
      </c>
      <c r="EK55" s="37">
        <v>0</v>
      </c>
      <c r="EL55" s="37">
        <v>0</v>
      </c>
      <c r="EM55" s="37">
        <v>0</v>
      </c>
      <c r="EN55" s="38"/>
      <c r="EO55" s="37"/>
      <c r="EP55" s="29" t="s">
        <v>311</v>
      </c>
      <c r="EQ55" s="37">
        <v>0</v>
      </c>
      <c r="ER55" s="37">
        <v>1.2</v>
      </c>
      <c r="ES55" s="37">
        <v>1.3</v>
      </c>
      <c r="ET55" s="37">
        <v>0.8</v>
      </c>
      <c r="EU55" s="37">
        <v>2</v>
      </c>
      <c r="EV55" s="37">
        <v>2.6</v>
      </c>
      <c r="EW55" s="37">
        <v>0</v>
      </c>
      <c r="EX55" s="37">
        <v>0</v>
      </c>
      <c r="EY55" s="37">
        <v>0</v>
      </c>
      <c r="EZ55" s="37">
        <v>0</v>
      </c>
      <c r="FA55" s="37">
        <v>0</v>
      </c>
      <c r="FB55" s="37">
        <v>0</v>
      </c>
      <c r="FC55" s="37">
        <v>0</v>
      </c>
      <c r="FD55" s="37">
        <v>0</v>
      </c>
      <c r="FE55" s="37">
        <v>0</v>
      </c>
      <c r="FF55" s="37">
        <v>0</v>
      </c>
      <c r="FG55" s="37">
        <v>0</v>
      </c>
      <c r="FH55" s="37">
        <v>0</v>
      </c>
      <c r="FI55" s="37">
        <v>0</v>
      </c>
      <c r="FJ55" s="37">
        <v>0</v>
      </c>
      <c r="FK55" s="37">
        <v>0</v>
      </c>
      <c r="FM55" s="16"/>
      <c r="FN55" s="10" t="s">
        <v>310</v>
      </c>
      <c r="FO55" s="16">
        <v>0</v>
      </c>
      <c r="FP55" s="16">
        <v>1.6</v>
      </c>
      <c r="FQ55" s="16">
        <v>2.2999999999999998</v>
      </c>
      <c r="FR55" s="16">
        <v>2.7</v>
      </c>
      <c r="FS55" s="16">
        <v>6</v>
      </c>
      <c r="FT55" s="16">
        <v>11</v>
      </c>
      <c r="FU55" s="16">
        <v>0</v>
      </c>
      <c r="FV55" s="16">
        <v>0</v>
      </c>
      <c r="FW55" s="16">
        <v>0</v>
      </c>
      <c r="FX55" s="16">
        <v>0</v>
      </c>
      <c r="FY55" s="16">
        <v>0</v>
      </c>
      <c r="FZ55" s="16">
        <v>0</v>
      </c>
      <c r="GA55" s="16">
        <v>0</v>
      </c>
      <c r="GB55" s="16">
        <v>0</v>
      </c>
      <c r="GC55" s="16">
        <v>0</v>
      </c>
      <c r="GD55" s="16">
        <v>0</v>
      </c>
      <c r="GE55" s="16">
        <v>0</v>
      </c>
      <c r="GF55" s="16">
        <v>0</v>
      </c>
      <c r="GG55" s="16">
        <v>0</v>
      </c>
      <c r="GH55" s="16">
        <v>0</v>
      </c>
      <c r="GI55" s="16">
        <v>0</v>
      </c>
      <c r="GK55" s="16"/>
      <c r="GL55" s="10" t="s">
        <v>310</v>
      </c>
      <c r="GM55" s="16">
        <v>0</v>
      </c>
      <c r="GN55" s="16">
        <v>1.4</v>
      </c>
      <c r="GO55" s="16">
        <v>2.6</v>
      </c>
      <c r="GP55" s="16">
        <v>2.4</v>
      </c>
      <c r="GQ55" s="16">
        <v>5.4</v>
      </c>
      <c r="GR55" s="16">
        <v>14.1</v>
      </c>
      <c r="GS55" s="16">
        <v>0</v>
      </c>
      <c r="GT55" s="16">
        <v>0</v>
      </c>
      <c r="GU55" s="16">
        <v>0</v>
      </c>
      <c r="GV55" s="16">
        <v>0</v>
      </c>
      <c r="GW55" s="16">
        <v>0</v>
      </c>
      <c r="GX55" s="16">
        <v>0</v>
      </c>
      <c r="GY55" s="16">
        <v>0</v>
      </c>
      <c r="GZ55" s="16">
        <v>0</v>
      </c>
      <c r="HA55" s="16">
        <v>0</v>
      </c>
      <c r="HB55" s="16">
        <v>0</v>
      </c>
      <c r="HC55" s="16">
        <v>0</v>
      </c>
      <c r="HD55" s="16">
        <v>0</v>
      </c>
      <c r="HE55" s="16">
        <v>0</v>
      </c>
      <c r="HF55" s="16">
        <v>0</v>
      </c>
      <c r="HG55" s="16">
        <v>0</v>
      </c>
    </row>
    <row r="56" spans="1:215" ht="15">
      <c r="A56" s="303"/>
      <c r="B56" s="303"/>
      <c r="C56" s="16"/>
      <c r="D56" s="16"/>
      <c r="E56" s="16"/>
      <c r="F56" s="16"/>
      <c r="G56" s="16"/>
      <c r="H56" s="16"/>
      <c r="I56" s="16"/>
      <c r="J56" s="16"/>
      <c r="K56" s="16"/>
      <c r="L56" s="16"/>
      <c r="M56" s="16"/>
      <c r="N56" s="16"/>
      <c r="O56" s="16"/>
      <c r="P56" s="16"/>
      <c r="Q56" s="16"/>
      <c r="R56" s="16"/>
      <c r="S56" s="16"/>
      <c r="T56" s="16"/>
      <c r="U56" s="16"/>
      <c r="V56" s="16"/>
      <c r="W56" s="16"/>
      <c r="Y56" s="303"/>
      <c r="Z56" s="303"/>
      <c r="AA56" s="16"/>
      <c r="AB56" s="16"/>
      <c r="AC56" s="16"/>
      <c r="AD56" s="16"/>
      <c r="AE56" s="16"/>
      <c r="AF56" s="16"/>
      <c r="AG56" s="16"/>
      <c r="AH56" s="16"/>
      <c r="AI56" s="16"/>
      <c r="AJ56" s="16"/>
      <c r="AK56" s="16"/>
      <c r="AL56" s="16"/>
      <c r="AM56" s="16"/>
      <c r="AN56" s="16"/>
      <c r="AO56" s="16"/>
      <c r="AP56" s="16"/>
      <c r="AQ56" s="16"/>
      <c r="AR56" s="16"/>
      <c r="AS56" s="16"/>
      <c r="AT56" s="16"/>
      <c r="AU56" s="16"/>
      <c r="AW56" s="313"/>
      <c r="AX56" s="313"/>
      <c r="AY56" s="37"/>
      <c r="AZ56" s="37"/>
      <c r="BA56" s="37"/>
      <c r="BB56" s="37"/>
      <c r="BC56" s="37"/>
      <c r="BD56" s="37"/>
      <c r="BE56" s="37"/>
      <c r="BF56" s="37"/>
      <c r="BG56" s="37"/>
      <c r="BH56" s="37"/>
      <c r="BI56" s="37"/>
      <c r="BJ56" s="37"/>
      <c r="BK56" s="37"/>
      <c r="BL56" s="37"/>
      <c r="BM56" s="37"/>
      <c r="BN56" s="37"/>
      <c r="BO56" s="37"/>
      <c r="BP56" s="37"/>
      <c r="BQ56" s="37"/>
      <c r="BR56" s="37"/>
      <c r="BS56" s="37"/>
      <c r="BT56" s="38"/>
      <c r="BU56" s="313"/>
      <c r="BV56" s="313"/>
      <c r="BW56" s="37"/>
      <c r="BX56" s="37"/>
      <c r="BY56" s="37"/>
      <c r="BZ56" s="37"/>
      <c r="CA56" s="37"/>
      <c r="CB56" s="37"/>
      <c r="CC56" s="37"/>
      <c r="CD56" s="37"/>
      <c r="CE56" s="37"/>
      <c r="CF56" s="37"/>
      <c r="CG56" s="37"/>
      <c r="CH56" s="37"/>
      <c r="CI56" s="37"/>
      <c r="CJ56" s="37"/>
      <c r="CK56" s="37"/>
      <c r="CL56" s="37"/>
      <c r="CM56" s="37"/>
      <c r="CN56" s="37"/>
      <c r="CO56" s="37"/>
      <c r="CP56" s="37"/>
      <c r="CQ56" s="37"/>
      <c r="CR56" s="38"/>
      <c r="CS56" s="313"/>
      <c r="CT56" s="313"/>
      <c r="CU56" s="37"/>
      <c r="CV56" s="37"/>
      <c r="CW56" s="37"/>
      <c r="CX56" s="37"/>
      <c r="CY56" s="37"/>
      <c r="CZ56" s="37"/>
      <c r="DA56" s="37"/>
      <c r="DB56" s="37"/>
      <c r="DC56" s="37"/>
      <c r="DD56" s="37"/>
      <c r="DE56" s="37"/>
      <c r="DF56" s="37"/>
      <c r="DG56" s="37"/>
      <c r="DH56" s="37"/>
      <c r="DI56" s="37"/>
      <c r="DJ56" s="37"/>
      <c r="DK56" s="37"/>
      <c r="DL56" s="37"/>
      <c r="DM56" s="37"/>
      <c r="DN56" s="37"/>
      <c r="DO56" s="37"/>
      <c r="DP56" s="38"/>
      <c r="DQ56" s="313"/>
      <c r="DR56" s="313"/>
      <c r="DS56" s="37"/>
      <c r="DT56" s="37"/>
      <c r="DU56" s="37"/>
      <c r="DV56" s="37"/>
      <c r="DW56" s="37"/>
      <c r="DX56" s="37"/>
      <c r="DY56" s="37"/>
      <c r="DZ56" s="37"/>
      <c r="EA56" s="37"/>
      <c r="EB56" s="37"/>
      <c r="EC56" s="37"/>
      <c r="ED56" s="37"/>
      <c r="EE56" s="37"/>
      <c r="EF56" s="37"/>
      <c r="EG56" s="37"/>
      <c r="EH56" s="37"/>
      <c r="EI56" s="37"/>
      <c r="EJ56" s="37"/>
      <c r="EK56" s="37"/>
      <c r="EL56" s="37"/>
      <c r="EM56" s="37"/>
      <c r="EN56" s="38"/>
      <c r="EO56" s="313"/>
      <c r="EP56" s="313"/>
      <c r="EQ56" s="37"/>
      <c r="ER56" s="37"/>
      <c r="ES56" s="37"/>
      <c r="ET56" s="37"/>
      <c r="EU56" s="37"/>
      <c r="EV56" s="37"/>
      <c r="EW56" s="37"/>
      <c r="EX56" s="37"/>
      <c r="EY56" s="37"/>
      <c r="EZ56" s="37"/>
      <c r="FA56" s="37"/>
      <c r="FB56" s="37"/>
      <c r="FC56" s="37"/>
      <c r="FD56" s="37"/>
      <c r="FE56" s="37"/>
      <c r="FF56" s="37"/>
      <c r="FG56" s="37"/>
      <c r="FH56" s="37"/>
      <c r="FI56" s="37"/>
      <c r="FJ56" s="37"/>
      <c r="FK56" s="37"/>
      <c r="FM56" s="303"/>
      <c r="FN56" s="303"/>
      <c r="FO56" s="16"/>
      <c r="FP56" s="16"/>
      <c r="FQ56" s="16"/>
      <c r="FR56" s="16"/>
      <c r="FS56" s="16"/>
      <c r="FT56" s="16"/>
      <c r="FU56" s="16"/>
      <c r="FV56" s="16"/>
      <c r="FW56" s="16"/>
      <c r="FX56" s="16"/>
      <c r="FY56" s="16"/>
      <c r="FZ56" s="16"/>
      <c r="GA56" s="16"/>
      <c r="GB56" s="16"/>
      <c r="GC56" s="16"/>
      <c r="GD56" s="16"/>
      <c r="GE56" s="16"/>
      <c r="GF56" s="16"/>
      <c r="GG56" s="16"/>
      <c r="GH56" s="16"/>
      <c r="GI56" s="16"/>
      <c r="GK56" s="303"/>
      <c r="GL56" s="303"/>
      <c r="GM56" s="16"/>
      <c r="GN56" s="16"/>
      <c r="GO56" s="16"/>
      <c r="GP56" s="16"/>
      <c r="GQ56" s="16"/>
      <c r="GR56" s="16"/>
      <c r="GS56" s="16"/>
      <c r="GT56" s="16"/>
      <c r="GU56" s="16"/>
      <c r="GV56" s="16"/>
      <c r="GW56" s="16"/>
      <c r="GX56" s="16"/>
      <c r="GY56" s="16"/>
      <c r="GZ56" s="16"/>
      <c r="HA56" s="16"/>
      <c r="HB56" s="16"/>
      <c r="HC56" s="16"/>
      <c r="HD56" s="16"/>
      <c r="HE56" s="16"/>
      <c r="HF56" s="16"/>
      <c r="HG56" s="16"/>
    </row>
    <row r="57" spans="1:215" ht="15">
      <c r="A57" s="11"/>
      <c r="B57" s="12" t="s">
        <v>322</v>
      </c>
      <c r="C57" s="11">
        <v>71</v>
      </c>
      <c r="D57" s="11">
        <v>71</v>
      </c>
      <c r="E57" s="11">
        <v>71</v>
      </c>
      <c r="F57" s="11">
        <v>71.099999999999994</v>
      </c>
      <c r="G57" s="11">
        <v>71.099999999999994</v>
      </c>
      <c r="H57" s="11">
        <v>71.099999999999994</v>
      </c>
      <c r="I57" s="11">
        <v>71.099999999999994</v>
      </c>
      <c r="J57" s="11">
        <v>71.2</v>
      </c>
      <c r="K57" s="11">
        <v>71.2</v>
      </c>
      <c r="L57" s="11">
        <v>71.2</v>
      </c>
      <c r="M57" s="11">
        <v>71.2</v>
      </c>
      <c r="N57" s="11">
        <v>71.2</v>
      </c>
      <c r="O57" s="11">
        <v>71.2</v>
      </c>
      <c r="P57" s="11">
        <v>71.2</v>
      </c>
      <c r="Q57" s="11">
        <v>71.2</v>
      </c>
      <c r="R57" s="11">
        <v>71.2</v>
      </c>
      <c r="S57" s="11">
        <v>71.2</v>
      </c>
      <c r="T57" s="11">
        <v>71.2</v>
      </c>
      <c r="U57" s="11">
        <v>71.2</v>
      </c>
      <c r="V57" s="11">
        <v>71.2</v>
      </c>
      <c r="W57" s="11">
        <v>71.099999999999994</v>
      </c>
      <c r="Y57" s="11"/>
      <c r="Z57" s="12" t="s">
        <v>322</v>
      </c>
      <c r="AA57" s="11">
        <v>71</v>
      </c>
      <c r="AB57" s="11">
        <v>69.599999999999994</v>
      </c>
      <c r="AC57" s="11">
        <v>69.900000000000006</v>
      </c>
      <c r="AD57" s="11">
        <v>69.7</v>
      </c>
      <c r="AE57" s="11">
        <v>69.599999999999994</v>
      </c>
      <c r="AF57" s="11">
        <v>69</v>
      </c>
      <c r="AG57" s="11">
        <v>68.900000000000006</v>
      </c>
      <c r="AH57" s="11">
        <v>71.2</v>
      </c>
      <c r="AI57" s="11">
        <v>71.2</v>
      </c>
      <c r="AJ57" s="11">
        <v>71.2</v>
      </c>
      <c r="AK57" s="11">
        <v>71.2</v>
      </c>
      <c r="AL57" s="11">
        <v>71.2</v>
      </c>
      <c r="AM57" s="11">
        <v>71.2</v>
      </c>
      <c r="AN57" s="11">
        <v>71.2</v>
      </c>
      <c r="AO57" s="11">
        <v>69.099999999999994</v>
      </c>
      <c r="AP57" s="11">
        <v>68.900000000000006</v>
      </c>
      <c r="AQ57" s="11">
        <v>68.2</v>
      </c>
      <c r="AR57" s="11">
        <v>68</v>
      </c>
      <c r="AS57" s="11">
        <v>68</v>
      </c>
      <c r="AT57" s="11">
        <v>68.400000000000006</v>
      </c>
      <c r="AU57" s="11">
        <v>68.400000000000006</v>
      </c>
      <c r="AW57" s="27"/>
      <c r="AX57" s="30" t="s">
        <v>323</v>
      </c>
      <c r="AY57" s="27">
        <v>71</v>
      </c>
      <c r="AZ57" s="27">
        <v>71</v>
      </c>
      <c r="BA57" s="27">
        <v>71</v>
      </c>
      <c r="BB57" s="27">
        <v>71.099999999999994</v>
      </c>
      <c r="BC57" s="27">
        <v>71.099999999999994</v>
      </c>
      <c r="BD57" s="27">
        <v>71.099999999999994</v>
      </c>
      <c r="BE57" s="27">
        <v>71.099999999999994</v>
      </c>
      <c r="BF57" s="27">
        <v>71.2</v>
      </c>
      <c r="BG57" s="27">
        <v>71.2</v>
      </c>
      <c r="BH57" s="27">
        <v>71.2</v>
      </c>
      <c r="BI57" s="27">
        <v>71.2</v>
      </c>
      <c r="BJ57" s="27">
        <v>71.2</v>
      </c>
      <c r="BK57" s="27">
        <v>71.2</v>
      </c>
      <c r="BL57" s="27">
        <v>71.2</v>
      </c>
      <c r="BM57" s="27">
        <v>71.2</v>
      </c>
      <c r="BN57" s="27">
        <v>71.2</v>
      </c>
      <c r="BO57" s="27">
        <v>71.2</v>
      </c>
      <c r="BP57" s="27">
        <v>71.2</v>
      </c>
      <c r="BQ57" s="27">
        <v>71.099999999999994</v>
      </c>
      <c r="BR57" s="27">
        <v>71.099999999999994</v>
      </c>
      <c r="BS57" s="27">
        <v>71.099999999999994</v>
      </c>
      <c r="BT57" s="38"/>
      <c r="BU57" s="27"/>
      <c r="BV57" s="30" t="s">
        <v>323</v>
      </c>
      <c r="BW57" s="27">
        <v>53.2</v>
      </c>
      <c r="BX57" s="27">
        <v>51.1</v>
      </c>
      <c r="BY57" s="27">
        <v>53.4</v>
      </c>
      <c r="BZ57" s="27">
        <v>55.8</v>
      </c>
      <c r="CA57" s="27">
        <v>55.5</v>
      </c>
      <c r="CB57" s="27">
        <v>55.6</v>
      </c>
      <c r="CC57" s="27">
        <v>57</v>
      </c>
      <c r="CD57" s="27">
        <v>57.7</v>
      </c>
      <c r="CE57" s="27">
        <v>57.5</v>
      </c>
      <c r="CF57" s="27">
        <v>57</v>
      </c>
      <c r="CG57" s="27">
        <v>58.4</v>
      </c>
      <c r="CH57" s="27">
        <v>58.6</v>
      </c>
      <c r="CI57" s="27">
        <v>56.6</v>
      </c>
      <c r="CJ57" s="27">
        <v>55.4</v>
      </c>
      <c r="CK57" s="27">
        <v>52.2</v>
      </c>
      <c r="CL57" s="27">
        <v>53.3</v>
      </c>
      <c r="CM57" s="27">
        <v>52.7</v>
      </c>
      <c r="CN57" s="27">
        <v>53.7</v>
      </c>
      <c r="CO57" s="27">
        <v>53.7</v>
      </c>
      <c r="CP57" s="27">
        <v>52.8</v>
      </c>
      <c r="CQ57" s="27">
        <v>48.2</v>
      </c>
      <c r="CR57" s="38"/>
      <c r="CS57" s="27"/>
      <c r="CT57" s="30" t="s">
        <v>323</v>
      </c>
      <c r="CU57" s="27">
        <v>59.2</v>
      </c>
      <c r="CV57" s="27">
        <v>58.8</v>
      </c>
      <c r="CW57" s="27">
        <v>60.3</v>
      </c>
      <c r="CX57" s="27">
        <v>60.9</v>
      </c>
      <c r="CY57" s="27">
        <v>60.9</v>
      </c>
      <c r="CZ57" s="27">
        <v>61.1</v>
      </c>
      <c r="DA57" s="27">
        <v>59.1</v>
      </c>
      <c r="DB57" s="27">
        <v>62.2</v>
      </c>
      <c r="DC57" s="27">
        <v>60.2</v>
      </c>
      <c r="DD57" s="27">
        <v>63.7</v>
      </c>
      <c r="DE57" s="27">
        <v>64.3</v>
      </c>
      <c r="DF57" s="27">
        <v>65</v>
      </c>
      <c r="DG57" s="27">
        <v>64.7</v>
      </c>
      <c r="DH57" s="27">
        <v>64.900000000000006</v>
      </c>
      <c r="DI57" s="27">
        <v>62.6</v>
      </c>
      <c r="DJ57" s="27">
        <v>62.3</v>
      </c>
      <c r="DK57" s="27">
        <v>60.7</v>
      </c>
      <c r="DL57" s="27">
        <v>61.6</v>
      </c>
      <c r="DM57" s="27">
        <v>62</v>
      </c>
      <c r="DN57" s="27">
        <v>62</v>
      </c>
      <c r="DO57" s="27">
        <v>59.6</v>
      </c>
      <c r="DP57" s="38"/>
      <c r="DQ57" s="27"/>
      <c r="DR57" s="30" t="s">
        <v>323</v>
      </c>
      <c r="DS57" s="27">
        <v>70.400000000000006</v>
      </c>
      <c r="DT57" s="27">
        <v>70</v>
      </c>
      <c r="DU57" s="27">
        <v>70</v>
      </c>
      <c r="DV57" s="27">
        <v>69.900000000000006</v>
      </c>
      <c r="DW57" s="27">
        <v>69.900000000000006</v>
      </c>
      <c r="DX57" s="27">
        <v>69.8</v>
      </c>
      <c r="DY57" s="27">
        <v>70.599999999999994</v>
      </c>
      <c r="DZ57" s="27">
        <v>70.7</v>
      </c>
      <c r="EA57" s="27">
        <v>70.7</v>
      </c>
      <c r="EB57" s="27">
        <v>70.8</v>
      </c>
      <c r="EC57" s="27">
        <v>70.7</v>
      </c>
      <c r="ED57" s="27">
        <v>71.2</v>
      </c>
      <c r="EE57" s="27">
        <v>71.2</v>
      </c>
      <c r="EF57" s="27">
        <v>71.2</v>
      </c>
      <c r="EG57" s="27">
        <v>71.2</v>
      </c>
      <c r="EH57" s="27">
        <v>71.2</v>
      </c>
      <c r="EI57" s="27">
        <v>71.099999999999994</v>
      </c>
      <c r="EJ57" s="27">
        <v>71.099999999999994</v>
      </c>
      <c r="EK57" s="27">
        <v>71.099999999999994</v>
      </c>
      <c r="EL57" s="27">
        <v>71</v>
      </c>
      <c r="EM57" s="27">
        <v>71</v>
      </c>
      <c r="EN57" s="38"/>
      <c r="EO57" s="27"/>
      <c r="EP57" s="30" t="s">
        <v>323</v>
      </c>
      <c r="EQ57" s="27">
        <v>70.599999999999994</v>
      </c>
      <c r="ER57" s="27">
        <v>70.599999999999994</v>
      </c>
      <c r="ES57" s="27">
        <v>70.599999999999994</v>
      </c>
      <c r="ET57" s="27">
        <v>70.7</v>
      </c>
      <c r="EU57" s="27">
        <v>70.099999999999994</v>
      </c>
      <c r="EV57" s="27">
        <v>70.400000000000006</v>
      </c>
      <c r="EW57" s="27">
        <v>70.8</v>
      </c>
      <c r="EX57" s="27">
        <v>70.8</v>
      </c>
      <c r="EY57" s="27">
        <v>70.900000000000006</v>
      </c>
      <c r="EZ57" s="27">
        <v>71</v>
      </c>
      <c r="FA57" s="27">
        <v>71</v>
      </c>
      <c r="FB57" s="27">
        <v>71.099999999999994</v>
      </c>
      <c r="FC57" s="27">
        <v>71.099999999999994</v>
      </c>
      <c r="FD57" s="27">
        <v>71.099999999999994</v>
      </c>
      <c r="FE57" s="27">
        <v>71.099999999999994</v>
      </c>
      <c r="FF57" s="27">
        <v>71.099999999999994</v>
      </c>
      <c r="FG57" s="27">
        <v>71</v>
      </c>
      <c r="FH57" s="27">
        <v>71</v>
      </c>
      <c r="FI57" s="27">
        <v>71</v>
      </c>
      <c r="FJ57" s="27">
        <v>71</v>
      </c>
      <c r="FK57" s="27">
        <v>71</v>
      </c>
      <c r="FM57" s="11"/>
      <c r="FN57" s="12" t="s">
        <v>322</v>
      </c>
      <c r="FO57" s="11">
        <v>66.599999999999994</v>
      </c>
      <c r="FP57" s="11">
        <v>67.400000000000006</v>
      </c>
      <c r="FQ57" s="11">
        <v>66.599999999999994</v>
      </c>
      <c r="FR57" s="11">
        <v>65.3</v>
      </c>
      <c r="FS57" s="11">
        <v>63.2</v>
      </c>
      <c r="FT57" s="11">
        <v>63.4</v>
      </c>
      <c r="FU57" s="11">
        <v>65.5</v>
      </c>
      <c r="FV57" s="11">
        <v>65.599999999999994</v>
      </c>
      <c r="FW57" s="11">
        <v>67.099999999999994</v>
      </c>
      <c r="FX57" s="11">
        <v>67.400000000000006</v>
      </c>
      <c r="FY57" s="11">
        <v>67.3</v>
      </c>
      <c r="FZ57" s="11">
        <v>66</v>
      </c>
      <c r="GA57" s="11">
        <v>66.599999999999994</v>
      </c>
      <c r="GB57" s="11">
        <v>67.099999999999994</v>
      </c>
      <c r="GC57" s="11">
        <v>65.400000000000006</v>
      </c>
      <c r="GD57" s="11">
        <v>65.8</v>
      </c>
      <c r="GE57" s="11">
        <v>64.7</v>
      </c>
      <c r="GF57" s="11">
        <v>64.400000000000006</v>
      </c>
      <c r="GG57" s="11">
        <v>64.7</v>
      </c>
      <c r="GH57" s="11">
        <v>65.099999999999994</v>
      </c>
      <c r="GI57" s="11">
        <v>64.099999999999994</v>
      </c>
      <c r="GK57" s="11"/>
      <c r="GL57" s="12" t="s">
        <v>322</v>
      </c>
      <c r="GM57" s="11">
        <v>63.9</v>
      </c>
      <c r="GN57" s="11">
        <v>65.3</v>
      </c>
      <c r="GO57" s="11">
        <v>64.7</v>
      </c>
      <c r="GP57" s="11">
        <v>64.400000000000006</v>
      </c>
      <c r="GQ57" s="11">
        <v>64.099999999999994</v>
      </c>
      <c r="GR57" s="11">
        <v>63.5</v>
      </c>
      <c r="GS57" s="11">
        <v>64.400000000000006</v>
      </c>
      <c r="GT57" s="11">
        <v>64.7</v>
      </c>
      <c r="GU57" s="11">
        <v>63.8</v>
      </c>
      <c r="GV57" s="11">
        <v>61.4</v>
      </c>
      <c r="GW57" s="11">
        <v>60.5</v>
      </c>
      <c r="GX57" s="11">
        <v>60.5</v>
      </c>
      <c r="GY57" s="11">
        <v>59.4</v>
      </c>
      <c r="GZ57" s="11">
        <v>61.4</v>
      </c>
      <c r="HA57" s="11">
        <v>59.8</v>
      </c>
      <c r="HB57" s="11">
        <v>60.7</v>
      </c>
      <c r="HC57" s="11">
        <v>59.8</v>
      </c>
      <c r="HD57" s="11">
        <v>60.6</v>
      </c>
      <c r="HE57" s="11">
        <v>61</v>
      </c>
      <c r="HF57" s="11">
        <v>61</v>
      </c>
      <c r="HG57" s="11">
        <v>59.1</v>
      </c>
    </row>
    <row r="58" spans="1:215" ht="15">
      <c r="A58" s="300"/>
      <c r="B58" s="300"/>
      <c r="C58" s="1"/>
      <c r="D58" s="1"/>
      <c r="E58" s="1"/>
      <c r="F58" s="1"/>
      <c r="G58" s="1"/>
      <c r="H58" s="1"/>
      <c r="I58" s="1"/>
      <c r="J58" s="1"/>
      <c r="K58" s="1"/>
      <c r="L58" s="1"/>
      <c r="M58" s="1"/>
      <c r="N58" s="1"/>
      <c r="O58" s="1"/>
      <c r="P58" s="1"/>
      <c r="Q58" s="1"/>
      <c r="R58" s="1"/>
      <c r="S58" s="1"/>
      <c r="T58" s="1"/>
      <c r="U58" s="1"/>
      <c r="V58" s="1"/>
      <c r="W58" s="1"/>
      <c r="Y58" s="300"/>
      <c r="Z58" s="300"/>
      <c r="AA58" s="1"/>
      <c r="AB58" s="1"/>
      <c r="AC58" s="1"/>
      <c r="AD58" s="1"/>
      <c r="AE58" s="1"/>
      <c r="AF58" s="1"/>
      <c r="AG58" s="1"/>
      <c r="AH58" s="1"/>
      <c r="AI58" s="1"/>
      <c r="AJ58" s="1"/>
      <c r="AK58" s="1"/>
      <c r="AL58" s="1"/>
      <c r="AM58" s="1"/>
      <c r="AN58" s="1"/>
      <c r="AO58" s="1"/>
      <c r="AP58" s="1"/>
      <c r="AQ58" s="1"/>
      <c r="AR58" s="1"/>
      <c r="AS58" s="1"/>
      <c r="AT58" s="1"/>
      <c r="AU58" s="1"/>
      <c r="AW58" s="310"/>
      <c r="AX58" s="310"/>
      <c r="AY58" s="22"/>
      <c r="AZ58" s="22"/>
      <c r="BA58" s="22"/>
      <c r="BB58" s="22"/>
      <c r="BC58" s="22"/>
      <c r="BD58" s="22"/>
      <c r="BE58" s="22"/>
      <c r="BF58" s="22"/>
      <c r="BG58" s="22"/>
      <c r="BH58" s="22"/>
      <c r="BI58" s="22"/>
      <c r="BJ58" s="22"/>
      <c r="BK58" s="22"/>
      <c r="BL58" s="22"/>
      <c r="BM58" s="22"/>
      <c r="BN58" s="22"/>
      <c r="BO58" s="22"/>
      <c r="BP58" s="22"/>
      <c r="BQ58" s="22"/>
      <c r="BR58" s="22"/>
      <c r="BS58" s="22"/>
      <c r="BT58" s="38"/>
      <c r="BU58" s="310"/>
      <c r="BV58" s="310"/>
      <c r="BW58" s="22"/>
      <c r="BX58" s="22"/>
      <c r="BY58" s="22"/>
      <c r="BZ58" s="22"/>
      <c r="CA58" s="22"/>
      <c r="CB58" s="22"/>
      <c r="CC58" s="22"/>
      <c r="CD58" s="22"/>
      <c r="CE58" s="22"/>
      <c r="CF58" s="22"/>
      <c r="CG58" s="22"/>
      <c r="CH58" s="22"/>
      <c r="CI58" s="22"/>
      <c r="CJ58" s="22"/>
      <c r="CK58" s="22"/>
      <c r="CL58" s="22"/>
      <c r="CM58" s="22"/>
      <c r="CN58" s="22"/>
      <c r="CO58" s="22"/>
      <c r="CP58" s="22"/>
      <c r="CQ58" s="22"/>
      <c r="CR58" s="38"/>
      <c r="CS58" s="310"/>
      <c r="CT58" s="310"/>
      <c r="CU58" s="22"/>
      <c r="CV58" s="22"/>
      <c r="CW58" s="22"/>
      <c r="CX58" s="22"/>
      <c r="CY58" s="22"/>
      <c r="CZ58" s="22"/>
      <c r="DA58" s="22"/>
      <c r="DB58" s="22"/>
      <c r="DC58" s="22"/>
      <c r="DD58" s="22"/>
      <c r="DE58" s="22"/>
      <c r="DF58" s="22"/>
      <c r="DG58" s="22"/>
      <c r="DH58" s="22"/>
      <c r="DI58" s="22"/>
      <c r="DJ58" s="22"/>
      <c r="DK58" s="22"/>
      <c r="DL58" s="22"/>
      <c r="DM58" s="22"/>
      <c r="DN58" s="22"/>
      <c r="DO58" s="22"/>
      <c r="DP58" s="38"/>
      <c r="DQ58" s="310"/>
      <c r="DR58" s="310"/>
      <c r="DS58" s="22"/>
      <c r="DT58" s="22"/>
      <c r="DU58" s="22"/>
      <c r="DV58" s="22"/>
      <c r="DW58" s="22"/>
      <c r="DX58" s="22"/>
      <c r="DY58" s="22"/>
      <c r="DZ58" s="22"/>
      <c r="EA58" s="22"/>
      <c r="EB58" s="22"/>
      <c r="EC58" s="22"/>
      <c r="ED58" s="22"/>
      <c r="EE58" s="22"/>
      <c r="EF58" s="22"/>
      <c r="EG58" s="22"/>
      <c r="EH58" s="22"/>
      <c r="EI58" s="22"/>
      <c r="EJ58" s="22"/>
      <c r="EK58" s="22"/>
      <c r="EL58" s="22"/>
      <c r="EM58" s="22"/>
      <c r="EN58" s="38"/>
      <c r="EO58" s="310"/>
      <c r="EP58" s="310"/>
      <c r="EQ58" s="22"/>
      <c r="ER58" s="22"/>
      <c r="ES58" s="22"/>
      <c r="ET58" s="22"/>
      <c r="EU58" s="22"/>
      <c r="EV58" s="22"/>
      <c r="EW58" s="22"/>
      <c r="EX58" s="22"/>
      <c r="EY58" s="22"/>
      <c r="EZ58" s="22"/>
      <c r="FA58" s="22"/>
      <c r="FB58" s="22"/>
      <c r="FC58" s="22"/>
      <c r="FD58" s="22"/>
      <c r="FE58" s="22"/>
      <c r="FF58" s="22"/>
      <c r="FG58" s="22"/>
      <c r="FH58" s="22"/>
      <c r="FI58" s="22"/>
      <c r="FJ58" s="22"/>
      <c r="FK58" s="22"/>
      <c r="FM58" s="300"/>
      <c r="FN58" s="300"/>
      <c r="FO58" s="1"/>
      <c r="FP58" s="1"/>
      <c r="FQ58" s="1"/>
      <c r="FR58" s="1"/>
      <c r="FS58" s="1"/>
      <c r="FT58" s="1"/>
      <c r="FU58" s="1"/>
      <c r="FV58" s="1"/>
      <c r="FW58" s="1"/>
      <c r="FX58" s="1"/>
      <c r="FY58" s="1"/>
      <c r="FZ58" s="1"/>
      <c r="GA58" s="1"/>
      <c r="GB58" s="1"/>
      <c r="GC58" s="1"/>
      <c r="GD58" s="1"/>
      <c r="GE58" s="1"/>
      <c r="GF58" s="1"/>
      <c r="GG58" s="1"/>
      <c r="GH58" s="1"/>
      <c r="GI58" s="1"/>
      <c r="GK58" s="300"/>
      <c r="GL58" s="300"/>
      <c r="GM58" s="1"/>
      <c r="GN58" s="1"/>
      <c r="GO58" s="1"/>
      <c r="GP58" s="1"/>
      <c r="GQ58" s="1"/>
      <c r="GR58" s="1"/>
      <c r="GS58" s="1"/>
      <c r="GT58" s="1"/>
      <c r="GU58" s="1"/>
      <c r="GV58" s="1"/>
      <c r="GW58" s="1"/>
      <c r="GX58" s="1"/>
      <c r="GY58" s="1"/>
      <c r="GZ58" s="1"/>
      <c r="HA58" s="1"/>
      <c r="HB58" s="1"/>
      <c r="HC58" s="1"/>
      <c r="HD58" s="1"/>
      <c r="HE58" s="1"/>
      <c r="HF58" s="1"/>
      <c r="HG58" s="1"/>
    </row>
    <row r="59" spans="1:215" ht="15">
      <c r="A59" s="300" t="s">
        <v>515</v>
      </c>
      <c r="B59" s="300"/>
      <c r="C59" s="1"/>
      <c r="D59" s="1"/>
      <c r="E59" s="1"/>
      <c r="F59" s="1"/>
      <c r="G59" s="1"/>
      <c r="H59" s="1"/>
      <c r="I59" s="1"/>
      <c r="J59" s="1"/>
      <c r="K59" s="1"/>
      <c r="L59" s="1"/>
      <c r="M59" s="1"/>
      <c r="N59" s="1"/>
      <c r="O59" s="1"/>
      <c r="P59" s="1"/>
      <c r="Q59" s="1"/>
      <c r="R59" s="1"/>
      <c r="S59" s="1"/>
      <c r="T59" s="1"/>
      <c r="U59" s="1"/>
      <c r="V59" s="1"/>
      <c r="W59" s="1"/>
      <c r="Y59" s="300" t="s">
        <v>515</v>
      </c>
      <c r="Z59" s="300"/>
      <c r="AA59" s="1"/>
      <c r="AB59" s="1"/>
      <c r="AC59" s="1"/>
      <c r="AD59" s="1"/>
      <c r="AE59" s="1"/>
      <c r="AF59" s="1"/>
      <c r="AG59" s="1"/>
      <c r="AH59" s="1"/>
      <c r="AI59" s="1"/>
      <c r="AJ59" s="1"/>
      <c r="AK59" s="1"/>
      <c r="AL59" s="1"/>
      <c r="AM59" s="1"/>
      <c r="AN59" s="1"/>
      <c r="AO59" s="1"/>
      <c r="AP59" s="1"/>
      <c r="AQ59" s="1"/>
      <c r="AR59" s="1"/>
      <c r="AS59" s="1"/>
      <c r="AT59" s="1"/>
      <c r="AU59" s="1"/>
      <c r="AW59" s="310" t="s">
        <v>515</v>
      </c>
      <c r="AX59" s="310"/>
      <c r="AY59" s="22"/>
      <c r="AZ59" s="22"/>
      <c r="BA59" s="22"/>
      <c r="BB59" s="22"/>
      <c r="BC59" s="22"/>
      <c r="BD59" s="22"/>
      <c r="BE59" s="22"/>
      <c r="BF59" s="22"/>
      <c r="BG59" s="22"/>
      <c r="BH59" s="22"/>
      <c r="BI59" s="22"/>
      <c r="BJ59" s="22"/>
      <c r="BK59" s="22"/>
      <c r="BL59" s="22"/>
      <c r="BM59" s="22"/>
      <c r="BN59" s="22"/>
      <c r="BO59" s="22"/>
      <c r="BP59" s="22"/>
      <c r="BQ59" s="22"/>
      <c r="BR59" s="22"/>
      <c r="BS59" s="22"/>
      <c r="BT59" s="38"/>
      <c r="BU59" s="310" t="s">
        <v>515</v>
      </c>
      <c r="BV59" s="310"/>
      <c r="BW59" s="22"/>
      <c r="BX59" s="22"/>
      <c r="BY59" s="22"/>
      <c r="BZ59" s="22"/>
      <c r="CA59" s="22"/>
      <c r="CB59" s="22"/>
      <c r="CC59" s="22"/>
      <c r="CD59" s="22"/>
      <c r="CE59" s="22"/>
      <c r="CF59" s="22"/>
      <c r="CG59" s="22"/>
      <c r="CH59" s="22"/>
      <c r="CI59" s="22"/>
      <c r="CJ59" s="22"/>
      <c r="CK59" s="22"/>
      <c r="CL59" s="22"/>
      <c r="CM59" s="22"/>
      <c r="CN59" s="22"/>
      <c r="CO59" s="22"/>
      <c r="CP59" s="22"/>
      <c r="CQ59" s="22"/>
      <c r="CR59" s="38"/>
      <c r="CS59" s="310" t="s">
        <v>515</v>
      </c>
      <c r="CT59" s="310"/>
      <c r="CU59" s="22"/>
      <c r="CV59" s="22"/>
      <c r="CW59" s="22"/>
      <c r="CX59" s="22"/>
      <c r="CY59" s="22"/>
      <c r="CZ59" s="22"/>
      <c r="DA59" s="22"/>
      <c r="DB59" s="22"/>
      <c r="DC59" s="22"/>
      <c r="DD59" s="22"/>
      <c r="DE59" s="22"/>
      <c r="DF59" s="22"/>
      <c r="DG59" s="22"/>
      <c r="DH59" s="22"/>
      <c r="DI59" s="22"/>
      <c r="DJ59" s="22"/>
      <c r="DK59" s="22"/>
      <c r="DL59" s="22"/>
      <c r="DM59" s="22"/>
      <c r="DN59" s="22"/>
      <c r="DO59" s="22"/>
      <c r="DP59" s="38"/>
      <c r="DQ59" s="310" t="s">
        <v>515</v>
      </c>
      <c r="DR59" s="310"/>
      <c r="DS59" s="22"/>
      <c r="DT59" s="22"/>
      <c r="DU59" s="22"/>
      <c r="DV59" s="22"/>
      <c r="DW59" s="22"/>
      <c r="DX59" s="22"/>
      <c r="DY59" s="22"/>
      <c r="DZ59" s="22"/>
      <c r="EA59" s="22"/>
      <c r="EB59" s="22"/>
      <c r="EC59" s="22"/>
      <c r="ED59" s="22"/>
      <c r="EE59" s="22"/>
      <c r="EF59" s="22"/>
      <c r="EG59" s="22"/>
      <c r="EH59" s="22"/>
      <c r="EI59" s="22"/>
      <c r="EJ59" s="22"/>
      <c r="EK59" s="22"/>
      <c r="EL59" s="22"/>
      <c r="EM59" s="22"/>
      <c r="EN59" s="38"/>
      <c r="EO59" s="310" t="s">
        <v>515</v>
      </c>
      <c r="EP59" s="310"/>
      <c r="EQ59" s="22"/>
      <c r="ER59" s="22"/>
      <c r="ES59" s="22"/>
      <c r="ET59" s="22"/>
      <c r="EU59" s="22"/>
      <c r="EV59" s="22"/>
      <c r="EW59" s="22"/>
      <c r="EX59" s="22"/>
      <c r="EY59" s="22"/>
      <c r="EZ59" s="22"/>
      <c r="FA59" s="22"/>
      <c r="FB59" s="22"/>
      <c r="FC59" s="22"/>
      <c r="FD59" s="22"/>
      <c r="FE59" s="22"/>
      <c r="FF59" s="22"/>
      <c r="FG59" s="22"/>
      <c r="FH59" s="22"/>
      <c r="FI59" s="22"/>
      <c r="FJ59" s="22"/>
      <c r="FK59" s="22"/>
      <c r="FM59" s="300" t="s">
        <v>515</v>
      </c>
      <c r="FN59" s="300"/>
      <c r="FO59" s="1"/>
      <c r="FP59" s="1"/>
      <c r="FQ59" s="1"/>
      <c r="FR59" s="1"/>
      <c r="FS59" s="1"/>
      <c r="FT59" s="1"/>
      <c r="FU59" s="1"/>
      <c r="FV59" s="1"/>
      <c r="FW59" s="1"/>
      <c r="FX59" s="1"/>
      <c r="FY59" s="1"/>
      <c r="FZ59" s="1"/>
      <c r="GA59" s="1"/>
      <c r="GB59" s="1"/>
      <c r="GC59" s="1"/>
      <c r="GD59" s="1"/>
      <c r="GE59" s="1"/>
      <c r="GF59" s="1"/>
      <c r="GG59" s="1"/>
      <c r="GH59" s="1"/>
      <c r="GI59" s="1"/>
      <c r="GK59" s="300" t="s">
        <v>515</v>
      </c>
      <c r="GL59" s="300"/>
      <c r="GM59" s="1"/>
      <c r="GN59" s="1"/>
      <c r="GO59" s="1"/>
      <c r="GP59" s="1"/>
      <c r="GQ59" s="1"/>
      <c r="GR59" s="1"/>
      <c r="GS59" s="1"/>
      <c r="GT59" s="1"/>
      <c r="GU59" s="1"/>
      <c r="GV59" s="1"/>
      <c r="GW59" s="1"/>
      <c r="GX59" s="1"/>
      <c r="GY59" s="1"/>
      <c r="GZ59" s="1"/>
      <c r="HA59" s="1"/>
      <c r="HB59" s="1"/>
      <c r="HC59" s="1"/>
      <c r="HD59" s="1"/>
      <c r="HE59" s="1"/>
      <c r="HF59" s="1"/>
      <c r="HG59" s="1"/>
    </row>
    <row r="60" spans="1:215" ht="15">
      <c r="A60" s="300"/>
      <c r="B60" s="300"/>
      <c r="C60" s="1"/>
      <c r="D60" s="1"/>
      <c r="E60" s="1"/>
      <c r="F60" s="1"/>
      <c r="G60" s="1"/>
      <c r="H60" s="1"/>
      <c r="I60" s="1"/>
      <c r="J60" s="1"/>
      <c r="K60" s="1"/>
      <c r="L60" s="1"/>
      <c r="M60" s="1"/>
      <c r="N60" s="1"/>
      <c r="O60" s="1"/>
      <c r="P60" s="1"/>
      <c r="Q60" s="1"/>
      <c r="R60" s="1"/>
      <c r="S60" s="1"/>
      <c r="T60" s="1"/>
      <c r="U60" s="1"/>
      <c r="V60" s="1"/>
      <c r="W60" s="1"/>
      <c r="Y60" s="300"/>
      <c r="Z60" s="300"/>
      <c r="AA60" s="1"/>
      <c r="AB60" s="1"/>
      <c r="AC60" s="1"/>
      <c r="AD60" s="1"/>
      <c r="AE60" s="1"/>
      <c r="AF60" s="1"/>
      <c r="AG60" s="1"/>
      <c r="AH60" s="1"/>
      <c r="AI60" s="1"/>
      <c r="AJ60" s="1"/>
      <c r="AK60" s="1"/>
      <c r="AL60" s="1"/>
      <c r="AM60" s="1"/>
      <c r="AN60" s="1"/>
      <c r="AO60" s="1"/>
      <c r="AP60" s="1"/>
      <c r="AQ60" s="1"/>
      <c r="AR60" s="1"/>
      <c r="AS60" s="1"/>
      <c r="AT60" s="1"/>
      <c r="AU60" s="1"/>
      <c r="FM60" s="300"/>
      <c r="FN60" s="300"/>
      <c r="FO60" s="1"/>
      <c r="FP60" s="1"/>
      <c r="FQ60" s="1"/>
      <c r="FR60" s="1"/>
      <c r="FS60" s="1"/>
      <c r="FT60" s="1"/>
      <c r="FU60" s="1"/>
      <c r="FV60" s="1"/>
      <c r="FW60" s="1"/>
      <c r="FX60" s="1"/>
      <c r="FY60" s="1"/>
      <c r="FZ60" s="1"/>
      <c r="GA60" s="1"/>
      <c r="GB60" s="1"/>
      <c r="GC60" s="1"/>
      <c r="GD60" s="1"/>
      <c r="GE60" s="1"/>
      <c r="GF60" s="1"/>
      <c r="GG60" s="1"/>
      <c r="GH60" s="1"/>
      <c r="GI60" s="1"/>
      <c r="GK60" s="300"/>
      <c r="GL60" s="300"/>
      <c r="GM60" s="1"/>
      <c r="GN60" s="1"/>
      <c r="GO60" s="1"/>
      <c r="GP60" s="1"/>
      <c r="GQ60" s="1"/>
      <c r="GR60" s="1"/>
      <c r="GS60" s="1"/>
      <c r="GT60" s="1"/>
      <c r="GU60" s="1"/>
      <c r="GV60" s="1"/>
      <c r="GW60" s="1"/>
      <c r="GX60" s="1"/>
      <c r="GY60" s="1"/>
      <c r="GZ60" s="1"/>
      <c r="HA60" s="1"/>
      <c r="HB60" s="1"/>
      <c r="HC60" s="1"/>
      <c r="HD60" s="1"/>
      <c r="HE60" s="1"/>
      <c r="HF60" s="1"/>
      <c r="HG60" s="1"/>
    </row>
  </sheetData>
  <mergeCells count="193">
    <mergeCell ref="A60:B60"/>
    <mergeCell ref="Y60:Z60"/>
    <mergeCell ref="FM60:FN60"/>
    <mergeCell ref="GK60:GL60"/>
    <mergeCell ref="A59:B59"/>
    <mergeCell ref="Y59:Z59"/>
    <mergeCell ref="AW59:AX59"/>
    <mergeCell ref="BU59:BV59"/>
    <mergeCell ref="CS59:CT59"/>
    <mergeCell ref="DQ59:DR59"/>
    <mergeCell ref="EO59:EP59"/>
    <mergeCell ref="FM59:FN59"/>
    <mergeCell ref="GK59:GL59"/>
    <mergeCell ref="A58:B58"/>
    <mergeCell ref="Y58:Z58"/>
    <mergeCell ref="AW58:AX58"/>
    <mergeCell ref="BU58:BV58"/>
    <mergeCell ref="CS58:CT58"/>
    <mergeCell ref="DQ58:DR58"/>
    <mergeCell ref="EO58:EP58"/>
    <mergeCell ref="FM58:FN58"/>
    <mergeCell ref="GK58:GL58"/>
    <mergeCell ref="A56:B56"/>
    <mergeCell ref="Y56:Z56"/>
    <mergeCell ref="AW56:AX56"/>
    <mergeCell ref="BU56:BV56"/>
    <mergeCell ref="CS56:CT56"/>
    <mergeCell ref="DQ56:DR56"/>
    <mergeCell ref="EO56:EP56"/>
    <mergeCell ref="FM56:FN56"/>
    <mergeCell ref="GK56:GL56"/>
    <mergeCell ref="A47:B47"/>
    <mergeCell ref="Y47:Z47"/>
    <mergeCell ref="AW47:AX47"/>
    <mergeCell ref="BU47:BV47"/>
    <mergeCell ref="CS47:CT47"/>
    <mergeCell ref="DQ47:DR47"/>
    <mergeCell ref="EO47:EP47"/>
    <mergeCell ref="FM47:FN47"/>
    <mergeCell ref="GK47:GL47"/>
    <mergeCell ref="A37:B37"/>
    <mergeCell ref="Y37:Z37"/>
    <mergeCell ref="AW37:AX37"/>
    <mergeCell ref="BU37:BV37"/>
    <mergeCell ref="CS37:CT37"/>
    <mergeCell ref="DQ37:DR37"/>
    <mergeCell ref="EO37:EP37"/>
    <mergeCell ref="FM37:FN37"/>
    <mergeCell ref="GK37:GL37"/>
    <mergeCell ref="A36:B36"/>
    <mergeCell ref="Y36:Z36"/>
    <mergeCell ref="AW36:AX36"/>
    <mergeCell ref="BU36:BV36"/>
    <mergeCell ref="CS36:CT36"/>
    <mergeCell ref="DQ36:DR36"/>
    <mergeCell ref="EO36:EP36"/>
    <mergeCell ref="FM36:FN36"/>
    <mergeCell ref="GK36:GL36"/>
    <mergeCell ref="A34:B34"/>
    <mergeCell ref="Y34:Z34"/>
    <mergeCell ref="AW34:AX34"/>
    <mergeCell ref="BU34:BV34"/>
    <mergeCell ref="CS34:CT34"/>
    <mergeCell ref="DQ34:DR34"/>
    <mergeCell ref="EO34:EP34"/>
    <mergeCell ref="FM34:FN34"/>
    <mergeCell ref="GK34:GL34"/>
    <mergeCell ref="A31:B31"/>
    <mergeCell ref="Y31:Z31"/>
    <mergeCell ref="AW31:AX31"/>
    <mergeCell ref="BU31:BV31"/>
    <mergeCell ref="CS31:CT31"/>
    <mergeCell ref="DQ31:DR31"/>
    <mergeCell ref="EO31:EP31"/>
    <mergeCell ref="FM31:FN31"/>
    <mergeCell ref="GK31:GL31"/>
    <mergeCell ref="A22:B22"/>
    <mergeCell ref="Y22:Z22"/>
    <mergeCell ref="AW22:AX22"/>
    <mergeCell ref="BU22:BV22"/>
    <mergeCell ref="CS22:CT22"/>
    <mergeCell ref="DQ22:DR22"/>
    <mergeCell ref="EO22:EP22"/>
    <mergeCell ref="FM22:FN22"/>
    <mergeCell ref="GK22:GL22"/>
    <mergeCell ref="A12:B12"/>
    <mergeCell ref="Y12:Z12"/>
    <mergeCell ref="AW12:AX12"/>
    <mergeCell ref="BU12:BV12"/>
    <mergeCell ref="CS12:CT12"/>
    <mergeCell ref="DQ12:DR12"/>
    <mergeCell ref="EO12:EP12"/>
    <mergeCell ref="FM12:FN12"/>
    <mergeCell ref="GK12:GL12"/>
    <mergeCell ref="A11:B11"/>
    <mergeCell ref="Y11:Z11"/>
    <mergeCell ref="AW11:AX11"/>
    <mergeCell ref="BU11:BV11"/>
    <mergeCell ref="CS11:CT11"/>
    <mergeCell ref="DQ11:DR11"/>
    <mergeCell ref="EO11:EP11"/>
    <mergeCell ref="FM11:FN11"/>
    <mergeCell ref="GK11:GL11"/>
    <mergeCell ref="A10:B10"/>
    <mergeCell ref="Y10:Z10"/>
    <mergeCell ref="AW10:AX10"/>
    <mergeCell ref="BU10:BV10"/>
    <mergeCell ref="CS10:CT10"/>
    <mergeCell ref="DQ10:DR10"/>
    <mergeCell ref="EO10:EP10"/>
    <mergeCell ref="FM10:FN10"/>
    <mergeCell ref="GK10:GL10"/>
    <mergeCell ref="A9:B9"/>
    <mergeCell ref="Y9:Z9"/>
    <mergeCell ref="AW9:AX9"/>
    <mergeCell ref="BU9:BV9"/>
    <mergeCell ref="CS9:CT9"/>
    <mergeCell ref="DQ9:DR9"/>
    <mergeCell ref="EO9:EP9"/>
    <mergeCell ref="FM9:FN9"/>
    <mergeCell ref="GK9:GL9"/>
    <mergeCell ref="A8:B8"/>
    <mergeCell ref="Y8:Z8"/>
    <mergeCell ref="AW8:AX8"/>
    <mergeCell ref="BU8:BV8"/>
    <mergeCell ref="CS8:CT8"/>
    <mergeCell ref="DQ8:DR8"/>
    <mergeCell ref="EO8:EP8"/>
    <mergeCell ref="FM8:FN8"/>
    <mergeCell ref="GK8:GL8"/>
    <mergeCell ref="A7:B7"/>
    <mergeCell ref="Y7:Z7"/>
    <mergeCell ref="AW7:AX7"/>
    <mergeCell ref="BU7:BV7"/>
    <mergeCell ref="CS7:CT7"/>
    <mergeCell ref="DQ7:DR7"/>
    <mergeCell ref="EO7:EP7"/>
    <mergeCell ref="FM7:FN7"/>
    <mergeCell ref="GK7:GL7"/>
    <mergeCell ref="A6:B6"/>
    <mergeCell ref="Y6:Z6"/>
    <mergeCell ref="AW6:AX6"/>
    <mergeCell ref="BU6:BV6"/>
    <mergeCell ref="CS6:CT6"/>
    <mergeCell ref="DQ6:DR6"/>
    <mergeCell ref="EO6:EP6"/>
    <mergeCell ref="FM6:FN6"/>
    <mergeCell ref="GK6:GL6"/>
    <mergeCell ref="A5:B5"/>
    <mergeCell ref="Y5:Z5"/>
    <mergeCell ref="AW5:AX5"/>
    <mergeCell ref="BU5:BV5"/>
    <mergeCell ref="CS5:CT5"/>
    <mergeCell ref="DQ5:DR5"/>
    <mergeCell ref="EO5:EP5"/>
    <mergeCell ref="FM5:FN5"/>
    <mergeCell ref="GK5:GL5"/>
    <mergeCell ref="A4:B4"/>
    <mergeCell ref="Y4:Z4"/>
    <mergeCell ref="AW4:AX4"/>
    <mergeCell ref="BU4:BV4"/>
    <mergeCell ref="CS4:CT4"/>
    <mergeCell ref="DQ4:DR4"/>
    <mergeCell ref="EO4:EP4"/>
    <mergeCell ref="FM4:FN4"/>
    <mergeCell ref="GK4:GL4"/>
    <mergeCell ref="A3:B3"/>
    <mergeCell ref="Y3:Z3"/>
    <mergeCell ref="AW3:AX3"/>
    <mergeCell ref="BU3:BV3"/>
    <mergeCell ref="CS3:CT3"/>
    <mergeCell ref="DQ3:DR3"/>
    <mergeCell ref="EO3:EP3"/>
    <mergeCell ref="FM3:FN3"/>
    <mergeCell ref="GK3:GL3"/>
    <mergeCell ref="A2:B2"/>
    <mergeCell ref="Y2:Z2"/>
    <mergeCell ref="AW2:AX2"/>
    <mergeCell ref="BU2:BV2"/>
    <mergeCell ref="CS2:CT2"/>
    <mergeCell ref="DQ2:DR2"/>
    <mergeCell ref="EO2:EP2"/>
    <mergeCell ref="FM2:FN2"/>
    <mergeCell ref="GK2:GL2"/>
    <mergeCell ref="A1:B1"/>
    <mergeCell ref="Y1:Z1"/>
    <mergeCell ref="AW1:AX1"/>
    <mergeCell ref="BU1:BV1"/>
    <mergeCell ref="CS1:CT1"/>
    <mergeCell ref="DQ1:DR1"/>
    <mergeCell ref="EO1:EP1"/>
    <mergeCell ref="FM1:FN1"/>
    <mergeCell ref="GK1:GL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G48"/>
  <sheetViews>
    <sheetView topLeftCell="A16" workbookViewId="0">
      <selection activeCell="BS33" sqref="BS33"/>
    </sheetView>
  </sheetViews>
  <sheetFormatPr defaultColWidth="9" defaultRowHeight="12.75"/>
  <cols>
    <col min="4" max="22" width="9" hidden="1"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s>
  <sheetData>
    <row r="1" spans="1:215" ht="15">
      <c r="A1" s="300"/>
      <c r="B1" s="300"/>
      <c r="C1" s="1"/>
      <c r="D1" s="1"/>
      <c r="E1" s="1"/>
      <c r="F1" s="1"/>
      <c r="G1" s="1"/>
      <c r="H1" s="1"/>
      <c r="I1" s="1"/>
      <c r="J1" s="1"/>
      <c r="K1" s="1"/>
      <c r="L1" s="1"/>
      <c r="M1" s="1"/>
      <c r="N1" s="1"/>
      <c r="O1" s="1"/>
      <c r="P1" s="1"/>
      <c r="Q1" s="1"/>
      <c r="R1" s="1"/>
      <c r="S1" s="1"/>
      <c r="T1" s="1"/>
      <c r="U1" s="1"/>
      <c r="V1" s="1"/>
      <c r="W1" s="1"/>
      <c r="Y1" s="300"/>
      <c r="Z1" s="300"/>
      <c r="AA1" s="1"/>
      <c r="AB1" s="1"/>
      <c r="AC1" s="1"/>
      <c r="AD1" s="1"/>
      <c r="AE1" s="1"/>
      <c r="AF1" s="1"/>
      <c r="AG1" s="1"/>
      <c r="AH1" s="1"/>
      <c r="AI1" s="1"/>
      <c r="AJ1" s="1"/>
      <c r="AK1" s="1"/>
      <c r="AL1" s="1"/>
      <c r="AM1" s="1"/>
      <c r="AN1" s="1"/>
      <c r="AO1" s="1"/>
      <c r="AP1" s="1"/>
      <c r="AQ1" s="1"/>
      <c r="AR1" s="1"/>
      <c r="AS1" s="1"/>
      <c r="AT1" s="1"/>
      <c r="AU1" s="1"/>
      <c r="AW1" s="310"/>
      <c r="AX1" s="310"/>
      <c r="AY1" s="22"/>
      <c r="AZ1" s="22"/>
      <c r="BA1" s="22"/>
      <c r="BB1" s="22"/>
      <c r="BC1" s="22"/>
      <c r="BD1" s="22"/>
      <c r="BE1" s="22"/>
      <c r="BF1" s="22"/>
      <c r="BG1" s="22"/>
      <c r="BH1" s="22"/>
      <c r="BI1" s="22"/>
      <c r="BJ1" s="22"/>
      <c r="BK1" s="22"/>
      <c r="BL1" s="22"/>
      <c r="BM1" s="22"/>
      <c r="BN1" s="22"/>
      <c r="BO1" s="22"/>
      <c r="BP1" s="22"/>
      <c r="BQ1" s="22"/>
      <c r="BR1" s="22"/>
      <c r="BS1" s="22"/>
      <c r="BT1" s="38"/>
      <c r="BU1" s="310"/>
      <c r="BV1" s="310"/>
      <c r="BW1" s="22"/>
      <c r="BX1" s="22"/>
      <c r="BY1" s="22"/>
      <c r="BZ1" s="22"/>
      <c r="CA1" s="22"/>
      <c r="CB1" s="22"/>
      <c r="CC1" s="22"/>
      <c r="CD1" s="22"/>
      <c r="CE1" s="22"/>
      <c r="CF1" s="22"/>
      <c r="CG1" s="22"/>
      <c r="CH1" s="22"/>
      <c r="CI1" s="22"/>
      <c r="CJ1" s="22"/>
      <c r="CK1" s="22"/>
      <c r="CL1" s="22"/>
      <c r="CM1" s="22"/>
      <c r="CN1" s="22"/>
      <c r="CO1" s="22"/>
      <c r="CP1" s="22"/>
      <c r="CQ1" s="22"/>
      <c r="CR1" s="38"/>
      <c r="CS1" s="310"/>
      <c r="CT1" s="310"/>
      <c r="CU1" s="22"/>
      <c r="CV1" s="22"/>
      <c r="CW1" s="22"/>
      <c r="CX1" s="22"/>
      <c r="CY1" s="22"/>
      <c r="CZ1" s="22"/>
      <c r="DA1" s="22"/>
      <c r="DB1" s="22"/>
      <c r="DC1" s="22"/>
      <c r="DD1" s="22"/>
      <c r="DE1" s="22"/>
      <c r="DF1" s="22"/>
      <c r="DG1" s="22"/>
      <c r="DH1" s="22"/>
      <c r="DI1" s="22"/>
      <c r="DJ1" s="22"/>
      <c r="DK1" s="22"/>
      <c r="DL1" s="22"/>
      <c r="DM1" s="22"/>
      <c r="DN1" s="22"/>
      <c r="DO1" s="22"/>
      <c r="DP1" s="38"/>
      <c r="DQ1" s="310"/>
      <c r="DR1" s="310"/>
      <c r="DS1" s="22"/>
      <c r="DT1" s="22"/>
      <c r="DU1" s="22"/>
      <c r="DV1" s="22"/>
      <c r="DW1" s="22"/>
      <c r="DX1" s="22"/>
      <c r="DY1" s="22"/>
      <c r="DZ1" s="22"/>
      <c r="EA1" s="22"/>
      <c r="EB1" s="22"/>
      <c r="EC1" s="22"/>
      <c r="ED1" s="22"/>
      <c r="EE1" s="22"/>
      <c r="EF1" s="22"/>
      <c r="EG1" s="22"/>
      <c r="EH1" s="22"/>
      <c r="EI1" s="22"/>
      <c r="EJ1" s="22"/>
      <c r="EK1" s="22"/>
      <c r="EL1" s="22"/>
      <c r="EM1" s="22"/>
      <c r="EO1" s="300"/>
      <c r="EP1" s="300"/>
      <c r="EQ1" s="1"/>
      <c r="ER1" s="1"/>
      <c r="ES1" s="1"/>
      <c r="ET1" s="1"/>
      <c r="EU1" s="1"/>
      <c r="EV1" s="1"/>
      <c r="EW1" s="1"/>
      <c r="EX1" s="1"/>
      <c r="EY1" s="1"/>
      <c r="EZ1" s="1"/>
      <c r="FA1" s="1"/>
      <c r="FB1" s="1"/>
      <c r="FC1" s="1"/>
      <c r="FD1" s="1"/>
      <c r="FE1" s="1"/>
      <c r="FF1" s="1"/>
      <c r="FG1" s="1"/>
      <c r="FH1" s="1"/>
      <c r="FI1" s="1"/>
      <c r="FJ1" s="1"/>
      <c r="FK1" s="1"/>
      <c r="FM1" s="300"/>
      <c r="FN1" s="300"/>
      <c r="FO1" s="1"/>
      <c r="FP1" s="1"/>
      <c r="FQ1" s="1"/>
      <c r="FR1" s="1"/>
      <c r="FS1" s="1"/>
      <c r="FT1" s="1"/>
      <c r="FU1" s="1"/>
      <c r="FV1" s="1"/>
      <c r="FW1" s="1"/>
      <c r="FX1" s="1"/>
      <c r="FY1" s="1"/>
      <c r="FZ1" s="1"/>
      <c r="GA1" s="1"/>
      <c r="GB1" s="1"/>
      <c r="GC1" s="1"/>
      <c r="GD1" s="1"/>
      <c r="GE1" s="1"/>
      <c r="GF1" s="1"/>
      <c r="GG1" s="1"/>
      <c r="GH1" s="1"/>
      <c r="GI1" s="1"/>
      <c r="GK1" s="300"/>
      <c r="GL1" s="300"/>
      <c r="GM1" s="1"/>
      <c r="GN1" s="1"/>
      <c r="GO1" s="1"/>
      <c r="GP1" s="1"/>
      <c r="GQ1" s="1"/>
      <c r="GR1" s="1"/>
      <c r="GS1" s="1"/>
      <c r="GT1" s="1"/>
      <c r="GU1" s="1"/>
      <c r="GV1" s="1"/>
      <c r="GW1" s="1"/>
      <c r="GX1" s="1"/>
      <c r="GY1" s="1"/>
      <c r="GZ1" s="1"/>
      <c r="HA1" s="1"/>
      <c r="HB1" s="1"/>
      <c r="HC1" s="1"/>
      <c r="HD1" s="1"/>
      <c r="HE1" s="1"/>
      <c r="HF1" s="1"/>
      <c r="HG1" s="1"/>
    </row>
    <row r="2" spans="1:215" ht="15">
      <c r="A2" s="300"/>
      <c r="B2" s="300"/>
      <c r="C2" s="1"/>
      <c r="D2" s="1"/>
      <c r="E2" s="1"/>
      <c r="F2" s="1"/>
      <c r="G2" s="1"/>
      <c r="H2" s="1"/>
      <c r="I2" s="1"/>
      <c r="J2" s="1"/>
      <c r="K2" s="1"/>
      <c r="L2" s="1"/>
      <c r="M2" s="1"/>
      <c r="N2" s="1"/>
      <c r="O2" s="1"/>
      <c r="P2" s="1"/>
      <c r="Q2" s="1"/>
      <c r="R2" s="1"/>
      <c r="S2" s="1"/>
      <c r="T2" s="1"/>
      <c r="U2" s="1"/>
      <c r="V2" s="1"/>
      <c r="W2" s="1"/>
      <c r="Y2" s="300"/>
      <c r="Z2" s="300"/>
      <c r="AA2" s="1"/>
      <c r="AB2" s="1"/>
      <c r="AC2" s="1"/>
      <c r="AD2" s="1"/>
      <c r="AE2" s="1"/>
      <c r="AF2" s="1"/>
      <c r="AG2" s="1"/>
      <c r="AH2" s="1"/>
      <c r="AI2" s="1"/>
      <c r="AJ2" s="1"/>
      <c r="AK2" s="1"/>
      <c r="AL2" s="1"/>
      <c r="AM2" s="1"/>
      <c r="AN2" s="1"/>
      <c r="AO2" s="1"/>
      <c r="AP2" s="1"/>
      <c r="AQ2" s="1"/>
      <c r="AR2" s="1"/>
      <c r="AS2" s="1"/>
      <c r="AT2" s="1"/>
      <c r="AU2" s="1"/>
      <c r="AW2" s="310"/>
      <c r="AX2" s="310"/>
      <c r="AY2" s="22"/>
      <c r="AZ2" s="22"/>
      <c r="BA2" s="22"/>
      <c r="BB2" s="22"/>
      <c r="BC2" s="22"/>
      <c r="BD2" s="22"/>
      <c r="BE2" s="22"/>
      <c r="BF2" s="22"/>
      <c r="BG2" s="22"/>
      <c r="BH2" s="22"/>
      <c r="BI2" s="22"/>
      <c r="BJ2" s="22"/>
      <c r="BK2" s="22"/>
      <c r="BL2" s="22"/>
      <c r="BM2" s="22"/>
      <c r="BN2" s="22"/>
      <c r="BO2" s="22"/>
      <c r="BP2" s="22"/>
      <c r="BQ2" s="22"/>
      <c r="BR2" s="22"/>
      <c r="BS2" s="22"/>
      <c r="BT2" s="38"/>
      <c r="BU2" s="310"/>
      <c r="BV2" s="310"/>
      <c r="BW2" s="22"/>
      <c r="BX2" s="22"/>
      <c r="BY2" s="22"/>
      <c r="BZ2" s="22"/>
      <c r="CA2" s="22"/>
      <c r="CB2" s="22"/>
      <c r="CC2" s="22"/>
      <c r="CD2" s="22"/>
      <c r="CE2" s="22"/>
      <c r="CF2" s="22"/>
      <c r="CG2" s="22"/>
      <c r="CH2" s="22"/>
      <c r="CI2" s="22"/>
      <c r="CJ2" s="22"/>
      <c r="CK2" s="22"/>
      <c r="CL2" s="22"/>
      <c r="CM2" s="22"/>
      <c r="CN2" s="22"/>
      <c r="CO2" s="22"/>
      <c r="CP2" s="22"/>
      <c r="CQ2" s="22"/>
      <c r="CR2" s="38"/>
      <c r="CS2" s="310"/>
      <c r="CT2" s="310"/>
      <c r="CU2" s="22"/>
      <c r="CV2" s="22"/>
      <c r="CW2" s="22"/>
      <c r="CX2" s="22"/>
      <c r="CY2" s="22"/>
      <c r="CZ2" s="22"/>
      <c r="DA2" s="22"/>
      <c r="DB2" s="22"/>
      <c r="DC2" s="22"/>
      <c r="DD2" s="22"/>
      <c r="DE2" s="22"/>
      <c r="DF2" s="22"/>
      <c r="DG2" s="22"/>
      <c r="DH2" s="22"/>
      <c r="DI2" s="22"/>
      <c r="DJ2" s="22"/>
      <c r="DK2" s="22"/>
      <c r="DL2" s="22"/>
      <c r="DM2" s="22"/>
      <c r="DN2" s="22"/>
      <c r="DO2" s="22"/>
      <c r="DP2" s="38"/>
      <c r="DQ2" s="310"/>
      <c r="DR2" s="310"/>
      <c r="DS2" s="22"/>
      <c r="DT2" s="22"/>
      <c r="DU2" s="22"/>
      <c r="DV2" s="22"/>
      <c r="DW2" s="22"/>
      <c r="DX2" s="22"/>
      <c r="DY2" s="22"/>
      <c r="DZ2" s="22"/>
      <c r="EA2" s="22"/>
      <c r="EB2" s="22"/>
      <c r="EC2" s="22"/>
      <c r="ED2" s="22"/>
      <c r="EE2" s="22"/>
      <c r="EF2" s="22"/>
      <c r="EG2" s="22"/>
      <c r="EH2" s="22"/>
      <c r="EI2" s="22"/>
      <c r="EJ2" s="22"/>
      <c r="EK2" s="22"/>
      <c r="EL2" s="22"/>
      <c r="EM2" s="22"/>
      <c r="EO2" s="300"/>
      <c r="EP2" s="300"/>
      <c r="EQ2" s="1"/>
      <c r="ER2" s="1"/>
      <c r="ES2" s="1"/>
      <c r="ET2" s="1"/>
      <c r="EU2" s="1"/>
      <c r="EV2" s="1"/>
      <c r="EW2" s="1"/>
      <c r="EX2" s="1"/>
      <c r="EY2" s="1"/>
      <c r="EZ2" s="1"/>
      <c r="FA2" s="1"/>
      <c r="FB2" s="1"/>
      <c r="FC2" s="1"/>
      <c r="FD2" s="1"/>
      <c r="FE2" s="1"/>
      <c r="FF2" s="1"/>
      <c r="FG2" s="1"/>
      <c r="FH2" s="1"/>
      <c r="FI2" s="1"/>
      <c r="FJ2" s="1"/>
      <c r="FK2" s="1"/>
      <c r="FM2" s="300"/>
      <c r="FN2" s="300"/>
      <c r="FO2" s="1"/>
      <c r="FP2" s="1"/>
      <c r="FQ2" s="1"/>
      <c r="FR2" s="1"/>
      <c r="FS2" s="1"/>
      <c r="FT2" s="1"/>
      <c r="FU2" s="1"/>
      <c r="FV2" s="1"/>
      <c r="FW2" s="1"/>
      <c r="FX2" s="1"/>
      <c r="FY2" s="1"/>
      <c r="FZ2" s="1"/>
      <c r="GA2" s="1"/>
      <c r="GB2" s="1"/>
      <c r="GC2" s="1"/>
      <c r="GD2" s="1"/>
      <c r="GE2" s="1"/>
      <c r="GF2" s="1"/>
      <c r="GG2" s="1"/>
      <c r="GH2" s="1"/>
      <c r="GI2" s="1"/>
      <c r="GK2" s="300"/>
      <c r="GL2" s="300"/>
      <c r="GM2" s="1"/>
      <c r="GN2" s="1"/>
      <c r="GO2" s="1"/>
      <c r="GP2" s="1"/>
      <c r="GQ2" s="1"/>
      <c r="GR2" s="1"/>
      <c r="GS2" s="1"/>
      <c r="GT2" s="1"/>
      <c r="GU2" s="1"/>
      <c r="GV2" s="1"/>
      <c r="GW2" s="1"/>
      <c r="GX2" s="1"/>
      <c r="GY2" s="1"/>
      <c r="GZ2" s="1"/>
      <c r="HA2" s="1"/>
      <c r="HB2" s="1"/>
      <c r="HC2" s="1"/>
      <c r="HD2" s="1"/>
      <c r="HE2" s="1"/>
      <c r="HF2" s="1"/>
      <c r="HG2" s="1"/>
    </row>
    <row r="3" spans="1:215" ht="15">
      <c r="A3" s="300"/>
      <c r="B3" s="300"/>
      <c r="C3" s="1"/>
      <c r="D3" s="1"/>
      <c r="E3" s="1"/>
      <c r="F3" s="1"/>
      <c r="G3" s="1"/>
      <c r="H3" s="1"/>
      <c r="I3" s="1"/>
      <c r="J3" s="1"/>
      <c r="K3" s="1"/>
      <c r="L3" s="1"/>
      <c r="M3" s="1"/>
      <c r="N3" s="1"/>
      <c r="O3" s="1"/>
      <c r="P3" s="1"/>
      <c r="Q3" s="1"/>
      <c r="R3" s="1"/>
      <c r="S3" s="1"/>
      <c r="T3" s="1"/>
      <c r="U3" s="1"/>
      <c r="V3" s="1"/>
      <c r="W3" s="1"/>
      <c r="Y3" s="300"/>
      <c r="Z3" s="300"/>
      <c r="AA3" s="1"/>
      <c r="AB3" s="1"/>
      <c r="AC3" s="1"/>
      <c r="AD3" s="1"/>
      <c r="AE3" s="1"/>
      <c r="AF3" s="1"/>
      <c r="AG3" s="1"/>
      <c r="AH3" s="1"/>
      <c r="AI3" s="1"/>
      <c r="AJ3" s="1"/>
      <c r="AK3" s="1"/>
      <c r="AL3" s="1"/>
      <c r="AM3" s="1"/>
      <c r="AN3" s="1"/>
      <c r="AO3" s="1"/>
      <c r="AP3" s="1"/>
      <c r="AQ3" s="1"/>
      <c r="AR3" s="1"/>
      <c r="AS3" s="1"/>
      <c r="AT3" s="1"/>
      <c r="AU3" s="1"/>
      <c r="AW3" s="310"/>
      <c r="AX3" s="310"/>
      <c r="AY3" s="22"/>
      <c r="AZ3" s="22"/>
      <c r="BA3" s="22"/>
      <c r="BB3" s="22"/>
      <c r="BC3" s="22"/>
      <c r="BD3" s="22"/>
      <c r="BE3" s="22"/>
      <c r="BF3" s="22"/>
      <c r="BG3" s="22"/>
      <c r="BH3" s="22"/>
      <c r="BI3" s="22"/>
      <c r="BJ3" s="22"/>
      <c r="BK3" s="22"/>
      <c r="BL3" s="22"/>
      <c r="BM3" s="22"/>
      <c r="BN3" s="22"/>
      <c r="BO3" s="22"/>
      <c r="BP3" s="22"/>
      <c r="BQ3" s="22"/>
      <c r="BR3" s="22"/>
      <c r="BS3" s="22"/>
      <c r="BT3" s="38"/>
      <c r="BU3" s="310"/>
      <c r="BV3" s="310"/>
      <c r="BW3" s="22"/>
      <c r="BX3" s="22"/>
      <c r="BY3" s="22"/>
      <c r="BZ3" s="22"/>
      <c r="CA3" s="22"/>
      <c r="CB3" s="22"/>
      <c r="CC3" s="22"/>
      <c r="CD3" s="22"/>
      <c r="CE3" s="22"/>
      <c r="CF3" s="22"/>
      <c r="CG3" s="22"/>
      <c r="CH3" s="22"/>
      <c r="CI3" s="22"/>
      <c r="CJ3" s="22"/>
      <c r="CK3" s="22"/>
      <c r="CL3" s="22"/>
      <c r="CM3" s="22"/>
      <c r="CN3" s="22"/>
      <c r="CO3" s="22"/>
      <c r="CP3" s="22"/>
      <c r="CQ3" s="22"/>
      <c r="CR3" s="38"/>
      <c r="CS3" s="310"/>
      <c r="CT3" s="310"/>
      <c r="CU3" s="22"/>
      <c r="CV3" s="22"/>
      <c r="CW3" s="22"/>
      <c r="CX3" s="22"/>
      <c r="CY3" s="22"/>
      <c r="CZ3" s="22"/>
      <c r="DA3" s="22"/>
      <c r="DB3" s="22"/>
      <c r="DC3" s="22"/>
      <c r="DD3" s="22"/>
      <c r="DE3" s="22"/>
      <c r="DF3" s="22"/>
      <c r="DG3" s="22"/>
      <c r="DH3" s="22"/>
      <c r="DI3" s="22"/>
      <c r="DJ3" s="22"/>
      <c r="DK3" s="22"/>
      <c r="DL3" s="22"/>
      <c r="DM3" s="22"/>
      <c r="DN3" s="22"/>
      <c r="DO3" s="22"/>
      <c r="DP3" s="38"/>
      <c r="DQ3" s="310"/>
      <c r="DR3" s="310"/>
      <c r="DS3" s="22"/>
      <c r="DT3" s="22"/>
      <c r="DU3" s="22"/>
      <c r="DV3" s="22"/>
      <c r="DW3" s="22"/>
      <c r="DX3" s="22"/>
      <c r="DY3" s="22"/>
      <c r="DZ3" s="22"/>
      <c r="EA3" s="22"/>
      <c r="EB3" s="22"/>
      <c r="EC3" s="22"/>
      <c r="ED3" s="22"/>
      <c r="EE3" s="22"/>
      <c r="EF3" s="22"/>
      <c r="EG3" s="22"/>
      <c r="EH3" s="22"/>
      <c r="EI3" s="22"/>
      <c r="EJ3" s="22"/>
      <c r="EK3" s="22"/>
      <c r="EL3" s="22"/>
      <c r="EM3" s="22"/>
      <c r="EO3" s="300"/>
      <c r="EP3" s="300"/>
      <c r="EQ3" s="1"/>
      <c r="ER3" s="1"/>
      <c r="ES3" s="1"/>
      <c r="ET3" s="1"/>
      <c r="EU3" s="1"/>
      <c r="EV3" s="1"/>
      <c r="EW3" s="1"/>
      <c r="EX3" s="1"/>
      <c r="EY3" s="1"/>
      <c r="EZ3" s="1"/>
      <c r="FA3" s="1"/>
      <c r="FB3" s="1"/>
      <c r="FC3" s="1"/>
      <c r="FD3" s="1"/>
      <c r="FE3" s="1"/>
      <c r="FF3" s="1"/>
      <c r="FG3" s="1"/>
      <c r="FH3" s="1"/>
      <c r="FI3" s="1"/>
      <c r="FJ3" s="1"/>
      <c r="FK3" s="1"/>
      <c r="FM3" s="300"/>
      <c r="FN3" s="300"/>
      <c r="FO3" s="1"/>
      <c r="FP3" s="1"/>
      <c r="FQ3" s="1"/>
      <c r="FR3" s="1"/>
      <c r="FS3" s="1"/>
      <c r="FT3" s="1"/>
      <c r="FU3" s="1"/>
      <c r="FV3" s="1"/>
      <c r="FW3" s="1"/>
      <c r="FX3" s="1"/>
      <c r="FY3" s="1"/>
      <c r="FZ3" s="1"/>
      <c r="GA3" s="1"/>
      <c r="GB3" s="1"/>
      <c r="GC3" s="1"/>
      <c r="GD3" s="1"/>
      <c r="GE3" s="1"/>
      <c r="GF3" s="1"/>
      <c r="GG3" s="1"/>
      <c r="GH3" s="1"/>
      <c r="GI3" s="1"/>
      <c r="GK3" s="300"/>
      <c r="GL3" s="300"/>
      <c r="GM3" s="1"/>
      <c r="GN3" s="1"/>
      <c r="GO3" s="1"/>
      <c r="GP3" s="1"/>
      <c r="GQ3" s="1"/>
      <c r="GR3" s="1"/>
      <c r="GS3" s="1"/>
      <c r="GT3" s="1"/>
      <c r="GU3" s="1"/>
      <c r="GV3" s="1"/>
      <c r="GW3" s="1"/>
      <c r="GX3" s="1"/>
      <c r="GY3" s="1"/>
      <c r="GZ3" s="1"/>
      <c r="HA3" s="1"/>
      <c r="HB3" s="1"/>
      <c r="HC3" s="1"/>
      <c r="HD3" s="1"/>
      <c r="HE3" s="1"/>
      <c r="HF3" s="1"/>
      <c r="HG3" s="1"/>
    </row>
    <row r="4" spans="1:215" ht="15">
      <c r="A4" s="300"/>
      <c r="B4" s="300"/>
      <c r="C4" s="1"/>
      <c r="D4" s="1"/>
      <c r="E4" s="1"/>
      <c r="F4" s="1"/>
      <c r="G4" s="1"/>
      <c r="H4" s="1"/>
      <c r="I4" s="1"/>
      <c r="J4" s="1"/>
      <c r="K4" s="1"/>
      <c r="L4" s="1"/>
      <c r="M4" s="1"/>
      <c r="N4" s="1"/>
      <c r="O4" s="1"/>
      <c r="P4" s="1"/>
      <c r="Q4" s="1"/>
      <c r="R4" s="1"/>
      <c r="S4" s="1"/>
      <c r="T4" s="1"/>
      <c r="U4" s="1"/>
      <c r="V4" s="1"/>
      <c r="W4" s="1"/>
      <c r="Y4" s="300"/>
      <c r="Z4" s="300"/>
      <c r="AA4" s="1"/>
      <c r="AB4" s="1"/>
      <c r="AC4" s="1"/>
      <c r="AD4" s="1"/>
      <c r="AE4" s="1"/>
      <c r="AF4" s="1"/>
      <c r="AG4" s="1"/>
      <c r="AH4" s="1"/>
      <c r="AI4" s="1"/>
      <c r="AJ4" s="1"/>
      <c r="AK4" s="1"/>
      <c r="AL4" s="1"/>
      <c r="AM4" s="1"/>
      <c r="AN4" s="1"/>
      <c r="AO4" s="1"/>
      <c r="AP4" s="1"/>
      <c r="AQ4" s="1"/>
      <c r="AR4" s="1"/>
      <c r="AS4" s="1"/>
      <c r="AT4" s="1"/>
      <c r="AU4" s="1"/>
      <c r="AW4" s="310"/>
      <c r="AX4" s="310"/>
      <c r="AY4" s="22"/>
      <c r="AZ4" s="22"/>
      <c r="BA4" s="22"/>
      <c r="BB4" s="22"/>
      <c r="BC4" s="22"/>
      <c r="BD4" s="22"/>
      <c r="BE4" s="22"/>
      <c r="BF4" s="22"/>
      <c r="BG4" s="22"/>
      <c r="BH4" s="22"/>
      <c r="BI4" s="22"/>
      <c r="BJ4" s="22"/>
      <c r="BK4" s="22"/>
      <c r="BL4" s="22"/>
      <c r="BM4" s="22"/>
      <c r="BN4" s="22"/>
      <c r="BO4" s="22"/>
      <c r="BP4" s="22"/>
      <c r="BQ4" s="22"/>
      <c r="BR4" s="22"/>
      <c r="BS4" s="22"/>
      <c r="BT4" s="38"/>
      <c r="BU4" s="310"/>
      <c r="BV4" s="310"/>
      <c r="BW4" s="22"/>
      <c r="BX4" s="22"/>
      <c r="BY4" s="22"/>
      <c r="BZ4" s="22"/>
      <c r="CA4" s="22"/>
      <c r="CB4" s="22"/>
      <c r="CC4" s="22"/>
      <c r="CD4" s="22"/>
      <c r="CE4" s="22"/>
      <c r="CF4" s="22"/>
      <c r="CG4" s="22"/>
      <c r="CH4" s="22"/>
      <c r="CI4" s="22"/>
      <c r="CJ4" s="22"/>
      <c r="CK4" s="22"/>
      <c r="CL4" s="22"/>
      <c r="CM4" s="22"/>
      <c r="CN4" s="22"/>
      <c r="CO4" s="22"/>
      <c r="CP4" s="22"/>
      <c r="CQ4" s="22"/>
      <c r="CR4" s="38"/>
      <c r="CS4" s="310"/>
      <c r="CT4" s="310"/>
      <c r="CU4" s="22"/>
      <c r="CV4" s="22"/>
      <c r="CW4" s="22"/>
      <c r="CX4" s="22"/>
      <c r="CY4" s="22"/>
      <c r="CZ4" s="22"/>
      <c r="DA4" s="22"/>
      <c r="DB4" s="22"/>
      <c r="DC4" s="22"/>
      <c r="DD4" s="22"/>
      <c r="DE4" s="22"/>
      <c r="DF4" s="22"/>
      <c r="DG4" s="22"/>
      <c r="DH4" s="22"/>
      <c r="DI4" s="22"/>
      <c r="DJ4" s="22"/>
      <c r="DK4" s="22"/>
      <c r="DL4" s="22"/>
      <c r="DM4" s="22"/>
      <c r="DN4" s="22"/>
      <c r="DO4" s="22"/>
      <c r="DP4" s="38"/>
      <c r="DQ4" s="310"/>
      <c r="DR4" s="310"/>
      <c r="DS4" s="22"/>
      <c r="DT4" s="22"/>
      <c r="DU4" s="22"/>
      <c r="DV4" s="22"/>
      <c r="DW4" s="22"/>
      <c r="DX4" s="22"/>
      <c r="DY4" s="22"/>
      <c r="DZ4" s="22"/>
      <c r="EA4" s="22"/>
      <c r="EB4" s="22"/>
      <c r="EC4" s="22"/>
      <c r="ED4" s="22"/>
      <c r="EE4" s="22"/>
      <c r="EF4" s="22"/>
      <c r="EG4" s="22"/>
      <c r="EH4" s="22"/>
      <c r="EI4" s="22"/>
      <c r="EJ4" s="22"/>
      <c r="EK4" s="22"/>
      <c r="EL4" s="22"/>
      <c r="EM4" s="22"/>
      <c r="EO4" s="300"/>
      <c r="EP4" s="300"/>
      <c r="EQ4" s="1"/>
      <c r="ER4" s="1"/>
      <c r="ES4" s="1"/>
      <c r="ET4" s="1"/>
      <c r="EU4" s="1"/>
      <c r="EV4" s="1"/>
      <c r="EW4" s="1"/>
      <c r="EX4" s="1"/>
      <c r="EY4" s="1"/>
      <c r="EZ4" s="1"/>
      <c r="FA4" s="1"/>
      <c r="FB4" s="1"/>
      <c r="FC4" s="1"/>
      <c r="FD4" s="1"/>
      <c r="FE4" s="1"/>
      <c r="FF4" s="1"/>
      <c r="FG4" s="1"/>
      <c r="FH4" s="1"/>
      <c r="FI4" s="1"/>
      <c r="FJ4" s="1"/>
      <c r="FK4" s="1"/>
      <c r="FM4" s="300"/>
      <c r="FN4" s="300"/>
      <c r="FO4" s="1"/>
      <c r="FP4" s="1"/>
      <c r="FQ4" s="1"/>
      <c r="FR4" s="1"/>
      <c r="FS4" s="1"/>
      <c r="FT4" s="1"/>
      <c r="FU4" s="1"/>
      <c r="FV4" s="1"/>
      <c r="FW4" s="1"/>
      <c r="FX4" s="1"/>
      <c r="FY4" s="1"/>
      <c r="FZ4" s="1"/>
      <c r="GA4" s="1"/>
      <c r="GB4" s="1"/>
      <c r="GC4" s="1"/>
      <c r="GD4" s="1"/>
      <c r="GE4" s="1"/>
      <c r="GF4" s="1"/>
      <c r="GG4" s="1"/>
      <c r="GH4" s="1"/>
      <c r="GI4" s="1"/>
      <c r="GK4" s="300"/>
      <c r="GL4" s="300"/>
      <c r="GM4" s="1"/>
      <c r="GN4" s="1"/>
      <c r="GO4" s="1"/>
      <c r="GP4" s="1"/>
      <c r="GQ4" s="1"/>
      <c r="GR4" s="1"/>
      <c r="GS4" s="1"/>
      <c r="GT4" s="1"/>
      <c r="GU4" s="1"/>
      <c r="GV4" s="1"/>
      <c r="GW4" s="1"/>
      <c r="GX4" s="1"/>
      <c r="GY4" s="1"/>
      <c r="GZ4" s="1"/>
      <c r="HA4" s="1"/>
      <c r="HB4" s="1"/>
      <c r="HC4" s="1"/>
      <c r="HD4" s="1"/>
      <c r="HE4" s="1"/>
      <c r="HF4" s="1"/>
      <c r="HG4" s="1"/>
    </row>
    <row r="5" spans="1:215" ht="18">
      <c r="A5" s="301" t="s">
        <v>179</v>
      </c>
      <c r="B5" s="301"/>
      <c r="C5" s="2"/>
      <c r="D5" s="2"/>
      <c r="E5" s="2"/>
      <c r="F5" s="2"/>
      <c r="G5" s="2"/>
      <c r="H5" s="2"/>
      <c r="I5" s="2"/>
      <c r="J5" s="2"/>
      <c r="K5" s="1"/>
      <c r="L5" s="2"/>
      <c r="M5" s="2"/>
      <c r="N5" s="2"/>
      <c r="O5" s="2"/>
      <c r="P5" s="1"/>
      <c r="Q5" s="2"/>
      <c r="R5" s="1"/>
      <c r="S5" s="1"/>
      <c r="T5" s="2"/>
      <c r="U5" s="1"/>
      <c r="V5" s="1"/>
      <c r="W5" s="2" t="s">
        <v>180</v>
      </c>
      <c r="Y5" s="301" t="s">
        <v>179</v>
      </c>
      <c r="Z5" s="301"/>
      <c r="AA5" s="2"/>
      <c r="AB5" s="2"/>
      <c r="AC5" s="2"/>
      <c r="AD5" s="2"/>
      <c r="AE5" s="2"/>
      <c r="AF5" s="2"/>
      <c r="AG5" s="2"/>
      <c r="AH5" s="2"/>
      <c r="AI5" s="1"/>
      <c r="AJ5" s="2"/>
      <c r="AK5" s="2"/>
      <c r="AL5" s="2"/>
      <c r="AM5" s="2"/>
      <c r="AN5" s="1"/>
      <c r="AO5" s="2"/>
      <c r="AP5" s="1"/>
      <c r="AQ5" s="1"/>
      <c r="AR5" s="2"/>
      <c r="AS5" s="1"/>
      <c r="AT5" s="1"/>
      <c r="AU5" s="2" t="s">
        <v>180</v>
      </c>
      <c r="AW5" s="311" t="s">
        <v>285</v>
      </c>
      <c r="AX5" s="311"/>
      <c r="AY5" s="23"/>
      <c r="AZ5" s="23"/>
      <c r="BA5" s="23"/>
      <c r="BB5" s="23"/>
      <c r="BC5" s="23"/>
      <c r="BD5" s="23"/>
      <c r="BE5" s="23"/>
      <c r="BF5" s="23"/>
      <c r="BG5" s="22"/>
      <c r="BH5" s="23"/>
      <c r="BI5" s="23"/>
      <c r="BJ5" s="23"/>
      <c r="BK5" s="23"/>
      <c r="BL5" s="22"/>
      <c r="BM5" s="23"/>
      <c r="BN5" s="22"/>
      <c r="BO5" s="22"/>
      <c r="BP5" s="23"/>
      <c r="BQ5" s="22"/>
      <c r="BR5" s="22"/>
      <c r="BS5" s="23" t="s">
        <v>286</v>
      </c>
      <c r="BT5" s="38"/>
      <c r="BU5" s="311" t="s">
        <v>285</v>
      </c>
      <c r="BV5" s="311"/>
      <c r="BW5" s="23"/>
      <c r="BX5" s="23"/>
      <c r="BY5" s="23"/>
      <c r="BZ5" s="23"/>
      <c r="CA5" s="23"/>
      <c r="CB5" s="23"/>
      <c r="CC5" s="23"/>
      <c r="CD5" s="23"/>
      <c r="CE5" s="22"/>
      <c r="CF5" s="23"/>
      <c r="CG5" s="23"/>
      <c r="CH5" s="23"/>
      <c r="CI5" s="23"/>
      <c r="CJ5" s="22"/>
      <c r="CK5" s="23"/>
      <c r="CL5" s="22"/>
      <c r="CM5" s="22"/>
      <c r="CN5" s="23"/>
      <c r="CO5" s="22"/>
      <c r="CP5" s="22"/>
      <c r="CQ5" s="23" t="s">
        <v>286</v>
      </c>
      <c r="CR5" s="38"/>
      <c r="CS5" s="311" t="s">
        <v>285</v>
      </c>
      <c r="CT5" s="311"/>
      <c r="CU5" s="23"/>
      <c r="CV5" s="23"/>
      <c r="CW5" s="23"/>
      <c r="CX5" s="23"/>
      <c r="CY5" s="23"/>
      <c r="CZ5" s="23"/>
      <c r="DA5" s="23"/>
      <c r="DB5" s="23"/>
      <c r="DC5" s="22"/>
      <c r="DD5" s="23"/>
      <c r="DE5" s="23"/>
      <c r="DF5" s="23"/>
      <c r="DG5" s="23"/>
      <c r="DH5" s="22"/>
      <c r="DI5" s="23"/>
      <c r="DJ5" s="22"/>
      <c r="DK5" s="22"/>
      <c r="DL5" s="23"/>
      <c r="DM5" s="22"/>
      <c r="DN5" s="22"/>
      <c r="DO5" s="23" t="s">
        <v>286</v>
      </c>
      <c r="DP5" s="38"/>
      <c r="DQ5" s="311" t="s">
        <v>285</v>
      </c>
      <c r="DR5" s="311"/>
      <c r="DS5" s="23"/>
      <c r="DT5" s="23"/>
      <c r="DU5" s="23"/>
      <c r="DV5" s="23"/>
      <c r="DW5" s="23"/>
      <c r="DX5" s="23"/>
      <c r="DY5" s="23"/>
      <c r="DZ5" s="23"/>
      <c r="EA5" s="22"/>
      <c r="EB5" s="23"/>
      <c r="EC5" s="23"/>
      <c r="ED5" s="23"/>
      <c r="EE5" s="23"/>
      <c r="EF5" s="22"/>
      <c r="EG5" s="23"/>
      <c r="EH5" s="22"/>
      <c r="EI5" s="22"/>
      <c r="EJ5" s="23"/>
      <c r="EK5" s="22"/>
      <c r="EL5" s="22"/>
      <c r="EM5" s="23" t="s">
        <v>286</v>
      </c>
      <c r="EO5" s="301" t="s">
        <v>179</v>
      </c>
      <c r="EP5" s="301"/>
      <c r="EQ5" s="2"/>
      <c r="ER5" s="2"/>
      <c r="ES5" s="2"/>
      <c r="ET5" s="2"/>
      <c r="EU5" s="2"/>
      <c r="EV5" s="2"/>
      <c r="EW5" s="2"/>
      <c r="EX5" s="2"/>
      <c r="EY5" s="1"/>
      <c r="EZ5" s="2"/>
      <c r="FA5" s="2"/>
      <c r="FB5" s="2"/>
      <c r="FC5" s="2"/>
      <c r="FD5" s="1"/>
      <c r="FE5" s="2"/>
      <c r="FF5" s="1"/>
      <c r="FG5" s="1"/>
      <c r="FH5" s="2"/>
      <c r="FI5" s="1"/>
      <c r="FJ5" s="1"/>
      <c r="FK5" s="2" t="s">
        <v>180</v>
      </c>
      <c r="FM5" s="301" t="s">
        <v>179</v>
      </c>
      <c r="FN5" s="301"/>
      <c r="FO5" s="2"/>
      <c r="FP5" s="2"/>
      <c r="FQ5" s="2"/>
      <c r="FR5" s="2"/>
      <c r="FS5" s="2"/>
      <c r="FT5" s="2"/>
      <c r="FU5" s="2"/>
      <c r="FV5" s="2"/>
      <c r="FW5" s="1"/>
      <c r="FX5" s="2"/>
      <c r="FY5" s="2"/>
      <c r="FZ5" s="2"/>
      <c r="GA5" s="2"/>
      <c r="GB5" s="1"/>
      <c r="GC5" s="2"/>
      <c r="GD5" s="1"/>
      <c r="GE5" s="1"/>
      <c r="GF5" s="2"/>
      <c r="GG5" s="1"/>
      <c r="GH5" s="1"/>
      <c r="GI5" s="2" t="s">
        <v>180</v>
      </c>
      <c r="GK5" s="301" t="s">
        <v>179</v>
      </c>
      <c r="GL5" s="301"/>
      <c r="GM5" s="2"/>
      <c r="GN5" s="2"/>
      <c r="GO5" s="2"/>
      <c r="GP5" s="2"/>
      <c r="GQ5" s="2"/>
      <c r="GR5" s="2"/>
      <c r="GS5" s="2"/>
      <c r="GT5" s="2"/>
      <c r="GU5" s="1"/>
      <c r="GV5" s="2"/>
      <c r="GW5" s="2"/>
      <c r="GX5" s="2"/>
      <c r="GY5" s="2"/>
      <c r="GZ5" s="1"/>
      <c r="HA5" s="2"/>
      <c r="HB5" s="1"/>
      <c r="HC5" s="1"/>
      <c r="HD5" s="2"/>
      <c r="HE5" s="1"/>
      <c r="HF5" s="1"/>
      <c r="HG5" s="2" t="s">
        <v>180</v>
      </c>
    </row>
    <row r="6" spans="1:215" ht="15">
      <c r="A6" s="300"/>
      <c r="B6" s="300"/>
      <c r="C6" s="1"/>
      <c r="D6" s="1"/>
      <c r="E6" s="1"/>
      <c r="F6" s="1"/>
      <c r="G6" s="1"/>
      <c r="H6" s="1"/>
      <c r="I6" s="1"/>
      <c r="J6" s="1"/>
      <c r="K6" s="1"/>
      <c r="L6" s="1"/>
      <c r="M6" s="1"/>
      <c r="N6" s="1"/>
      <c r="O6" s="1"/>
      <c r="P6" s="1"/>
      <c r="Q6" s="1"/>
      <c r="R6" s="1"/>
      <c r="S6" s="1"/>
      <c r="T6" s="1"/>
      <c r="U6" s="1"/>
      <c r="V6" s="1"/>
      <c r="W6" s="1"/>
      <c r="Y6" s="300"/>
      <c r="Z6" s="300"/>
      <c r="AA6" s="1"/>
      <c r="AB6" s="1"/>
      <c r="AC6" s="1"/>
      <c r="AD6" s="1"/>
      <c r="AE6" s="1"/>
      <c r="AF6" s="1"/>
      <c r="AG6" s="1"/>
      <c r="AH6" s="1"/>
      <c r="AI6" s="1"/>
      <c r="AJ6" s="1"/>
      <c r="AK6" s="1"/>
      <c r="AL6" s="1"/>
      <c r="AM6" s="1"/>
      <c r="AN6" s="1"/>
      <c r="AO6" s="1"/>
      <c r="AP6" s="1"/>
      <c r="AQ6" s="1"/>
      <c r="AR6" s="1"/>
      <c r="AS6" s="1"/>
      <c r="AT6" s="1"/>
      <c r="AU6" s="1"/>
      <c r="AW6" s="310"/>
      <c r="AX6" s="310"/>
      <c r="AY6" s="22"/>
      <c r="AZ6" s="22"/>
      <c r="BA6" s="22"/>
      <c r="BB6" s="22"/>
      <c r="BC6" s="22"/>
      <c r="BD6" s="22"/>
      <c r="BE6" s="22"/>
      <c r="BF6" s="22"/>
      <c r="BG6" s="22"/>
      <c r="BH6" s="22"/>
      <c r="BI6" s="22"/>
      <c r="BJ6" s="22"/>
      <c r="BK6" s="22"/>
      <c r="BL6" s="22"/>
      <c r="BM6" s="22"/>
      <c r="BN6" s="22"/>
      <c r="BO6" s="22"/>
      <c r="BP6" s="22"/>
      <c r="BQ6" s="22"/>
      <c r="BR6" s="22"/>
      <c r="BS6" s="22"/>
      <c r="BT6" s="38"/>
      <c r="BU6" s="310"/>
      <c r="BV6" s="310"/>
      <c r="BW6" s="22"/>
      <c r="BX6" s="22"/>
      <c r="BY6" s="22"/>
      <c r="BZ6" s="22"/>
      <c r="CA6" s="22"/>
      <c r="CB6" s="22"/>
      <c r="CC6" s="22"/>
      <c r="CD6" s="22"/>
      <c r="CE6" s="22"/>
      <c r="CF6" s="22"/>
      <c r="CG6" s="22"/>
      <c r="CH6" s="22"/>
      <c r="CI6" s="22"/>
      <c r="CJ6" s="22"/>
      <c r="CK6" s="22"/>
      <c r="CL6" s="22"/>
      <c r="CM6" s="22"/>
      <c r="CN6" s="22"/>
      <c r="CO6" s="22"/>
      <c r="CP6" s="22"/>
      <c r="CQ6" s="22"/>
      <c r="CR6" s="38"/>
      <c r="CS6" s="310"/>
      <c r="CT6" s="310"/>
      <c r="CU6" s="22"/>
      <c r="CV6" s="22"/>
      <c r="CW6" s="22"/>
      <c r="CX6" s="22"/>
      <c r="CY6" s="22"/>
      <c r="CZ6" s="22"/>
      <c r="DA6" s="22"/>
      <c r="DB6" s="22"/>
      <c r="DC6" s="22"/>
      <c r="DD6" s="22"/>
      <c r="DE6" s="22"/>
      <c r="DF6" s="22"/>
      <c r="DG6" s="22"/>
      <c r="DH6" s="22"/>
      <c r="DI6" s="22"/>
      <c r="DJ6" s="22"/>
      <c r="DK6" s="22"/>
      <c r="DL6" s="22"/>
      <c r="DM6" s="22"/>
      <c r="DN6" s="22"/>
      <c r="DO6" s="22"/>
      <c r="DP6" s="38"/>
      <c r="DQ6" s="310"/>
      <c r="DR6" s="310"/>
      <c r="DS6" s="22"/>
      <c r="DT6" s="22"/>
      <c r="DU6" s="22"/>
      <c r="DV6" s="22"/>
      <c r="DW6" s="22"/>
      <c r="DX6" s="22"/>
      <c r="DY6" s="22"/>
      <c r="DZ6" s="22"/>
      <c r="EA6" s="22"/>
      <c r="EB6" s="22"/>
      <c r="EC6" s="22"/>
      <c r="ED6" s="22"/>
      <c r="EE6" s="22"/>
      <c r="EF6" s="22"/>
      <c r="EG6" s="22"/>
      <c r="EH6" s="22"/>
      <c r="EI6" s="22"/>
      <c r="EJ6" s="22"/>
      <c r="EK6" s="22"/>
      <c r="EL6" s="22"/>
      <c r="EM6" s="22"/>
      <c r="EO6" s="300"/>
      <c r="EP6" s="300"/>
      <c r="EQ6" s="1"/>
      <c r="ER6" s="1"/>
      <c r="ES6" s="1"/>
      <c r="ET6" s="1"/>
      <c r="EU6" s="1"/>
      <c r="EV6" s="1"/>
      <c r="EW6" s="1"/>
      <c r="EX6" s="1"/>
      <c r="EY6" s="1"/>
      <c r="EZ6" s="1"/>
      <c r="FA6" s="1"/>
      <c r="FB6" s="1"/>
      <c r="FC6" s="1"/>
      <c r="FD6" s="1"/>
      <c r="FE6" s="1"/>
      <c r="FF6" s="1"/>
      <c r="FG6" s="1"/>
      <c r="FH6" s="1"/>
      <c r="FI6" s="1"/>
      <c r="FJ6" s="1"/>
      <c r="FK6" s="1"/>
      <c r="FM6" s="300"/>
      <c r="FN6" s="300"/>
      <c r="FO6" s="1"/>
      <c r="FP6" s="1"/>
      <c r="FQ6" s="1"/>
      <c r="FR6" s="1"/>
      <c r="FS6" s="1"/>
      <c r="FT6" s="1"/>
      <c r="FU6" s="1"/>
      <c r="FV6" s="1"/>
      <c r="FW6" s="1"/>
      <c r="FX6" s="1"/>
      <c r="FY6" s="1"/>
      <c r="FZ6" s="1"/>
      <c r="GA6" s="1"/>
      <c r="GB6" s="1"/>
      <c r="GC6" s="1"/>
      <c r="GD6" s="1"/>
      <c r="GE6" s="1"/>
      <c r="GF6" s="1"/>
      <c r="GG6" s="1"/>
      <c r="GH6" s="1"/>
      <c r="GI6" s="1"/>
      <c r="GK6" s="300"/>
      <c r="GL6" s="300"/>
      <c r="GM6" s="1"/>
      <c r="GN6" s="1"/>
      <c r="GO6" s="1"/>
      <c r="GP6" s="1"/>
      <c r="GQ6" s="1"/>
      <c r="GR6" s="1"/>
      <c r="GS6" s="1"/>
      <c r="GT6" s="1"/>
      <c r="GU6" s="1"/>
      <c r="GV6" s="1"/>
      <c r="GW6" s="1"/>
      <c r="GX6" s="1"/>
      <c r="GY6" s="1"/>
      <c r="GZ6" s="1"/>
      <c r="HA6" s="1"/>
      <c r="HB6" s="1"/>
      <c r="HC6" s="1"/>
      <c r="HD6" s="1"/>
      <c r="HE6" s="1"/>
      <c r="HF6" s="1"/>
      <c r="HG6" s="1"/>
    </row>
    <row r="7" spans="1:215" ht="15.75">
      <c r="A7" s="302" t="s">
        <v>182</v>
      </c>
      <c r="B7" s="302"/>
      <c r="C7" s="2"/>
      <c r="D7" s="2"/>
      <c r="E7" s="2"/>
      <c r="F7" s="2"/>
      <c r="G7" s="2"/>
      <c r="H7" s="2"/>
      <c r="I7" s="2"/>
      <c r="J7" s="2"/>
      <c r="K7" s="2"/>
      <c r="L7" s="2"/>
      <c r="M7" s="2"/>
      <c r="N7" s="2"/>
      <c r="O7" s="2"/>
      <c r="P7" s="2"/>
      <c r="Q7" s="2"/>
      <c r="R7" s="2"/>
      <c r="S7" s="2"/>
      <c r="T7" s="2"/>
      <c r="U7" s="2"/>
      <c r="V7" s="2"/>
      <c r="W7" s="2"/>
      <c r="Y7" s="302" t="s">
        <v>183</v>
      </c>
      <c r="Z7" s="302"/>
      <c r="AA7" s="2"/>
      <c r="AB7" s="2"/>
      <c r="AC7" s="2"/>
      <c r="AD7" s="2"/>
      <c r="AE7" s="2"/>
      <c r="AF7" s="2"/>
      <c r="AG7" s="2"/>
      <c r="AH7" s="2"/>
      <c r="AI7" s="2"/>
      <c r="AJ7" s="2"/>
      <c r="AK7" s="2"/>
      <c r="AL7" s="2"/>
      <c r="AM7" s="2"/>
      <c r="AN7" s="2"/>
      <c r="AO7" s="2"/>
      <c r="AP7" s="2"/>
      <c r="AQ7" s="2"/>
      <c r="AR7" s="2"/>
      <c r="AS7" s="2"/>
      <c r="AT7" s="2"/>
      <c r="AU7" s="2"/>
      <c r="AW7" s="312" t="s">
        <v>287</v>
      </c>
      <c r="AX7" s="312"/>
      <c r="AY7" s="23"/>
      <c r="AZ7" s="23"/>
      <c r="BA7" s="23"/>
      <c r="BB7" s="23"/>
      <c r="BC7" s="23"/>
      <c r="BD7" s="23"/>
      <c r="BE7" s="23"/>
      <c r="BF7" s="23"/>
      <c r="BG7" s="23"/>
      <c r="BH7" s="23"/>
      <c r="BI7" s="23"/>
      <c r="BJ7" s="23"/>
      <c r="BK7" s="23"/>
      <c r="BL7" s="23"/>
      <c r="BM7" s="23"/>
      <c r="BN7" s="23"/>
      <c r="BO7" s="23"/>
      <c r="BP7" s="23"/>
      <c r="BQ7" s="23"/>
      <c r="BR7" s="23"/>
      <c r="BS7" s="23"/>
      <c r="BT7" s="38"/>
      <c r="BU7" s="312" t="s">
        <v>288</v>
      </c>
      <c r="BV7" s="312"/>
      <c r="BW7" s="23"/>
      <c r="BX7" s="23"/>
      <c r="BY7" s="23"/>
      <c r="BZ7" s="23"/>
      <c r="CA7" s="23"/>
      <c r="CB7" s="23"/>
      <c r="CC7" s="23"/>
      <c r="CD7" s="23"/>
      <c r="CE7" s="23"/>
      <c r="CF7" s="23"/>
      <c r="CG7" s="23"/>
      <c r="CH7" s="23"/>
      <c r="CI7" s="23"/>
      <c r="CJ7" s="23"/>
      <c r="CK7" s="23"/>
      <c r="CL7" s="23"/>
      <c r="CM7" s="23"/>
      <c r="CN7" s="23"/>
      <c r="CO7" s="23"/>
      <c r="CP7" s="23"/>
      <c r="CQ7" s="23"/>
      <c r="CR7" s="38"/>
      <c r="CS7" s="312" t="s">
        <v>289</v>
      </c>
      <c r="CT7" s="312"/>
      <c r="CU7" s="23"/>
      <c r="CV7" s="23"/>
      <c r="CW7" s="23"/>
      <c r="CX7" s="23"/>
      <c r="CY7" s="23"/>
      <c r="CZ7" s="23"/>
      <c r="DA7" s="23"/>
      <c r="DB7" s="23"/>
      <c r="DC7" s="23"/>
      <c r="DD7" s="23"/>
      <c r="DE7" s="23"/>
      <c r="DF7" s="23"/>
      <c r="DG7" s="23"/>
      <c r="DH7" s="23"/>
      <c r="DI7" s="23"/>
      <c r="DJ7" s="23"/>
      <c r="DK7" s="23"/>
      <c r="DL7" s="23"/>
      <c r="DM7" s="23"/>
      <c r="DN7" s="23"/>
      <c r="DO7" s="23"/>
      <c r="DP7" s="38"/>
      <c r="DQ7" s="312" t="s">
        <v>290</v>
      </c>
      <c r="DR7" s="312"/>
      <c r="DS7" s="23"/>
      <c r="DT7" s="23"/>
      <c r="DU7" s="23"/>
      <c r="DV7" s="23"/>
      <c r="DW7" s="23"/>
      <c r="DX7" s="23"/>
      <c r="DY7" s="23"/>
      <c r="DZ7" s="23"/>
      <c r="EA7" s="23"/>
      <c r="EB7" s="23"/>
      <c r="EC7" s="23"/>
      <c r="ED7" s="23"/>
      <c r="EE7" s="23"/>
      <c r="EF7" s="23"/>
      <c r="EG7" s="23"/>
      <c r="EH7" s="23"/>
      <c r="EI7" s="23"/>
      <c r="EJ7" s="23"/>
      <c r="EK7" s="23"/>
      <c r="EL7" s="23"/>
      <c r="EM7" s="23"/>
      <c r="EO7" s="302" t="s">
        <v>188</v>
      </c>
      <c r="EP7" s="302"/>
      <c r="EQ7" s="2"/>
      <c r="ER7" s="2"/>
      <c r="ES7" s="2"/>
      <c r="ET7" s="2"/>
      <c r="EU7" s="2"/>
      <c r="EV7" s="2"/>
      <c r="EW7" s="2"/>
      <c r="EX7" s="2"/>
      <c r="EY7" s="2"/>
      <c r="EZ7" s="2"/>
      <c r="FA7" s="2"/>
      <c r="FB7" s="2"/>
      <c r="FC7" s="2"/>
      <c r="FD7" s="2"/>
      <c r="FE7" s="2"/>
      <c r="FF7" s="2"/>
      <c r="FG7" s="2"/>
      <c r="FH7" s="2"/>
      <c r="FI7" s="2"/>
      <c r="FJ7" s="2"/>
      <c r="FK7" s="2"/>
      <c r="FM7" s="302" t="s">
        <v>189</v>
      </c>
      <c r="FN7" s="302"/>
      <c r="FO7" s="2"/>
      <c r="FP7" s="2"/>
      <c r="FQ7" s="2"/>
      <c r="FR7" s="2"/>
      <c r="FS7" s="2"/>
      <c r="FT7" s="2"/>
      <c r="FU7" s="2"/>
      <c r="FV7" s="2"/>
      <c r="FW7" s="2"/>
      <c r="FX7" s="2"/>
      <c r="FY7" s="2"/>
      <c r="FZ7" s="2"/>
      <c r="GA7" s="2"/>
      <c r="GB7" s="2"/>
      <c r="GC7" s="2"/>
      <c r="GD7" s="2"/>
      <c r="GE7" s="2"/>
      <c r="GF7" s="2"/>
      <c r="GG7" s="2"/>
      <c r="GH7" s="2"/>
      <c r="GI7" s="2"/>
      <c r="GK7" s="302" t="s">
        <v>190</v>
      </c>
      <c r="GL7" s="302"/>
      <c r="GM7" s="2"/>
      <c r="GN7" s="2"/>
      <c r="GO7" s="2"/>
      <c r="GP7" s="2"/>
      <c r="GQ7" s="2"/>
      <c r="GR7" s="2"/>
      <c r="GS7" s="2"/>
      <c r="GT7" s="2"/>
      <c r="GU7" s="2"/>
      <c r="GV7" s="2"/>
      <c r="GW7" s="2"/>
      <c r="GX7" s="2"/>
      <c r="GY7" s="2"/>
      <c r="GZ7" s="2"/>
      <c r="HA7" s="2"/>
      <c r="HB7" s="2"/>
      <c r="HC7" s="2"/>
      <c r="HD7" s="2"/>
      <c r="HE7" s="2"/>
      <c r="HF7" s="2"/>
      <c r="HG7" s="2"/>
    </row>
    <row r="8" spans="1:215" ht="15.75">
      <c r="A8" s="302" t="s">
        <v>516</v>
      </c>
      <c r="B8" s="302"/>
      <c r="C8" s="3"/>
      <c r="D8" s="3"/>
      <c r="E8" s="3"/>
      <c r="F8" s="3"/>
      <c r="G8" s="3"/>
      <c r="H8" s="3"/>
      <c r="I8" s="3"/>
      <c r="J8" s="3"/>
      <c r="K8" s="3"/>
      <c r="L8" s="3"/>
      <c r="M8" s="3"/>
      <c r="N8" s="3"/>
      <c r="O8" s="3"/>
      <c r="P8" s="3"/>
      <c r="Q8" s="3"/>
      <c r="R8" s="3"/>
      <c r="S8" s="3"/>
      <c r="T8" s="3"/>
      <c r="U8" s="3"/>
      <c r="V8" s="3"/>
      <c r="W8" s="3"/>
      <c r="Y8" s="302" t="s">
        <v>516</v>
      </c>
      <c r="Z8" s="302"/>
      <c r="AA8" s="3"/>
      <c r="AB8" s="3"/>
      <c r="AC8" s="3"/>
      <c r="AD8" s="3"/>
      <c r="AE8" s="3"/>
      <c r="AF8" s="3"/>
      <c r="AG8" s="3"/>
      <c r="AH8" s="3"/>
      <c r="AI8" s="3"/>
      <c r="AJ8" s="3"/>
      <c r="AK8" s="3"/>
      <c r="AL8" s="3"/>
      <c r="AM8" s="3"/>
      <c r="AN8" s="3"/>
      <c r="AO8" s="3"/>
      <c r="AP8" s="3"/>
      <c r="AQ8" s="3"/>
      <c r="AR8" s="3"/>
      <c r="AS8" s="3"/>
      <c r="AT8" s="3"/>
      <c r="AU8" s="3"/>
      <c r="AW8" s="312" t="s">
        <v>517</v>
      </c>
      <c r="AX8" s="312"/>
      <c r="AY8" s="24"/>
      <c r="AZ8" s="24"/>
      <c r="BA8" s="24"/>
      <c r="BB8" s="24"/>
      <c r="BC8" s="24"/>
      <c r="BD8" s="24"/>
      <c r="BE8" s="24"/>
      <c r="BF8" s="24"/>
      <c r="BG8" s="24"/>
      <c r="BH8" s="24"/>
      <c r="BI8" s="24"/>
      <c r="BJ8" s="24"/>
      <c r="BK8" s="24"/>
      <c r="BL8" s="24"/>
      <c r="BM8" s="24"/>
      <c r="BN8" s="24"/>
      <c r="BO8" s="24"/>
      <c r="BP8" s="24"/>
      <c r="BQ8" s="24"/>
      <c r="BR8" s="24"/>
      <c r="BS8" s="24"/>
      <c r="BT8" s="38"/>
      <c r="BU8" s="312" t="s">
        <v>517</v>
      </c>
      <c r="BV8" s="312"/>
      <c r="BW8" s="24"/>
      <c r="BX8" s="24"/>
      <c r="BY8" s="24"/>
      <c r="BZ8" s="24"/>
      <c r="CA8" s="24"/>
      <c r="CB8" s="24"/>
      <c r="CC8" s="24"/>
      <c r="CD8" s="24"/>
      <c r="CE8" s="24"/>
      <c r="CF8" s="24"/>
      <c r="CG8" s="24"/>
      <c r="CH8" s="24"/>
      <c r="CI8" s="24"/>
      <c r="CJ8" s="24"/>
      <c r="CK8" s="24"/>
      <c r="CL8" s="24"/>
      <c r="CM8" s="24"/>
      <c r="CN8" s="24"/>
      <c r="CO8" s="24"/>
      <c r="CP8" s="24"/>
      <c r="CQ8" s="24"/>
      <c r="CR8" s="38"/>
      <c r="CS8" s="312" t="s">
        <v>517</v>
      </c>
      <c r="CT8" s="312"/>
      <c r="CU8" s="24"/>
      <c r="CV8" s="24"/>
      <c r="CW8" s="24"/>
      <c r="CX8" s="24"/>
      <c r="CY8" s="24"/>
      <c r="CZ8" s="24"/>
      <c r="DA8" s="24"/>
      <c r="DB8" s="24"/>
      <c r="DC8" s="24"/>
      <c r="DD8" s="24"/>
      <c r="DE8" s="24"/>
      <c r="DF8" s="24"/>
      <c r="DG8" s="24"/>
      <c r="DH8" s="24"/>
      <c r="DI8" s="24"/>
      <c r="DJ8" s="24"/>
      <c r="DK8" s="24"/>
      <c r="DL8" s="24"/>
      <c r="DM8" s="24"/>
      <c r="DN8" s="24"/>
      <c r="DO8" s="24"/>
      <c r="DP8" s="38"/>
      <c r="DQ8" s="312" t="s">
        <v>517</v>
      </c>
      <c r="DR8" s="312"/>
      <c r="DS8" s="24"/>
      <c r="DT8" s="24"/>
      <c r="DU8" s="24"/>
      <c r="DV8" s="24"/>
      <c r="DW8" s="24"/>
      <c r="DX8" s="24"/>
      <c r="DY8" s="24"/>
      <c r="DZ8" s="24"/>
      <c r="EA8" s="24"/>
      <c r="EB8" s="24"/>
      <c r="EC8" s="24"/>
      <c r="ED8" s="24"/>
      <c r="EE8" s="24"/>
      <c r="EF8" s="24"/>
      <c r="EG8" s="24"/>
      <c r="EH8" s="24"/>
      <c r="EI8" s="24"/>
      <c r="EJ8" s="24"/>
      <c r="EK8" s="24"/>
      <c r="EL8" s="24"/>
      <c r="EM8" s="24"/>
      <c r="EO8" s="302" t="s">
        <v>516</v>
      </c>
      <c r="EP8" s="302"/>
      <c r="EQ8" s="3"/>
      <c r="ER8" s="3"/>
      <c r="ES8" s="3"/>
      <c r="ET8" s="3"/>
      <c r="EU8" s="3"/>
      <c r="EV8" s="3"/>
      <c r="EW8" s="3"/>
      <c r="EX8" s="3"/>
      <c r="EY8" s="3"/>
      <c r="EZ8" s="3"/>
      <c r="FA8" s="3"/>
      <c r="FB8" s="3"/>
      <c r="FC8" s="3"/>
      <c r="FD8" s="3"/>
      <c r="FE8" s="3"/>
      <c r="FF8" s="3"/>
      <c r="FG8" s="3"/>
      <c r="FH8" s="3"/>
      <c r="FI8" s="3"/>
      <c r="FJ8" s="3"/>
      <c r="FK8" s="3"/>
      <c r="FM8" s="302" t="s">
        <v>516</v>
      </c>
      <c r="FN8" s="302"/>
      <c r="FO8" s="3"/>
      <c r="FP8" s="3"/>
      <c r="FQ8" s="3"/>
      <c r="FR8" s="3"/>
      <c r="FS8" s="3"/>
      <c r="FT8" s="3"/>
      <c r="FU8" s="3"/>
      <c r="FV8" s="3"/>
      <c r="FW8" s="3"/>
      <c r="FX8" s="3"/>
      <c r="FY8" s="3"/>
      <c r="FZ8" s="3"/>
      <c r="GA8" s="3"/>
      <c r="GB8" s="3"/>
      <c r="GC8" s="3"/>
      <c r="GD8" s="3"/>
      <c r="GE8" s="3"/>
      <c r="GF8" s="3"/>
      <c r="GG8" s="3"/>
      <c r="GH8" s="3"/>
      <c r="GI8" s="3"/>
      <c r="GK8" s="302" t="s">
        <v>516</v>
      </c>
      <c r="GL8" s="302"/>
      <c r="GM8" s="3"/>
      <c r="GN8" s="3"/>
      <c r="GO8" s="3"/>
      <c r="GP8" s="3"/>
      <c r="GQ8" s="3"/>
      <c r="GR8" s="3"/>
      <c r="GS8" s="3"/>
      <c r="GT8" s="3"/>
      <c r="GU8" s="3"/>
      <c r="GV8" s="3"/>
      <c r="GW8" s="3"/>
      <c r="GX8" s="3"/>
      <c r="GY8" s="3"/>
      <c r="GZ8" s="3"/>
      <c r="HA8" s="3"/>
      <c r="HB8" s="3"/>
      <c r="HC8" s="3"/>
      <c r="HD8" s="3"/>
      <c r="HE8" s="3"/>
      <c r="HF8" s="3"/>
      <c r="HG8" s="3"/>
    </row>
    <row r="9" spans="1:215" ht="15">
      <c r="A9" s="300"/>
      <c r="B9" s="300"/>
      <c r="C9" s="1"/>
      <c r="D9" s="1"/>
      <c r="E9" s="1"/>
      <c r="F9" s="1"/>
      <c r="G9" s="1"/>
      <c r="H9" s="1"/>
      <c r="I9" s="1"/>
      <c r="J9" s="1"/>
      <c r="K9" s="1"/>
      <c r="L9" s="1"/>
      <c r="M9" s="1"/>
      <c r="N9" s="1"/>
      <c r="O9" s="1"/>
      <c r="P9" s="1"/>
      <c r="Q9" s="1"/>
      <c r="R9" s="1"/>
      <c r="S9" s="1"/>
      <c r="T9" s="1"/>
      <c r="U9" s="1"/>
      <c r="V9" s="1"/>
      <c r="W9" s="1"/>
      <c r="Y9" s="300"/>
      <c r="Z9" s="300"/>
      <c r="AA9" s="1"/>
      <c r="AB9" s="1"/>
      <c r="AC9" s="1"/>
      <c r="AD9" s="1"/>
      <c r="AE9" s="1"/>
      <c r="AF9" s="1"/>
      <c r="AG9" s="1"/>
      <c r="AH9" s="1"/>
      <c r="AI9" s="1"/>
      <c r="AJ9" s="1"/>
      <c r="AK9" s="1"/>
      <c r="AL9" s="1"/>
      <c r="AM9" s="1"/>
      <c r="AN9" s="1"/>
      <c r="AO9" s="1"/>
      <c r="AP9" s="1"/>
      <c r="AQ9" s="1"/>
      <c r="AR9" s="1"/>
      <c r="AS9" s="1"/>
      <c r="AT9" s="1"/>
      <c r="AU9" s="1"/>
      <c r="AW9" s="310"/>
      <c r="AX9" s="310"/>
      <c r="AY9" s="22"/>
      <c r="AZ9" s="22"/>
      <c r="BA9" s="22"/>
      <c r="BB9" s="22"/>
      <c r="BC9" s="22"/>
      <c r="BD9" s="22"/>
      <c r="BE9" s="22"/>
      <c r="BF9" s="22"/>
      <c r="BG9" s="22"/>
      <c r="BH9" s="22"/>
      <c r="BI9" s="22"/>
      <c r="BJ9" s="22"/>
      <c r="BK9" s="22"/>
      <c r="BL9" s="22"/>
      <c r="BM9" s="22"/>
      <c r="BN9" s="22"/>
      <c r="BO9" s="22"/>
      <c r="BP9" s="22"/>
      <c r="BQ9" s="22"/>
      <c r="BR9" s="22"/>
      <c r="BS9" s="22"/>
      <c r="BT9" s="38"/>
      <c r="BU9" s="310"/>
      <c r="BV9" s="310"/>
      <c r="BW9" s="22"/>
      <c r="BX9" s="22"/>
      <c r="BY9" s="22"/>
      <c r="BZ9" s="22"/>
      <c r="CA9" s="22"/>
      <c r="CB9" s="22"/>
      <c r="CC9" s="22"/>
      <c r="CD9" s="22"/>
      <c r="CE9" s="22"/>
      <c r="CF9" s="22"/>
      <c r="CG9" s="22"/>
      <c r="CH9" s="22"/>
      <c r="CI9" s="22"/>
      <c r="CJ9" s="22"/>
      <c r="CK9" s="22"/>
      <c r="CL9" s="22"/>
      <c r="CM9" s="22"/>
      <c r="CN9" s="22"/>
      <c r="CO9" s="22"/>
      <c r="CP9" s="22"/>
      <c r="CQ9" s="22"/>
      <c r="CR9" s="38"/>
      <c r="CS9" s="310"/>
      <c r="CT9" s="310"/>
      <c r="CU9" s="22"/>
      <c r="CV9" s="22"/>
      <c r="CW9" s="22"/>
      <c r="CX9" s="22"/>
      <c r="CY9" s="22"/>
      <c r="CZ9" s="22"/>
      <c r="DA9" s="22"/>
      <c r="DB9" s="22"/>
      <c r="DC9" s="22"/>
      <c r="DD9" s="22"/>
      <c r="DE9" s="22"/>
      <c r="DF9" s="22"/>
      <c r="DG9" s="22"/>
      <c r="DH9" s="22"/>
      <c r="DI9" s="22"/>
      <c r="DJ9" s="22"/>
      <c r="DK9" s="22"/>
      <c r="DL9" s="22"/>
      <c r="DM9" s="22"/>
      <c r="DN9" s="22"/>
      <c r="DO9" s="22"/>
      <c r="DP9" s="38"/>
      <c r="DQ9" s="310"/>
      <c r="DR9" s="310"/>
      <c r="DS9" s="22"/>
      <c r="DT9" s="22"/>
      <c r="DU9" s="22"/>
      <c r="DV9" s="22"/>
      <c r="DW9" s="22"/>
      <c r="DX9" s="22"/>
      <c r="DY9" s="22"/>
      <c r="DZ9" s="22"/>
      <c r="EA9" s="22"/>
      <c r="EB9" s="22"/>
      <c r="EC9" s="22"/>
      <c r="ED9" s="22"/>
      <c r="EE9" s="22"/>
      <c r="EF9" s="22"/>
      <c r="EG9" s="22"/>
      <c r="EH9" s="22"/>
      <c r="EI9" s="22"/>
      <c r="EJ9" s="22"/>
      <c r="EK9" s="22"/>
      <c r="EL9" s="22"/>
      <c r="EM9" s="22"/>
      <c r="EO9" s="300"/>
      <c r="EP9" s="300"/>
      <c r="EQ9" s="1"/>
      <c r="ER9" s="1"/>
      <c r="ES9" s="1"/>
      <c r="ET9" s="1"/>
      <c r="EU9" s="1"/>
      <c r="EV9" s="1"/>
      <c r="EW9" s="1"/>
      <c r="EX9" s="1"/>
      <c r="EY9" s="1"/>
      <c r="EZ9" s="1"/>
      <c r="FA9" s="1"/>
      <c r="FB9" s="1"/>
      <c r="FC9" s="1"/>
      <c r="FD9" s="1"/>
      <c r="FE9" s="1"/>
      <c r="FF9" s="1"/>
      <c r="FG9" s="1"/>
      <c r="FH9" s="1"/>
      <c r="FI9" s="1"/>
      <c r="FJ9" s="1"/>
      <c r="FK9" s="1"/>
      <c r="FM9" s="300"/>
      <c r="FN9" s="300"/>
      <c r="FO9" s="1"/>
      <c r="FP9" s="1"/>
      <c r="FQ9" s="1"/>
      <c r="FR9" s="1"/>
      <c r="FS9" s="1"/>
      <c r="FT9" s="1"/>
      <c r="FU9" s="1"/>
      <c r="FV9" s="1"/>
      <c r="FW9" s="1"/>
      <c r="FX9" s="1"/>
      <c r="FY9" s="1"/>
      <c r="FZ9" s="1"/>
      <c r="GA9" s="1"/>
      <c r="GB9" s="1"/>
      <c r="GC9" s="1"/>
      <c r="GD9" s="1"/>
      <c r="GE9" s="1"/>
      <c r="GF9" s="1"/>
      <c r="GG9" s="1"/>
      <c r="GH9" s="1"/>
      <c r="GI9" s="1"/>
      <c r="GK9" s="300"/>
      <c r="GL9" s="300"/>
      <c r="GM9" s="1"/>
      <c r="GN9" s="1"/>
      <c r="GO9" s="1"/>
      <c r="GP9" s="1"/>
      <c r="GQ9" s="1"/>
      <c r="GR9" s="1"/>
      <c r="GS9" s="1"/>
      <c r="GT9" s="1"/>
      <c r="GU9" s="1"/>
      <c r="GV9" s="1"/>
      <c r="GW9" s="1"/>
      <c r="GX9" s="1"/>
      <c r="GY9" s="1"/>
      <c r="GZ9" s="1"/>
      <c r="HA9" s="1"/>
      <c r="HB9" s="1"/>
      <c r="HC9" s="1"/>
      <c r="HD9" s="1"/>
      <c r="HE9" s="1"/>
      <c r="HF9" s="1"/>
      <c r="HG9" s="1"/>
    </row>
    <row r="10" spans="1:215" ht="15">
      <c r="A10" s="300"/>
      <c r="B10" s="300"/>
      <c r="C10" s="1"/>
      <c r="D10" s="1"/>
      <c r="E10" s="1"/>
      <c r="F10" s="1"/>
      <c r="G10" s="1"/>
      <c r="H10" s="1"/>
      <c r="I10" s="1"/>
      <c r="J10" s="1"/>
      <c r="K10" s="1"/>
      <c r="L10" s="1"/>
      <c r="M10" s="1"/>
      <c r="N10" s="1"/>
      <c r="O10" s="1"/>
      <c r="P10" s="1"/>
      <c r="Q10" s="1"/>
      <c r="R10" s="1"/>
      <c r="S10" s="1"/>
      <c r="T10" s="1"/>
      <c r="U10" s="1"/>
      <c r="V10" s="1"/>
      <c r="W10" s="1"/>
      <c r="Y10" s="300"/>
      <c r="Z10" s="300"/>
      <c r="AA10" s="1"/>
      <c r="AB10" s="1"/>
      <c r="AC10" s="1"/>
      <c r="AD10" s="1"/>
      <c r="AE10" s="1"/>
      <c r="AF10" s="1"/>
      <c r="AG10" s="1"/>
      <c r="AH10" s="1"/>
      <c r="AI10" s="1"/>
      <c r="AJ10" s="1"/>
      <c r="AK10" s="1"/>
      <c r="AL10" s="1"/>
      <c r="AM10" s="1"/>
      <c r="AN10" s="1"/>
      <c r="AO10" s="1"/>
      <c r="AP10" s="1"/>
      <c r="AQ10" s="1"/>
      <c r="AR10" s="1"/>
      <c r="AS10" s="1"/>
      <c r="AT10" s="1"/>
      <c r="AU10" s="1"/>
      <c r="AW10" s="310"/>
      <c r="AX10" s="310"/>
      <c r="AY10" s="22"/>
      <c r="AZ10" s="22"/>
      <c r="BA10" s="22"/>
      <c r="BB10" s="22"/>
      <c r="BC10" s="22"/>
      <c r="BD10" s="22"/>
      <c r="BE10" s="22"/>
      <c r="BF10" s="22"/>
      <c r="BG10" s="22"/>
      <c r="BH10" s="22"/>
      <c r="BI10" s="22"/>
      <c r="BJ10" s="22"/>
      <c r="BK10" s="22"/>
      <c r="BL10" s="22"/>
      <c r="BM10" s="22"/>
      <c r="BN10" s="22"/>
      <c r="BO10" s="22"/>
      <c r="BP10" s="22"/>
      <c r="BQ10" s="22"/>
      <c r="BR10" s="22"/>
      <c r="BS10" s="22"/>
      <c r="BT10" s="38"/>
      <c r="BU10" s="310"/>
      <c r="BV10" s="310"/>
      <c r="BW10" s="22"/>
      <c r="BX10" s="22"/>
      <c r="BY10" s="22"/>
      <c r="BZ10" s="22"/>
      <c r="CA10" s="22"/>
      <c r="CB10" s="22"/>
      <c r="CC10" s="22"/>
      <c r="CD10" s="22"/>
      <c r="CE10" s="22"/>
      <c r="CF10" s="22"/>
      <c r="CG10" s="22"/>
      <c r="CH10" s="22"/>
      <c r="CI10" s="22"/>
      <c r="CJ10" s="22"/>
      <c r="CK10" s="22"/>
      <c r="CL10" s="22"/>
      <c r="CM10" s="22"/>
      <c r="CN10" s="22"/>
      <c r="CO10" s="22"/>
      <c r="CP10" s="22"/>
      <c r="CQ10" s="22"/>
      <c r="CR10" s="38"/>
      <c r="CS10" s="310"/>
      <c r="CT10" s="310"/>
      <c r="CU10" s="22"/>
      <c r="CV10" s="22"/>
      <c r="CW10" s="22"/>
      <c r="CX10" s="22"/>
      <c r="CY10" s="22"/>
      <c r="CZ10" s="22"/>
      <c r="DA10" s="22"/>
      <c r="DB10" s="22"/>
      <c r="DC10" s="22"/>
      <c r="DD10" s="22"/>
      <c r="DE10" s="22"/>
      <c r="DF10" s="22"/>
      <c r="DG10" s="22"/>
      <c r="DH10" s="22"/>
      <c r="DI10" s="22"/>
      <c r="DJ10" s="22"/>
      <c r="DK10" s="22"/>
      <c r="DL10" s="22"/>
      <c r="DM10" s="22"/>
      <c r="DN10" s="22"/>
      <c r="DO10" s="22"/>
      <c r="DP10" s="38"/>
      <c r="DQ10" s="310"/>
      <c r="DR10" s="310"/>
      <c r="DS10" s="22"/>
      <c r="DT10" s="22"/>
      <c r="DU10" s="22"/>
      <c r="DV10" s="22"/>
      <c r="DW10" s="22"/>
      <c r="DX10" s="22"/>
      <c r="DY10" s="22"/>
      <c r="DZ10" s="22"/>
      <c r="EA10" s="22"/>
      <c r="EB10" s="22"/>
      <c r="EC10" s="22"/>
      <c r="ED10" s="22"/>
      <c r="EE10" s="22"/>
      <c r="EF10" s="22"/>
      <c r="EG10" s="22"/>
      <c r="EH10" s="22"/>
      <c r="EI10" s="22"/>
      <c r="EJ10" s="22"/>
      <c r="EK10" s="22"/>
      <c r="EL10" s="22"/>
      <c r="EM10" s="22"/>
      <c r="EO10" s="300"/>
      <c r="EP10" s="300"/>
      <c r="EQ10" s="1"/>
      <c r="ER10" s="1"/>
      <c r="ES10" s="1"/>
      <c r="ET10" s="1"/>
      <c r="EU10" s="1"/>
      <c r="EV10" s="1"/>
      <c r="EW10" s="1"/>
      <c r="EX10" s="1"/>
      <c r="EY10" s="1"/>
      <c r="EZ10" s="1"/>
      <c r="FA10" s="1"/>
      <c r="FB10" s="1"/>
      <c r="FC10" s="1"/>
      <c r="FD10" s="1"/>
      <c r="FE10" s="1"/>
      <c r="FF10" s="1"/>
      <c r="FG10" s="1"/>
      <c r="FH10" s="1"/>
      <c r="FI10" s="1"/>
      <c r="FJ10" s="1"/>
      <c r="FK10" s="1"/>
      <c r="FM10" s="300"/>
      <c r="FN10" s="300"/>
      <c r="FO10" s="1"/>
      <c r="FP10" s="1"/>
      <c r="FQ10" s="1"/>
      <c r="FR10" s="1"/>
      <c r="FS10" s="1"/>
      <c r="FT10" s="1"/>
      <c r="FU10" s="1"/>
      <c r="FV10" s="1"/>
      <c r="FW10" s="1"/>
      <c r="FX10" s="1"/>
      <c r="FY10" s="1"/>
      <c r="FZ10" s="1"/>
      <c r="GA10" s="1"/>
      <c r="GB10" s="1"/>
      <c r="GC10" s="1"/>
      <c r="GD10" s="1"/>
      <c r="GE10" s="1"/>
      <c r="GF10" s="1"/>
      <c r="GG10" s="1"/>
      <c r="GH10" s="1"/>
      <c r="GI10" s="1"/>
      <c r="GK10" s="300"/>
      <c r="GL10" s="300"/>
      <c r="GM10" s="1"/>
      <c r="GN10" s="1"/>
      <c r="GO10" s="1"/>
      <c r="GP10" s="1"/>
      <c r="GQ10" s="1"/>
      <c r="GR10" s="1"/>
      <c r="GS10" s="1"/>
      <c r="GT10" s="1"/>
      <c r="GU10" s="1"/>
      <c r="GV10" s="1"/>
      <c r="GW10" s="1"/>
      <c r="GX10" s="1"/>
      <c r="GY10" s="1"/>
      <c r="GZ10" s="1"/>
      <c r="HA10" s="1"/>
      <c r="HB10" s="1"/>
      <c r="HC10" s="1"/>
      <c r="HD10" s="1"/>
      <c r="HE10" s="1"/>
      <c r="HF10" s="1"/>
      <c r="HG10" s="1"/>
    </row>
    <row r="11" spans="1:215" ht="15">
      <c r="A11" s="300"/>
      <c r="B11" s="300"/>
      <c r="C11" s="4">
        <v>2000</v>
      </c>
      <c r="D11" s="4">
        <v>2001</v>
      </c>
      <c r="E11" s="4">
        <v>2002</v>
      </c>
      <c r="F11" s="4">
        <v>2003</v>
      </c>
      <c r="G11" s="4">
        <v>2004</v>
      </c>
      <c r="H11" s="4">
        <v>2005</v>
      </c>
      <c r="I11" s="4">
        <v>2006</v>
      </c>
      <c r="J11" s="4">
        <v>2007</v>
      </c>
      <c r="K11" s="4">
        <v>2008</v>
      </c>
      <c r="L11" s="4">
        <v>2009</v>
      </c>
      <c r="M11" s="4">
        <v>2010</v>
      </c>
      <c r="N11" s="4">
        <v>2011</v>
      </c>
      <c r="O11" s="4">
        <v>2012</v>
      </c>
      <c r="P11" s="4">
        <v>2013</v>
      </c>
      <c r="Q11" s="4">
        <v>2014</v>
      </c>
      <c r="R11" s="4">
        <v>2015</v>
      </c>
      <c r="S11" s="4">
        <v>2016</v>
      </c>
      <c r="T11" s="4">
        <v>2017</v>
      </c>
      <c r="U11" s="4">
        <v>2018</v>
      </c>
      <c r="V11" s="4">
        <v>2019</v>
      </c>
      <c r="W11" s="4">
        <v>2020</v>
      </c>
      <c r="Y11" s="300"/>
      <c r="Z11" s="300"/>
      <c r="AA11" s="4">
        <v>2000</v>
      </c>
      <c r="AB11" s="4">
        <v>2001</v>
      </c>
      <c r="AC11" s="4">
        <v>2002</v>
      </c>
      <c r="AD11" s="4">
        <v>2003</v>
      </c>
      <c r="AE11" s="4">
        <v>2004</v>
      </c>
      <c r="AF11" s="4">
        <v>2005</v>
      </c>
      <c r="AG11" s="4">
        <v>2006</v>
      </c>
      <c r="AH11" s="4">
        <v>2007</v>
      </c>
      <c r="AI11" s="4">
        <v>2008</v>
      </c>
      <c r="AJ11" s="4">
        <v>2009</v>
      </c>
      <c r="AK11" s="4">
        <v>2010</v>
      </c>
      <c r="AL11" s="4">
        <v>2011</v>
      </c>
      <c r="AM11" s="4">
        <v>2012</v>
      </c>
      <c r="AN11" s="4">
        <v>2013</v>
      </c>
      <c r="AO11" s="4">
        <v>2014</v>
      </c>
      <c r="AP11" s="4">
        <v>2015</v>
      </c>
      <c r="AQ11" s="4">
        <v>2016</v>
      </c>
      <c r="AR11" s="4">
        <v>2017</v>
      </c>
      <c r="AS11" s="4">
        <v>2018</v>
      </c>
      <c r="AT11" s="4">
        <v>2019</v>
      </c>
      <c r="AU11" s="4">
        <v>2020</v>
      </c>
      <c r="AW11" s="310"/>
      <c r="AX11" s="310"/>
      <c r="AY11" s="25">
        <v>2000</v>
      </c>
      <c r="AZ11" s="25">
        <v>2001</v>
      </c>
      <c r="BA11" s="25">
        <v>2002</v>
      </c>
      <c r="BB11" s="25">
        <v>2003</v>
      </c>
      <c r="BC11" s="25">
        <v>2004</v>
      </c>
      <c r="BD11" s="25">
        <v>2005</v>
      </c>
      <c r="BE11" s="25">
        <v>2006</v>
      </c>
      <c r="BF11" s="25">
        <v>2007</v>
      </c>
      <c r="BG11" s="25">
        <v>2008</v>
      </c>
      <c r="BH11" s="25">
        <v>2009</v>
      </c>
      <c r="BI11" s="25">
        <v>2010</v>
      </c>
      <c r="BJ11" s="25">
        <v>2011</v>
      </c>
      <c r="BK11" s="25">
        <v>2012</v>
      </c>
      <c r="BL11" s="25">
        <v>2013</v>
      </c>
      <c r="BM11" s="25">
        <v>2014</v>
      </c>
      <c r="BN11" s="25">
        <v>2015</v>
      </c>
      <c r="BO11" s="25">
        <v>2016</v>
      </c>
      <c r="BP11" s="25">
        <v>2017</v>
      </c>
      <c r="BQ11" s="25">
        <v>2018</v>
      </c>
      <c r="BR11" s="25">
        <v>2019</v>
      </c>
      <c r="BS11" s="25">
        <v>2020</v>
      </c>
      <c r="BT11" s="38"/>
      <c r="BU11" s="310"/>
      <c r="BV11" s="310"/>
      <c r="BW11" s="25">
        <v>2000</v>
      </c>
      <c r="BX11" s="25">
        <v>2001</v>
      </c>
      <c r="BY11" s="25">
        <v>2002</v>
      </c>
      <c r="BZ11" s="25">
        <v>2003</v>
      </c>
      <c r="CA11" s="25">
        <v>2004</v>
      </c>
      <c r="CB11" s="25">
        <v>2005</v>
      </c>
      <c r="CC11" s="25">
        <v>2006</v>
      </c>
      <c r="CD11" s="25">
        <v>2007</v>
      </c>
      <c r="CE11" s="25">
        <v>2008</v>
      </c>
      <c r="CF11" s="25">
        <v>2009</v>
      </c>
      <c r="CG11" s="25">
        <v>2010</v>
      </c>
      <c r="CH11" s="25">
        <v>2011</v>
      </c>
      <c r="CI11" s="25">
        <v>2012</v>
      </c>
      <c r="CJ11" s="25">
        <v>2013</v>
      </c>
      <c r="CK11" s="25">
        <v>2014</v>
      </c>
      <c r="CL11" s="25">
        <v>2015</v>
      </c>
      <c r="CM11" s="25">
        <v>2016</v>
      </c>
      <c r="CN11" s="25">
        <v>2017</v>
      </c>
      <c r="CO11" s="25">
        <v>2018</v>
      </c>
      <c r="CP11" s="25">
        <v>2019</v>
      </c>
      <c r="CQ11" s="25">
        <v>2020</v>
      </c>
      <c r="CR11" s="38"/>
      <c r="CS11" s="310"/>
      <c r="CT11" s="310"/>
      <c r="CU11" s="25">
        <v>2000</v>
      </c>
      <c r="CV11" s="25">
        <v>2001</v>
      </c>
      <c r="CW11" s="25">
        <v>2002</v>
      </c>
      <c r="CX11" s="25">
        <v>2003</v>
      </c>
      <c r="CY11" s="25">
        <v>2004</v>
      </c>
      <c r="CZ11" s="25">
        <v>2005</v>
      </c>
      <c r="DA11" s="25">
        <v>2006</v>
      </c>
      <c r="DB11" s="25">
        <v>2007</v>
      </c>
      <c r="DC11" s="25">
        <v>2008</v>
      </c>
      <c r="DD11" s="25">
        <v>2009</v>
      </c>
      <c r="DE11" s="25">
        <v>2010</v>
      </c>
      <c r="DF11" s="25">
        <v>2011</v>
      </c>
      <c r="DG11" s="25">
        <v>2012</v>
      </c>
      <c r="DH11" s="25">
        <v>2013</v>
      </c>
      <c r="DI11" s="25">
        <v>2014</v>
      </c>
      <c r="DJ11" s="25">
        <v>2015</v>
      </c>
      <c r="DK11" s="25">
        <v>2016</v>
      </c>
      <c r="DL11" s="25">
        <v>2017</v>
      </c>
      <c r="DM11" s="25">
        <v>2018</v>
      </c>
      <c r="DN11" s="25">
        <v>2019</v>
      </c>
      <c r="DO11" s="25">
        <v>2020</v>
      </c>
      <c r="DP11" s="38"/>
      <c r="DQ11" s="310"/>
      <c r="DR11" s="310"/>
      <c r="DS11" s="25">
        <v>2000</v>
      </c>
      <c r="DT11" s="25">
        <v>2001</v>
      </c>
      <c r="DU11" s="25">
        <v>2002</v>
      </c>
      <c r="DV11" s="25">
        <v>2003</v>
      </c>
      <c r="DW11" s="25">
        <v>2004</v>
      </c>
      <c r="DX11" s="25">
        <v>2005</v>
      </c>
      <c r="DY11" s="25">
        <v>2006</v>
      </c>
      <c r="DZ11" s="25">
        <v>2007</v>
      </c>
      <c r="EA11" s="25">
        <v>2008</v>
      </c>
      <c r="EB11" s="25">
        <v>2009</v>
      </c>
      <c r="EC11" s="25">
        <v>2010</v>
      </c>
      <c r="ED11" s="25">
        <v>2011</v>
      </c>
      <c r="EE11" s="25">
        <v>2012</v>
      </c>
      <c r="EF11" s="25">
        <v>2013</v>
      </c>
      <c r="EG11" s="25">
        <v>2014</v>
      </c>
      <c r="EH11" s="25">
        <v>2015</v>
      </c>
      <c r="EI11" s="25">
        <v>2016</v>
      </c>
      <c r="EJ11" s="25">
        <v>2017</v>
      </c>
      <c r="EK11" s="25">
        <v>2018</v>
      </c>
      <c r="EL11" s="25">
        <v>2019</v>
      </c>
      <c r="EM11" s="25">
        <v>2020</v>
      </c>
      <c r="EO11" s="300"/>
      <c r="EP11" s="300"/>
      <c r="EQ11" s="4">
        <v>2000</v>
      </c>
      <c r="ER11" s="4">
        <v>2001</v>
      </c>
      <c r="ES11" s="4">
        <v>2002</v>
      </c>
      <c r="ET11" s="4">
        <v>2003</v>
      </c>
      <c r="EU11" s="4">
        <v>2004</v>
      </c>
      <c r="EV11" s="4">
        <v>2005</v>
      </c>
      <c r="EW11" s="4">
        <v>2006</v>
      </c>
      <c r="EX11" s="4">
        <v>2007</v>
      </c>
      <c r="EY11" s="4">
        <v>2008</v>
      </c>
      <c r="EZ11" s="4">
        <v>2009</v>
      </c>
      <c r="FA11" s="4">
        <v>2010</v>
      </c>
      <c r="FB11" s="4">
        <v>2011</v>
      </c>
      <c r="FC11" s="4">
        <v>2012</v>
      </c>
      <c r="FD11" s="4">
        <v>2013</v>
      </c>
      <c r="FE11" s="4">
        <v>2014</v>
      </c>
      <c r="FF11" s="4">
        <v>2015</v>
      </c>
      <c r="FG11" s="4">
        <v>2016</v>
      </c>
      <c r="FH11" s="4">
        <v>2017</v>
      </c>
      <c r="FI11" s="4">
        <v>2018</v>
      </c>
      <c r="FJ11" s="4">
        <v>2019</v>
      </c>
      <c r="FK11" s="4">
        <v>2020</v>
      </c>
      <c r="FM11" s="300"/>
      <c r="FN11" s="300"/>
      <c r="FO11" s="4">
        <v>2000</v>
      </c>
      <c r="FP11" s="4">
        <v>2001</v>
      </c>
      <c r="FQ11" s="4">
        <v>2002</v>
      </c>
      <c r="FR11" s="4">
        <v>2003</v>
      </c>
      <c r="FS11" s="4">
        <v>2004</v>
      </c>
      <c r="FT11" s="4">
        <v>2005</v>
      </c>
      <c r="FU11" s="4">
        <v>2006</v>
      </c>
      <c r="FV11" s="4">
        <v>2007</v>
      </c>
      <c r="FW11" s="4">
        <v>2008</v>
      </c>
      <c r="FX11" s="4">
        <v>2009</v>
      </c>
      <c r="FY11" s="4">
        <v>2010</v>
      </c>
      <c r="FZ11" s="4">
        <v>2011</v>
      </c>
      <c r="GA11" s="4">
        <v>2012</v>
      </c>
      <c r="GB11" s="4">
        <v>2013</v>
      </c>
      <c r="GC11" s="4">
        <v>2014</v>
      </c>
      <c r="GD11" s="4">
        <v>2015</v>
      </c>
      <c r="GE11" s="4">
        <v>2016</v>
      </c>
      <c r="GF11" s="4">
        <v>2017</v>
      </c>
      <c r="GG11" s="4">
        <v>2018</v>
      </c>
      <c r="GH11" s="4">
        <v>2019</v>
      </c>
      <c r="GI11" s="4">
        <v>2020</v>
      </c>
      <c r="GK11" s="300"/>
      <c r="GL11" s="300"/>
      <c r="GM11" s="4">
        <v>2000</v>
      </c>
      <c r="GN11" s="4">
        <v>2001</v>
      </c>
      <c r="GO11" s="4">
        <v>2002</v>
      </c>
      <c r="GP11" s="4">
        <v>2003</v>
      </c>
      <c r="GQ11" s="4">
        <v>2004</v>
      </c>
      <c r="GR11" s="4">
        <v>2005</v>
      </c>
      <c r="GS11" s="4">
        <v>2006</v>
      </c>
      <c r="GT11" s="4">
        <v>2007</v>
      </c>
      <c r="GU11" s="4">
        <v>2008</v>
      </c>
      <c r="GV11" s="4">
        <v>2009</v>
      </c>
      <c r="GW11" s="4">
        <v>2010</v>
      </c>
      <c r="GX11" s="4">
        <v>2011</v>
      </c>
      <c r="GY11" s="4">
        <v>2012</v>
      </c>
      <c r="GZ11" s="4">
        <v>2013</v>
      </c>
      <c r="HA11" s="4">
        <v>2014</v>
      </c>
      <c r="HB11" s="4">
        <v>2015</v>
      </c>
      <c r="HC11" s="4">
        <v>2016</v>
      </c>
      <c r="HD11" s="4">
        <v>2017</v>
      </c>
      <c r="HE11" s="4">
        <v>2018</v>
      </c>
      <c r="HF11" s="4">
        <v>2019</v>
      </c>
      <c r="HG11" s="4">
        <v>2020</v>
      </c>
    </row>
    <row r="12" spans="1:215" ht="15">
      <c r="A12" s="303"/>
      <c r="B12" s="303"/>
      <c r="C12" s="1"/>
      <c r="D12" s="1"/>
      <c r="E12" s="1"/>
      <c r="F12" s="1"/>
      <c r="G12" s="1"/>
      <c r="H12" s="1"/>
      <c r="I12" s="1"/>
      <c r="J12" s="1"/>
      <c r="K12" s="1"/>
      <c r="L12" s="1"/>
      <c r="M12" s="1"/>
      <c r="N12" s="1"/>
      <c r="O12" s="1"/>
      <c r="P12" s="1"/>
      <c r="Q12" s="1"/>
      <c r="R12" s="1"/>
      <c r="S12" s="1"/>
      <c r="T12" s="1"/>
      <c r="U12" s="1"/>
      <c r="V12" s="1"/>
      <c r="W12" s="1"/>
      <c r="Y12" s="303"/>
      <c r="Z12" s="303"/>
      <c r="AA12" s="1"/>
      <c r="AB12" s="1"/>
      <c r="AC12" s="1"/>
      <c r="AD12" s="1"/>
      <c r="AE12" s="1"/>
      <c r="AF12" s="1"/>
      <c r="AG12" s="1"/>
      <c r="AH12" s="1"/>
      <c r="AI12" s="1"/>
      <c r="AJ12" s="1"/>
      <c r="AK12" s="1"/>
      <c r="AL12" s="1"/>
      <c r="AM12" s="1"/>
      <c r="AN12" s="1"/>
      <c r="AO12" s="1"/>
      <c r="AP12" s="1"/>
      <c r="AQ12" s="1"/>
      <c r="AR12" s="1"/>
      <c r="AS12" s="1"/>
      <c r="AT12" s="1"/>
      <c r="AU12" s="1"/>
      <c r="AW12" s="313"/>
      <c r="AX12" s="313"/>
      <c r="AY12" s="22"/>
      <c r="AZ12" s="22"/>
      <c r="BA12" s="22"/>
      <c r="BB12" s="22"/>
      <c r="BC12" s="22"/>
      <c r="BD12" s="22"/>
      <c r="BE12" s="22"/>
      <c r="BF12" s="22"/>
      <c r="BG12" s="22"/>
      <c r="BH12" s="22"/>
      <c r="BI12" s="22"/>
      <c r="BJ12" s="22"/>
      <c r="BK12" s="22"/>
      <c r="BL12" s="22"/>
      <c r="BM12" s="22"/>
      <c r="BN12" s="22"/>
      <c r="BO12" s="22"/>
      <c r="BP12" s="22"/>
      <c r="BQ12" s="22"/>
      <c r="BR12" s="22"/>
      <c r="BS12" s="22"/>
      <c r="BT12" s="38"/>
      <c r="BU12" s="313"/>
      <c r="BV12" s="313"/>
      <c r="BW12" s="22"/>
      <c r="BX12" s="22"/>
      <c r="BY12" s="22"/>
      <c r="BZ12" s="22"/>
      <c r="CA12" s="22"/>
      <c r="CB12" s="22"/>
      <c r="CC12" s="22"/>
      <c r="CD12" s="22"/>
      <c r="CE12" s="22"/>
      <c r="CF12" s="22"/>
      <c r="CG12" s="22"/>
      <c r="CH12" s="22"/>
      <c r="CI12" s="22"/>
      <c r="CJ12" s="22"/>
      <c r="CK12" s="22"/>
      <c r="CL12" s="22"/>
      <c r="CM12" s="22"/>
      <c r="CN12" s="22"/>
      <c r="CO12" s="22"/>
      <c r="CP12" s="22"/>
      <c r="CQ12" s="22"/>
      <c r="CR12" s="38"/>
      <c r="CS12" s="313"/>
      <c r="CT12" s="313"/>
      <c r="CU12" s="22"/>
      <c r="CV12" s="22"/>
      <c r="CW12" s="22"/>
      <c r="CX12" s="22"/>
      <c r="CY12" s="22"/>
      <c r="CZ12" s="22"/>
      <c r="DA12" s="22"/>
      <c r="DB12" s="22"/>
      <c r="DC12" s="22"/>
      <c r="DD12" s="22"/>
      <c r="DE12" s="22"/>
      <c r="DF12" s="22"/>
      <c r="DG12" s="22"/>
      <c r="DH12" s="22"/>
      <c r="DI12" s="22"/>
      <c r="DJ12" s="22"/>
      <c r="DK12" s="22"/>
      <c r="DL12" s="22"/>
      <c r="DM12" s="22"/>
      <c r="DN12" s="22"/>
      <c r="DO12" s="22"/>
      <c r="DP12" s="38"/>
      <c r="DQ12" s="313"/>
      <c r="DR12" s="313"/>
      <c r="DS12" s="22"/>
      <c r="DT12" s="22"/>
      <c r="DU12" s="22"/>
      <c r="DV12" s="22"/>
      <c r="DW12" s="22"/>
      <c r="DX12" s="22"/>
      <c r="DY12" s="22"/>
      <c r="DZ12" s="22"/>
      <c r="EA12" s="22"/>
      <c r="EB12" s="22"/>
      <c r="EC12" s="22"/>
      <c r="ED12" s="22"/>
      <c r="EE12" s="22"/>
      <c r="EF12" s="22"/>
      <c r="EG12" s="22"/>
      <c r="EH12" s="22"/>
      <c r="EI12" s="22"/>
      <c r="EJ12" s="22"/>
      <c r="EK12" s="22"/>
      <c r="EL12" s="22"/>
      <c r="EM12" s="22"/>
      <c r="EO12" s="303"/>
      <c r="EP12" s="303"/>
      <c r="EQ12" s="1"/>
      <c r="ER12" s="1"/>
      <c r="ES12" s="1"/>
      <c r="ET12" s="1"/>
      <c r="EU12" s="1"/>
      <c r="EV12" s="1"/>
      <c r="EW12" s="1"/>
      <c r="EX12" s="1"/>
      <c r="EY12" s="1"/>
      <c r="EZ12" s="1"/>
      <c r="FA12" s="1"/>
      <c r="FB12" s="1"/>
      <c r="FC12" s="1"/>
      <c r="FD12" s="1"/>
      <c r="FE12" s="1"/>
      <c r="FF12" s="1"/>
      <c r="FG12" s="1"/>
      <c r="FH12" s="1"/>
      <c r="FI12" s="1"/>
      <c r="FJ12" s="1"/>
      <c r="FK12" s="1"/>
      <c r="FM12" s="303"/>
      <c r="FN12" s="303"/>
      <c r="FO12" s="1"/>
      <c r="FP12" s="1"/>
      <c r="FQ12" s="1"/>
      <c r="FR12" s="1"/>
      <c r="FS12" s="1"/>
      <c r="FT12" s="1"/>
      <c r="FU12" s="1"/>
      <c r="FV12" s="1"/>
      <c r="FW12" s="1"/>
      <c r="FX12" s="1"/>
      <c r="FY12" s="1"/>
      <c r="FZ12" s="1"/>
      <c r="GA12" s="1"/>
      <c r="GB12" s="1"/>
      <c r="GC12" s="1"/>
      <c r="GD12" s="1"/>
      <c r="GE12" s="1"/>
      <c r="GF12" s="1"/>
      <c r="GG12" s="1"/>
      <c r="GH12" s="1"/>
      <c r="GI12" s="1"/>
      <c r="GK12" s="303"/>
      <c r="GL12" s="303"/>
      <c r="GM12" s="1"/>
      <c r="GN12" s="1"/>
      <c r="GO12" s="1"/>
      <c r="GP12" s="1"/>
      <c r="GQ12" s="1"/>
      <c r="GR12" s="1"/>
      <c r="GS12" s="1"/>
      <c r="GT12" s="1"/>
      <c r="GU12" s="1"/>
      <c r="GV12" s="1"/>
      <c r="GW12" s="1"/>
      <c r="GX12" s="1"/>
      <c r="GY12" s="1"/>
      <c r="GZ12" s="1"/>
      <c r="HA12" s="1"/>
      <c r="HB12" s="1"/>
      <c r="HC12" s="1"/>
      <c r="HD12" s="1"/>
      <c r="HE12" s="1"/>
      <c r="HF12" s="1"/>
      <c r="HG12" s="1"/>
    </row>
    <row r="13" spans="1:215" ht="15">
      <c r="A13" s="11"/>
      <c r="B13" s="11" t="s">
        <v>518</v>
      </c>
      <c r="C13" s="11">
        <v>0</v>
      </c>
      <c r="D13" s="11">
        <v>0</v>
      </c>
      <c r="E13" s="11">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1">
        <v>0</v>
      </c>
      <c r="Y13" s="11"/>
      <c r="Z13" s="11" t="s">
        <v>518</v>
      </c>
      <c r="AA13" s="11">
        <v>0.2</v>
      </c>
      <c r="AB13" s="11">
        <v>0.2</v>
      </c>
      <c r="AC13" s="11">
        <v>0.3</v>
      </c>
      <c r="AD13" s="11">
        <v>0.3</v>
      </c>
      <c r="AE13" s="11">
        <v>0.3</v>
      </c>
      <c r="AF13" s="11">
        <v>0.2</v>
      </c>
      <c r="AG13" s="11">
        <v>0.2</v>
      </c>
      <c r="AH13" s="11">
        <v>0.2</v>
      </c>
      <c r="AI13" s="11">
        <v>0.2</v>
      </c>
      <c r="AJ13" s="11">
        <v>0.2</v>
      </c>
      <c r="AK13" s="11">
        <v>0.1</v>
      </c>
      <c r="AL13" s="11">
        <v>0.2</v>
      </c>
      <c r="AM13" s="11">
        <v>0.1</v>
      </c>
      <c r="AN13" s="11">
        <v>0.2</v>
      </c>
      <c r="AO13" s="11">
        <v>0.2</v>
      </c>
      <c r="AP13" s="11">
        <v>0.1</v>
      </c>
      <c r="AQ13" s="11">
        <v>0.1</v>
      </c>
      <c r="AR13" s="11">
        <v>0.1</v>
      </c>
      <c r="AS13" s="11">
        <v>0.1</v>
      </c>
      <c r="AT13" s="11">
        <v>0.1</v>
      </c>
      <c r="AU13" s="11">
        <v>0</v>
      </c>
      <c r="AW13" s="27"/>
      <c r="AX13" s="27" t="s">
        <v>519</v>
      </c>
      <c r="AY13" s="27">
        <v>0.5</v>
      </c>
      <c r="AZ13" s="27">
        <v>0.5</v>
      </c>
      <c r="BA13" s="27">
        <v>0.5</v>
      </c>
      <c r="BB13" s="27">
        <v>0.6</v>
      </c>
      <c r="BC13" s="27">
        <v>0.4</v>
      </c>
      <c r="BD13" s="27">
        <v>0.5</v>
      </c>
      <c r="BE13" s="27">
        <v>0.5</v>
      </c>
      <c r="BF13" s="27">
        <v>0.4</v>
      </c>
      <c r="BG13" s="27">
        <v>0.3</v>
      </c>
      <c r="BH13" s="27">
        <v>0.3</v>
      </c>
      <c r="BI13" s="27">
        <v>0.3</v>
      </c>
      <c r="BJ13" s="27">
        <v>0.4</v>
      </c>
      <c r="BK13" s="27">
        <v>0.3</v>
      </c>
      <c r="BL13" s="27">
        <v>0.3</v>
      </c>
      <c r="BM13" s="27">
        <v>0.3</v>
      </c>
      <c r="BN13" s="27">
        <v>0.2</v>
      </c>
      <c r="BO13" s="27">
        <v>0.2</v>
      </c>
      <c r="BP13" s="27">
        <v>0.1</v>
      </c>
      <c r="BQ13" s="27">
        <v>0.1</v>
      </c>
      <c r="BR13" s="27">
        <v>0.1</v>
      </c>
      <c r="BS13" s="27">
        <v>0.1</v>
      </c>
      <c r="BT13" s="38"/>
      <c r="BU13" s="27"/>
      <c r="BV13" s="27" t="s">
        <v>519</v>
      </c>
      <c r="BW13" s="27">
        <v>1</v>
      </c>
      <c r="BX13" s="27">
        <v>0.8</v>
      </c>
      <c r="BY13" s="27">
        <v>0.9</v>
      </c>
      <c r="BZ13" s="27">
        <v>1</v>
      </c>
      <c r="CA13" s="27">
        <v>0.9</v>
      </c>
      <c r="CB13" s="27">
        <v>0.9</v>
      </c>
      <c r="CC13" s="27">
        <v>1.1000000000000001</v>
      </c>
      <c r="CD13" s="27">
        <v>1.2</v>
      </c>
      <c r="CE13" s="27">
        <v>1.2</v>
      </c>
      <c r="CF13" s="27">
        <v>0.8</v>
      </c>
      <c r="CG13" s="27">
        <v>0.9</v>
      </c>
      <c r="CH13" s="27">
        <v>0.9</v>
      </c>
      <c r="CI13" s="27">
        <v>0.8</v>
      </c>
      <c r="CJ13" s="27">
        <v>1</v>
      </c>
      <c r="CK13" s="27">
        <v>0.9</v>
      </c>
      <c r="CL13" s="27">
        <v>0.8</v>
      </c>
      <c r="CM13" s="27">
        <v>0.8</v>
      </c>
      <c r="CN13" s="27">
        <v>0.5</v>
      </c>
      <c r="CO13" s="27">
        <v>0.4</v>
      </c>
      <c r="CP13" s="27">
        <v>0.4</v>
      </c>
      <c r="CQ13" s="27">
        <v>0.3</v>
      </c>
      <c r="CR13" s="38"/>
      <c r="CS13" s="27"/>
      <c r="CT13" s="27" t="s">
        <v>519</v>
      </c>
      <c r="CU13" s="27">
        <v>2.2000000000000002</v>
      </c>
      <c r="CV13" s="27">
        <v>2</v>
      </c>
      <c r="CW13" s="27">
        <v>2.4</v>
      </c>
      <c r="CX13" s="27">
        <v>2.2000000000000002</v>
      </c>
      <c r="CY13" s="27">
        <v>2</v>
      </c>
      <c r="CZ13" s="27">
        <v>2.4</v>
      </c>
      <c r="DA13" s="27">
        <v>2</v>
      </c>
      <c r="DB13" s="27">
        <v>2.1</v>
      </c>
      <c r="DC13" s="27">
        <v>2.1</v>
      </c>
      <c r="DD13" s="27">
        <v>1.7</v>
      </c>
      <c r="DE13" s="27">
        <v>1.9</v>
      </c>
      <c r="DF13" s="27">
        <v>1.9</v>
      </c>
      <c r="DG13" s="27">
        <v>1.9</v>
      </c>
      <c r="DH13" s="27">
        <v>2.1</v>
      </c>
      <c r="DI13" s="27">
        <v>2.1</v>
      </c>
      <c r="DJ13" s="27">
        <v>1.7</v>
      </c>
      <c r="DK13" s="27">
        <v>1.4</v>
      </c>
      <c r="DL13" s="27">
        <v>0.9</v>
      </c>
      <c r="DM13" s="27">
        <v>0.8</v>
      </c>
      <c r="DN13" s="27">
        <v>0.8</v>
      </c>
      <c r="DO13" s="27">
        <v>0.7</v>
      </c>
      <c r="DP13" s="38"/>
      <c r="DQ13" s="27"/>
      <c r="DR13" s="27" t="s">
        <v>519</v>
      </c>
      <c r="DS13" s="27">
        <v>0.2</v>
      </c>
      <c r="DT13" s="27">
        <v>0.1</v>
      </c>
      <c r="DU13" s="27">
        <v>0.2</v>
      </c>
      <c r="DV13" s="27">
        <v>0.2</v>
      </c>
      <c r="DW13" s="27">
        <v>0.2</v>
      </c>
      <c r="DX13" s="27">
        <v>0.2</v>
      </c>
      <c r="DY13" s="27">
        <v>0.2</v>
      </c>
      <c r="DZ13" s="27">
        <v>0.2</v>
      </c>
      <c r="EA13" s="27">
        <v>0.2</v>
      </c>
      <c r="EB13" s="27">
        <v>0.1</v>
      </c>
      <c r="EC13" s="27">
        <v>0.1</v>
      </c>
      <c r="ED13" s="27">
        <v>0.1</v>
      </c>
      <c r="EE13" s="27">
        <v>0.1</v>
      </c>
      <c r="EF13" s="27">
        <v>0.1</v>
      </c>
      <c r="EG13" s="27">
        <v>0.2</v>
      </c>
      <c r="EH13" s="27">
        <v>0.1</v>
      </c>
      <c r="EI13" s="27">
        <v>0.1</v>
      </c>
      <c r="EJ13" s="27">
        <v>0.1</v>
      </c>
      <c r="EK13" s="27">
        <v>0.1</v>
      </c>
      <c r="EL13" s="27">
        <v>0.1</v>
      </c>
      <c r="EM13" s="27">
        <v>0.1</v>
      </c>
      <c r="EO13" s="11"/>
      <c r="EP13" s="11" t="s">
        <v>518</v>
      </c>
      <c r="EQ13" s="11">
        <v>0.3</v>
      </c>
      <c r="ER13" s="11">
        <v>0.3</v>
      </c>
      <c r="ES13" s="11">
        <v>0.3</v>
      </c>
      <c r="ET13" s="11">
        <v>0.4</v>
      </c>
      <c r="EU13" s="11">
        <v>0.3</v>
      </c>
      <c r="EV13" s="11">
        <v>0.3</v>
      </c>
      <c r="EW13" s="11">
        <v>0.3</v>
      </c>
      <c r="EX13" s="11">
        <v>0.4</v>
      </c>
      <c r="EY13" s="11">
        <v>0.4</v>
      </c>
      <c r="EZ13" s="11">
        <v>0.3</v>
      </c>
      <c r="FA13" s="11">
        <v>0.3</v>
      </c>
      <c r="FB13" s="11">
        <v>0.2</v>
      </c>
      <c r="FC13" s="11">
        <v>0.2</v>
      </c>
      <c r="FD13" s="11">
        <v>0.3</v>
      </c>
      <c r="FE13" s="11">
        <v>0.3</v>
      </c>
      <c r="FF13" s="11">
        <v>0.3</v>
      </c>
      <c r="FG13" s="11">
        <v>0.2</v>
      </c>
      <c r="FH13" s="11">
        <v>0.1</v>
      </c>
      <c r="FI13" s="11">
        <v>0.1</v>
      </c>
      <c r="FJ13" s="11">
        <v>0.1</v>
      </c>
      <c r="FK13" s="11">
        <v>0.1</v>
      </c>
      <c r="FM13" s="11"/>
      <c r="FN13" s="11" t="s">
        <v>518</v>
      </c>
      <c r="FO13" s="11">
        <v>1.2</v>
      </c>
      <c r="FP13" s="11">
        <v>1.5</v>
      </c>
      <c r="FQ13" s="11">
        <v>1.8</v>
      </c>
      <c r="FR13" s="11">
        <v>1.3</v>
      </c>
      <c r="FS13" s="11">
        <v>1</v>
      </c>
      <c r="FT13" s="11">
        <v>1.2</v>
      </c>
      <c r="FU13" s="11">
        <v>1.1000000000000001</v>
      </c>
      <c r="FV13" s="11">
        <v>1.3</v>
      </c>
      <c r="FW13" s="11">
        <v>1.2</v>
      </c>
      <c r="FX13" s="11">
        <v>1</v>
      </c>
      <c r="FY13" s="11">
        <v>1.1000000000000001</v>
      </c>
      <c r="FZ13" s="11">
        <v>1</v>
      </c>
      <c r="GA13" s="11">
        <v>1</v>
      </c>
      <c r="GB13" s="11">
        <v>1.1000000000000001</v>
      </c>
      <c r="GC13" s="11">
        <v>1.3</v>
      </c>
      <c r="GD13" s="11">
        <v>1</v>
      </c>
      <c r="GE13" s="11">
        <v>0.8</v>
      </c>
      <c r="GF13" s="11">
        <v>0.5</v>
      </c>
      <c r="GG13" s="11">
        <v>0.4</v>
      </c>
      <c r="GH13" s="11">
        <v>0.4</v>
      </c>
      <c r="GI13" s="11">
        <v>0.4</v>
      </c>
      <c r="GK13" s="11"/>
      <c r="GL13" s="11" t="s">
        <v>518</v>
      </c>
      <c r="GM13" s="11">
        <v>1.2</v>
      </c>
      <c r="GN13" s="11">
        <v>1.5</v>
      </c>
      <c r="GO13" s="11">
        <v>1.6</v>
      </c>
      <c r="GP13" s="11">
        <v>1.4</v>
      </c>
      <c r="GQ13" s="11">
        <v>1.1000000000000001</v>
      </c>
      <c r="GR13" s="11">
        <v>1.2</v>
      </c>
      <c r="GS13" s="11">
        <v>1</v>
      </c>
      <c r="GT13" s="11">
        <v>1.2</v>
      </c>
      <c r="GU13" s="11">
        <v>1.2</v>
      </c>
      <c r="GV13" s="11">
        <v>0.7</v>
      </c>
      <c r="GW13" s="11">
        <v>0.7</v>
      </c>
      <c r="GX13" s="11">
        <v>0.6</v>
      </c>
      <c r="GY13" s="11">
        <v>0.7</v>
      </c>
      <c r="GZ13" s="11">
        <v>0.8</v>
      </c>
      <c r="HA13" s="11">
        <v>0.8</v>
      </c>
      <c r="HB13" s="11">
        <v>0.7</v>
      </c>
      <c r="HC13" s="11">
        <v>0.6</v>
      </c>
      <c r="HD13" s="11">
        <v>0.4</v>
      </c>
      <c r="HE13" s="11">
        <v>0.4</v>
      </c>
      <c r="HF13" s="11">
        <v>0.3</v>
      </c>
      <c r="HG13" s="11">
        <v>0.3</v>
      </c>
    </row>
    <row r="14" spans="1:215" ht="15">
      <c r="A14" s="1"/>
      <c r="B14" s="18" t="s">
        <v>296</v>
      </c>
      <c r="C14" s="1"/>
      <c r="D14" s="1"/>
      <c r="E14" s="1"/>
      <c r="F14" s="1"/>
      <c r="G14" s="1"/>
      <c r="H14" s="1"/>
      <c r="I14" s="1"/>
      <c r="J14" s="1"/>
      <c r="K14" s="1"/>
      <c r="L14" s="1"/>
      <c r="M14" s="1"/>
      <c r="N14" s="1"/>
      <c r="O14" s="1"/>
      <c r="P14" s="1"/>
      <c r="Q14" s="1"/>
      <c r="R14" s="1"/>
      <c r="S14" s="1"/>
      <c r="T14" s="1"/>
      <c r="U14" s="1"/>
      <c r="V14" s="1"/>
      <c r="W14" s="1"/>
      <c r="Y14" s="1"/>
      <c r="Z14" s="18" t="s">
        <v>296</v>
      </c>
      <c r="AA14" s="1"/>
      <c r="AB14" s="1"/>
      <c r="AC14" s="1"/>
      <c r="AD14" s="1"/>
      <c r="AE14" s="1"/>
      <c r="AF14" s="1"/>
      <c r="AG14" s="1"/>
      <c r="AH14" s="1"/>
      <c r="AI14" s="1"/>
      <c r="AJ14" s="1"/>
      <c r="AK14" s="1"/>
      <c r="AL14" s="1"/>
      <c r="AM14" s="1"/>
      <c r="AN14" s="1"/>
      <c r="AO14" s="1"/>
      <c r="AP14" s="1"/>
      <c r="AQ14" s="1"/>
      <c r="AR14" s="1"/>
      <c r="AS14" s="1"/>
      <c r="AT14" s="1"/>
      <c r="AU14" s="1"/>
      <c r="AW14" s="22"/>
      <c r="AX14" s="28" t="s">
        <v>297</v>
      </c>
      <c r="AY14" s="22"/>
      <c r="AZ14" s="22"/>
      <c r="BA14" s="22"/>
      <c r="BB14" s="22"/>
      <c r="BC14" s="22"/>
      <c r="BD14" s="22"/>
      <c r="BE14" s="22"/>
      <c r="BF14" s="22"/>
      <c r="BG14" s="22"/>
      <c r="BH14" s="22"/>
      <c r="BI14" s="22"/>
      <c r="BJ14" s="22"/>
      <c r="BK14" s="22"/>
      <c r="BL14" s="22"/>
      <c r="BM14" s="22"/>
      <c r="BN14" s="22"/>
      <c r="BO14" s="22"/>
      <c r="BP14" s="22"/>
      <c r="BQ14" s="22"/>
      <c r="BR14" s="22"/>
      <c r="BS14" s="22"/>
      <c r="BT14" s="38"/>
      <c r="BU14" s="22"/>
      <c r="BV14" s="28" t="s">
        <v>297</v>
      </c>
      <c r="BW14" s="22"/>
      <c r="BX14" s="22"/>
      <c r="BY14" s="22"/>
      <c r="BZ14" s="22"/>
      <c r="CA14" s="22"/>
      <c r="CB14" s="22"/>
      <c r="CC14" s="22"/>
      <c r="CD14" s="22"/>
      <c r="CE14" s="22"/>
      <c r="CF14" s="22"/>
      <c r="CG14" s="22"/>
      <c r="CH14" s="22"/>
      <c r="CI14" s="22"/>
      <c r="CJ14" s="22"/>
      <c r="CK14" s="22"/>
      <c r="CL14" s="22"/>
      <c r="CM14" s="22"/>
      <c r="CN14" s="22"/>
      <c r="CO14" s="22"/>
      <c r="CP14" s="22"/>
      <c r="CQ14" s="22"/>
      <c r="CR14" s="38"/>
      <c r="CS14" s="22"/>
      <c r="CT14" s="28" t="s">
        <v>297</v>
      </c>
      <c r="CU14" s="22"/>
      <c r="CV14" s="22"/>
      <c r="CW14" s="22"/>
      <c r="CX14" s="22"/>
      <c r="CY14" s="22"/>
      <c r="CZ14" s="22"/>
      <c r="DA14" s="22"/>
      <c r="DB14" s="22"/>
      <c r="DC14" s="22"/>
      <c r="DD14" s="22"/>
      <c r="DE14" s="22"/>
      <c r="DF14" s="22"/>
      <c r="DG14" s="22"/>
      <c r="DH14" s="22"/>
      <c r="DI14" s="22"/>
      <c r="DJ14" s="22"/>
      <c r="DK14" s="22"/>
      <c r="DL14" s="22"/>
      <c r="DM14" s="22"/>
      <c r="DN14" s="22"/>
      <c r="DO14" s="22"/>
      <c r="DP14" s="38"/>
      <c r="DQ14" s="22"/>
      <c r="DR14" s="28" t="s">
        <v>297</v>
      </c>
      <c r="DS14" s="22"/>
      <c r="DT14" s="22"/>
      <c r="DU14" s="22"/>
      <c r="DV14" s="22"/>
      <c r="DW14" s="22"/>
      <c r="DX14" s="22"/>
      <c r="DY14" s="22"/>
      <c r="DZ14" s="22"/>
      <c r="EA14" s="22"/>
      <c r="EB14" s="22"/>
      <c r="EC14" s="22"/>
      <c r="ED14" s="22"/>
      <c r="EE14" s="22"/>
      <c r="EF14" s="22"/>
      <c r="EG14" s="22"/>
      <c r="EH14" s="22"/>
      <c r="EI14" s="22"/>
      <c r="EJ14" s="22"/>
      <c r="EK14" s="22"/>
      <c r="EL14" s="22"/>
      <c r="EM14" s="22"/>
      <c r="EO14" s="1"/>
      <c r="EP14" s="18" t="s">
        <v>296</v>
      </c>
      <c r="EQ14" s="1"/>
      <c r="ER14" s="1"/>
      <c r="ES14" s="1"/>
      <c r="ET14" s="1"/>
      <c r="EU14" s="1"/>
      <c r="EV14" s="1"/>
      <c r="EW14" s="1"/>
      <c r="EX14" s="1"/>
      <c r="EY14" s="1"/>
      <c r="EZ14" s="1"/>
      <c r="FA14" s="1"/>
      <c r="FB14" s="1"/>
      <c r="FC14" s="1"/>
      <c r="FD14" s="1"/>
      <c r="FE14" s="1"/>
      <c r="FF14" s="1"/>
      <c r="FG14" s="1"/>
      <c r="FH14" s="1"/>
      <c r="FI14" s="1"/>
      <c r="FJ14" s="1"/>
      <c r="FK14" s="1"/>
      <c r="FM14" s="1"/>
      <c r="FN14" s="18" t="s">
        <v>296</v>
      </c>
      <c r="FO14" s="1"/>
      <c r="FP14" s="1"/>
      <c r="FQ14" s="1"/>
      <c r="FR14" s="1"/>
      <c r="FS14" s="1"/>
      <c r="FT14" s="1"/>
      <c r="FU14" s="1"/>
      <c r="FV14" s="1"/>
      <c r="FW14" s="1"/>
      <c r="FX14" s="1"/>
      <c r="FY14" s="1"/>
      <c r="FZ14" s="1"/>
      <c r="GA14" s="1"/>
      <c r="GB14" s="1"/>
      <c r="GC14" s="1"/>
      <c r="GD14" s="1"/>
      <c r="GE14" s="1"/>
      <c r="GF14" s="1"/>
      <c r="GG14" s="1"/>
      <c r="GH14" s="1"/>
      <c r="GI14" s="1"/>
      <c r="GK14" s="1"/>
      <c r="GL14" s="18" t="s">
        <v>296</v>
      </c>
      <c r="GM14" s="1"/>
      <c r="GN14" s="1"/>
      <c r="GO14" s="1"/>
      <c r="GP14" s="1"/>
      <c r="GQ14" s="1"/>
      <c r="GR14" s="1"/>
      <c r="GS14" s="1"/>
      <c r="GT14" s="1"/>
      <c r="GU14" s="1"/>
      <c r="GV14" s="1"/>
      <c r="GW14" s="1"/>
      <c r="GX14" s="1"/>
      <c r="GY14" s="1"/>
      <c r="GZ14" s="1"/>
      <c r="HA14" s="1"/>
      <c r="HB14" s="1"/>
      <c r="HC14" s="1"/>
      <c r="HD14" s="1"/>
      <c r="HE14" s="1"/>
      <c r="HF14" s="1"/>
      <c r="HG14" s="1"/>
    </row>
    <row r="15" spans="1:215" ht="15">
      <c r="A15" s="1"/>
      <c r="B15" s="19" t="s">
        <v>300</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Y15" s="1"/>
      <c r="Z15" s="19" t="s">
        <v>300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W15" s="22"/>
      <c r="AX15" s="29" t="s">
        <v>301</v>
      </c>
      <c r="AY15" s="22">
        <v>0</v>
      </c>
      <c r="AZ15" s="22">
        <v>0</v>
      </c>
      <c r="BA15" s="22">
        <v>0</v>
      </c>
      <c r="BB15" s="22">
        <v>0</v>
      </c>
      <c r="BC15" s="22">
        <v>0</v>
      </c>
      <c r="BD15" s="22">
        <v>0</v>
      </c>
      <c r="BE15" s="22">
        <v>0</v>
      </c>
      <c r="BF15" s="22">
        <v>0</v>
      </c>
      <c r="BG15" s="22">
        <v>0</v>
      </c>
      <c r="BH15" s="22">
        <v>0</v>
      </c>
      <c r="BI15" s="22">
        <v>0</v>
      </c>
      <c r="BJ15" s="22">
        <v>0</v>
      </c>
      <c r="BK15" s="22">
        <v>0</v>
      </c>
      <c r="BL15" s="22">
        <v>0</v>
      </c>
      <c r="BM15" s="22">
        <v>0</v>
      </c>
      <c r="BN15" s="22">
        <v>0</v>
      </c>
      <c r="BO15" s="22">
        <v>0</v>
      </c>
      <c r="BP15" s="22">
        <v>0</v>
      </c>
      <c r="BQ15" s="22">
        <v>0</v>
      </c>
      <c r="BR15" s="22">
        <v>0</v>
      </c>
      <c r="BS15" s="22">
        <v>0</v>
      </c>
      <c r="BT15" s="38"/>
      <c r="BU15" s="22"/>
      <c r="BV15" s="29" t="s">
        <v>301</v>
      </c>
      <c r="BW15" s="22">
        <v>0.2</v>
      </c>
      <c r="BX15" s="22">
        <v>0</v>
      </c>
      <c r="BY15" s="22">
        <v>0</v>
      </c>
      <c r="BZ15" s="22">
        <v>0</v>
      </c>
      <c r="CA15" s="22">
        <v>0</v>
      </c>
      <c r="CB15" s="22">
        <v>0</v>
      </c>
      <c r="CC15" s="22">
        <v>0</v>
      </c>
      <c r="CD15" s="22">
        <v>0</v>
      </c>
      <c r="CE15" s="22">
        <v>0</v>
      </c>
      <c r="CF15" s="22">
        <v>0</v>
      </c>
      <c r="CG15" s="22">
        <v>0</v>
      </c>
      <c r="CH15" s="22">
        <v>0</v>
      </c>
      <c r="CI15" s="22">
        <v>0</v>
      </c>
      <c r="CJ15" s="22">
        <v>0.1</v>
      </c>
      <c r="CK15" s="22">
        <v>0.1</v>
      </c>
      <c r="CL15" s="22">
        <v>0</v>
      </c>
      <c r="CM15" s="22">
        <v>0</v>
      </c>
      <c r="CN15" s="22">
        <v>0.1</v>
      </c>
      <c r="CO15" s="22">
        <v>0.1</v>
      </c>
      <c r="CP15" s="22">
        <v>0.1</v>
      </c>
      <c r="CQ15" s="22">
        <v>0.1</v>
      </c>
      <c r="CR15" s="38"/>
      <c r="CS15" s="22"/>
      <c r="CT15" s="29" t="s">
        <v>301</v>
      </c>
      <c r="CU15" s="22">
        <v>0.3</v>
      </c>
      <c r="CV15" s="22">
        <v>0</v>
      </c>
      <c r="CW15" s="22">
        <v>0.1</v>
      </c>
      <c r="CX15" s="22">
        <v>0</v>
      </c>
      <c r="CY15" s="22">
        <v>0</v>
      </c>
      <c r="CZ15" s="22">
        <v>0.1</v>
      </c>
      <c r="DA15" s="22">
        <v>0.1</v>
      </c>
      <c r="DB15" s="22">
        <v>0.1</v>
      </c>
      <c r="DC15" s="22">
        <v>0.1</v>
      </c>
      <c r="DD15" s="22">
        <v>0.1</v>
      </c>
      <c r="DE15" s="22">
        <v>0.1</v>
      </c>
      <c r="DF15" s="22">
        <v>0.1</v>
      </c>
      <c r="DG15" s="22">
        <v>0.1</v>
      </c>
      <c r="DH15" s="22">
        <v>0.1</v>
      </c>
      <c r="DI15" s="22">
        <v>0.1</v>
      </c>
      <c r="DJ15" s="22">
        <v>0.1</v>
      </c>
      <c r="DK15" s="22">
        <v>0.1</v>
      </c>
      <c r="DL15" s="22">
        <v>0.1</v>
      </c>
      <c r="DM15" s="22">
        <v>0.1</v>
      </c>
      <c r="DN15" s="22">
        <v>0.2</v>
      </c>
      <c r="DO15" s="22">
        <v>0.1</v>
      </c>
      <c r="DP15" s="38"/>
      <c r="DQ15" s="22"/>
      <c r="DR15" s="29" t="s">
        <v>301</v>
      </c>
      <c r="DS15" s="22">
        <v>0</v>
      </c>
      <c r="DT15" s="22">
        <v>0</v>
      </c>
      <c r="DU15" s="22">
        <v>0</v>
      </c>
      <c r="DV15" s="22">
        <v>0</v>
      </c>
      <c r="DW15" s="22">
        <v>0</v>
      </c>
      <c r="DX15" s="22">
        <v>0</v>
      </c>
      <c r="DY15" s="22">
        <v>0</v>
      </c>
      <c r="DZ15" s="22">
        <v>0</v>
      </c>
      <c r="EA15" s="22">
        <v>0</v>
      </c>
      <c r="EB15" s="22">
        <v>0</v>
      </c>
      <c r="EC15" s="22">
        <v>0</v>
      </c>
      <c r="ED15" s="22">
        <v>0</v>
      </c>
      <c r="EE15" s="22">
        <v>0</v>
      </c>
      <c r="EF15" s="22">
        <v>0</v>
      </c>
      <c r="EG15" s="22">
        <v>0</v>
      </c>
      <c r="EH15" s="22">
        <v>0</v>
      </c>
      <c r="EI15" s="22">
        <v>0</v>
      </c>
      <c r="EJ15" s="22">
        <v>0</v>
      </c>
      <c r="EK15" s="22">
        <v>0</v>
      </c>
      <c r="EL15" s="22">
        <v>0</v>
      </c>
      <c r="EM15" s="22">
        <v>0</v>
      </c>
      <c r="EO15" s="1"/>
      <c r="EP15" s="10" t="s">
        <v>300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M15" s="1"/>
      <c r="FN15" s="10" t="s">
        <v>300</v>
      </c>
      <c r="FO15" s="1">
        <v>0.1</v>
      </c>
      <c r="FP15" s="1">
        <v>0</v>
      </c>
      <c r="FQ15" s="1">
        <v>0</v>
      </c>
      <c r="FR15" s="1">
        <v>0</v>
      </c>
      <c r="FS15" s="1">
        <v>0</v>
      </c>
      <c r="FT15" s="1">
        <v>0</v>
      </c>
      <c r="FU15" s="1">
        <v>0</v>
      </c>
      <c r="FV15" s="1">
        <v>0</v>
      </c>
      <c r="FW15" s="1">
        <v>0</v>
      </c>
      <c r="FX15" s="1">
        <v>0</v>
      </c>
      <c r="FY15" s="1">
        <v>0</v>
      </c>
      <c r="FZ15" s="1">
        <v>0</v>
      </c>
      <c r="GA15" s="1">
        <v>0</v>
      </c>
      <c r="GB15" s="1">
        <v>0</v>
      </c>
      <c r="GC15" s="1">
        <v>0</v>
      </c>
      <c r="GD15" s="1">
        <v>0</v>
      </c>
      <c r="GE15" s="1">
        <v>0</v>
      </c>
      <c r="GF15" s="1">
        <v>0.1</v>
      </c>
      <c r="GG15" s="1">
        <v>0.1</v>
      </c>
      <c r="GH15" s="1">
        <v>0.1</v>
      </c>
      <c r="GI15" s="1">
        <v>0.1</v>
      </c>
      <c r="GK15" s="1"/>
      <c r="GL15" s="10" t="s">
        <v>300</v>
      </c>
      <c r="GM15" s="1">
        <v>0.1</v>
      </c>
      <c r="GN15" s="1">
        <v>0</v>
      </c>
      <c r="GO15" s="1">
        <v>0</v>
      </c>
      <c r="GP15" s="1">
        <v>0</v>
      </c>
      <c r="GQ15" s="1">
        <v>0</v>
      </c>
      <c r="GR15" s="1">
        <v>0</v>
      </c>
      <c r="GS15" s="1">
        <v>0</v>
      </c>
      <c r="GT15" s="1">
        <v>0</v>
      </c>
      <c r="GU15" s="1">
        <v>0</v>
      </c>
      <c r="GV15" s="1">
        <v>0</v>
      </c>
      <c r="GW15" s="1">
        <v>0</v>
      </c>
      <c r="GX15" s="1">
        <v>0</v>
      </c>
      <c r="GY15" s="1">
        <v>0</v>
      </c>
      <c r="GZ15" s="1">
        <v>0</v>
      </c>
      <c r="HA15" s="1">
        <v>0</v>
      </c>
      <c r="HB15" s="1">
        <v>0</v>
      </c>
      <c r="HC15" s="1">
        <v>0</v>
      </c>
      <c r="HD15" s="1">
        <v>0</v>
      </c>
      <c r="HE15" s="1">
        <v>0</v>
      </c>
      <c r="HF15" s="1">
        <v>0.1</v>
      </c>
      <c r="HG15" s="1">
        <v>0</v>
      </c>
    </row>
    <row r="16" spans="1:215" ht="15">
      <c r="A16" s="1"/>
      <c r="B16" s="19" t="s">
        <v>302</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Y16" s="1"/>
      <c r="Z16" s="19" t="s">
        <v>302</v>
      </c>
      <c r="AA16" s="1">
        <v>0.2</v>
      </c>
      <c r="AB16" s="1">
        <v>0.2</v>
      </c>
      <c r="AC16" s="1">
        <v>0.3</v>
      </c>
      <c r="AD16" s="1">
        <v>0.3</v>
      </c>
      <c r="AE16" s="1">
        <v>0.3</v>
      </c>
      <c r="AF16" s="1">
        <v>0.2</v>
      </c>
      <c r="AG16" s="1">
        <v>0.2</v>
      </c>
      <c r="AH16" s="1">
        <v>0.2</v>
      </c>
      <c r="AI16" s="1">
        <v>0.2</v>
      </c>
      <c r="AJ16" s="1">
        <v>0.1</v>
      </c>
      <c r="AK16" s="1">
        <v>0.1</v>
      </c>
      <c r="AL16" s="1">
        <v>0.1</v>
      </c>
      <c r="AM16" s="1">
        <v>0.1</v>
      </c>
      <c r="AN16" s="1">
        <v>0.1</v>
      </c>
      <c r="AO16" s="1">
        <v>0.2</v>
      </c>
      <c r="AP16" s="1">
        <v>0.1</v>
      </c>
      <c r="AQ16" s="1">
        <v>0.1</v>
      </c>
      <c r="AR16" s="1">
        <v>0.1</v>
      </c>
      <c r="AS16" s="1">
        <v>0.1</v>
      </c>
      <c r="AT16" s="1">
        <v>0</v>
      </c>
      <c r="AU16" s="1">
        <v>0</v>
      </c>
      <c r="AW16" s="22"/>
      <c r="AX16" s="29" t="s">
        <v>303</v>
      </c>
      <c r="AY16" s="22">
        <v>0.4</v>
      </c>
      <c r="AZ16" s="22">
        <v>0.5</v>
      </c>
      <c r="BA16" s="22">
        <v>0.5</v>
      </c>
      <c r="BB16" s="22">
        <v>0.6</v>
      </c>
      <c r="BC16" s="22">
        <v>0.4</v>
      </c>
      <c r="BD16" s="22">
        <v>0.5</v>
      </c>
      <c r="BE16" s="22">
        <v>0.5</v>
      </c>
      <c r="BF16" s="22">
        <v>0.4</v>
      </c>
      <c r="BG16" s="22">
        <v>0.3</v>
      </c>
      <c r="BH16" s="22">
        <v>0.3</v>
      </c>
      <c r="BI16" s="22">
        <v>0.3</v>
      </c>
      <c r="BJ16" s="22">
        <v>0.4</v>
      </c>
      <c r="BK16" s="22">
        <v>0.3</v>
      </c>
      <c r="BL16" s="22">
        <v>0.3</v>
      </c>
      <c r="BM16" s="22">
        <v>0.3</v>
      </c>
      <c r="BN16" s="22">
        <v>0.2</v>
      </c>
      <c r="BO16" s="22">
        <v>0.2</v>
      </c>
      <c r="BP16" s="22">
        <v>0.1</v>
      </c>
      <c r="BQ16" s="22">
        <v>0.1</v>
      </c>
      <c r="BR16" s="22">
        <v>0.1</v>
      </c>
      <c r="BS16" s="22">
        <v>0.1</v>
      </c>
      <c r="BT16" s="38"/>
      <c r="BU16" s="22"/>
      <c r="BV16" s="29" t="s">
        <v>303</v>
      </c>
      <c r="BW16" s="22">
        <v>0.8</v>
      </c>
      <c r="BX16" s="22">
        <v>0.8</v>
      </c>
      <c r="BY16" s="22">
        <v>0.9</v>
      </c>
      <c r="BZ16" s="22">
        <v>1</v>
      </c>
      <c r="CA16" s="22">
        <v>0.8</v>
      </c>
      <c r="CB16" s="22">
        <v>0.9</v>
      </c>
      <c r="CC16" s="22">
        <v>1.1000000000000001</v>
      </c>
      <c r="CD16" s="22">
        <v>1.1000000000000001</v>
      </c>
      <c r="CE16" s="22">
        <v>1.2</v>
      </c>
      <c r="CF16" s="22">
        <v>0.8</v>
      </c>
      <c r="CG16" s="22">
        <v>0.9</v>
      </c>
      <c r="CH16" s="22">
        <v>0.8</v>
      </c>
      <c r="CI16" s="22">
        <v>0.8</v>
      </c>
      <c r="CJ16" s="22">
        <v>1</v>
      </c>
      <c r="CK16" s="22">
        <v>0.9</v>
      </c>
      <c r="CL16" s="22">
        <v>0.8</v>
      </c>
      <c r="CM16" s="22">
        <v>0.7</v>
      </c>
      <c r="CN16" s="22">
        <v>0.4</v>
      </c>
      <c r="CO16" s="22">
        <v>0.3</v>
      </c>
      <c r="CP16" s="22">
        <v>0.3</v>
      </c>
      <c r="CQ16" s="22">
        <v>0.3</v>
      </c>
      <c r="CR16" s="38"/>
      <c r="CS16" s="22"/>
      <c r="CT16" s="29" t="s">
        <v>303</v>
      </c>
      <c r="CU16" s="22">
        <v>1.9</v>
      </c>
      <c r="CV16" s="22">
        <v>1.9</v>
      </c>
      <c r="CW16" s="22">
        <v>2.2999999999999998</v>
      </c>
      <c r="CX16" s="22">
        <v>2.2000000000000002</v>
      </c>
      <c r="CY16" s="22">
        <v>2</v>
      </c>
      <c r="CZ16" s="22">
        <v>2.2999999999999998</v>
      </c>
      <c r="DA16" s="22">
        <v>2</v>
      </c>
      <c r="DB16" s="22">
        <v>2</v>
      </c>
      <c r="DC16" s="22">
        <v>2</v>
      </c>
      <c r="DD16" s="22">
        <v>1.7</v>
      </c>
      <c r="DE16" s="22">
        <v>1.8</v>
      </c>
      <c r="DF16" s="22">
        <v>1.8</v>
      </c>
      <c r="DG16" s="22">
        <v>1.8</v>
      </c>
      <c r="DH16" s="22">
        <v>2</v>
      </c>
      <c r="DI16" s="22">
        <v>2</v>
      </c>
      <c r="DJ16" s="22">
        <v>1.6</v>
      </c>
      <c r="DK16" s="22">
        <v>1.3</v>
      </c>
      <c r="DL16" s="22">
        <v>0.8</v>
      </c>
      <c r="DM16" s="22">
        <v>0.7</v>
      </c>
      <c r="DN16" s="22">
        <v>0.6</v>
      </c>
      <c r="DO16" s="22">
        <v>0.5</v>
      </c>
      <c r="DP16" s="38"/>
      <c r="DQ16" s="22"/>
      <c r="DR16" s="29" t="s">
        <v>303</v>
      </c>
      <c r="DS16" s="22">
        <v>0.1</v>
      </c>
      <c r="DT16" s="22">
        <v>0.1</v>
      </c>
      <c r="DU16" s="22">
        <v>0.2</v>
      </c>
      <c r="DV16" s="22">
        <v>0.2</v>
      </c>
      <c r="DW16" s="22">
        <v>0.2</v>
      </c>
      <c r="DX16" s="22">
        <v>0.2</v>
      </c>
      <c r="DY16" s="22">
        <v>0.2</v>
      </c>
      <c r="DZ16" s="22">
        <v>0.2</v>
      </c>
      <c r="EA16" s="22">
        <v>0.2</v>
      </c>
      <c r="EB16" s="22">
        <v>0.1</v>
      </c>
      <c r="EC16" s="22">
        <v>0.1</v>
      </c>
      <c r="ED16" s="22">
        <v>0.1</v>
      </c>
      <c r="EE16" s="22">
        <v>0.1</v>
      </c>
      <c r="EF16" s="22">
        <v>0.1</v>
      </c>
      <c r="EG16" s="22">
        <v>0.1</v>
      </c>
      <c r="EH16" s="22">
        <v>0.1</v>
      </c>
      <c r="EI16" s="22">
        <v>0.1</v>
      </c>
      <c r="EJ16" s="22">
        <v>0.1</v>
      </c>
      <c r="EK16" s="22">
        <v>0.1</v>
      </c>
      <c r="EL16" s="22">
        <v>0</v>
      </c>
      <c r="EM16" s="22">
        <v>0</v>
      </c>
      <c r="EO16" s="1"/>
      <c r="EP16" s="10" t="s">
        <v>302</v>
      </c>
      <c r="EQ16" s="1">
        <v>0.3</v>
      </c>
      <c r="ER16" s="1">
        <v>0.3</v>
      </c>
      <c r="ES16" s="1">
        <v>0.3</v>
      </c>
      <c r="ET16" s="1">
        <v>0.4</v>
      </c>
      <c r="EU16" s="1">
        <v>0.3</v>
      </c>
      <c r="EV16" s="1">
        <v>0.3</v>
      </c>
      <c r="EW16" s="1">
        <v>0.3</v>
      </c>
      <c r="EX16" s="1">
        <v>0.3</v>
      </c>
      <c r="EY16" s="1">
        <v>0.4</v>
      </c>
      <c r="EZ16" s="1">
        <v>0.3</v>
      </c>
      <c r="FA16" s="1">
        <v>0.3</v>
      </c>
      <c r="FB16" s="1">
        <v>0.2</v>
      </c>
      <c r="FC16" s="1">
        <v>0.2</v>
      </c>
      <c r="FD16" s="1">
        <v>0.3</v>
      </c>
      <c r="FE16" s="1">
        <v>0.3</v>
      </c>
      <c r="FF16" s="1">
        <v>0.2</v>
      </c>
      <c r="FG16" s="1">
        <v>0.2</v>
      </c>
      <c r="FH16" s="1">
        <v>0.1</v>
      </c>
      <c r="FI16" s="1">
        <v>0.1</v>
      </c>
      <c r="FJ16" s="1">
        <v>0.1</v>
      </c>
      <c r="FK16" s="1">
        <v>0.1</v>
      </c>
      <c r="FM16" s="1"/>
      <c r="FN16" s="10" t="s">
        <v>302</v>
      </c>
      <c r="FO16" s="1">
        <v>1.1000000000000001</v>
      </c>
      <c r="FP16" s="1">
        <v>1.5</v>
      </c>
      <c r="FQ16" s="1">
        <v>1.8</v>
      </c>
      <c r="FR16" s="1">
        <v>1.3</v>
      </c>
      <c r="FS16" s="1">
        <v>1</v>
      </c>
      <c r="FT16" s="1">
        <v>1.2</v>
      </c>
      <c r="FU16" s="1">
        <v>1.1000000000000001</v>
      </c>
      <c r="FV16" s="1">
        <v>1.2</v>
      </c>
      <c r="FW16" s="1">
        <v>1.2</v>
      </c>
      <c r="FX16" s="1">
        <v>1</v>
      </c>
      <c r="FY16" s="1">
        <v>1.1000000000000001</v>
      </c>
      <c r="FZ16" s="1">
        <v>1</v>
      </c>
      <c r="GA16" s="1">
        <v>0.9</v>
      </c>
      <c r="GB16" s="1">
        <v>1.1000000000000001</v>
      </c>
      <c r="GC16" s="1">
        <v>1.2</v>
      </c>
      <c r="GD16" s="1">
        <v>1</v>
      </c>
      <c r="GE16" s="1">
        <v>0.7</v>
      </c>
      <c r="GF16" s="1">
        <v>0.4</v>
      </c>
      <c r="GG16" s="1">
        <v>0.4</v>
      </c>
      <c r="GH16" s="1">
        <v>0.4</v>
      </c>
      <c r="GI16" s="1">
        <v>0.3</v>
      </c>
      <c r="GK16" s="1"/>
      <c r="GL16" s="10" t="s">
        <v>302</v>
      </c>
      <c r="GM16" s="1">
        <v>1.1000000000000001</v>
      </c>
      <c r="GN16" s="1">
        <v>1.5</v>
      </c>
      <c r="GO16" s="1">
        <v>1.6</v>
      </c>
      <c r="GP16" s="1">
        <v>1.4</v>
      </c>
      <c r="GQ16" s="1">
        <v>1.1000000000000001</v>
      </c>
      <c r="GR16" s="1">
        <v>1.2</v>
      </c>
      <c r="GS16" s="1">
        <v>1</v>
      </c>
      <c r="GT16" s="1">
        <v>1.2</v>
      </c>
      <c r="GU16" s="1">
        <v>1.2</v>
      </c>
      <c r="GV16" s="1">
        <v>0.7</v>
      </c>
      <c r="GW16" s="1">
        <v>0.7</v>
      </c>
      <c r="GX16" s="1">
        <v>0.6</v>
      </c>
      <c r="GY16" s="1">
        <v>0.6</v>
      </c>
      <c r="GZ16" s="1">
        <v>0.8</v>
      </c>
      <c r="HA16" s="1">
        <v>0.8</v>
      </c>
      <c r="HB16" s="1">
        <v>0.7</v>
      </c>
      <c r="HC16" s="1">
        <v>0.6</v>
      </c>
      <c r="HD16" s="1">
        <v>0.4</v>
      </c>
      <c r="HE16" s="1">
        <v>0.3</v>
      </c>
      <c r="HF16" s="1">
        <v>0.3</v>
      </c>
      <c r="HG16" s="1">
        <v>0.2</v>
      </c>
    </row>
    <row r="17" spans="1:215" ht="15">
      <c r="A17" s="1"/>
      <c r="B17" s="19" t="s">
        <v>304</v>
      </c>
      <c r="C17" s="2" t="s">
        <v>305</v>
      </c>
      <c r="D17" s="2" t="s">
        <v>305</v>
      </c>
      <c r="E17" s="2" t="s">
        <v>305</v>
      </c>
      <c r="F17" s="2" t="s">
        <v>305</v>
      </c>
      <c r="G17" s="2" t="s">
        <v>305</v>
      </c>
      <c r="H17" s="2" t="s">
        <v>305</v>
      </c>
      <c r="I17" s="2" t="s">
        <v>305</v>
      </c>
      <c r="J17" s="2" t="s">
        <v>305</v>
      </c>
      <c r="K17" s="2" t="s">
        <v>305</v>
      </c>
      <c r="L17" s="2" t="s">
        <v>305</v>
      </c>
      <c r="M17" s="2" t="s">
        <v>305</v>
      </c>
      <c r="N17" s="2">
        <v>0</v>
      </c>
      <c r="O17" s="2">
        <v>0</v>
      </c>
      <c r="P17" s="2">
        <v>0</v>
      </c>
      <c r="Q17" s="2">
        <v>0</v>
      </c>
      <c r="R17" s="2" t="s">
        <v>305</v>
      </c>
      <c r="S17" s="2" t="s">
        <v>305</v>
      </c>
      <c r="T17" s="2" t="s">
        <v>305</v>
      </c>
      <c r="U17" s="2" t="s">
        <v>305</v>
      </c>
      <c r="V17" s="2" t="s">
        <v>305</v>
      </c>
      <c r="W17" s="2" t="s">
        <v>305</v>
      </c>
      <c r="Y17" s="1"/>
      <c r="Z17" s="19" t="s">
        <v>304</v>
      </c>
      <c r="AA17" s="2" t="s">
        <v>305</v>
      </c>
      <c r="AB17" s="2" t="s">
        <v>305</v>
      </c>
      <c r="AC17" s="2" t="s">
        <v>305</v>
      </c>
      <c r="AD17" s="2" t="s">
        <v>305</v>
      </c>
      <c r="AE17" s="2" t="s">
        <v>305</v>
      </c>
      <c r="AF17" s="2" t="s">
        <v>305</v>
      </c>
      <c r="AG17" s="2" t="s">
        <v>305</v>
      </c>
      <c r="AH17" s="2" t="s">
        <v>305</v>
      </c>
      <c r="AI17" s="2" t="s">
        <v>305</v>
      </c>
      <c r="AJ17" s="2" t="s">
        <v>305</v>
      </c>
      <c r="AK17" s="2" t="s">
        <v>305</v>
      </c>
      <c r="AL17" s="2">
        <v>0</v>
      </c>
      <c r="AM17" s="2">
        <v>0</v>
      </c>
      <c r="AN17" s="2">
        <v>0</v>
      </c>
      <c r="AO17" s="2">
        <v>0</v>
      </c>
      <c r="AP17" s="2" t="s">
        <v>305</v>
      </c>
      <c r="AQ17" s="2" t="s">
        <v>305</v>
      </c>
      <c r="AR17" s="2" t="s">
        <v>305</v>
      </c>
      <c r="AS17" s="2" t="s">
        <v>305</v>
      </c>
      <c r="AT17" s="2" t="s">
        <v>305</v>
      </c>
      <c r="AU17" s="2" t="s">
        <v>305</v>
      </c>
      <c r="AW17" s="22"/>
      <c r="AX17" s="29" t="s">
        <v>306</v>
      </c>
      <c r="AY17" s="23" t="s">
        <v>307</v>
      </c>
      <c r="AZ17" s="23" t="s">
        <v>307</v>
      </c>
      <c r="BA17" s="23" t="s">
        <v>307</v>
      </c>
      <c r="BB17" s="23" t="s">
        <v>307</v>
      </c>
      <c r="BC17" s="23" t="s">
        <v>307</v>
      </c>
      <c r="BD17" s="23" t="s">
        <v>307</v>
      </c>
      <c r="BE17" s="23" t="s">
        <v>307</v>
      </c>
      <c r="BF17" s="23" t="s">
        <v>307</v>
      </c>
      <c r="BG17" s="23" t="s">
        <v>307</v>
      </c>
      <c r="BH17" s="23" t="s">
        <v>307</v>
      </c>
      <c r="BI17" s="23" t="s">
        <v>307</v>
      </c>
      <c r="BJ17" s="23">
        <v>0</v>
      </c>
      <c r="BK17" s="23">
        <v>0</v>
      </c>
      <c r="BL17" s="23">
        <v>0</v>
      </c>
      <c r="BM17" s="23">
        <v>0</v>
      </c>
      <c r="BN17" s="23" t="s">
        <v>307</v>
      </c>
      <c r="BO17" s="23" t="s">
        <v>307</v>
      </c>
      <c r="BP17" s="23" t="s">
        <v>307</v>
      </c>
      <c r="BQ17" s="23" t="s">
        <v>307</v>
      </c>
      <c r="BR17" s="23" t="s">
        <v>307</v>
      </c>
      <c r="BS17" s="23" t="s">
        <v>307</v>
      </c>
      <c r="BT17" s="38"/>
      <c r="BU17" s="22"/>
      <c r="BV17" s="29" t="s">
        <v>306</v>
      </c>
      <c r="BW17" s="23" t="s">
        <v>307</v>
      </c>
      <c r="BX17" s="23" t="s">
        <v>307</v>
      </c>
      <c r="BY17" s="23" t="s">
        <v>307</v>
      </c>
      <c r="BZ17" s="23" t="s">
        <v>307</v>
      </c>
      <c r="CA17" s="23" t="s">
        <v>307</v>
      </c>
      <c r="CB17" s="23" t="s">
        <v>307</v>
      </c>
      <c r="CC17" s="23" t="s">
        <v>307</v>
      </c>
      <c r="CD17" s="23" t="s">
        <v>307</v>
      </c>
      <c r="CE17" s="23" t="s">
        <v>307</v>
      </c>
      <c r="CF17" s="23" t="s">
        <v>307</v>
      </c>
      <c r="CG17" s="23" t="s">
        <v>307</v>
      </c>
      <c r="CH17" s="23">
        <v>0</v>
      </c>
      <c r="CI17" s="23">
        <v>0</v>
      </c>
      <c r="CJ17" s="23">
        <v>0</v>
      </c>
      <c r="CK17" s="23">
        <v>0</v>
      </c>
      <c r="CL17" s="23" t="s">
        <v>307</v>
      </c>
      <c r="CM17" s="23" t="s">
        <v>307</v>
      </c>
      <c r="CN17" s="23" t="s">
        <v>307</v>
      </c>
      <c r="CO17" s="23" t="s">
        <v>307</v>
      </c>
      <c r="CP17" s="23" t="s">
        <v>307</v>
      </c>
      <c r="CQ17" s="23" t="s">
        <v>307</v>
      </c>
      <c r="CR17" s="38"/>
      <c r="CS17" s="22"/>
      <c r="CT17" s="29" t="s">
        <v>306</v>
      </c>
      <c r="CU17" s="23" t="s">
        <v>307</v>
      </c>
      <c r="CV17" s="23" t="s">
        <v>307</v>
      </c>
      <c r="CW17" s="23" t="s">
        <v>307</v>
      </c>
      <c r="CX17" s="23" t="s">
        <v>307</v>
      </c>
      <c r="CY17" s="23" t="s">
        <v>307</v>
      </c>
      <c r="CZ17" s="23" t="s">
        <v>307</v>
      </c>
      <c r="DA17" s="23" t="s">
        <v>307</v>
      </c>
      <c r="DB17" s="23">
        <v>0</v>
      </c>
      <c r="DC17" s="23">
        <v>0</v>
      </c>
      <c r="DD17" s="23">
        <v>0</v>
      </c>
      <c r="DE17" s="23">
        <v>0</v>
      </c>
      <c r="DF17" s="23">
        <v>0</v>
      </c>
      <c r="DG17" s="23">
        <v>0</v>
      </c>
      <c r="DH17" s="23">
        <v>0</v>
      </c>
      <c r="DI17" s="23">
        <v>0</v>
      </c>
      <c r="DJ17" s="23" t="s">
        <v>307</v>
      </c>
      <c r="DK17" s="23" t="s">
        <v>307</v>
      </c>
      <c r="DL17" s="23" t="s">
        <v>307</v>
      </c>
      <c r="DM17" s="23" t="s">
        <v>307</v>
      </c>
      <c r="DN17" s="23" t="s">
        <v>307</v>
      </c>
      <c r="DO17" s="23" t="s">
        <v>307</v>
      </c>
      <c r="DP17" s="38"/>
      <c r="DQ17" s="22"/>
      <c r="DR17" s="29" t="s">
        <v>306</v>
      </c>
      <c r="DS17" s="23" t="s">
        <v>307</v>
      </c>
      <c r="DT17" s="23" t="s">
        <v>307</v>
      </c>
      <c r="DU17" s="23" t="s">
        <v>307</v>
      </c>
      <c r="DV17" s="23" t="s">
        <v>307</v>
      </c>
      <c r="DW17" s="23" t="s">
        <v>307</v>
      </c>
      <c r="DX17" s="23" t="s">
        <v>307</v>
      </c>
      <c r="DY17" s="23" t="s">
        <v>307</v>
      </c>
      <c r="DZ17" s="23" t="s">
        <v>307</v>
      </c>
      <c r="EA17" s="23">
        <v>0</v>
      </c>
      <c r="EB17" s="23">
        <v>0</v>
      </c>
      <c r="EC17" s="23">
        <v>0</v>
      </c>
      <c r="ED17" s="23">
        <v>0</v>
      </c>
      <c r="EE17" s="23">
        <v>0</v>
      </c>
      <c r="EF17" s="23">
        <v>0</v>
      </c>
      <c r="EG17" s="23">
        <v>0</v>
      </c>
      <c r="EH17" s="23" t="s">
        <v>307</v>
      </c>
      <c r="EI17" s="23" t="s">
        <v>307</v>
      </c>
      <c r="EJ17" s="23" t="s">
        <v>307</v>
      </c>
      <c r="EK17" s="23" t="s">
        <v>307</v>
      </c>
      <c r="EL17" s="23" t="s">
        <v>307</v>
      </c>
      <c r="EM17" s="23" t="s">
        <v>307</v>
      </c>
      <c r="EO17" s="1"/>
      <c r="EP17" s="10" t="s">
        <v>304</v>
      </c>
      <c r="EQ17" s="2" t="s">
        <v>305</v>
      </c>
      <c r="ER17" s="2" t="s">
        <v>305</v>
      </c>
      <c r="ES17" s="2" t="s">
        <v>305</v>
      </c>
      <c r="ET17" s="2" t="s">
        <v>305</v>
      </c>
      <c r="EU17" s="2" t="s">
        <v>305</v>
      </c>
      <c r="EV17" s="2" t="s">
        <v>305</v>
      </c>
      <c r="EW17" s="2" t="s">
        <v>305</v>
      </c>
      <c r="EX17" s="2" t="s">
        <v>305</v>
      </c>
      <c r="EY17" s="2" t="s">
        <v>305</v>
      </c>
      <c r="EZ17" s="2" t="s">
        <v>305</v>
      </c>
      <c r="FA17" s="2" t="s">
        <v>305</v>
      </c>
      <c r="FB17" s="2">
        <v>0</v>
      </c>
      <c r="FC17" s="2">
        <v>0</v>
      </c>
      <c r="FD17" s="2">
        <v>0</v>
      </c>
      <c r="FE17" s="2">
        <v>0</v>
      </c>
      <c r="FF17" s="2" t="s">
        <v>305</v>
      </c>
      <c r="FG17" s="2" t="s">
        <v>305</v>
      </c>
      <c r="FH17" s="2" t="s">
        <v>305</v>
      </c>
      <c r="FI17" s="2" t="s">
        <v>305</v>
      </c>
      <c r="FJ17" s="2" t="s">
        <v>305</v>
      </c>
      <c r="FK17" s="2" t="s">
        <v>305</v>
      </c>
      <c r="FM17" s="1"/>
      <c r="FN17" s="10" t="s">
        <v>304</v>
      </c>
      <c r="FO17" s="2" t="s">
        <v>305</v>
      </c>
      <c r="FP17" s="2" t="s">
        <v>305</v>
      </c>
      <c r="FQ17" s="2" t="s">
        <v>305</v>
      </c>
      <c r="FR17" s="2" t="s">
        <v>305</v>
      </c>
      <c r="FS17" s="2" t="s">
        <v>305</v>
      </c>
      <c r="FT17" s="2" t="s">
        <v>305</v>
      </c>
      <c r="FU17" s="2" t="s">
        <v>305</v>
      </c>
      <c r="FV17" s="2" t="s">
        <v>305</v>
      </c>
      <c r="FW17" s="2" t="s">
        <v>305</v>
      </c>
      <c r="FX17" s="2" t="s">
        <v>305</v>
      </c>
      <c r="FY17" s="2" t="s">
        <v>305</v>
      </c>
      <c r="FZ17" s="2">
        <v>0</v>
      </c>
      <c r="GA17" s="2">
        <v>0</v>
      </c>
      <c r="GB17" s="2">
        <v>0</v>
      </c>
      <c r="GC17" s="2">
        <v>0</v>
      </c>
      <c r="GD17" s="2" t="s">
        <v>305</v>
      </c>
      <c r="GE17" s="2" t="s">
        <v>305</v>
      </c>
      <c r="GF17" s="2" t="s">
        <v>305</v>
      </c>
      <c r="GG17" s="2" t="s">
        <v>305</v>
      </c>
      <c r="GH17" s="2" t="s">
        <v>305</v>
      </c>
      <c r="GI17" s="2" t="s">
        <v>305</v>
      </c>
      <c r="GK17" s="1"/>
      <c r="GL17" s="10" t="s">
        <v>304</v>
      </c>
      <c r="GM17" s="2" t="s">
        <v>305</v>
      </c>
      <c r="GN17" s="2" t="s">
        <v>305</v>
      </c>
      <c r="GO17" s="2" t="s">
        <v>305</v>
      </c>
      <c r="GP17" s="2" t="s">
        <v>305</v>
      </c>
      <c r="GQ17" s="2" t="s">
        <v>305</v>
      </c>
      <c r="GR17" s="2" t="s">
        <v>305</v>
      </c>
      <c r="GS17" s="2" t="s">
        <v>305</v>
      </c>
      <c r="GT17" s="2" t="s">
        <v>305</v>
      </c>
      <c r="GU17" s="2" t="s">
        <v>305</v>
      </c>
      <c r="GV17" s="2" t="s">
        <v>305</v>
      </c>
      <c r="GW17" s="2">
        <v>0</v>
      </c>
      <c r="GX17" s="2">
        <v>0</v>
      </c>
      <c r="GY17" s="2">
        <v>0</v>
      </c>
      <c r="GZ17" s="2">
        <v>0</v>
      </c>
      <c r="HA17" s="2">
        <v>0</v>
      </c>
      <c r="HB17" s="2" t="s">
        <v>305</v>
      </c>
      <c r="HC17" s="2" t="s">
        <v>305</v>
      </c>
      <c r="HD17" s="2" t="s">
        <v>305</v>
      </c>
      <c r="HE17" s="2" t="s">
        <v>305</v>
      </c>
      <c r="HF17" s="2" t="s">
        <v>305</v>
      </c>
      <c r="HG17" s="2" t="s">
        <v>305</v>
      </c>
    </row>
    <row r="18" spans="1:215" ht="15">
      <c r="A18" s="1"/>
      <c r="B18" s="19" t="s">
        <v>308</v>
      </c>
      <c r="C18" s="1">
        <v>0</v>
      </c>
      <c r="D18" s="2" t="s">
        <v>305</v>
      </c>
      <c r="E18" s="2" t="s">
        <v>305</v>
      </c>
      <c r="F18" s="2" t="s">
        <v>305</v>
      </c>
      <c r="G18" s="2" t="s">
        <v>305</v>
      </c>
      <c r="H18" s="2" t="s">
        <v>305</v>
      </c>
      <c r="I18" s="2" t="s">
        <v>305</v>
      </c>
      <c r="J18" s="2" t="s">
        <v>305</v>
      </c>
      <c r="K18" s="2" t="s">
        <v>305</v>
      </c>
      <c r="L18" s="2" t="s">
        <v>305</v>
      </c>
      <c r="M18" s="2" t="s">
        <v>305</v>
      </c>
      <c r="N18" s="2" t="s">
        <v>305</v>
      </c>
      <c r="O18" s="2" t="s">
        <v>305</v>
      </c>
      <c r="P18" s="2" t="s">
        <v>305</v>
      </c>
      <c r="Q18" s="2" t="s">
        <v>305</v>
      </c>
      <c r="R18" s="2" t="s">
        <v>305</v>
      </c>
      <c r="S18" s="2" t="s">
        <v>305</v>
      </c>
      <c r="T18" s="2" t="s">
        <v>305</v>
      </c>
      <c r="U18" s="2" t="s">
        <v>305</v>
      </c>
      <c r="V18" s="2" t="s">
        <v>305</v>
      </c>
      <c r="W18" s="2" t="s">
        <v>305</v>
      </c>
      <c r="Y18" s="1"/>
      <c r="Z18" s="19" t="s">
        <v>308</v>
      </c>
      <c r="AA18" s="1">
        <v>0</v>
      </c>
      <c r="AB18" s="2" t="s">
        <v>305</v>
      </c>
      <c r="AC18" s="2" t="s">
        <v>305</v>
      </c>
      <c r="AD18" s="2" t="s">
        <v>305</v>
      </c>
      <c r="AE18" s="2" t="s">
        <v>305</v>
      </c>
      <c r="AF18" s="2" t="s">
        <v>305</v>
      </c>
      <c r="AG18" s="2" t="s">
        <v>305</v>
      </c>
      <c r="AH18" s="2" t="s">
        <v>305</v>
      </c>
      <c r="AI18" s="2" t="s">
        <v>305</v>
      </c>
      <c r="AJ18" s="2" t="s">
        <v>305</v>
      </c>
      <c r="AK18" s="2" t="s">
        <v>305</v>
      </c>
      <c r="AL18" s="2" t="s">
        <v>305</v>
      </c>
      <c r="AM18" s="2" t="s">
        <v>305</v>
      </c>
      <c r="AN18" s="2" t="s">
        <v>305</v>
      </c>
      <c r="AO18" s="2" t="s">
        <v>305</v>
      </c>
      <c r="AP18" s="2" t="s">
        <v>305</v>
      </c>
      <c r="AQ18" s="2" t="s">
        <v>305</v>
      </c>
      <c r="AR18" s="2" t="s">
        <v>305</v>
      </c>
      <c r="AS18" s="2" t="s">
        <v>305</v>
      </c>
      <c r="AT18" s="2" t="s">
        <v>305</v>
      </c>
      <c r="AU18" s="2" t="s">
        <v>305</v>
      </c>
      <c r="AW18" s="22"/>
      <c r="AX18" s="29" t="s">
        <v>309</v>
      </c>
      <c r="AY18" s="22">
        <v>0</v>
      </c>
      <c r="AZ18" s="23" t="s">
        <v>307</v>
      </c>
      <c r="BA18" s="23" t="s">
        <v>307</v>
      </c>
      <c r="BB18" s="23" t="s">
        <v>307</v>
      </c>
      <c r="BC18" s="23" t="s">
        <v>307</v>
      </c>
      <c r="BD18" s="23" t="s">
        <v>307</v>
      </c>
      <c r="BE18" s="23" t="s">
        <v>307</v>
      </c>
      <c r="BF18" s="23" t="s">
        <v>307</v>
      </c>
      <c r="BG18" s="23" t="s">
        <v>307</v>
      </c>
      <c r="BH18" s="23" t="s">
        <v>307</v>
      </c>
      <c r="BI18" s="23" t="s">
        <v>307</v>
      </c>
      <c r="BJ18" s="23" t="s">
        <v>307</v>
      </c>
      <c r="BK18" s="23" t="s">
        <v>307</v>
      </c>
      <c r="BL18" s="23" t="s">
        <v>307</v>
      </c>
      <c r="BM18" s="23" t="s">
        <v>307</v>
      </c>
      <c r="BN18" s="23" t="s">
        <v>307</v>
      </c>
      <c r="BO18" s="23" t="s">
        <v>307</v>
      </c>
      <c r="BP18" s="23" t="s">
        <v>307</v>
      </c>
      <c r="BQ18" s="23" t="s">
        <v>307</v>
      </c>
      <c r="BR18" s="23" t="s">
        <v>307</v>
      </c>
      <c r="BS18" s="23" t="s">
        <v>307</v>
      </c>
      <c r="BT18" s="38"/>
      <c r="BU18" s="22"/>
      <c r="BV18" s="29" t="s">
        <v>309</v>
      </c>
      <c r="BW18" s="22">
        <v>0</v>
      </c>
      <c r="BX18" s="23" t="s">
        <v>307</v>
      </c>
      <c r="BY18" s="23" t="s">
        <v>307</v>
      </c>
      <c r="BZ18" s="23" t="s">
        <v>307</v>
      </c>
      <c r="CA18" s="23" t="s">
        <v>307</v>
      </c>
      <c r="CB18" s="23" t="s">
        <v>307</v>
      </c>
      <c r="CC18" s="23" t="s">
        <v>307</v>
      </c>
      <c r="CD18" s="23" t="s">
        <v>307</v>
      </c>
      <c r="CE18" s="23" t="s">
        <v>307</v>
      </c>
      <c r="CF18" s="23" t="s">
        <v>307</v>
      </c>
      <c r="CG18" s="23" t="s">
        <v>307</v>
      </c>
      <c r="CH18" s="23" t="s">
        <v>307</v>
      </c>
      <c r="CI18" s="23" t="s">
        <v>307</v>
      </c>
      <c r="CJ18" s="23" t="s">
        <v>307</v>
      </c>
      <c r="CK18" s="23" t="s">
        <v>307</v>
      </c>
      <c r="CL18" s="23" t="s">
        <v>307</v>
      </c>
      <c r="CM18" s="23" t="s">
        <v>307</v>
      </c>
      <c r="CN18" s="23" t="s">
        <v>307</v>
      </c>
      <c r="CO18" s="23" t="s">
        <v>307</v>
      </c>
      <c r="CP18" s="23" t="s">
        <v>307</v>
      </c>
      <c r="CQ18" s="23" t="s">
        <v>307</v>
      </c>
      <c r="CR18" s="38"/>
      <c r="CS18" s="22"/>
      <c r="CT18" s="29" t="s">
        <v>309</v>
      </c>
      <c r="CU18" s="22">
        <v>0</v>
      </c>
      <c r="CV18" s="23" t="s">
        <v>307</v>
      </c>
      <c r="CW18" s="23" t="s">
        <v>307</v>
      </c>
      <c r="CX18" s="23" t="s">
        <v>307</v>
      </c>
      <c r="CY18" s="23" t="s">
        <v>307</v>
      </c>
      <c r="CZ18" s="23" t="s">
        <v>307</v>
      </c>
      <c r="DA18" s="23" t="s">
        <v>307</v>
      </c>
      <c r="DB18" s="23" t="s">
        <v>307</v>
      </c>
      <c r="DC18" s="23" t="s">
        <v>307</v>
      </c>
      <c r="DD18" s="23" t="s">
        <v>307</v>
      </c>
      <c r="DE18" s="23" t="s">
        <v>307</v>
      </c>
      <c r="DF18" s="23" t="s">
        <v>307</v>
      </c>
      <c r="DG18" s="23" t="s">
        <v>307</v>
      </c>
      <c r="DH18" s="23" t="s">
        <v>307</v>
      </c>
      <c r="DI18" s="23" t="s">
        <v>307</v>
      </c>
      <c r="DJ18" s="23" t="s">
        <v>307</v>
      </c>
      <c r="DK18" s="23" t="s">
        <v>307</v>
      </c>
      <c r="DL18" s="23" t="s">
        <v>307</v>
      </c>
      <c r="DM18" s="23" t="s">
        <v>307</v>
      </c>
      <c r="DN18" s="23" t="s">
        <v>307</v>
      </c>
      <c r="DO18" s="23" t="s">
        <v>307</v>
      </c>
      <c r="DP18" s="38"/>
      <c r="DQ18" s="22"/>
      <c r="DR18" s="29" t="s">
        <v>309</v>
      </c>
      <c r="DS18" s="22">
        <v>0</v>
      </c>
      <c r="DT18" s="23" t="s">
        <v>307</v>
      </c>
      <c r="DU18" s="23" t="s">
        <v>307</v>
      </c>
      <c r="DV18" s="23" t="s">
        <v>307</v>
      </c>
      <c r="DW18" s="23" t="s">
        <v>307</v>
      </c>
      <c r="DX18" s="23" t="s">
        <v>307</v>
      </c>
      <c r="DY18" s="23" t="s">
        <v>307</v>
      </c>
      <c r="DZ18" s="23" t="s">
        <v>307</v>
      </c>
      <c r="EA18" s="23" t="s">
        <v>307</v>
      </c>
      <c r="EB18" s="23" t="s">
        <v>307</v>
      </c>
      <c r="EC18" s="23" t="s">
        <v>307</v>
      </c>
      <c r="ED18" s="23" t="s">
        <v>307</v>
      </c>
      <c r="EE18" s="23" t="s">
        <v>307</v>
      </c>
      <c r="EF18" s="23" t="s">
        <v>307</v>
      </c>
      <c r="EG18" s="23" t="s">
        <v>307</v>
      </c>
      <c r="EH18" s="23" t="s">
        <v>307</v>
      </c>
      <c r="EI18" s="23" t="s">
        <v>307</v>
      </c>
      <c r="EJ18" s="23" t="s">
        <v>307</v>
      </c>
      <c r="EK18" s="23" t="s">
        <v>307</v>
      </c>
      <c r="EL18" s="23" t="s">
        <v>307</v>
      </c>
      <c r="EM18" s="23" t="s">
        <v>307</v>
      </c>
      <c r="EO18" s="1"/>
      <c r="EP18" s="10" t="s">
        <v>308</v>
      </c>
      <c r="EQ18" s="1">
        <v>0</v>
      </c>
      <c r="ER18" s="2" t="s">
        <v>305</v>
      </c>
      <c r="ES18" s="2" t="s">
        <v>305</v>
      </c>
      <c r="ET18" s="2" t="s">
        <v>305</v>
      </c>
      <c r="EU18" s="2" t="s">
        <v>305</v>
      </c>
      <c r="EV18" s="2" t="s">
        <v>305</v>
      </c>
      <c r="EW18" s="2" t="s">
        <v>305</v>
      </c>
      <c r="EX18" s="2" t="s">
        <v>305</v>
      </c>
      <c r="EY18" s="2" t="s">
        <v>305</v>
      </c>
      <c r="EZ18" s="2" t="s">
        <v>305</v>
      </c>
      <c r="FA18" s="2" t="s">
        <v>305</v>
      </c>
      <c r="FB18" s="2" t="s">
        <v>305</v>
      </c>
      <c r="FC18" s="2" t="s">
        <v>305</v>
      </c>
      <c r="FD18" s="2" t="s">
        <v>305</v>
      </c>
      <c r="FE18" s="2" t="s">
        <v>305</v>
      </c>
      <c r="FF18" s="2" t="s">
        <v>305</v>
      </c>
      <c r="FG18" s="2" t="s">
        <v>305</v>
      </c>
      <c r="FH18" s="2" t="s">
        <v>305</v>
      </c>
      <c r="FI18" s="2" t="s">
        <v>305</v>
      </c>
      <c r="FJ18" s="2" t="s">
        <v>305</v>
      </c>
      <c r="FK18" s="2" t="s">
        <v>305</v>
      </c>
      <c r="FM18" s="1"/>
      <c r="FN18" s="10" t="s">
        <v>308</v>
      </c>
      <c r="FO18" s="1">
        <v>0</v>
      </c>
      <c r="FP18" s="2" t="s">
        <v>305</v>
      </c>
      <c r="FQ18" s="2" t="s">
        <v>305</v>
      </c>
      <c r="FR18" s="2" t="s">
        <v>305</v>
      </c>
      <c r="FS18" s="2" t="s">
        <v>305</v>
      </c>
      <c r="FT18" s="2" t="s">
        <v>305</v>
      </c>
      <c r="FU18" s="2" t="s">
        <v>305</v>
      </c>
      <c r="FV18" s="2" t="s">
        <v>305</v>
      </c>
      <c r="FW18" s="2" t="s">
        <v>305</v>
      </c>
      <c r="FX18" s="2" t="s">
        <v>305</v>
      </c>
      <c r="FY18" s="2" t="s">
        <v>305</v>
      </c>
      <c r="FZ18" s="2" t="s">
        <v>305</v>
      </c>
      <c r="GA18" s="2" t="s">
        <v>305</v>
      </c>
      <c r="GB18" s="2" t="s">
        <v>305</v>
      </c>
      <c r="GC18" s="2" t="s">
        <v>305</v>
      </c>
      <c r="GD18" s="2" t="s">
        <v>305</v>
      </c>
      <c r="GE18" s="2" t="s">
        <v>305</v>
      </c>
      <c r="GF18" s="2" t="s">
        <v>305</v>
      </c>
      <c r="GG18" s="2" t="s">
        <v>305</v>
      </c>
      <c r="GH18" s="2" t="s">
        <v>305</v>
      </c>
      <c r="GI18" s="2" t="s">
        <v>305</v>
      </c>
      <c r="GK18" s="1"/>
      <c r="GL18" s="10" t="s">
        <v>308</v>
      </c>
      <c r="GM18" s="1">
        <v>0</v>
      </c>
      <c r="GN18" s="2" t="s">
        <v>305</v>
      </c>
      <c r="GO18" s="2" t="s">
        <v>305</v>
      </c>
      <c r="GP18" s="2" t="s">
        <v>305</v>
      </c>
      <c r="GQ18" s="2" t="s">
        <v>305</v>
      </c>
      <c r="GR18" s="2" t="s">
        <v>305</v>
      </c>
      <c r="GS18" s="2" t="s">
        <v>305</v>
      </c>
      <c r="GT18" s="2" t="s">
        <v>305</v>
      </c>
      <c r="GU18" s="2" t="s">
        <v>305</v>
      </c>
      <c r="GV18" s="2" t="s">
        <v>305</v>
      </c>
      <c r="GW18" s="2" t="s">
        <v>305</v>
      </c>
      <c r="GX18" s="2" t="s">
        <v>305</v>
      </c>
      <c r="GY18" s="2" t="s">
        <v>305</v>
      </c>
      <c r="GZ18" s="2" t="s">
        <v>305</v>
      </c>
      <c r="HA18" s="2" t="s">
        <v>305</v>
      </c>
      <c r="HB18" s="2" t="s">
        <v>305</v>
      </c>
      <c r="HC18" s="2" t="s">
        <v>305</v>
      </c>
      <c r="HD18" s="2" t="s">
        <v>305</v>
      </c>
      <c r="HE18" s="2" t="s">
        <v>305</v>
      </c>
      <c r="HF18" s="2" t="s">
        <v>305</v>
      </c>
      <c r="HG18" s="2" t="s">
        <v>305</v>
      </c>
    </row>
    <row r="19" spans="1:215" ht="15">
      <c r="A19" s="300"/>
      <c r="B19" s="300"/>
      <c r="C19" s="1"/>
      <c r="D19" s="1"/>
      <c r="E19" s="1"/>
      <c r="F19" s="1"/>
      <c r="G19" s="1"/>
      <c r="H19" s="1"/>
      <c r="I19" s="1"/>
      <c r="J19" s="1"/>
      <c r="K19" s="1"/>
      <c r="L19" s="1"/>
      <c r="M19" s="1"/>
      <c r="N19" s="1"/>
      <c r="O19" s="1"/>
      <c r="P19" s="1"/>
      <c r="Q19" s="1"/>
      <c r="R19" s="1"/>
      <c r="S19" s="1"/>
      <c r="T19" s="1"/>
      <c r="U19" s="1"/>
      <c r="V19" s="1"/>
      <c r="W19" s="1"/>
      <c r="Y19" s="300"/>
      <c r="Z19" s="300"/>
      <c r="AA19" s="1"/>
      <c r="AB19" s="1"/>
      <c r="AC19" s="1"/>
      <c r="AD19" s="1"/>
      <c r="AE19" s="1"/>
      <c r="AF19" s="1"/>
      <c r="AG19" s="1"/>
      <c r="AH19" s="1"/>
      <c r="AI19" s="1"/>
      <c r="AJ19" s="1"/>
      <c r="AK19" s="1"/>
      <c r="AL19" s="1"/>
      <c r="AM19" s="1"/>
      <c r="AN19" s="1"/>
      <c r="AO19" s="1"/>
      <c r="AP19" s="1"/>
      <c r="AQ19" s="1"/>
      <c r="AR19" s="1"/>
      <c r="AS19" s="1"/>
      <c r="AT19" s="1"/>
      <c r="AU19" s="1"/>
      <c r="AW19" s="310"/>
      <c r="AX19" s="310"/>
      <c r="AY19" s="22"/>
      <c r="AZ19" s="22"/>
      <c r="BA19" s="22"/>
      <c r="BB19" s="22"/>
      <c r="BC19" s="22"/>
      <c r="BD19" s="22"/>
      <c r="BE19" s="22"/>
      <c r="BF19" s="22"/>
      <c r="BG19" s="22"/>
      <c r="BH19" s="22"/>
      <c r="BI19" s="22"/>
      <c r="BJ19" s="22"/>
      <c r="BK19" s="22"/>
      <c r="BL19" s="22"/>
      <c r="BM19" s="22"/>
      <c r="BN19" s="22"/>
      <c r="BO19" s="22"/>
      <c r="BP19" s="22"/>
      <c r="BQ19" s="22"/>
      <c r="BR19" s="22"/>
      <c r="BS19" s="22"/>
      <c r="BT19" s="38"/>
      <c r="BU19" s="310"/>
      <c r="BV19" s="310"/>
      <c r="BW19" s="22"/>
      <c r="BX19" s="22"/>
      <c r="BY19" s="22"/>
      <c r="BZ19" s="22"/>
      <c r="CA19" s="22"/>
      <c r="CB19" s="22"/>
      <c r="CC19" s="22"/>
      <c r="CD19" s="22"/>
      <c r="CE19" s="22"/>
      <c r="CF19" s="22"/>
      <c r="CG19" s="22"/>
      <c r="CH19" s="22"/>
      <c r="CI19" s="22"/>
      <c r="CJ19" s="22"/>
      <c r="CK19" s="22"/>
      <c r="CL19" s="22"/>
      <c r="CM19" s="22"/>
      <c r="CN19" s="22"/>
      <c r="CO19" s="22"/>
      <c r="CP19" s="22"/>
      <c r="CQ19" s="22"/>
      <c r="CR19" s="38"/>
      <c r="CS19" s="310"/>
      <c r="CT19" s="310"/>
      <c r="CU19" s="22"/>
      <c r="CV19" s="22"/>
      <c r="CW19" s="22"/>
      <c r="CX19" s="22"/>
      <c r="CY19" s="22"/>
      <c r="CZ19" s="22"/>
      <c r="DA19" s="22"/>
      <c r="DB19" s="22"/>
      <c r="DC19" s="22"/>
      <c r="DD19" s="22"/>
      <c r="DE19" s="22"/>
      <c r="DF19" s="22"/>
      <c r="DG19" s="22"/>
      <c r="DH19" s="22"/>
      <c r="DI19" s="22"/>
      <c r="DJ19" s="22"/>
      <c r="DK19" s="22"/>
      <c r="DL19" s="22"/>
      <c r="DM19" s="22"/>
      <c r="DN19" s="22"/>
      <c r="DO19" s="22"/>
      <c r="DP19" s="38"/>
      <c r="DQ19" s="310"/>
      <c r="DR19" s="310"/>
      <c r="DS19" s="22"/>
      <c r="DT19" s="22"/>
      <c r="DU19" s="22"/>
      <c r="DV19" s="22"/>
      <c r="DW19" s="22"/>
      <c r="DX19" s="22"/>
      <c r="DY19" s="22"/>
      <c r="DZ19" s="22"/>
      <c r="EA19" s="22"/>
      <c r="EB19" s="22"/>
      <c r="EC19" s="22"/>
      <c r="ED19" s="22"/>
      <c r="EE19" s="22"/>
      <c r="EF19" s="22"/>
      <c r="EG19" s="22"/>
      <c r="EH19" s="22"/>
      <c r="EI19" s="22"/>
      <c r="EJ19" s="22"/>
      <c r="EK19" s="22"/>
      <c r="EL19" s="22"/>
      <c r="EM19" s="22"/>
      <c r="EO19" s="300"/>
      <c r="EP19" s="300"/>
      <c r="EQ19" s="1"/>
      <c r="ER19" s="1"/>
      <c r="ES19" s="1"/>
      <c r="ET19" s="1"/>
      <c r="EU19" s="1"/>
      <c r="EV19" s="1"/>
      <c r="EW19" s="1"/>
      <c r="EX19" s="1"/>
      <c r="EY19" s="1"/>
      <c r="EZ19" s="1"/>
      <c r="FA19" s="1"/>
      <c r="FB19" s="1"/>
      <c r="FC19" s="1"/>
      <c r="FD19" s="1"/>
      <c r="FE19" s="1"/>
      <c r="FF19" s="1"/>
      <c r="FG19" s="1"/>
      <c r="FH19" s="1"/>
      <c r="FI19" s="1"/>
      <c r="FJ19" s="1"/>
      <c r="FK19" s="1"/>
      <c r="FM19" s="300"/>
      <c r="FN19" s="300"/>
      <c r="FO19" s="1"/>
      <c r="FP19" s="1"/>
      <c r="FQ19" s="1"/>
      <c r="FR19" s="1"/>
      <c r="FS19" s="1"/>
      <c r="FT19" s="1"/>
      <c r="FU19" s="1"/>
      <c r="FV19" s="1"/>
      <c r="FW19" s="1"/>
      <c r="FX19" s="1"/>
      <c r="FY19" s="1"/>
      <c r="FZ19" s="1"/>
      <c r="GA19" s="1"/>
      <c r="GB19" s="1"/>
      <c r="GC19" s="1"/>
      <c r="GD19" s="1"/>
      <c r="GE19" s="1"/>
      <c r="GF19" s="1"/>
      <c r="GG19" s="1"/>
      <c r="GH19" s="1"/>
      <c r="GI19" s="1"/>
      <c r="GK19" s="300"/>
      <c r="GL19" s="300"/>
      <c r="GM19" s="1"/>
      <c r="GN19" s="1"/>
      <c r="GO19" s="1"/>
      <c r="GP19" s="1"/>
      <c r="GQ19" s="1"/>
      <c r="GR19" s="1"/>
      <c r="GS19" s="1"/>
      <c r="GT19" s="1"/>
      <c r="GU19" s="1"/>
      <c r="GV19" s="1"/>
      <c r="GW19" s="1"/>
      <c r="GX19" s="1"/>
      <c r="GY19" s="1"/>
      <c r="GZ19" s="1"/>
      <c r="HA19" s="1"/>
      <c r="HB19" s="1"/>
      <c r="HC19" s="1"/>
      <c r="HD19" s="1"/>
      <c r="HE19" s="1"/>
      <c r="HF19" s="1"/>
      <c r="HG19" s="1"/>
    </row>
    <row r="20" spans="1:215" ht="15">
      <c r="A20" s="1"/>
      <c r="B20" s="18" t="s">
        <v>197</v>
      </c>
      <c r="C20" s="1"/>
      <c r="D20" s="1"/>
      <c r="E20" s="1"/>
      <c r="F20" s="1"/>
      <c r="G20" s="1"/>
      <c r="H20" s="1"/>
      <c r="I20" s="1"/>
      <c r="J20" s="1"/>
      <c r="K20" s="1"/>
      <c r="L20" s="1"/>
      <c r="M20" s="1"/>
      <c r="N20" s="1"/>
      <c r="O20" s="1"/>
      <c r="P20" s="1"/>
      <c r="Q20" s="1"/>
      <c r="R20" s="1"/>
      <c r="S20" s="1"/>
      <c r="T20" s="1"/>
      <c r="U20" s="1"/>
      <c r="V20" s="1"/>
      <c r="W20" s="1"/>
      <c r="Y20" s="1"/>
      <c r="Z20" s="18" t="s">
        <v>197</v>
      </c>
      <c r="AA20" s="1"/>
      <c r="AB20" s="1"/>
      <c r="AC20" s="1"/>
      <c r="AD20" s="1"/>
      <c r="AE20" s="1"/>
      <c r="AF20" s="1"/>
      <c r="AG20" s="1"/>
      <c r="AH20" s="1"/>
      <c r="AI20" s="1"/>
      <c r="AJ20" s="1"/>
      <c r="AK20" s="1"/>
      <c r="AL20" s="1"/>
      <c r="AM20" s="1"/>
      <c r="AN20" s="1"/>
      <c r="AO20" s="1"/>
      <c r="AP20" s="1"/>
      <c r="AQ20" s="1"/>
      <c r="AR20" s="1"/>
      <c r="AS20" s="1"/>
      <c r="AT20" s="1"/>
      <c r="AU20" s="1"/>
      <c r="AW20" s="22"/>
      <c r="AX20" s="28" t="s">
        <v>312</v>
      </c>
      <c r="AY20" s="22"/>
      <c r="AZ20" s="22"/>
      <c r="BA20" s="22"/>
      <c r="BB20" s="22"/>
      <c r="BC20" s="22"/>
      <c r="BD20" s="22"/>
      <c r="BE20" s="22"/>
      <c r="BF20" s="22"/>
      <c r="BG20" s="22"/>
      <c r="BH20" s="22"/>
      <c r="BI20" s="22"/>
      <c r="BJ20" s="22"/>
      <c r="BK20" s="22"/>
      <c r="BL20" s="22"/>
      <c r="BM20" s="22"/>
      <c r="BN20" s="22"/>
      <c r="BO20" s="22"/>
      <c r="BP20" s="22"/>
      <c r="BQ20" s="22"/>
      <c r="BR20" s="22"/>
      <c r="BS20" s="22"/>
      <c r="BT20" s="38"/>
      <c r="BU20" s="22"/>
      <c r="BV20" s="28" t="s">
        <v>312</v>
      </c>
      <c r="BW20" s="22"/>
      <c r="BX20" s="22"/>
      <c r="BY20" s="22"/>
      <c r="BZ20" s="22"/>
      <c r="CA20" s="22"/>
      <c r="CB20" s="22"/>
      <c r="CC20" s="22"/>
      <c r="CD20" s="22"/>
      <c r="CE20" s="22"/>
      <c r="CF20" s="22"/>
      <c r="CG20" s="22"/>
      <c r="CH20" s="22"/>
      <c r="CI20" s="22"/>
      <c r="CJ20" s="22"/>
      <c r="CK20" s="22"/>
      <c r="CL20" s="22"/>
      <c r="CM20" s="22"/>
      <c r="CN20" s="22"/>
      <c r="CO20" s="22"/>
      <c r="CP20" s="22"/>
      <c r="CQ20" s="22"/>
      <c r="CR20" s="38"/>
      <c r="CS20" s="22"/>
      <c r="CT20" s="28" t="s">
        <v>312</v>
      </c>
      <c r="CU20" s="22"/>
      <c r="CV20" s="22"/>
      <c r="CW20" s="22"/>
      <c r="CX20" s="22"/>
      <c r="CY20" s="22"/>
      <c r="CZ20" s="22"/>
      <c r="DA20" s="22"/>
      <c r="DB20" s="22"/>
      <c r="DC20" s="22"/>
      <c r="DD20" s="22"/>
      <c r="DE20" s="22"/>
      <c r="DF20" s="22"/>
      <c r="DG20" s="22"/>
      <c r="DH20" s="22"/>
      <c r="DI20" s="22"/>
      <c r="DJ20" s="22"/>
      <c r="DK20" s="22"/>
      <c r="DL20" s="22"/>
      <c r="DM20" s="22"/>
      <c r="DN20" s="22"/>
      <c r="DO20" s="22"/>
      <c r="DP20" s="38"/>
      <c r="DQ20" s="22"/>
      <c r="DR20" s="28" t="s">
        <v>312</v>
      </c>
      <c r="DS20" s="22"/>
      <c r="DT20" s="22"/>
      <c r="DU20" s="22"/>
      <c r="DV20" s="22"/>
      <c r="DW20" s="22"/>
      <c r="DX20" s="22"/>
      <c r="DY20" s="22"/>
      <c r="DZ20" s="22"/>
      <c r="EA20" s="22"/>
      <c r="EB20" s="22"/>
      <c r="EC20" s="22"/>
      <c r="ED20" s="22"/>
      <c r="EE20" s="22"/>
      <c r="EF20" s="22"/>
      <c r="EG20" s="22"/>
      <c r="EH20" s="22"/>
      <c r="EI20" s="22"/>
      <c r="EJ20" s="22"/>
      <c r="EK20" s="22"/>
      <c r="EL20" s="22"/>
      <c r="EM20" s="22"/>
      <c r="EO20" s="1"/>
      <c r="EP20" s="18" t="s">
        <v>197</v>
      </c>
      <c r="EQ20" s="1"/>
      <c r="ER20" s="1"/>
      <c r="ES20" s="1"/>
      <c r="ET20" s="1"/>
      <c r="EU20" s="1"/>
      <c r="EV20" s="1"/>
      <c r="EW20" s="1"/>
      <c r="EX20" s="1"/>
      <c r="EY20" s="1"/>
      <c r="EZ20" s="1"/>
      <c r="FA20" s="1"/>
      <c r="FB20" s="1"/>
      <c r="FC20" s="1"/>
      <c r="FD20" s="1"/>
      <c r="FE20" s="1"/>
      <c r="FF20" s="1"/>
      <c r="FG20" s="1"/>
      <c r="FH20" s="1"/>
      <c r="FI20" s="1"/>
      <c r="FJ20" s="1"/>
      <c r="FK20" s="1"/>
      <c r="FM20" s="1"/>
      <c r="FN20" s="18" t="s">
        <v>197</v>
      </c>
      <c r="FO20" s="1"/>
      <c r="FP20" s="1"/>
      <c r="FQ20" s="1"/>
      <c r="FR20" s="1"/>
      <c r="FS20" s="1"/>
      <c r="FT20" s="1"/>
      <c r="FU20" s="1"/>
      <c r="FV20" s="1"/>
      <c r="FW20" s="1"/>
      <c r="FX20" s="1"/>
      <c r="FY20" s="1"/>
      <c r="FZ20" s="1"/>
      <c r="GA20" s="1"/>
      <c r="GB20" s="1"/>
      <c r="GC20" s="1"/>
      <c r="GD20" s="1"/>
      <c r="GE20" s="1"/>
      <c r="GF20" s="1"/>
      <c r="GG20" s="1"/>
      <c r="GH20" s="1"/>
      <c r="GI20" s="1"/>
      <c r="GK20" s="1"/>
      <c r="GL20" s="18" t="s">
        <v>197</v>
      </c>
      <c r="GM20" s="1"/>
      <c r="GN20" s="1"/>
      <c r="GO20" s="1"/>
      <c r="GP20" s="1"/>
      <c r="GQ20" s="1"/>
      <c r="GR20" s="1"/>
      <c r="GS20" s="1"/>
      <c r="GT20" s="1"/>
      <c r="GU20" s="1"/>
      <c r="GV20" s="1"/>
      <c r="GW20" s="1"/>
      <c r="GX20" s="1"/>
      <c r="GY20" s="1"/>
      <c r="GZ20" s="1"/>
      <c r="HA20" s="1"/>
      <c r="HB20" s="1"/>
      <c r="HC20" s="1"/>
      <c r="HD20" s="1"/>
      <c r="HE20" s="1"/>
      <c r="HF20" s="1"/>
      <c r="HG20" s="1"/>
    </row>
    <row r="21" spans="1:215" ht="15">
      <c r="A21" s="1"/>
      <c r="B21" s="19" t="s">
        <v>300</v>
      </c>
      <c r="C21" s="1">
        <v>8.3000000000000007</v>
      </c>
      <c r="D21" s="1">
        <v>0.7</v>
      </c>
      <c r="E21" s="1">
        <v>1.4</v>
      </c>
      <c r="F21" s="1">
        <v>1.1000000000000001</v>
      </c>
      <c r="G21" s="1">
        <v>1.8</v>
      </c>
      <c r="H21" s="1">
        <v>2.9</v>
      </c>
      <c r="I21" s="1">
        <v>2.5</v>
      </c>
      <c r="J21" s="1">
        <v>2.7</v>
      </c>
      <c r="K21" s="1">
        <v>3.4</v>
      </c>
      <c r="L21" s="1">
        <v>3.2</v>
      </c>
      <c r="M21" s="1">
        <v>4.4000000000000004</v>
      </c>
      <c r="N21" s="1">
        <v>3</v>
      </c>
      <c r="O21" s="1">
        <v>3.8</v>
      </c>
      <c r="P21" s="1">
        <v>5</v>
      </c>
      <c r="Q21" s="1">
        <v>3.8</v>
      </c>
      <c r="R21" s="1">
        <v>3.7</v>
      </c>
      <c r="S21" s="1">
        <v>4.3</v>
      </c>
      <c r="T21" s="1">
        <v>9.9</v>
      </c>
      <c r="U21" s="1">
        <v>11.2</v>
      </c>
      <c r="V21" s="1">
        <v>15.4</v>
      </c>
      <c r="W21" s="1">
        <v>16</v>
      </c>
      <c r="Y21" s="1"/>
      <c r="Z21" s="19" t="s">
        <v>300</v>
      </c>
      <c r="AA21" s="1">
        <v>10.8</v>
      </c>
      <c r="AB21" s="1">
        <v>1</v>
      </c>
      <c r="AC21" s="1">
        <v>1.8</v>
      </c>
      <c r="AD21" s="1">
        <v>1.2</v>
      </c>
      <c r="AE21" s="1">
        <v>1.2</v>
      </c>
      <c r="AF21" s="1">
        <v>2.6</v>
      </c>
      <c r="AG21" s="1">
        <v>2.4</v>
      </c>
      <c r="AH21" s="1">
        <v>1.9</v>
      </c>
      <c r="AI21" s="1">
        <v>2.4</v>
      </c>
      <c r="AJ21" s="1">
        <v>2.4</v>
      </c>
      <c r="AK21" s="1">
        <v>2.8</v>
      </c>
      <c r="AL21" s="1">
        <v>2.6</v>
      </c>
      <c r="AM21" s="1">
        <v>3.9</v>
      </c>
      <c r="AN21" s="1">
        <v>4.3</v>
      </c>
      <c r="AO21" s="1">
        <v>4.3</v>
      </c>
      <c r="AP21" s="1">
        <v>5.2</v>
      </c>
      <c r="AQ21" s="1">
        <v>6.9</v>
      </c>
      <c r="AR21" s="1">
        <v>14.5</v>
      </c>
      <c r="AS21" s="1">
        <v>16.5</v>
      </c>
      <c r="AT21" s="1">
        <v>20.6</v>
      </c>
      <c r="AU21" s="1">
        <v>20.7</v>
      </c>
      <c r="AW21" s="22"/>
      <c r="AX21" s="29" t="s">
        <v>301</v>
      </c>
      <c r="AY21" s="22">
        <v>5.4</v>
      </c>
      <c r="AZ21" s="22">
        <v>0.6</v>
      </c>
      <c r="BA21" s="22">
        <v>1.2</v>
      </c>
      <c r="BB21" s="22">
        <v>0.7</v>
      </c>
      <c r="BC21" s="22">
        <v>1</v>
      </c>
      <c r="BD21" s="22">
        <v>1.4</v>
      </c>
      <c r="BE21" s="22">
        <v>1.2</v>
      </c>
      <c r="BF21" s="22">
        <v>1.3</v>
      </c>
      <c r="BG21" s="22">
        <v>1.8</v>
      </c>
      <c r="BH21" s="22">
        <v>1.8</v>
      </c>
      <c r="BI21" s="22">
        <v>1.7</v>
      </c>
      <c r="BJ21" s="22">
        <v>1.5</v>
      </c>
      <c r="BK21" s="22">
        <v>2.5</v>
      </c>
      <c r="BL21" s="22">
        <v>3.4</v>
      </c>
      <c r="BM21" s="22">
        <v>3.2</v>
      </c>
      <c r="BN21" s="22">
        <v>4.2</v>
      </c>
      <c r="BO21" s="22">
        <v>5</v>
      </c>
      <c r="BP21" s="22">
        <v>11.6</v>
      </c>
      <c r="BQ21" s="22">
        <v>13.6</v>
      </c>
      <c r="BR21" s="22">
        <v>18.3</v>
      </c>
      <c r="BS21" s="22">
        <v>18.3</v>
      </c>
      <c r="BT21" s="38"/>
      <c r="BU21" s="22"/>
      <c r="BV21" s="29" t="s">
        <v>301</v>
      </c>
      <c r="BW21" s="22">
        <v>15.2</v>
      </c>
      <c r="BX21" s="22">
        <v>1.8</v>
      </c>
      <c r="BY21" s="22">
        <v>3.9</v>
      </c>
      <c r="BZ21" s="22">
        <v>2.5</v>
      </c>
      <c r="CA21" s="22">
        <v>2.7</v>
      </c>
      <c r="CB21" s="22">
        <v>3.9</v>
      </c>
      <c r="CC21" s="22">
        <v>2.8</v>
      </c>
      <c r="CD21" s="22">
        <v>2.6</v>
      </c>
      <c r="CE21" s="22">
        <v>2.5</v>
      </c>
      <c r="CF21" s="22">
        <v>3.5</v>
      </c>
      <c r="CG21" s="22">
        <v>3.3</v>
      </c>
      <c r="CH21" s="22">
        <v>3.3</v>
      </c>
      <c r="CI21" s="22">
        <v>4.2</v>
      </c>
      <c r="CJ21" s="22">
        <v>5.0999999999999996</v>
      </c>
      <c r="CK21" s="22">
        <v>6</v>
      </c>
      <c r="CL21" s="22">
        <v>5.9</v>
      </c>
      <c r="CM21" s="22">
        <v>6.5</v>
      </c>
      <c r="CN21" s="22">
        <v>13.8</v>
      </c>
      <c r="CO21" s="22">
        <v>16.399999999999999</v>
      </c>
      <c r="CP21" s="22">
        <v>21.1</v>
      </c>
      <c r="CQ21" s="22">
        <v>21.7</v>
      </c>
      <c r="CR21" s="38"/>
      <c r="CS21" s="22"/>
      <c r="CT21" s="29" t="s">
        <v>301</v>
      </c>
      <c r="CU21" s="22">
        <v>13.4</v>
      </c>
      <c r="CV21" s="22">
        <v>1.4</v>
      </c>
      <c r="CW21" s="22">
        <v>2.9</v>
      </c>
      <c r="CX21" s="22">
        <v>2.1</v>
      </c>
      <c r="CY21" s="22">
        <v>2.1</v>
      </c>
      <c r="CZ21" s="22">
        <v>3.1</v>
      </c>
      <c r="DA21" s="22">
        <v>2.9</v>
      </c>
      <c r="DB21" s="22">
        <v>2.6</v>
      </c>
      <c r="DC21" s="22">
        <v>2.9</v>
      </c>
      <c r="DD21" s="22">
        <v>3.4</v>
      </c>
      <c r="DE21" s="22">
        <v>3.2</v>
      </c>
      <c r="DF21" s="22">
        <v>3.1</v>
      </c>
      <c r="DG21" s="22">
        <v>3.7</v>
      </c>
      <c r="DH21" s="22">
        <v>5.2</v>
      </c>
      <c r="DI21" s="22">
        <v>5.5</v>
      </c>
      <c r="DJ21" s="22">
        <v>5.9</v>
      </c>
      <c r="DK21" s="22">
        <v>7.3</v>
      </c>
      <c r="DL21" s="22">
        <v>14.8</v>
      </c>
      <c r="DM21" s="22">
        <v>16.2</v>
      </c>
      <c r="DN21" s="22">
        <v>20.9</v>
      </c>
      <c r="DO21" s="22">
        <v>21.5</v>
      </c>
      <c r="DP21" s="38"/>
      <c r="DQ21" s="22"/>
      <c r="DR21" s="29" t="s">
        <v>301</v>
      </c>
      <c r="DS21" s="22">
        <v>18.100000000000001</v>
      </c>
      <c r="DT21" s="22">
        <v>2.2999999999999998</v>
      </c>
      <c r="DU21" s="22">
        <v>4.0999999999999996</v>
      </c>
      <c r="DV21" s="22">
        <v>2.7</v>
      </c>
      <c r="DW21" s="22">
        <v>3.1</v>
      </c>
      <c r="DX21" s="22">
        <v>4.4000000000000004</v>
      </c>
      <c r="DY21" s="22">
        <v>4.3</v>
      </c>
      <c r="DZ21" s="22">
        <v>3.3</v>
      </c>
      <c r="EA21" s="22">
        <v>2.9</v>
      </c>
      <c r="EB21" s="22">
        <v>3.7</v>
      </c>
      <c r="EC21" s="22">
        <v>4.5</v>
      </c>
      <c r="ED21" s="22">
        <v>4.4000000000000004</v>
      </c>
      <c r="EE21" s="22">
        <v>6.3</v>
      </c>
      <c r="EF21" s="22">
        <v>10.1</v>
      </c>
      <c r="EG21" s="22">
        <v>10.6</v>
      </c>
      <c r="EH21" s="22">
        <v>12.2</v>
      </c>
      <c r="EI21" s="22">
        <v>12.8</v>
      </c>
      <c r="EJ21" s="22">
        <v>24.5</v>
      </c>
      <c r="EK21" s="22">
        <v>30.4</v>
      </c>
      <c r="EL21" s="22">
        <v>37</v>
      </c>
      <c r="EM21" s="22">
        <v>38.200000000000003</v>
      </c>
      <c r="EO21" s="1"/>
      <c r="EP21" s="10" t="s">
        <v>300</v>
      </c>
      <c r="EQ21" s="1">
        <v>12</v>
      </c>
      <c r="ER21" s="1">
        <v>1.4</v>
      </c>
      <c r="ES21" s="1">
        <v>2.5</v>
      </c>
      <c r="ET21" s="1">
        <v>1.7</v>
      </c>
      <c r="EU21" s="1">
        <v>1.8</v>
      </c>
      <c r="EV21" s="1">
        <v>2.6</v>
      </c>
      <c r="EW21" s="1">
        <v>2.2999999999999998</v>
      </c>
      <c r="EX21" s="1">
        <v>2.1</v>
      </c>
      <c r="EY21" s="1">
        <v>2.5</v>
      </c>
      <c r="EZ21" s="1">
        <v>2.8</v>
      </c>
      <c r="FA21" s="1">
        <v>3.2</v>
      </c>
      <c r="FB21" s="1">
        <v>2.7</v>
      </c>
      <c r="FC21" s="1">
        <v>4</v>
      </c>
      <c r="FD21" s="1">
        <v>5.0999999999999996</v>
      </c>
      <c r="FE21" s="1">
        <v>5.3</v>
      </c>
      <c r="FF21" s="1">
        <v>5.7</v>
      </c>
      <c r="FG21" s="1">
        <v>7.3</v>
      </c>
      <c r="FH21" s="1">
        <v>15.1</v>
      </c>
      <c r="FI21" s="1">
        <v>16.7</v>
      </c>
      <c r="FJ21" s="1">
        <v>21.3</v>
      </c>
      <c r="FK21" s="1">
        <v>22.4</v>
      </c>
      <c r="FM21" s="1"/>
      <c r="FN21" s="10" t="s">
        <v>300</v>
      </c>
      <c r="FO21" s="1">
        <v>10.6</v>
      </c>
      <c r="FP21" s="1">
        <v>0.9</v>
      </c>
      <c r="FQ21" s="1">
        <v>1.6</v>
      </c>
      <c r="FR21" s="1">
        <v>1.5</v>
      </c>
      <c r="FS21" s="1">
        <v>1.8</v>
      </c>
      <c r="FT21" s="1">
        <v>2.6</v>
      </c>
      <c r="FU21" s="1">
        <v>2.4</v>
      </c>
      <c r="FV21" s="1">
        <v>1.9</v>
      </c>
      <c r="FW21" s="1">
        <v>2</v>
      </c>
      <c r="FX21" s="1">
        <v>2.2000000000000002</v>
      </c>
      <c r="FY21" s="1">
        <v>2</v>
      </c>
      <c r="FZ21" s="1">
        <v>1.9</v>
      </c>
      <c r="GA21" s="1">
        <v>2.6</v>
      </c>
      <c r="GB21" s="1">
        <v>3.6</v>
      </c>
      <c r="GC21" s="1">
        <v>3.6</v>
      </c>
      <c r="GD21" s="1">
        <v>3.9</v>
      </c>
      <c r="GE21" s="1">
        <v>5.0999999999999996</v>
      </c>
      <c r="GF21" s="1">
        <v>11.4</v>
      </c>
      <c r="GG21" s="1">
        <v>12.7</v>
      </c>
      <c r="GH21" s="1">
        <v>16.3</v>
      </c>
      <c r="GI21" s="1">
        <v>15.7</v>
      </c>
      <c r="GK21" s="1"/>
      <c r="GL21" s="10" t="s">
        <v>300</v>
      </c>
      <c r="GM21" s="1">
        <v>8.6</v>
      </c>
      <c r="GN21" s="1">
        <v>0.7</v>
      </c>
      <c r="GO21" s="1">
        <v>1.3</v>
      </c>
      <c r="GP21" s="1">
        <v>1.1000000000000001</v>
      </c>
      <c r="GQ21" s="1">
        <v>1.3</v>
      </c>
      <c r="GR21" s="1">
        <v>2</v>
      </c>
      <c r="GS21" s="1">
        <v>1.7</v>
      </c>
      <c r="GT21" s="1">
        <v>1.4</v>
      </c>
      <c r="GU21" s="1">
        <v>1.4</v>
      </c>
      <c r="GV21" s="1">
        <v>2.2999999999999998</v>
      </c>
      <c r="GW21" s="1">
        <v>2.2999999999999998</v>
      </c>
      <c r="GX21" s="1">
        <v>2.2999999999999998</v>
      </c>
      <c r="GY21" s="1">
        <v>2.9</v>
      </c>
      <c r="GZ21" s="1">
        <v>3.6</v>
      </c>
      <c r="HA21" s="1">
        <v>4</v>
      </c>
      <c r="HB21" s="1">
        <v>4.3</v>
      </c>
      <c r="HC21" s="1">
        <v>5.0999999999999996</v>
      </c>
      <c r="HD21" s="1">
        <v>10.7</v>
      </c>
      <c r="HE21" s="1">
        <v>12.5</v>
      </c>
      <c r="HF21" s="1">
        <v>14.8</v>
      </c>
      <c r="HG21" s="1">
        <v>15.8</v>
      </c>
    </row>
    <row r="22" spans="1:215" ht="15">
      <c r="A22" s="1"/>
      <c r="B22" s="19" t="s">
        <v>302</v>
      </c>
      <c r="C22" s="1">
        <v>91.7</v>
      </c>
      <c r="D22" s="1">
        <v>99.3</v>
      </c>
      <c r="E22" s="1">
        <v>98.6</v>
      </c>
      <c r="F22" s="1">
        <v>98.9</v>
      </c>
      <c r="G22" s="1">
        <v>98.2</v>
      </c>
      <c r="H22" s="1">
        <v>97.1</v>
      </c>
      <c r="I22" s="1">
        <v>97.5</v>
      </c>
      <c r="J22" s="1">
        <v>97.3</v>
      </c>
      <c r="K22" s="1">
        <v>96.6</v>
      </c>
      <c r="L22" s="1">
        <v>96.8</v>
      </c>
      <c r="M22" s="1">
        <v>95.6</v>
      </c>
      <c r="N22" s="1">
        <v>96.9</v>
      </c>
      <c r="O22" s="1">
        <v>96.1</v>
      </c>
      <c r="P22" s="1">
        <v>94.9</v>
      </c>
      <c r="Q22" s="1">
        <v>95.6</v>
      </c>
      <c r="R22" s="1">
        <v>96.3</v>
      </c>
      <c r="S22" s="1">
        <v>95.7</v>
      </c>
      <c r="T22" s="1">
        <v>90.1</v>
      </c>
      <c r="U22" s="1">
        <v>88.8</v>
      </c>
      <c r="V22" s="1">
        <v>84.6</v>
      </c>
      <c r="W22" s="1">
        <v>84</v>
      </c>
      <c r="Y22" s="1"/>
      <c r="Z22" s="19" t="s">
        <v>302</v>
      </c>
      <c r="AA22" s="1">
        <v>89.2</v>
      </c>
      <c r="AB22" s="1">
        <v>99</v>
      </c>
      <c r="AC22" s="1">
        <v>98.2</v>
      </c>
      <c r="AD22" s="1">
        <v>98.8</v>
      </c>
      <c r="AE22" s="1">
        <v>98.8</v>
      </c>
      <c r="AF22" s="1">
        <v>97.4</v>
      </c>
      <c r="AG22" s="1">
        <v>97.6</v>
      </c>
      <c r="AH22" s="1">
        <v>98.1</v>
      </c>
      <c r="AI22" s="1">
        <v>97.6</v>
      </c>
      <c r="AJ22" s="1">
        <v>97.6</v>
      </c>
      <c r="AK22" s="1">
        <v>97.2</v>
      </c>
      <c r="AL22" s="1">
        <v>97.3</v>
      </c>
      <c r="AM22" s="1">
        <v>95.9</v>
      </c>
      <c r="AN22" s="1">
        <v>95.6</v>
      </c>
      <c r="AO22" s="1">
        <v>95.7</v>
      </c>
      <c r="AP22" s="1">
        <v>94.8</v>
      </c>
      <c r="AQ22" s="1">
        <v>93.1</v>
      </c>
      <c r="AR22" s="1">
        <v>85.5</v>
      </c>
      <c r="AS22" s="1">
        <v>83.5</v>
      </c>
      <c r="AT22" s="1">
        <v>79.400000000000006</v>
      </c>
      <c r="AU22" s="1">
        <v>79.3</v>
      </c>
      <c r="AW22" s="22"/>
      <c r="AX22" s="29" t="s">
        <v>303</v>
      </c>
      <c r="AY22" s="22">
        <v>94.6</v>
      </c>
      <c r="AZ22" s="22">
        <v>99.4</v>
      </c>
      <c r="BA22" s="22">
        <v>98.8</v>
      </c>
      <c r="BB22" s="22">
        <v>99.3</v>
      </c>
      <c r="BC22" s="22">
        <v>99</v>
      </c>
      <c r="BD22" s="22">
        <v>98.6</v>
      </c>
      <c r="BE22" s="22">
        <v>98.8</v>
      </c>
      <c r="BF22" s="22">
        <v>98.7</v>
      </c>
      <c r="BG22" s="22">
        <v>98.2</v>
      </c>
      <c r="BH22" s="22">
        <v>98.2</v>
      </c>
      <c r="BI22" s="22">
        <v>98.3</v>
      </c>
      <c r="BJ22" s="22">
        <v>98.4</v>
      </c>
      <c r="BK22" s="22">
        <v>97.4</v>
      </c>
      <c r="BL22" s="22">
        <v>96.5</v>
      </c>
      <c r="BM22" s="22">
        <v>96.8</v>
      </c>
      <c r="BN22" s="22">
        <v>95.8</v>
      </c>
      <c r="BO22" s="22">
        <v>95</v>
      </c>
      <c r="BP22" s="22">
        <v>88.4</v>
      </c>
      <c r="BQ22" s="22">
        <v>86.4</v>
      </c>
      <c r="BR22" s="22">
        <v>81.7</v>
      </c>
      <c r="BS22" s="22">
        <v>81.7</v>
      </c>
      <c r="BT22" s="38"/>
      <c r="BU22" s="22"/>
      <c r="BV22" s="29" t="s">
        <v>303</v>
      </c>
      <c r="BW22" s="22">
        <v>84.8</v>
      </c>
      <c r="BX22" s="22">
        <v>98.2</v>
      </c>
      <c r="BY22" s="22">
        <v>96.1</v>
      </c>
      <c r="BZ22" s="22">
        <v>97.5</v>
      </c>
      <c r="CA22" s="22">
        <v>97.3</v>
      </c>
      <c r="CB22" s="22">
        <v>96.1</v>
      </c>
      <c r="CC22" s="22">
        <v>97.2</v>
      </c>
      <c r="CD22" s="22">
        <v>97.4</v>
      </c>
      <c r="CE22" s="22">
        <v>97.5</v>
      </c>
      <c r="CF22" s="22">
        <v>96.5</v>
      </c>
      <c r="CG22" s="22">
        <v>96.7</v>
      </c>
      <c r="CH22" s="22">
        <v>96.6</v>
      </c>
      <c r="CI22" s="22">
        <v>95.6</v>
      </c>
      <c r="CJ22" s="22">
        <v>94.7</v>
      </c>
      <c r="CK22" s="22">
        <v>93.8</v>
      </c>
      <c r="CL22" s="22">
        <v>94.1</v>
      </c>
      <c r="CM22" s="22">
        <v>93.5</v>
      </c>
      <c r="CN22" s="22">
        <v>86.2</v>
      </c>
      <c r="CO22" s="22">
        <v>83.6</v>
      </c>
      <c r="CP22" s="22">
        <v>78.900000000000006</v>
      </c>
      <c r="CQ22" s="22">
        <v>78.3</v>
      </c>
      <c r="CR22" s="38"/>
      <c r="CS22" s="22"/>
      <c r="CT22" s="29" t="s">
        <v>303</v>
      </c>
      <c r="CU22" s="22">
        <v>86.6</v>
      </c>
      <c r="CV22" s="22">
        <v>98.6</v>
      </c>
      <c r="CW22" s="22">
        <v>97.1</v>
      </c>
      <c r="CX22" s="22">
        <v>97.9</v>
      </c>
      <c r="CY22" s="22">
        <v>97.9</v>
      </c>
      <c r="CZ22" s="22">
        <v>96.9</v>
      </c>
      <c r="DA22" s="22">
        <v>97.1</v>
      </c>
      <c r="DB22" s="22">
        <v>97.3</v>
      </c>
      <c r="DC22" s="22">
        <v>96.9</v>
      </c>
      <c r="DD22" s="22">
        <v>96.4</v>
      </c>
      <c r="DE22" s="22">
        <v>96.6</v>
      </c>
      <c r="DF22" s="22">
        <v>96.7</v>
      </c>
      <c r="DG22" s="22">
        <v>96.1</v>
      </c>
      <c r="DH22" s="22">
        <v>94.5</v>
      </c>
      <c r="DI22" s="22">
        <v>94.2</v>
      </c>
      <c r="DJ22" s="22">
        <v>94.1</v>
      </c>
      <c r="DK22" s="22">
        <v>92.7</v>
      </c>
      <c r="DL22" s="22">
        <v>85.2</v>
      </c>
      <c r="DM22" s="22">
        <v>83.8</v>
      </c>
      <c r="DN22" s="22">
        <v>79.099999999999994</v>
      </c>
      <c r="DO22" s="22">
        <v>78.5</v>
      </c>
      <c r="DP22" s="38"/>
      <c r="DQ22" s="22"/>
      <c r="DR22" s="29" t="s">
        <v>303</v>
      </c>
      <c r="DS22" s="22">
        <v>81.900000000000006</v>
      </c>
      <c r="DT22" s="22">
        <v>97.7</v>
      </c>
      <c r="DU22" s="22">
        <v>95.9</v>
      </c>
      <c r="DV22" s="22">
        <v>97.3</v>
      </c>
      <c r="DW22" s="22">
        <v>96.9</v>
      </c>
      <c r="DX22" s="22">
        <v>95.6</v>
      </c>
      <c r="DY22" s="22">
        <v>95.7</v>
      </c>
      <c r="DZ22" s="22">
        <v>96.7</v>
      </c>
      <c r="EA22" s="22">
        <v>96.8</v>
      </c>
      <c r="EB22" s="22">
        <v>96</v>
      </c>
      <c r="EC22" s="22">
        <v>95.2</v>
      </c>
      <c r="ED22" s="22">
        <v>95.2</v>
      </c>
      <c r="EE22" s="22">
        <v>93.3</v>
      </c>
      <c r="EF22" s="22">
        <v>89.2</v>
      </c>
      <c r="EG22" s="22">
        <v>88.8</v>
      </c>
      <c r="EH22" s="22">
        <v>87.8</v>
      </c>
      <c r="EI22" s="22">
        <v>87.2</v>
      </c>
      <c r="EJ22" s="22">
        <v>75.5</v>
      </c>
      <c r="EK22" s="22">
        <v>69.599999999999994</v>
      </c>
      <c r="EL22" s="22">
        <v>63</v>
      </c>
      <c r="EM22" s="22">
        <v>61.8</v>
      </c>
      <c r="EO22" s="1"/>
      <c r="EP22" s="10" t="s">
        <v>302</v>
      </c>
      <c r="EQ22" s="1">
        <v>88</v>
      </c>
      <c r="ER22" s="1">
        <v>98.6</v>
      </c>
      <c r="ES22" s="1">
        <v>97.5</v>
      </c>
      <c r="ET22" s="1">
        <v>98.3</v>
      </c>
      <c r="EU22" s="1">
        <v>98.2</v>
      </c>
      <c r="EV22" s="1">
        <v>97.4</v>
      </c>
      <c r="EW22" s="1">
        <v>97.7</v>
      </c>
      <c r="EX22" s="1">
        <v>97.9</v>
      </c>
      <c r="EY22" s="1">
        <v>97.5</v>
      </c>
      <c r="EZ22" s="1">
        <v>97.2</v>
      </c>
      <c r="FA22" s="1">
        <v>96.8</v>
      </c>
      <c r="FB22" s="1">
        <v>97.1</v>
      </c>
      <c r="FC22" s="1">
        <v>95.7</v>
      </c>
      <c r="FD22" s="1">
        <v>94.5</v>
      </c>
      <c r="FE22" s="1">
        <v>94.3</v>
      </c>
      <c r="FF22" s="1">
        <v>94.3</v>
      </c>
      <c r="FG22" s="1">
        <v>92.7</v>
      </c>
      <c r="FH22" s="1">
        <v>84.9</v>
      </c>
      <c r="FI22" s="1">
        <v>83.3</v>
      </c>
      <c r="FJ22" s="1">
        <v>78.7</v>
      </c>
      <c r="FK22" s="1">
        <v>77.599999999999994</v>
      </c>
      <c r="FM22" s="1"/>
      <c r="FN22" s="10" t="s">
        <v>302</v>
      </c>
      <c r="FO22" s="1">
        <v>89.4</v>
      </c>
      <c r="FP22" s="1">
        <v>99.1</v>
      </c>
      <c r="FQ22" s="1">
        <v>98.4</v>
      </c>
      <c r="FR22" s="1">
        <v>98.5</v>
      </c>
      <c r="FS22" s="1">
        <v>98.2</v>
      </c>
      <c r="FT22" s="1">
        <v>97.4</v>
      </c>
      <c r="FU22" s="1">
        <v>97.6</v>
      </c>
      <c r="FV22" s="1">
        <v>98.1</v>
      </c>
      <c r="FW22" s="1">
        <v>98</v>
      </c>
      <c r="FX22" s="1">
        <v>97.8</v>
      </c>
      <c r="FY22" s="1">
        <v>98</v>
      </c>
      <c r="FZ22" s="1">
        <v>98</v>
      </c>
      <c r="GA22" s="1">
        <v>97.2</v>
      </c>
      <c r="GB22" s="1">
        <v>96.3</v>
      </c>
      <c r="GC22" s="1">
        <v>96.2</v>
      </c>
      <c r="GD22" s="1">
        <v>96.1</v>
      </c>
      <c r="GE22" s="1">
        <v>94.9</v>
      </c>
      <c r="GF22" s="1">
        <v>88.6</v>
      </c>
      <c r="GG22" s="1">
        <v>87.3</v>
      </c>
      <c r="GH22" s="1">
        <v>83.7</v>
      </c>
      <c r="GI22" s="1">
        <v>84.3</v>
      </c>
      <c r="GK22" s="1"/>
      <c r="GL22" s="10" t="s">
        <v>302</v>
      </c>
      <c r="GM22" s="1">
        <v>91.4</v>
      </c>
      <c r="GN22" s="1">
        <v>99.3</v>
      </c>
      <c r="GO22" s="1">
        <v>98.7</v>
      </c>
      <c r="GP22" s="1">
        <v>98.9</v>
      </c>
      <c r="GQ22" s="1">
        <v>98.7</v>
      </c>
      <c r="GR22" s="1">
        <v>98</v>
      </c>
      <c r="GS22" s="1">
        <v>98.3</v>
      </c>
      <c r="GT22" s="1">
        <v>98.6</v>
      </c>
      <c r="GU22" s="1">
        <v>98.6</v>
      </c>
      <c r="GV22" s="1">
        <v>97.7</v>
      </c>
      <c r="GW22" s="1">
        <v>97.7</v>
      </c>
      <c r="GX22" s="1">
        <v>97.6</v>
      </c>
      <c r="GY22" s="1">
        <v>97</v>
      </c>
      <c r="GZ22" s="1">
        <v>96.3</v>
      </c>
      <c r="HA22" s="1">
        <v>95.9</v>
      </c>
      <c r="HB22" s="1">
        <v>95.7</v>
      </c>
      <c r="HC22" s="1">
        <v>94.9</v>
      </c>
      <c r="HD22" s="1">
        <v>89.3</v>
      </c>
      <c r="HE22" s="1">
        <v>87.5</v>
      </c>
      <c r="HF22" s="1">
        <v>85.2</v>
      </c>
      <c r="HG22" s="1">
        <v>84.2</v>
      </c>
    </row>
    <row r="23" spans="1:215" ht="15">
      <c r="A23" s="1"/>
      <c r="B23" s="19" t="s">
        <v>304</v>
      </c>
      <c r="C23" s="2" t="s">
        <v>305</v>
      </c>
      <c r="D23" s="2" t="s">
        <v>305</v>
      </c>
      <c r="E23" s="2" t="s">
        <v>305</v>
      </c>
      <c r="F23" s="2" t="s">
        <v>305</v>
      </c>
      <c r="G23" s="2" t="s">
        <v>305</v>
      </c>
      <c r="H23" s="2" t="s">
        <v>305</v>
      </c>
      <c r="I23" s="2" t="s">
        <v>305</v>
      </c>
      <c r="J23" s="2" t="s">
        <v>305</v>
      </c>
      <c r="K23" s="2" t="s">
        <v>305</v>
      </c>
      <c r="L23" s="2" t="s">
        <v>305</v>
      </c>
      <c r="M23" s="2" t="s">
        <v>305</v>
      </c>
      <c r="N23" s="2">
        <v>0.1</v>
      </c>
      <c r="O23" s="2">
        <v>0.1</v>
      </c>
      <c r="P23" s="2">
        <v>0</v>
      </c>
      <c r="Q23" s="2">
        <v>0.6</v>
      </c>
      <c r="R23" s="2" t="s">
        <v>305</v>
      </c>
      <c r="S23" s="2" t="s">
        <v>305</v>
      </c>
      <c r="T23" s="2" t="s">
        <v>305</v>
      </c>
      <c r="U23" s="2" t="s">
        <v>305</v>
      </c>
      <c r="V23" s="2" t="s">
        <v>305</v>
      </c>
      <c r="W23" s="2" t="s">
        <v>305</v>
      </c>
      <c r="Y23" s="1"/>
      <c r="Z23" s="19" t="s">
        <v>304</v>
      </c>
      <c r="AA23" s="2" t="s">
        <v>305</v>
      </c>
      <c r="AB23" s="2" t="s">
        <v>305</v>
      </c>
      <c r="AC23" s="2" t="s">
        <v>305</v>
      </c>
      <c r="AD23" s="2" t="s">
        <v>305</v>
      </c>
      <c r="AE23" s="2" t="s">
        <v>305</v>
      </c>
      <c r="AF23" s="2" t="s">
        <v>305</v>
      </c>
      <c r="AG23" s="2" t="s">
        <v>305</v>
      </c>
      <c r="AH23" s="2" t="s">
        <v>305</v>
      </c>
      <c r="AI23" s="2" t="s">
        <v>305</v>
      </c>
      <c r="AJ23" s="2" t="s">
        <v>305</v>
      </c>
      <c r="AK23" s="2" t="s">
        <v>305</v>
      </c>
      <c r="AL23" s="2">
        <v>0.1</v>
      </c>
      <c r="AM23" s="2">
        <v>0.1</v>
      </c>
      <c r="AN23" s="2">
        <v>0</v>
      </c>
      <c r="AO23" s="2">
        <v>0</v>
      </c>
      <c r="AP23" s="2" t="s">
        <v>305</v>
      </c>
      <c r="AQ23" s="2" t="s">
        <v>305</v>
      </c>
      <c r="AR23" s="2" t="s">
        <v>305</v>
      </c>
      <c r="AS23" s="2" t="s">
        <v>305</v>
      </c>
      <c r="AT23" s="2" t="s">
        <v>305</v>
      </c>
      <c r="AU23" s="2" t="s">
        <v>305</v>
      </c>
      <c r="AW23" s="22"/>
      <c r="AX23" s="29" t="s">
        <v>306</v>
      </c>
      <c r="AY23" s="23" t="s">
        <v>307</v>
      </c>
      <c r="AZ23" s="23" t="s">
        <v>307</v>
      </c>
      <c r="BA23" s="23" t="s">
        <v>307</v>
      </c>
      <c r="BB23" s="23" t="s">
        <v>307</v>
      </c>
      <c r="BC23" s="23" t="s">
        <v>307</v>
      </c>
      <c r="BD23" s="23" t="s">
        <v>307</v>
      </c>
      <c r="BE23" s="23" t="s">
        <v>307</v>
      </c>
      <c r="BF23" s="23" t="s">
        <v>307</v>
      </c>
      <c r="BG23" s="23" t="s">
        <v>307</v>
      </c>
      <c r="BH23" s="23" t="s">
        <v>307</v>
      </c>
      <c r="BI23" s="23" t="s">
        <v>307</v>
      </c>
      <c r="BJ23" s="23">
        <v>0.1</v>
      </c>
      <c r="BK23" s="23">
        <v>0.1</v>
      </c>
      <c r="BL23" s="23">
        <v>0.1</v>
      </c>
      <c r="BM23" s="23">
        <v>0</v>
      </c>
      <c r="BN23" s="23" t="s">
        <v>307</v>
      </c>
      <c r="BO23" s="23" t="s">
        <v>307</v>
      </c>
      <c r="BP23" s="23" t="s">
        <v>307</v>
      </c>
      <c r="BQ23" s="23" t="s">
        <v>307</v>
      </c>
      <c r="BR23" s="23" t="s">
        <v>307</v>
      </c>
      <c r="BS23" s="23" t="s">
        <v>307</v>
      </c>
      <c r="BT23" s="38"/>
      <c r="BU23" s="22"/>
      <c r="BV23" s="29" t="s">
        <v>306</v>
      </c>
      <c r="BW23" s="23" t="s">
        <v>307</v>
      </c>
      <c r="BX23" s="23" t="s">
        <v>307</v>
      </c>
      <c r="BY23" s="23" t="s">
        <v>307</v>
      </c>
      <c r="BZ23" s="23" t="s">
        <v>307</v>
      </c>
      <c r="CA23" s="23" t="s">
        <v>307</v>
      </c>
      <c r="CB23" s="23" t="s">
        <v>307</v>
      </c>
      <c r="CC23" s="23" t="s">
        <v>307</v>
      </c>
      <c r="CD23" s="23" t="s">
        <v>307</v>
      </c>
      <c r="CE23" s="23" t="s">
        <v>307</v>
      </c>
      <c r="CF23" s="23" t="s">
        <v>307</v>
      </c>
      <c r="CG23" s="23" t="s">
        <v>307</v>
      </c>
      <c r="CH23" s="23">
        <v>0.1</v>
      </c>
      <c r="CI23" s="23">
        <v>0.1</v>
      </c>
      <c r="CJ23" s="23">
        <v>0.2</v>
      </c>
      <c r="CK23" s="23">
        <v>0.2</v>
      </c>
      <c r="CL23" s="23" t="s">
        <v>307</v>
      </c>
      <c r="CM23" s="23" t="s">
        <v>307</v>
      </c>
      <c r="CN23" s="23" t="s">
        <v>307</v>
      </c>
      <c r="CO23" s="23" t="s">
        <v>307</v>
      </c>
      <c r="CP23" s="23" t="s">
        <v>307</v>
      </c>
      <c r="CQ23" s="23" t="s">
        <v>307</v>
      </c>
      <c r="CR23" s="38"/>
      <c r="CS23" s="22"/>
      <c r="CT23" s="29" t="s">
        <v>306</v>
      </c>
      <c r="CU23" s="23" t="s">
        <v>307</v>
      </c>
      <c r="CV23" s="23" t="s">
        <v>307</v>
      </c>
      <c r="CW23" s="23" t="s">
        <v>307</v>
      </c>
      <c r="CX23" s="23" t="s">
        <v>307</v>
      </c>
      <c r="CY23" s="23" t="s">
        <v>307</v>
      </c>
      <c r="CZ23" s="23" t="s">
        <v>307</v>
      </c>
      <c r="DA23" s="23" t="s">
        <v>307</v>
      </c>
      <c r="DB23" s="23">
        <v>0.1</v>
      </c>
      <c r="DC23" s="23">
        <v>0.1</v>
      </c>
      <c r="DD23" s="23">
        <v>0.2</v>
      </c>
      <c r="DE23" s="23">
        <v>0.2</v>
      </c>
      <c r="DF23" s="23">
        <v>0.2</v>
      </c>
      <c r="DG23" s="23">
        <v>0.2</v>
      </c>
      <c r="DH23" s="23">
        <v>0.3</v>
      </c>
      <c r="DI23" s="23">
        <v>0.3</v>
      </c>
      <c r="DJ23" s="23" t="s">
        <v>307</v>
      </c>
      <c r="DK23" s="23" t="s">
        <v>307</v>
      </c>
      <c r="DL23" s="23" t="s">
        <v>307</v>
      </c>
      <c r="DM23" s="23" t="s">
        <v>307</v>
      </c>
      <c r="DN23" s="23" t="s">
        <v>307</v>
      </c>
      <c r="DO23" s="23" t="s">
        <v>307</v>
      </c>
      <c r="DP23" s="38"/>
      <c r="DQ23" s="22"/>
      <c r="DR23" s="29" t="s">
        <v>306</v>
      </c>
      <c r="DS23" s="23" t="s">
        <v>307</v>
      </c>
      <c r="DT23" s="23" t="s">
        <v>307</v>
      </c>
      <c r="DU23" s="23" t="s">
        <v>307</v>
      </c>
      <c r="DV23" s="23" t="s">
        <v>307</v>
      </c>
      <c r="DW23" s="23" t="s">
        <v>307</v>
      </c>
      <c r="DX23" s="23" t="s">
        <v>307</v>
      </c>
      <c r="DY23" s="23" t="s">
        <v>307</v>
      </c>
      <c r="DZ23" s="23" t="s">
        <v>307</v>
      </c>
      <c r="EA23" s="23">
        <v>0.2</v>
      </c>
      <c r="EB23" s="23">
        <v>0.3</v>
      </c>
      <c r="EC23" s="23">
        <v>0.4</v>
      </c>
      <c r="ED23" s="23">
        <v>0.4</v>
      </c>
      <c r="EE23" s="23">
        <v>0.4</v>
      </c>
      <c r="EF23" s="23">
        <v>0.6</v>
      </c>
      <c r="EG23" s="23">
        <v>0.7</v>
      </c>
      <c r="EH23" s="23" t="s">
        <v>307</v>
      </c>
      <c r="EI23" s="23" t="s">
        <v>307</v>
      </c>
      <c r="EJ23" s="23" t="s">
        <v>307</v>
      </c>
      <c r="EK23" s="23" t="s">
        <v>307</v>
      </c>
      <c r="EL23" s="23" t="s">
        <v>307</v>
      </c>
      <c r="EM23" s="23" t="s">
        <v>307</v>
      </c>
      <c r="EO23" s="1"/>
      <c r="EP23" s="10" t="s">
        <v>304</v>
      </c>
      <c r="EQ23" s="2" t="s">
        <v>305</v>
      </c>
      <c r="ER23" s="2" t="s">
        <v>305</v>
      </c>
      <c r="ES23" s="2" t="s">
        <v>305</v>
      </c>
      <c r="ET23" s="2" t="s">
        <v>305</v>
      </c>
      <c r="EU23" s="2" t="s">
        <v>305</v>
      </c>
      <c r="EV23" s="2" t="s">
        <v>305</v>
      </c>
      <c r="EW23" s="2" t="s">
        <v>305</v>
      </c>
      <c r="EX23" s="2" t="s">
        <v>305</v>
      </c>
      <c r="EY23" s="2" t="s">
        <v>305</v>
      </c>
      <c r="EZ23" s="2" t="s">
        <v>305</v>
      </c>
      <c r="FA23" s="2" t="s">
        <v>305</v>
      </c>
      <c r="FB23" s="2">
        <v>0.2</v>
      </c>
      <c r="FC23" s="2">
        <v>0.3</v>
      </c>
      <c r="FD23" s="2">
        <v>0.3</v>
      </c>
      <c r="FE23" s="2">
        <v>0.4</v>
      </c>
      <c r="FF23" s="2" t="s">
        <v>305</v>
      </c>
      <c r="FG23" s="2" t="s">
        <v>305</v>
      </c>
      <c r="FH23" s="2" t="s">
        <v>305</v>
      </c>
      <c r="FI23" s="2" t="s">
        <v>305</v>
      </c>
      <c r="FJ23" s="2" t="s">
        <v>305</v>
      </c>
      <c r="FK23" s="2" t="s">
        <v>305</v>
      </c>
      <c r="FM23" s="1"/>
      <c r="FN23" s="10" t="s">
        <v>304</v>
      </c>
      <c r="FO23" s="2" t="s">
        <v>305</v>
      </c>
      <c r="FP23" s="2" t="s">
        <v>305</v>
      </c>
      <c r="FQ23" s="2" t="s">
        <v>305</v>
      </c>
      <c r="FR23" s="2" t="s">
        <v>305</v>
      </c>
      <c r="FS23" s="2" t="s">
        <v>305</v>
      </c>
      <c r="FT23" s="2" t="s">
        <v>305</v>
      </c>
      <c r="FU23" s="2" t="s">
        <v>305</v>
      </c>
      <c r="FV23" s="2" t="s">
        <v>305</v>
      </c>
      <c r="FW23" s="2" t="s">
        <v>305</v>
      </c>
      <c r="FX23" s="2" t="s">
        <v>305</v>
      </c>
      <c r="FY23" s="2" t="s">
        <v>305</v>
      </c>
      <c r="FZ23" s="2">
        <v>0.1</v>
      </c>
      <c r="GA23" s="2">
        <v>0.1</v>
      </c>
      <c r="GB23" s="2">
        <v>0.1</v>
      </c>
      <c r="GC23" s="2">
        <v>0.2</v>
      </c>
      <c r="GD23" s="2" t="s">
        <v>305</v>
      </c>
      <c r="GE23" s="2" t="s">
        <v>305</v>
      </c>
      <c r="GF23" s="2" t="s">
        <v>305</v>
      </c>
      <c r="GG23" s="2" t="s">
        <v>305</v>
      </c>
      <c r="GH23" s="2" t="s">
        <v>305</v>
      </c>
      <c r="GI23" s="2" t="s">
        <v>305</v>
      </c>
      <c r="GK23" s="1"/>
      <c r="GL23" s="10" t="s">
        <v>304</v>
      </c>
      <c r="GM23" s="2" t="s">
        <v>305</v>
      </c>
      <c r="GN23" s="2" t="s">
        <v>305</v>
      </c>
      <c r="GO23" s="2" t="s">
        <v>305</v>
      </c>
      <c r="GP23" s="2" t="s">
        <v>305</v>
      </c>
      <c r="GQ23" s="2" t="s">
        <v>305</v>
      </c>
      <c r="GR23" s="2" t="s">
        <v>305</v>
      </c>
      <c r="GS23" s="2" t="s">
        <v>305</v>
      </c>
      <c r="GT23" s="2" t="s">
        <v>305</v>
      </c>
      <c r="GU23" s="2" t="s">
        <v>305</v>
      </c>
      <c r="GV23" s="2" t="s">
        <v>305</v>
      </c>
      <c r="GW23" s="2">
        <v>0.1</v>
      </c>
      <c r="GX23" s="2">
        <v>0.1</v>
      </c>
      <c r="GY23" s="2">
        <v>0.1</v>
      </c>
      <c r="GZ23" s="2">
        <v>0.1</v>
      </c>
      <c r="HA23" s="2">
        <v>0.1</v>
      </c>
      <c r="HB23" s="2" t="s">
        <v>305</v>
      </c>
      <c r="HC23" s="2" t="s">
        <v>305</v>
      </c>
      <c r="HD23" s="2" t="s">
        <v>305</v>
      </c>
      <c r="HE23" s="2" t="s">
        <v>305</v>
      </c>
      <c r="HF23" s="2" t="s">
        <v>305</v>
      </c>
      <c r="HG23" s="2" t="s">
        <v>305</v>
      </c>
    </row>
    <row r="24" spans="1:215" ht="15">
      <c r="A24" s="1"/>
      <c r="B24" s="19" t="s">
        <v>308</v>
      </c>
      <c r="C24" s="1">
        <v>0</v>
      </c>
      <c r="D24" s="2" t="s">
        <v>305</v>
      </c>
      <c r="E24" s="2" t="s">
        <v>305</v>
      </c>
      <c r="F24" s="2" t="s">
        <v>305</v>
      </c>
      <c r="G24" s="2" t="s">
        <v>305</v>
      </c>
      <c r="H24" s="2" t="s">
        <v>305</v>
      </c>
      <c r="I24" s="2" t="s">
        <v>305</v>
      </c>
      <c r="J24" s="2" t="s">
        <v>305</v>
      </c>
      <c r="K24" s="2" t="s">
        <v>305</v>
      </c>
      <c r="L24" s="2" t="s">
        <v>305</v>
      </c>
      <c r="M24" s="2" t="s">
        <v>305</v>
      </c>
      <c r="N24" s="2" t="s">
        <v>305</v>
      </c>
      <c r="O24" s="2" t="s">
        <v>305</v>
      </c>
      <c r="P24" s="2" t="s">
        <v>305</v>
      </c>
      <c r="Q24" s="2" t="s">
        <v>305</v>
      </c>
      <c r="R24" s="2" t="s">
        <v>305</v>
      </c>
      <c r="S24" s="2" t="s">
        <v>305</v>
      </c>
      <c r="T24" s="2" t="s">
        <v>305</v>
      </c>
      <c r="U24" s="2" t="s">
        <v>305</v>
      </c>
      <c r="V24" s="2" t="s">
        <v>305</v>
      </c>
      <c r="W24" s="2" t="s">
        <v>305</v>
      </c>
      <c r="Y24" s="1"/>
      <c r="Z24" s="19" t="s">
        <v>308</v>
      </c>
      <c r="AA24" s="1">
        <v>0</v>
      </c>
      <c r="AB24" s="2" t="s">
        <v>305</v>
      </c>
      <c r="AC24" s="2" t="s">
        <v>305</v>
      </c>
      <c r="AD24" s="2" t="s">
        <v>305</v>
      </c>
      <c r="AE24" s="2" t="s">
        <v>305</v>
      </c>
      <c r="AF24" s="2" t="s">
        <v>305</v>
      </c>
      <c r="AG24" s="2" t="s">
        <v>305</v>
      </c>
      <c r="AH24" s="2" t="s">
        <v>305</v>
      </c>
      <c r="AI24" s="2" t="s">
        <v>305</v>
      </c>
      <c r="AJ24" s="2" t="s">
        <v>305</v>
      </c>
      <c r="AK24" s="2" t="s">
        <v>305</v>
      </c>
      <c r="AL24" s="2" t="s">
        <v>305</v>
      </c>
      <c r="AM24" s="2" t="s">
        <v>305</v>
      </c>
      <c r="AN24" s="2" t="s">
        <v>305</v>
      </c>
      <c r="AO24" s="2" t="s">
        <v>305</v>
      </c>
      <c r="AP24" s="2" t="s">
        <v>305</v>
      </c>
      <c r="AQ24" s="2" t="s">
        <v>305</v>
      </c>
      <c r="AR24" s="2" t="s">
        <v>305</v>
      </c>
      <c r="AS24" s="2" t="s">
        <v>305</v>
      </c>
      <c r="AT24" s="2" t="s">
        <v>305</v>
      </c>
      <c r="AU24" s="2" t="s">
        <v>305</v>
      </c>
      <c r="AW24" s="22"/>
      <c r="AX24" s="29" t="s">
        <v>309</v>
      </c>
      <c r="AY24" s="22">
        <v>0</v>
      </c>
      <c r="AZ24" s="23" t="s">
        <v>307</v>
      </c>
      <c r="BA24" s="23" t="s">
        <v>307</v>
      </c>
      <c r="BB24" s="23" t="s">
        <v>307</v>
      </c>
      <c r="BC24" s="23" t="s">
        <v>307</v>
      </c>
      <c r="BD24" s="23" t="s">
        <v>307</v>
      </c>
      <c r="BE24" s="23" t="s">
        <v>307</v>
      </c>
      <c r="BF24" s="23" t="s">
        <v>307</v>
      </c>
      <c r="BG24" s="23" t="s">
        <v>307</v>
      </c>
      <c r="BH24" s="23" t="s">
        <v>307</v>
      </c>
      <c r="BI24" s="23" t="s">
        <v>307</v>
      </c>
      <c r="BJ24" s="23" t="s">
        <v>307</v>
      </c>
      <c r="BK24" s="23" t="s">
        <v>307</v>
      </c>
      <c r="BL24" s="23" t="s">
        <v>307</v>
      </c>
      <c r="BM24" s="23" t="s">
        <v>307</v>
      </c>
      <c r="BN24" s="23" t="s">
        <v>307</v>
      </c>
      <c r="BO24" s="23" t="s">
        <v>307</v>
      </c>
      <c r="BP24" s="23" t="s">
        <v>307</v>
      </c>
      <c r="BQ24" s="23" t="s">
        <v>307</v>
      </c>
      <c r="BR24" s="23" t="s">
        <v>307</v>
      </c>
      <c r="BS24" s="23" t="s">
        <v>307</v>
      </c>
      <c r="BT24" s="38"/>
      <c r="BU24" s="22"/>
      <c r="BV24" s="29" t="s">
        <v>309</v>
      </c>
      <c r="BW24" s="22">
        <v>0</v>
      </c>
      <c r="BX24" s="23" t="s">
        <v>307</v>
      </c>
      <c r="BY24" s="23" t="s">
        <v>307</v>
      </c>
      <c r="BZ24" s="23" t="s">
        <v>307</v>
      </c>
      <c r="CA24" s="23" t="s">
        <v>307</v>
      </c>
      <c r="CB24" s="23" t="s">
        <v>307</v>
      </c>
      <c r="CC24" s="23" t="s">
        <v>307</v>
      </c>
      <c r="CD24" s="23" t="s">
        <v>307</v>
      </c>
      <c r="CE24" s="23" t="s">
        <v>307</v>
      </c>
      <c r="CF24" s="23" t="s">
        <v>307</v>
      </c>
      <c r="CG24" s="23" t="s">
        <v>307</v>
      </c>
      <c r="CH24" s="23" t="s">
        <v>307</v>
      </c>
      <c r="CI24" s="23" t="s">
        <v>307</v>
      </c>
      <c r="CJ24" s="23" t="s">
        <v>307</v>
      </c>
      <c r="CK24" s="23" t="s">
        <v>307</v>
      </c>
      <c r="CL24" s="23" t="s">
        <v>307</v>
      </c>
      <c r="CM24" s="23" t="s">
        <v>307</v>
      </c>
      <c r="CN24" s="23" t="s">
        <v>307</v>
      </c>
      <c r="CO24" s="23" t="s">
        <v>307</v>
      </c>
      <c r="CP24" s="23" t="s">
        <v>307</v>
      </c>
      <c r="CQ24" s="23" t="s">
        <v>307</v>
      </c>
      <c r="CR24" s="38"/>
      <c r="CS24" s="22"/>
      <c r="CT24" s="29" t="s">
        <v>309</v>
      </c>
      <c r="CU24" s="22">
        <v>0</v>
      </c>
      <c r="CV24" s="23" t="s">
        <v>307</v>
      </c>
      <c r="CW24" s="23" t="s">
        <v>307</v>
      </c>
      <c r="CX24" s="23" t="s">
        <v>307</v>
      </c>
      <c r="CY24" s="23" t="s">
        <v>307</v>
      </c>
      <c r="CZ24" s="23" t="s">
        <v>307</v>
      </c>
      <c r="DA24" s="23" t="s">
        <v>307</v>
      </c>
      <c r="DB24" s="23" t="s">
        <v>307</v>
      </c>
      <c r="DC24" s="23" t="s">
        <v>307</v>
      </c>
      <c r="DD24" s="23" t="s">
        <v>307</v>
      </c>
      <c r="DE24" s="23" t="s">
        <v>307</v>
      </c>
      <c r="DF24" s="23" t="s">
        <v>307</v>
      </c>
      <c r="DG24" s="23" t="s">
        <v>307</v>
      </c>
      <c r="DH24" s="23" t="s">
        <v>307</v>
      </c>
      <c r="DI24" s="23" t="s">
        <v>307</v>
      </c>
      <c r="DJ24" s="23" t="s">
        <v>307</v>
      </c>
      <c r="DK24" s="23" t="s">
        <v>307</v>
      </c>
      <c r="DL24" s="23" t="s">
        <v>307</v>
      </c>
      <c r="DM24" s="23" t="s">
        <v>307</v>
      </c>
      <c r="DN24" s="23" t="s">
        <v>307</v>
      </c>
      <c r="DO24" s="23" t="s">
        <v>307</v>
      </c>
      <c r="DP24" s="38"/>
      <c r="DQ24" s="22"/>
      <c r="DR24" s="29" t="s">
        <v>309</v>
      </c>
      <c r="DS24" s="22">
        <v>0</v>
      </c>
      <c r="DT24" s="23" t="s">
        <v>307</v>
      </c>
      <c r="DU24" s="23" t="s">
        <v>307</v>
      </c>
      <c r="DV24" s="23" t="s">
        <v>307</v>
      </c>
      <c r="DW24" s="23" t="s">
        <v>307</v>
      </c>
      <c r="DX24" s="23" t="s">
        <v>307</v>
      </c>
      <c r="DY24" s="23" t="s">
        <v>307</v>
      </c>
      <c r="DZ24" s="23" t="s">
        <v>307</v>
      </c>
      <c r="EA24" s="23" t="s">
        <v>307</v>
      </c>
      <c r="EB24" s="23" t="s">
        <v>307</v>
      </c>
      <c r="EC24" s="23" t="s">
        <v>307</v>
      </c>
      <c r="ED24" s="23" t="s">
        <v>307</v>
      </c>
      <c r="EE24" s="23" t="s">
        <v>307</v>
      </c>
      <c r="EF24" s="23" t="s">
        <v>307</v>
      </c>
      <c r="EG24" s="23" t="s">
        <v>307</v>
      </c>
      <c r="EH24" s="23" t="s">
        <v>307</v>
      </c>
      <c r="EI24" s="23" t="s">
        <v>307</v>
      </c>
      <c r="EJ24" s="23" t="s">
        <v>307</v>
      </c>
      <c r="EK24" s="23" t="s">
        <v>307</v>
      </c>
      <c r="EL24" s="23" t="s">
        <v>307</v>
      </c>
      <c r="EM24" s="23" t="s">
        <v>307</v>
      </c>
      <c r="EO24" s="1"/>
      <c r="EP24" s="10" t="s">
        <v>308</v>
      </c>
      <c r="EQ24" s="1">
        <v>0</v>
      </c>
      <c r="ER24" s="2" t="s">
        <v>305</v>
      </c>
      <c r="ES24" s="2" t="s">
        <v>305</v>
      </c>
      <c r="ET24" s="2" t="s">
        <v>305</v>
      </c>
      <c r="EU24" s="2" t="s">
        <v>305</v>
      </c>
      <c r="EV24" s="2" t="s">
        <v>305</v>
      </c>
      <c r="EW24" s="2" t="s">
        <v>305</v>
      </c>
      <c r="EX24" s="2" t="s">
        <v>305</v>
      </c>
      <c r="EY24" s="2" t="s">
        <v>305</v>
      </c>
      <c r="EZ24" s="2" t="s">
        <v>305</v>
      </c>
      <c r="FA24" s="2" t="s">
        <v>305</v>
      </c>
      <c r="FB24" s="2" t="s">
        <v>305</v>
      </c>
      <c r="FC24" s="2" t="s">
        <v>305</v>
      </c>
      <c r="FD24" s="2" t="s">
        <v>305</v>
      </c>
      <c r="FE24" s="2" t="s">
        <v>305</v>
      </c>
      <c r="FF24" s="2" t="s">
        <v>305</v>
      </c>
      <c r="FG24" s="2" t="s">
        <v>305</v>
      </c>
      <c r="FH24" s="2" t="s">
        <v>305</v>
      </c>
      <c r="FI24" s="2" t="s">
        <v>305</v>
      </c>
      <c r="FJ24" s="2" t="s">
        <v>305</v>
      </c>
      <c r="FK24" s="2" t="s">
        <v>305</v>
      </c>
      <c r="FM24" s="1"/>
      <c r="FN24" s="10" t="s">
        <v>308</v>
      </c>
      <c r="FO24" s="1">
        <v>0</v>
      </c>
      <c r="FP24" s="2" t="s">
        <v>305</v>
      </c>
      <c r="FQ24" s="2" t="s">
        <v>305</v>
      </c>
      <c r="FR24" s="2" t="s">
        <v>305</v>
      </c>
      <c r="FS24" s="2" t="s">
        <v>305</v>
      </c>
      <c r="FT24" s="2" t="s">
        <v>305</v>
      </c>
      <c r="FU24" s="2" t="s">
        <v>305</v>
      </c>
      <c r="FV24" s="2" t="s">
        <v>305</v>
      </c>
      <c r="FW24" s="2" t="s">
        <v>305</v>
      </c>
      <c r="FX24" s="2" t="s">
        <v>305</v>
      </c>
      <c r="FY24" s="2" t="s">
        <v>305</v>
      </c>
      <c r="FZ24" s="2" t="s">
        <v>305</v>
      </c>
      <c r="GA24" s="2" t="s">
        <v>305</v>
      </c>
      <c r="GB24" s="2" t="s">
        <v>305</v>
      </c>
      <c r="GC24" s="2" t="s">
        <v>305</v>
      </c>
      <c r="GD24" s="2" t="s">
        <v>305</v>
      </c>
      <c r="GE24" s="2" t="s">
        <v>305</v>
      </c>
      <c r="GF24" s="2" t="s">
        <v>305</v>
      </c>
      <c r="GG24" s="2" t="s">
        <v>305</v>
      </c>
      <c r="GH24" s="2" t="s">
        <v>305</v>
      </c>
      <c r="GI24" s="2" t="s">
        <v>305</v>
      </c>
      <c r="GK24" s="1"/>
      <c r="GL24" s="10" t="s">
        <v>308</v>
      </c>
      <c r="GM24" s="1">
        <v>0</v>
      </c>
      <c r="GN24" s="2" t="s">
        <v>305</v>
      </c>
      <c r="GO24" s="2" t="s">
        <v>305</v>
      </c>
      <c r="GP24" s="2" t="s">
        <v>305</v>
      </c>
      <c r="GQ24" s="2" t="s">
        <v>305</v>
      </c>
      <c r="GR24" s="2" t="s">
        <v>305</v>
      </c>
      <c r="GS24" s="2" t="s">
        <v>305</v>
      </c>
      <c r="GT24" s="2" t="s">
        <v>305</v>
      </c>
      <c r="GU24" s="2" t="s">
        <v>305</v>
      </c>
      <c r="GV24" s="2" t="s">
        <v>305</v>
      </c>
      <c r="GW24" s="2" t="s">
        <v>305</v>
      </c>
      <c r="GX24" s="2" t="s">
        <v>305</v>
      </c>
      <c r="GY24" s="2" t="s">
        <v>305</v>
      </c>
      <c r="GZ24" s="2" t="s">
        <v>305</v>
      </c>
      <c r="HA24" s="2" t="s">
        <v>305</v>
      </c>
      <c r="HB24" s="2" t="s">
        <v>305</v>
      </c>
      <c r="HC24" s="2" t="s">
        <v>305</v>
      </c>
      <c r="HD24" s="2" t="s">
        <v>305</v>
      </c>
      <c r="HE24" s="2" t="s">
        <v>305</v>
      </c>
      <c r="HF24" s="2" t="s">
        <v>305</v>
      </c>
      <c r="HG24" s="2" t="s">
        <v>305</v>
      </c>
    </row>
    <row r="25" spans="1:215" ht="15">
      <c r="A25" s="300"/>
      <c r="B25" s="300"/>
      <c r="C25" s="1"/>
      <c r="D25" s="1"/>
      <c r="E25" s="1"/>
      <c r="F25" s="1"/>
      <c r="G25" s="1"/>
      <c r="H25" s="1"/>
      <c r="I25" s="1"/>
      <c r="J25" s="1"/>
      <c r="K25" s="1"/>
      <c r="L25" s="1"/>
      <c r="M25" s="1"/>
      <c r="N25" s="1"/>
      <c r="O25" s="1"/>
      <c r="P25" s="1"/>
      <c r="Q25" s="1"/>
      <c r="R25" s="1"/>
      <c r="S25" s="1"/>
      <c r="T25" s="1"/>
      <c r="U25" s="1"/>
      <c r="V25" s="1"/>
      <c r="W25" s="1"/>
      <c r="Y25" s="300"/>
      <c r="Z25" s="300"/>
      <c r="AA25" s="1"/>
      <c r="AB25" s="1"/>
      <c r="AC25" s="1"/>
      <c r="AD25" s="1"/>
      <c r="AE25" s="1"/>
      <c r="AF25" s="1"/>
      <c r="AG25" s="1"/>
      <c r="AH25" s="1"/>
      <c r="AI25" s="1"/>
      <c r="AJ25" s="1"/>
      <c r="AK25" s="1"/>
      <c r="AL25" s="1"/>
      <c r="AM25" s="1"/>
      <c r="AN25" s="1"/>
      <c r="AO25" s="1"/>
      <c r="AP25" s="1"/>
      <c r="AQ25" s="1"/>
      <c r="AR25" s="1"/>
      <c r="AS25" s="1"/>
      <c r="AT25" s="1"/>
      <c r="AU25" s="1"/>
      <c r="AW25" s="310"/>
      <c r="AX25" s="310"/>
      <c r="AY25" s="22"/>
      <c r="AZ25" s="22"/>
      <c r="BA25" s="22"/>
      <c r="BB25" s="22"/>
      <c r="BC25" s="22"/>
      <c r="BD25" s="22"/>
      <c r="BE25" s="22"/>
      <c r="BF25" s="22"/>
      <c r="BG25" s="22"/>
      <c r="BH25" s="22"/>
      <c r="BI25" s="22"/>
      <c r="BJ25" s="22"/>
      <c r="BK25" s="22"/>
      <c r="BL25" s="22"/>
      <c r="BM25" s="22"/>
      <c r="BN25" s="22"/>
      <c r="BO25" s="22"/>
      <c r="BP25" s="22"/>
      <c r="BQ25" s="22"/>
      <c r="BR25" s="22"/>
      <c r="BS25" s="22"/>
      <c r="BT25" s="38"/>
      <c r="BU25" s="310"/>
      <c r="BV25" s="310"/>
      <c r="BW25" s="22"/>
      <c r="BX25" s="22"/>
      <c r="BY25" s="22"/>
      <c r="BZ25" s="22"/>
      <c r="CA25" s="22"/>
      <c r="CB25" s="22"/>
      <c r="CC25" s="22"/>
      <c r="CD25" s="22"/>
      <c r="CE25" s="22"/>
      <c r="CF25" s="22"/>
      <c r="CG25" s="22"/>
      <c r="CH25" s="22"/>
      <c r="CI25" s="22"/>
      <c r="CJ25" s="22"/>
      <c r="CK25" s="22"/>
      <c r="CL25" s="22"/>
      <c r="CM25" s="22"/>
      <c r="CN25" s="22"/>
      <c r="CO25" s="22"/>
      <c r="CP25" s="22"/>
      <c r="CQ25" s="22"/>
      <c r="CR25" s="38"/>
      <c r="CS25" s="310"/>
      <c r="CT25" s="310"/>
      <c r="CU25" s="22"/>
      <c r="CV25" s="22"/>
      <c r="CW25" s="22"/>
      <c r="CX25" s="22"/>
      <c r="CY25" s="22"/>
      <c r="CZ25" s="22"/>
      <c r="DA25" s="22"/>
      <c r="DB25" s="22"/>
      <c r="DC25" s="22"/>
      <c r="DD25" s="22"/>
      <c r="DE25" s="22"/>
      <c r="DF25" s="22"/>
      <c r="DG25" s="22"/>
      <c r="DH25" s="22"/>
      <c r="DI25" s="22"/>
      <c r="DJ25" s="22"/>
      <c r="DK25" s="22"/>
      <c r="DL25" s="22"/>
      <c r="DM25" s="22"/>
      <c r="DN25" s="22"/>
      <c r="DO25" s="22"/>
      <c r="DP25" s="38"/>
      <c r="DQ25" s="310"/>
      <c r="DR25" s="310"/>
      <c r="DS25" s="22"/>
      <c r="DT25" s="22"/>
      <c r="DU25" s="22"/>
      <c r="DV25" s="22"/>
      <c r="DW25" s="22"/>
      <c r="DX25" s="22"/>
      <c r="DY25" s="22"/>
      <c r="DZ25" s="22"/>
      <c r="EA25" s="22"/>
      <c r="EB25" s="22"/>
      <c r="EC25" s="22"/>
      <c r="ED25" s="22"/>
      <c r="EE25" s="22"/>
      <c r="EF25" s="22"/>
      <c r="EG25" s="22"/>
      <c r="EH25" s="22"/>
      <c r="EI25" s="22"/>
      <c r="EJ25" s="22"/>
      <c r="EK25" s="22"/>
      <c r="EL25" s="22"/>
      <c r="EM25" s="22"/>
      <c r="EO25" s="300"/>
      <c r="EP25" s="300"/>
      <c r="EQ25" s="1"/>
      <c r="ER25" s="1"/>
      <c r="ES25" s="1"/>
      <c r="ET25" s="1"/>
      <c r="EU25" s="1"/>
      <c r="EV25" s="1"/>
      <c r="EW25" s="1"/>
      <c r="EX25" s="1"/>
      <c r="EY25" s="1"/>
      <c r="EZ25" s="1"/>
      <c r="FA25" s="1"/>
      <c r="FB25" s="1"/>
      <c r="FC25" s="1"/>
      <c r="FD25" s="1"/>
      <c r="FE25" s="1"/>
      <c r="FF25" s="1"/>
      <c r="FG25" s="1"/>
      <c r="FH25" s="1"/>
      <c r="FI25" s="1"/>
      <c r="FJ25" s="1"/>
      <c r="FK25" s="1"/>
      <c r="FM25" s="300"/>
      <c r="FN25" s="300"/>
      <c r="FO25" s="1"/>
      <c r="FP25" s="1"/>
      <c r="FQ25" s="1"/>
      <c r="FR25" s="1"/>
      <c r="FS25" s="1"/>
      <c r="FT25" s="1"/>
      <c r="FU25" s="1"/>
      <c r="FV25" s="1"/>
      <c r="FW25" s="1"/>
      <c r="FX25" s="1"/>
      <c r="FY25" s="1"/>
      <c r="FZ25" s="1"/>
      <c r="GA25" s="1"/>
      <c r="GB25" s="1"/>
      <c r="GC25" s="1"/>
      <c r="GD25" s="1"/>
      <c r="GE25" s="1"/>
      <c r="GF25" s="1"/>
      <c r="GG25" s="1"/>
      <c r="GH25" s="1"/>
      <c r="GI25" s="1"/>
      <c r="GK25" s="300"/>
      <c r="GL25" s="300"/>
      <c r="GM25" s="1"/>
      <c r="GN25" s="1"/>
      <c r="GO25" s="1"/>
      <c r="GP25" s="1"/>
      <c r="GQ25" s="1"/>
      <c r="GR25" s="1"/>
      <c r="GS25" s="1"/>
      <c r="GT25" s="1"/>
      <c r="GU25" s="1"/>
      <c r="GV25" s="1"/>
      <c r="GW25" s="1"/>
      <c r="GX25" s="1"/>
      <c r="GY25" s="1"/>
      <c r="GZ25" s="1"/>
      <c r="HA25" s="1"/>
      <c r="HB25" s="1"/>
      <c r="HC25" s="1"/>
      <c r="HD25" s="1"/>
      <c r="HE25" s="1"/>
      <c r="HF25" s="1"/>
      <c r="HG25" s="1"/>
    </row>
    <row r="26" spans="1:215" ht="15">
      <c r="A26" s="1"/>
      <c r="B26" s="12" t="s">
        <v>313</v>
      </c>
      <c r="C26" s="1"/>
      <c r="D26" s="1"/>
      <c r="E26" s="1"/>
      <c r="F26" s="1"/>
      <c r="G26" s="1"/>
      <c r="H26" s="1"/>
      <c r="I26" s="1"/>
      <c r="J26" s="1"/>
      <c r="K26" s="1"/>
      <c r="L26" s="1"/>
      <c r="M26" s="1"/>
      <c r="N26" s="1"/>
      <c r="O26" s="1"/>
      <c r="P26" s="1"/>
      <c r="Q26" s="1"/>
      <c r="R26" s="1"/>
      <c r="S26" s="1"/>
      <c r="T26" s="1"/>
      <c r="U26" s="1"/>
      <c r="V26" s="1"/>
      <c r="W26" s="1"/>
      <c r="Y26" s="1"/>
      <c r="Z26" s="12" t="s">
        <v>313</v>
      </c>
      <c r="AA26" s="1"/>
      <c r="AB26" s="1"/>
      <c r="AC26" s="1"/>
      <c r="AD26" s="1"/>
      <c r="AE26" s="1"/>
      <c r="AF26" s="1"/>
      <c r="AG26" s="1"/>
      <c r="AH26" s="1"/>
      <c r="AI26" s="1"/>
      <c r="AJ26" s="1"/>
      <c r="AK26" s="1"/>
      <c r="AL26" s="1"/>
      <c r="AM26" s="1"/>
      <c r="AN26" s="1"/>
      <c r="AO26" s="1"/>
      <c r="AP26" s="1"/>
      <c r="AQ26" s="1"/>
      <c r="AR26" s="1"/>
      <c r="AS26" s="1"/>
      <c r="AT26" s="1"/>
      <c r="AU26" s="1"/>
      <c r="AW26" s="22"/>
      <c r="AX26" s="30" t="s">
        <v>314</v>
      </c>
      <c r="AY26" s="22"/>
      <c r="AZ26" s="22"/>
      <c r="BA26" s="22"/>
      <c r="BB26" s="22"/>
      <c r="BC26" s="22"/>
      <c r="BD26" s="22"/>
      <c r="BE26" s="22"/>
      <c r="BF26" s="22"/>
      <c r="BG26" s="22"/>
      <c r="BH26" s="22"/>
      <c r="BI26" s="22"/>
      <c r="BJ26" s="22"/>
      <c r="BK26" s="22"/>
      <c r="BL26" s="22"/>
      <c r="BM26" s="22"/>
      <c r="BN26" s="22"/>
      <c r="BO26" s="22"/>
      <c r="BP26" s="22"/>
      <c r="BQ26" s="22"/>
      <c r="BR26" s="22"/>
      <c r="BS26" s="22"/>
      <c r="BT26" s="38"/>
      <c r="BU26" s="22"/>
      <c r="BV26" s="30" t="s">
        <v>314</v>
      </c>
      <c r="BW26" s="22"/>
      <c r="BX26" s="22"/>
      <c r="BY26" s="22"/>
      <c r="BZ26" s="22"/>
      <c r="CA26" s="22"/>
      <c r="CB26" s="22"/>
      <c r="CC26" s="22"/>
      <c r="CD26" s="22"/>
      <c r="CE26" s="22"/>
      <c r="CF26" s="22"/>
      <c r="CG26" s="22"/>
      <c r="CH26" s="22"/>
      <c r="CI26" s="22"/>
      <c r="CJ26" s="22"/>
      <c r="CK26" s="22"/>
      <c r="CL26" s="22"/>
      <c r="CM26" s="22"/>
      <c r="CN26" s="22"/>
      <c r="CO26" s="22"/>
      <c r="CP26" s="22"/>
      <c r="CQ26" s="22"/>
      <c r="CR26" s="38"/>
      <c r="CS26" s="22"/>
      <c r="CT26" s="30" t="s">
        <v>314</v>
      </c>
      <c r="CU26" s="22"/>
      <c r="CV26" s="22"/>
      <c r="CW26" s="22"/>
      <c r="CX26" s="22"/>
      <c r="CY26" s="22"/>
      <c r="CZ26" s="22"/>
      <c r="DA26" s="22"/>
      <c r="DB26" s="22"/>
      <c r="DC26" s="22"/>
      <c r="DD26" s="22"/>
      <c r="DE26" s="22"/>
      <c r="DF26" s="22"/>
      <c r="DG26" s="22"/>
      <c r="DH26" s="22"/>
      <c r="DI26" s="22"/>
      <c r="DJ26" s="22"/>
      <c r="DK26" s="22"/>
      <c r="DL26" s="22"/>
      <c r="DM26" s="22"/>
      <c r="DN26" s="22"/>
      <c r="DO26" s="22"/>
      <c r="DP26" s="38"/>
      <c r="DQ26" s="22"/>
      <c r="DR26" s="30" t="s">
        <v>314</v>
      </c>
      <c r="DS26" s="22"/>
      <c r="DT26" s="22"/>
      <c r="DU26" s="22"/>
      <c r="DV26" s="22"/>
      <c r="DW26" s="22"/>
      <c r="DX26" s="22"/>
      <c r="DY26" s="22"/>
      <c r="DZ26" s="22"/>
      <c r="EA26" s="22"/>
      <c r="EB26" s="22"/>
      <c r="EC26" s="22"/>
      <c r="ED26" s="22"/>
      <c r="EE26" s="22"/>
      <c r="EF26" s="22"/>
      <c r="EG26" s="22"/>
      <c r="EH26" s="22"/>
      <c r="EI26" s="22"/>
      <c r="EJ26" s="22"/>
      <c r="EK26" s="22"/>
      <c r="EL26" s="22"/>
      <c r="EM26" s="22"/>
      <c r="EO26" s="1"/>
      <c r="EP26" s="12" t="s">
        <v>313</v>
      </c>
      <c r="EQ26" s="1"/>
      <c r="ER26" s="1"/>
      <c r="ES26" s="1"/>
      <c r="ET26" s="1"/>
      <c r="EU26" s="1"/>
      <c r="EV26" s="1"/>
      <c r="EW26" s="1"/>
      <c r="EX26" s="1"/>
      <c r="EY26" s="1"/>
      <c r="EZ26" s="1"/>
      <c r="FA26" s="1"/>
      <c r="FB26" s="1"/>
      <c r="FC26" s="1"/>
      <c r="FD26" s="1"/>
      <c r="FE26" s="1"/>
      <c r="FF26" s="1"/>
      <c r="FG26" s="1"/>
      <c r="FH26" s="1"/>
      <c r="FI26" s="1"/>
      <c r="FJ26" s="1"/>
      <c r="FK26" s="1"/>
      <c r="FM26" s="1"/>
      <c r="FN26" s="12" t="s">
        <v>313</v>
      </c>
      <c r="FO26" s="1"/>
      <c r="FP26" s="1"/>
      <c r="FQ26" s="1"/>
      <c r="FR26" s="1"/>
      <c r="FS26" s="1"/>
      <c r="FT26" s="1"/>
      <c r="FU26" s="1"/>
      <c r="FV26" s="1"/>
      <c r="FW26" s="1"/>
      <c r="FX26" s="1"/>
      <c r="FY26" s="1"/>
      <c r="FZ26" s="1"/>
      <c r="GA26" s="1"/>
      <c r="GB26" s="1"/>
      <c r="GC26" s="1"/>
      <c r="GD26" s="1"/>
      <c r="GE26" s="1"/>
      <c r="GF26" s="1"/>
      <c r="GG26" s="1"/>
      <c r="GH26" s="1"/>
      <c r="GI26" s="1"/>
      <c r="GK26" s="1"/>
      <c r="GL26" s="12" t="s">
        <v>313</v>
      </c>
      <c r="GM26" s="1"/>
      <c r="GN26" s="1"/>
      <c r="GO26" s="1"/>
      <c r="GP26" s="1"/>
      <c r="GQ26" s="1"/>
      <c r="GR26" s="1"/>
      <c r="GS26" s="1"/>
      <c r="GT26" s="1"/>
      <c r="GU26" s="1"/>
      <c r="GV26" s="1"/>
      <c r="GW26" s="1"/>
      <c r="GX26" s="1"/>
      <c r="GY26" s="1"/>
      <c r="GZ26" s="1"/>
      <c r="HA26" s="1"/>
      <c r="HB26" s="1"/>
      <c r="HC26" s="1"/>
      <c r="HD26" s="1"/>
      <c r="HE26" s="1"/>
      <c r="HF26" s="1"/>
      <c r="HG26" s="1"/>
    </row>
    <row r="27" spans="1:215" ht="15">
      <c r="A27" s="1"/>
      <c r="B27" s="13" t="s">
        <v>315</v>
      </c>
      <c r="C27" s="16">
        <v>10</v>
      </c>
      <c r="D27" s="16">
        <v>10</v>
      </c>
      <c r="E27" s="16">
        <v>13</v>
      </c>
      <c r="F27" s="16">
        <v>12</v>
      </c>
      <c r="G27" s="16">
        <v>7</v>
      </c>
      <c r="H27" s="16">
        <v>8</v>
      </c>
      <c r="I27" s="16">
        <v>8</v>
      </c>
      <c r="J27" s="16">
        <v>10</v>
      </c>
      <c r="K27" s="16">
        <v>9</v>
      </c>
      <c r="L27" s="16">
        <v>12</v>
      </c>
      <c r="M27" s="16">
        <v>8</v>
      </c>
      <c r="N27" s="16">
        <v>10</v>
      </c>
      <c r="O27" s="16">
        <v>8</v>
      </c>
      <c r="P27" s="16">
        <v>35</v>
      </c>
      <c r="Q27" s="16">
        <v>31</v>
      </c>
      <c r="R27" s="16">
        <v>31</v>
      </c>
      <c r="S27" s="16">
        <v>29</v>
      </c>
      <c r="T27" s="16">
        <v>19</v>
      </c>
      <c r="U27" s="16">
        <v>8</v>
      </c>
      <c r="V27" s="16">
        <v>7</v>
      </c>
      <c r="W27" s="16">
        <v>3</v>
      </c>
      <c r="Y27" s="1"/>
      <c r="Z27" s="13" t="s">
        <v>315</v>
      </c>
      <c r="AA27" s="16">
        <v>265</v>
      </c>
      <c r="AB27" s="16">
        <v>261</v>
      </c>
      <c r="AC27" s="16">
        <v>332</v>
      </c>
      <c r="AD27" s="16">
        <v>377</v>
      </c>
      <c r="AE27" s="16">
        <v>337</v>
      </c>
      <c r="AF27" s="16">
        <v>266</v>
      </c>
      <c r="AG27" s="16">
        <v>205</v>
      </c>
      <c r="AH27" s="16">
        <v>245</v>
      </c>
      <c r="AI27" s="16">
        <v>224</v>
      </c>
      <c r="AJ27" s="16">
        <v>219</v>
      </c>
      <c r="AK27" s="16">
        <v>175</v>
      </c>
      <c r="AL27" s="16">
        <v>219</v>
      </c>
      <c r="AM27" s="16">
        <v>166</v>
      </c>
      <c r="AN27" s="16">
        <v>209</v>
      </c>
      <c r="AO27" s="16">
        <v>173</v>
      </c>
      <c r="AP27" s="16">
        <v>170</v>
      </c>
      <c r="AQ27" s="16">
        <v>149</v>
      </c>
      <c r="AR27" s="16">
        <v>146</v>
      </c>
      <c r="AS27" s="16">
        <v>142</v>
      </c>
      <c r="AT27" s="16">
        <v>134</v>
      </c>
      <c r="AU27" s="16">
        <v>111</v>
      </c>
      <c r="AW27" s="22"/>
      <c r="AX27" s="31" t="s">
        <v>316</v>
      </c>
      <c r="AY27" s="37">
        <v>572</v>
      </c>
      <c r="AZ27" s="37">
        <v>584</v>
      </c>
      <c r="BA27" s="37">
        <v>689</v>
      </c>
      <c r="BB27" s="37">
        <v>731</v>
      </c>
      <c r="BC27" s="37">
        <v>542</v>
      </c>
      <c r="BD27" s="37">
        <v>672</v>
      </c>
      <c r="BE27" s="37">
        <v>552</v>
      </c>
      <c r="BF27" s="37">
        <v>512</v>
      </c>
      <c r="BG27" s="37">
        <v>414</v>
      </c>
      <c r="BH27" s="37">
        <v>402</v>
      </c>
      <c r="BI27" s="37">
        <v>383</v>
      </c>
      <c r="BJ27" s="37">
        <v>535</v>
      </c>
      <c r="BK27" s="37">
        <v>378</v>
      </c>
      <c r="BL27" s="37">
        <v>367</v>
      </c>
      <c r="BM27" s="37">
        <v>313</v>
      </c>
      <c r="BN27" s="37">
        <v>291</v>
      </c>
      <c r="BO27" s="37">
        <v>313</v>
      </c>
      <c r="BP27" s="37">
        <v>247</v>
      </c>
      <c r="BQ27" s="37">
        <v>233</v>
      </c>
      <c r="BR27" s="37">
        <v>221</v>
      </c>
      <c r="BS27" s="37">
        <v>201</v>
      </c>
      <c r="BT27" s="38"/>
      <c r="BU27" s="22"/>
      <c r="BV27" s="31" t="s">
        <v>316</v>
      </c>
      <c r="BW27" s="45">
        <v>1247</v>
      </c>
      <c r="BX27" s="37">
        <v>999</v>
      </c>
      <c r="BY27" s="45">
        <v>1142</v>
      </c>
      <c r="BZ27" s="45">
        <v>1271</v>
      </c>
      <c r="CA27" s="45">
        <v>1134</v>
      </c>
      <c r="CB27" s="45">
        <v>1264</v>
      </c>
      <c r="CC27" s="45">
        <v>1285</v>
      </c>
      <c r="CD27" s="45">
        <v>1501</v>
      </c>
      <c r="CE27" s="45">
        <v>1508</v>
      </c>
      <c r="CF27" s="45">
        <v>1224</v>
      </c>
      <c r="CG27" s="45">
        <v>1183</v>
      </c>
      <c r="CH27" s="45">
        <v>1252</v>
      </c>
      <c r="CI27" s="45">
        <v>1072</v>
      </c>
      <c r="CJ27" s="45">
        <v>1384</v>
      </c>
      <c r="CK27" s="45">
        <v>1022</v>
      </c>
      <c r="CL27" s="45">
        <v>1034</v>
      </c>
      <c r="CM27" s="45">
        <v>1034</v>
      </c>
      <c r="CN27" s="37">
        <v>977</v>
      </c>
      <c r="CO27" s="37">
        <v>940</v>
      </c>
      <c r="CP27" s="37">
        <v>934</v>
      </c>
      <c r="CQ27" s="37">
        <v>779</v>
      </c>
      <c r="CR27" s="38"/>
      <c r="CS27" s="22"/>
      <c r="CT27" s="31" t="s">
        <v>316</v>
      </c>
      <c r="CU27" s="45">
        <v>2813</v>
      </c>
      <c r="CV27" s="45">
        <v>2442</v>
      </c>
      <c r="CW27" s="45">
        <v>3087</v>
      </c>
      <c r="CX27" s="45">
        <v>2896</v>
      </c>
      <c r="CY27" s="45">
        <v>2629</v>
      </c>
      <c r="CZ27" s="45">
        <v>3166</v>
      </c>
      <c r="DA27" s="45">
        <v>2403</v>
      </c>
      <c r="DB27" s="45">
        <v>2713</v>
      </c>
      <c r="DC27" s="45">
        <v>2535</v>
      </c>
      <c r="DD27" s="45">
        <v>2540</v>
      </c>
      <c r="DE27" s="45">
        <v>2426</v>
      </c>
      <c r="DF27" s="45">
        <v>2671</v>
      </c>
      <c r="DG27" s="45">
        <v>2408</v>
      </c>
      <c r="DH27" s="45">
        <v>2828</v>
      </c>
      <c r="DI27" s="45">
        <v>2286</v>
      </c>
      <c r="DJ27" s="45">
        <v>2156</v>
      </c>
      <c r="DK27" s="45">
        <v>1897</v>
      </c>
      <c r="DL27" s="45">
        <v>1813</v>
      </c>
      <c r="DM27" s="45">
        <v>1827</v>
      </c>
      <c r="DN27" s="45">
        <v>1792</v>
      </c>
      <c r="DO27" s="45">
        <v>1505</v>
      </c>
      <c r="DP27" s="38"/>
      <c r="DQ27" s="22"/>
      <c r="DR27" s="31" t="s">
        <v>316</v>
      </c>
      <c r="DS27" s="37">
        <v>218</v>
      </c>
      <c r="DT27" s="37">
        <v>159</v>
      </c>
      <c r="DU27" s="37">
        <v>216</v>
      </c>
      <c r="DV27" s="37">
        <v>238</v>
      </c>
      <c r="DW27" s="37">
        <v>204</v>
      </c>
      <c r="DX27" s="37">
        <v>248</v>
      </c>
      <c r="DY27" s="37">
        <v>200</v>
      </c>
      <c r="DZ27" s="37">
        <v>224</v>
      </c>
      <c r="EA27" s="37">
        <v>229</v>
      </c>
      <c r="EB27" s="37">
        <v>208</v>
      </c>
      <c r="EC27" s="37">
        <v>169</v>
      </c>
      <c r="ED27" s="37">
        <v>187</v>
      </c>
      <c r="EE27" s="37">
        <v>184</v>
      </c>
      <c r="EF27" s="37">
        <v>191</v>
      </c>
      <c r="EG27" s="37">
        <v>168</v>
      </c>
      <c r="EH27" s="37">
        <v>145</v>
      </c>
      <c r="EI27" s="37">
        <v>156</v>
      </c>
      <c r="EJ27" s="37">
        <v>166</v>
      </c>
      <c r="EK27" s="37">
        <v>166</v>
      </c>
      <c r="EL27" s="37">
        <v>173</v>
      </c>
      <c r="EM27" s="37">
        <v>152</v>
      </c>
      <c r="EO27" s="1"/>
      <c r="EP27" s="13" t="s">
        <v>315</v>
      </c>
      <c r="EQ27" s="16">
        <v>391</v>
      </c>
      <c r="ER27" s="16">
        <v>320</v>
      </c>
      <c r="ES27" s="16">
        <v>441</v>
      </c>
      <c r="ET27" s="16">
        <v>476</v>
      </c>
      <c r="EU27" s="16">
        <v>409</v>
      </c>
      <c r="EV27" s="16">
        <v>458</v>
      </c>
      <c r="EW27" s="16">
        <v>390</v>
      </c>
      <c r="EX27" s="16">
        <v>466</v>
      </c>
      <c r="EY27" s="16">
        <v>451</v>
      </c>
      <c r="EZ27" s="16">
        <v>460</v>
      </c>
      <c r="FA27" s="16">
        <v>347</v>
      </c>
      <c r="FB27" s="16">
        <v>342</v>
      </c>
      <c r="FC27" s="16">
        <v>313</v>
      </c>
      <c r="FD27" s="16">
        <v>423</v>
      </c>
      <c r="FE27" s="16">
        <v>337</v>
      </c>
      <c r="FF27" s="16">
        <v>329</v>
      </c>
      <c r="FG27" s="16">
        <v>293</v>
      </c>
      <c r="FH27" s="16">
        <v>285</v>
      </c>
      <c r="FI27" s="16">
        <v>272</v>
      </c>
      <c r="FJ27" s="16">
        <v>256</v>
      </c>
      <c r="FK27" s="16">
        <v>228</v>
      </c>
      <c r="FM27" s="1"/>
      <c r="FN27" s="13" t="s">
        <v>315</v>
      </c>
      <c r="FO27" s="46">
        <v>1542</v>
      </c>
      <c r="FP27" s="46">
        <v>1914</v>
      </c>
      <c r="FQ27" s="46">
        <v>2373</v>
      </c>
      <c r="FR27" s="46">
        <v>1724</v>
      </c>
      <c r="FS27" s="46">
        <v>1340</v>
      </c>
      <c r="FT27" s="46">
        <v>1626</v>
      </c>
      <c r="FU27" s="46">
        <v>1279</v>
      </c>
      <c r="FV27" s="46">
        <v>1635</v>
      </c>
      <c r="FW27" s="46">
        <v>1524</v>
      </c>
      <c r="FX27" s="46">
        <v>1497</v>
      </c>
      <c r="FY27" s="46">
        <v>1427</v>
      </c>
      <c r="FZ27" s="46">
        <v>1401</v>
      </c>
      <c r="GA27" s="46">
        <v>1228</v>
      </c>
      <c r="GB27" s="46">
        <v>1547</v>
      </c>
      <c r="GC27" s="46">
        <v>1400</v>
      </c>
      <c r="GD27" s="46">
        <v>1229</v>
      </c>
      <c r="GE27" s="46">
        <v>1037</v>
      </c>
      <c r="GF27" s="16">
        <v>964</v>
      </c>
      <c r="GG27" s="16">
        <v>963</v>
      </c>
      <c r="GH27" s="16">
        <v>939</v>
      </c>
      <c r="GI27" s="16">
        <v>820</v>
      </c>
      <c r="GK27" s="1"/>
      <c r="GL27" s="13" t="s">
        <v>315</v>
      </c>
      <c r="GM27" s="46">
        <v>1565</v>
      </c>
      <c r="GN27" s="46">
        <v>1836</v>
      </c>
      <c r="GO27" s="46">
        <v>2054</v>
      </c>
      <c r="GP27" s="46">
        <v>1778</v>
      </c>
      <c r="GQ27" s="46">
        <v>1476</v>
      </c>
      <c r="GR27" s="46">
        <v>1580</v>
      </c>
      <c r="GS27" s="46">
        <v>1215</v>
      </c>
      <c r="GT27" s="46">
        <v>1606</v>
      </c>
      <c r="GU27" s="46">
        <v>1491</v>
      </c>
      <c r="GV27" s="46">
        <v>1029</v>
      </c>
      <c r="GW27" s="16">
        <v>920</v>
      </c>
      <c r="GX27" s="16">
        <v>888</v>
      </c>
      <c r="GY27" s="16">
        <v>840</v>
      </c>
      <c r="GZ27" s="46">
        <v>1085</v>
      </c>
      <c r="HA27" s="16">
        <v>900</v>
      </c>
      <c r="HB27" s="16">
        <v>851</v>
      </c>
      <c r="HC27" s="16">
        <v>827</v>
      </c>
      <c r="HD27" s="16">
        <v>802</v>
      </c>
      <c r="HE27" s="16">
        <v>802</v>
      </c>
      <c r="HF27" s="16">
        <v>765</v>
      </c>
      <c r="HG27" s="16">
        <v>677</v>
      </c>
    </row>
    <row r="28" spans="1:215" ht="15">
      <c r="A28" s="300"/>
      <c r="B28" s="300"/>
      <c r="C28" s="1"/>
      <c r="D28" s="1"/>
      <c r="E28" s="1"/>
      <c r="F28" s="1"/>
      <c r="G28" s="1"/>
      <c r="H28" s="1"/>
      <c r="I28" s="1"/>
      <c r="J28" s="1"/>
      <c r="K28" s="1"/>
      <c r="L28" s="1"/>
      <c r="M28" s="1"/>
      <c r="N28" s="1"/>
      <c r="O28" s="1"/>
      <c r="P28" s="1"/>
      <c r="Q28" s="1"/>
      <c r="R28" s="1"/>
      <c r="S28" s="1"/>
      <c r="T28" s="1"/>
      <c r="U28" s="1"/>
      <c r="V28" s="1"/>
      <c r="W28" s="1"/>
      <c r="Y28" s="300"/>
      <c r="Z28" s="300"/>
      <c r="AA28" s="1"/>
      <c r="AB28" s="1"/>
      <c r="AC28" s="1"/>
      <c r="AD28" s="1"/>
      <c r="AE28" s="1"/>
      <c r="AF28" s="1"/>
      <c r="AG28" s="1"/>
      <c r="AH28" s="1"/>
      <c r="AI28" s="1"/>
      <c r="AJ28" s="1"/>
      <c r="AK28" s="1"/>
      <c r="AL28" s="1"/>
      <c r="AM28" s="1"/>
      <c r="AN28" s="1"/>
      <c r="AO28" s="1"/>
      <c r="AP28" s="1"/>
      <c r="AQ28" s="1"/>
      <c r="AR28" s="1"/>
      <c r="AS28" s="1"/>
      <c r="AT28" s="1"/>
      <c r="AU28" s="1"/>
      <c r="AW28" s="310"/>
      <c r="AX28" s="310"/>
      <c r="AY28" s="22"/>
      <c r="AZ28" s="22"/>
      <c r="BA28" s="22"/>
      <c r="BB28" s="22"/>
      <c r="BC28" s="22"/>
      <c r="BD28" s="22"/>
      <c r="BE28" s="22"/>
      <c r="BF28" s="22"/>
      <c r="BG28" s="22"/>
      <c r="BH28" s="22"/>
      <c r="BI28" s="22"/>
      <c r="BJ28" s="22"/>
      <c r="BK28" s="22"/>
      <c r="BL28" s="22"/>
      <c r="BM28" s="22"/>
      <c r="BN28" s="22"/>
      <c r="BO28" s="22"/>
      <c r="BP28" s="22"/>
      <c r="BQ28" s="22"/>
      <c r="BR28" s="22"/>
      <c r="BS28" s="22"/>
      <c r="BT28" s="38"/>
      <c r="BU28" s="310"/>
      <c r="BV28" s="310"/>
      <c r="BW28" s="22"/>
      <c r="BX28" s="22"/>
      <c r="BY28" s="22"/>
      <c r="BZ28" s="22"/>
      <c r="CA28" s="22"/>
      <c r="CB28" s="22"/>
      <c r="CC28" s="22"/>
      <c r="CD28" s="22"/>
      <c r="CE28" s="22"/>
      <c r="CF28" s="22"/>
      <c r="CG28" s="22"/>
      <c r="CH28" s="22"/>
      <c r="CI28" s="22"/>
      <c r="CJ28" s="22"/>
      <c r="CK28" s="22"/>
      <c r="CL28" s="22"/>
      <c r="CM28" s="22"/>
      <c r="CN28" s="22"/>
      <c r="CO28" s="22"/>
      <c r="CP28" s="22"/>
      <c r="CQ28" s="22"/>
      <c r="CR28" s="38"/>
      <c r="CS28" s="310"/>
      <c r="CT28" s="310"/>
      <c r="CU28" s="22"/>
      <c r="CV28" s="22"/>
      <c r="CW28" s="22"/>
      <c r="CX28" s="22"/>
      <c r="CY28" s="22"/>
      <c r="CZ28" s="22"/>
      <c r="DA28" s="22"/>
      <c r="DB28" s="22"/>
      <c r="DC28" s="22"/>
      <c r="DD28" s="22"/>
      <c r="DE28" s="22"/>
      <c r="DF28" s="22"/>
      <c r="DG28" s="22"/>
      <c r="DH28" s="22"/>
      <c r="DI28" s="22"/>
      <c r="DJ28" s="22"/>
      <c r="DK28" s="22"/>
      <c r="DL28" s="22"/>
      <c r="DM28" s="22"/>
      <c r="DN28" s="22"/>
      <c r="DO28" s="22"/>
      <c r="DP28" s="38"/>
      <c r="DQ28" s="310"/>
      <c r="DR28" s="310"/>
      <c r="DS28" s="22"/>
      <c r="DT28" s="22"/>
      <c r="DU28" s="22"/>
      <c r="DV28" s="22"/>
      <c r="DW28" s="22"/>
      <c r="DX28" s="22"/>
      <c r="DY28" s="22"/>
      <c r="DZ28" s="22"/>
      <c r="EA28" s="22"/>
      <c r="EB28" s="22"/>
      <c r="EC28" s="22"/>
      <c r="ED28" s="22"/>
      <c r="EE28" s="22"/>
      <c r="EF28" s="22"/>
      <c r="EG28" s="22"/>
      <c r="EH28" s="22"/>
      <c r="EI28" s="22"/>
      <c r="EJ28" s="22"/>
      <c r="EK28" s="22"/>
      <c r="EL28" s="22"/>
      <c r="EM28" s="22"/>
      <c r="EO28" s="300"/>
      <c r="EP28" s="300"/>
      <c r="EQ28" s="1"/>
      <c r="ER28" s="1"/>
      <c r="ES28" s="1"/>
      <c r="ET28" s="1"/>
      <c r="EU28" s="1"/>
      <c r="EV28" s="1"/>
      <c r="EW28" s="1"/>
      <c r="EX28" s="1"/>
      <c r="EY28" s="1"/>
      <c r="EZ28" s="1"/>
      <c r="FA28" s="1"/>
      <c r="FB28" s="1"/>
      <c r="FC28" s="1"/>
      <c r="FD28" s="1"/>
      <c r="FE28" s="1"/>
      <c r="FF28" s="1"/>
      <c r="FG28" s="1"/>
      <c r="FH28" s="1"/>
      <c r="FI28" s="1"/>
      <c r="FJ28" s="1"/>
      <c r="FK28" s="1"/>
      <c r="FM28" s="300"/>
      <c r="FN28" s="300"/>
      <c r="FO28" s="1"/>
      <c r="FP28" s="1"/>
      <c r="FQ28" s="1"/>
      <c r="FR28" s="1"/>
      <c r="FS28" s="1"/>
      <c r="FT28" s="1"/>
      <c r="FU28" s="1"/>
      <c r="FV28" s="1"/>
      <c r="FW28" s="1"/>
      <c r="FX28" s="1"/>
      <c r="FY28" s="1"/>
      <c r="FZ28" s="1"/>
      <c r="GA28" s="1"/>
      <c r="GB28" s="1"/>
      <c r="GC28" s="1"/>
      <c r="GD28" s="1"/>
      <c r="GE28" s="1"/>
      <c r="GF28" s="1"/>
      <c r="GG28" s="1"/>
      <c r="GH28" s="1"/>
      <c r="GI28" s="1"/>
      <c r="GK28" s="300"/>
      <c r="GL28" s="300"/>
      <c r="GM28" s="1"/>
      <c r="GN28" s="1"/>
      <c r="GO28" s="1"/>
      <c r="GP28" s="1"/>
      <c r="GQ28" s="1"/>
      <c r="GR28" s="1"/>
      <c r="GS28" s="1"/>
      <c r="GT28" s="1"/>
      <c r="GU28" s="1"/>
      <c r="GV28" s="1"/>
      <c r="GW28" s="1"/>
      <c r="GX28" s="1"/>
      <c r="GY28" s="1"/>
      <c r="GZ28" s="1"/>
      <c r="HA28" s="1"/>
      <c r="HB28" s="1"/>
      <c r="HC28" s="1"/>
      <c r="HD28" s="1"/>
      <c r="HE28" s="1"/>
      <c r="HF28" s="1"/>
      <c r="HG28" s="1"/>
    </row>
    <row r="29" spans="1:215" ht="15">
      <c r="A29" s="11"/>
      <c r="B29" s="12" t="s">
        <v>317</v>
      </c>
      <c r="C29" s="11">
        <v>0.8</v>
      </c>
      <c r="D29" s="11">
        <v>0.81</v>
      </c>
      <c r="E29" s="11">
        <v>0.78</v>
      </c>
      <c r="F29" s="11">
        <v>0.77</v>
      </c>
      <c r="G29" s="11">
        <v>0.76</v>
      </c>
      <c r="H29" s="11">
        <v>0.75</v>
      </c>
      <c r="I29" s="11">
        <v>0.85</v>
      </c>
      <c r="J29" s="11">
        <v>0.77</v>
      </c>
      <c r="K29" s="11">
        <v>0.82</v>
      </c>
      <c r="L29" s="11">
        <v>0.69</v>
      </c>
      <c r="M29" s="11">
        <v>0.76</v>
      </c>
      <c r="N29" s="11">
        <v>0.7</v>
      </c>
      <c r="O29" s="11">
        <v>0.78</v>
      </c>
      <c r="P29" s="11">
        <v>0.73</v>
      </c>
      <c r="Q29" s="11">
        <v>0.91</v>
      </c>
      <c r="R29" s="11">
        <v>0.81</v>
      </c>
      <c r="S29" s="11">
        <v>0.73</v>
      </c>
      <c r="T29" s="11">
        <v>0.51</v>
      </c>
      <c r="U29" s="11">
        <v>0.44</v>
      </c>
      <c r="V29" s="11">
        <v>0.45</v>
      </c>
      <c r="W29" s="11">
        <v>0.44</v>
      </c>
      <c r="Y29" s="11"/>
      <c r="Z29" s="12" t="s">
        <v>317</v>
      </c>
      <c r="AA29" s="11">
        <v>0.8</v>
      </c>
      <c r="AB29" s="11">
        <v>0.81</v>
      </c>
      <c r="AC29" s="11">
        <v>0.78</v>
      </c>
      <c r="AD29" s="11">
        <v>0.77</v>
      </c>
      <c r="AE29" s="11">
        <v>0.76</v>
      </c>
      <c r="AF29" s="11">
        <v>0.75</v>
      </c>
      <c r="AG29" s="11">
        <v>0.85</v>
      </c>
      <c r="AH29" s="11">
        <v>0.77</v>
      </c>
      <c r="AI29" s="11">
        <v>0.82</v>
      </c>
      <c r="AJ29" s="11">
        <v>0.69</v>
      </c>
      <c r="AK29" s="11">
        <v>0.76</v>
      </c>
      <c r="AL29" s="11">
        <v>0.7</v>
      </c>
      <c r="AM29" s="11">
        <v>0.78</v>
      </c>
      <c r="AN29" s="11">
        <v>0.73</v>
      </c>
      <c r="AO29" s="11">
        <v>0.91</v>
      </c>
      <c r="AP29" s="11">
        <v>0.81</v>
      </c>
      <c r="AQ29" s="11">
        <v>0.73</v>
      </c>
      <c r="AR29" s="11">
        <v>0.51</v>
      </c>
      <c r="AS29" s="11">
        <v>0.44</v>
      </c>
      <c r="AT29" s="11">
        <v>0.45</v>
      </c>
      <c r="AU29" s="11">
        <v>0.44</v>
      </c>
      <c r="AW29" s="27"/>
      <c r="AX29" s="30" t="s">
        <v>318</v>
      </c>
      <c r="AY29" s="27">
        <v>0.8</v>
      </c>
      <c r="AZ29" s="27">
        <v>0.81</v>
      </c>
      <c r="BA29" s="27">
        <v>0.78</v>
      </c>
      <c r="BB29" s="27">
        <v>0.77</v>
      </c>
      <c r="BC29" s="27">
        <v>0.76</v>
      </c>
      <c r="BD29" s="27">
        <v>0.75</v>
      </c>
      <c r="BE29" s="27">
        <v>0.85</v>
      </c>
      <c r="BF29" s="27">
        <v>0.77</v>
      </c>
      <c r="BG29" s="27">
        <v>0.82</v>
      </c>
      <c r="BH29" s="27">
        <v>0.69</v>
      </c>
      <c r="BI29" s="27">
        <v>0.76</v>
      </c>
      <c r="BJ29" s="27">
        <v>0.7</v>
      </c>
      <c r="BK29" s="27">
        <v>0.78</v>
      </c>
      <c r="BL29" s="27">
        <v>0.73</v>
      </c>
      <c r="BM29" s="27">
        <v>0.91</v>
      </c>
      <c r="BN29" s="27">
        <v>0.81</v>
      </c>
      <c r="BO29" s="27">
        <v>0.73</v>
      </c>
      <c r="BP29" s="27">
        <v>0.51</v>
      </c>
      <c r="BQ29" s="27">
        <v>0.44</v>
      </c>
      <c r="BR29" s="27">
        <v>0.45</v>
      </c>
      <c r="BS29" s="27">
        <v>0.44</v>
      </c>
      <c r="BT29" s="38"/>
      <c r="BU29" s="27"/>
      <c r="BV29" s="30" t="s">
        <v>318</v>
      </c>
      <c r="BW29" s="27">
        <v>0.8</v>
      </c>
      <c r="BX29" s="27">
        <v>0.81</v>
      </c>
      <c r="BY29" s="27">
        <v>0.78</v>
      </c>
      <c r="BZ29" s="27">
        <v>0.77</v>
      </c>
      <c r="CA29" s="27">
        <v>0.76</v>
      </c>
      <c r="CB29" s="27">
        <v>0.75</v>
      </c>
      <c r="CC29" s="27">
        <v>0.85</v>
      </c>
      <c r="CD29" s="27">
        <v>0.77</v>
      </c>
      <c r="CE29" s="27">
        <v>0.82</v>
      </c>
      <c r="CF29" s="27">
        <v>0.69</v>
      </c>
      <c r="CG29" s="27">
        <v>0.76</v>
      </c>
      <c r="CH29" s="27">
        <v>0.7</v>
      </c>
      <c r="CI29" s="27">
        <v>0.78</v>
      </c>
      <c r="CJ29" s="27">
        <v>0.73</v>
      </c>
      <c r="CK29" s="27">
        <v>0.91</v>
      </c>
      <c r="CL29" s="27">
        <v>0.81</v>
      </c>
      <c r="CM29" s="27">
        <v>0.73</v>
      </c>
      <c r="CN29" s="27">
        <v>0.51</v>
      </c>
      <c r="CO29" s="27">
        <v>0.44</v>
      </c>
      <c r="CP29" s="27">
        <v>0.45</v>
      </c>
      <c r="CQ29" s="27">
        <v>0.44</v>
      </c>
      <c r="CR29" s="38"/>
      <c r="CS29" s="27"/>
      <c r="CT29" s="30" t="s">
        <v>318</v>
      </c>
      <c r="CU29" s="27">
        <v>0.8</v>
      </c>
      <c r="CV29" s="27">
        <v>0.81</v>
      </c>
      <c r="CW29" s="27">
        <v>0.78</v>
      </c>
      <c r="CX29" s="27">
        <v>0.77</v>
      </c>
      <c r="CY29" s="27">
        <v>0.76</v>
      </c>
      <c r="CZ29" s="27">
        <v>0.75</v>
      </c>
      <c r="DA29" s="27">
        <v>0.85</v>
      </c>
      <c r="DB29" s="27">
        <v>0.77</v>
      </c>
      <c r="DC29" s="27">
        <v>0.82</v>
      </c>
      <c r="DD29" s="27">
        <v>0.69</v>
      </c>
      <c r="DE29" s="27">
        <v>0.76</v>
      </c>
      <c r="DF29" s="27">
        <v>0.7</v>
      </c>
      <c r="DG29" s="27">
        <v>0.78</v>
      </c>
      <c r="DH29" s="27">
        <v>0.73</v>
      </c>
      <c r="DI29" s="27">
        <v>0.91</v>
      </c>
      <c r="DJ29" s="27">
        <v>0.81</v>
      </c>
      <c r="DK29" s="27">
        <v>0.73</v>
      </c>
      <c r="DL29" s="27">
        <v>0.51</v>
      </c>
      <c r="DM29" s="27">
        <v>0.44</v>
      </c>
      <c r="DN29" s="27">
        <v>0.45</v>
      </c>
      <c r="DO29" s="27">
        <v>0.44</v>
      </c>
      <c r="DP29" s="38"/>
      <c r="DQ29" s="27"/>
      <c r="DR29" s="30" t="s">
        <v>318</v>
      </c>
      <c r="DS29" s="27">
        <v>0.8</v>
      </c>
      <c r="DT29" s="27">
        <v>0.81</v>
      </c>
      <c r="DU29" s="27">
        <v>0.78</v>
      </c>
      <c r="DV29" s="27">
        <v>0.77</v>
      </c>
      <c r="DW29" s="27">
        <v>0.76</v>
      </c>
      <c r="DX29" s="27">
        <v>0.75</v>
      </c>
      <c r="DY29" s="27">
        <v>0.85</v>
      </c>
      <c r="DZ29" s="27">
        <v>0.77</v>
      </c>
      <c r="EA29" s="27">
        <v>0.82</v>
      </c>
      <c r="EB29" s="27">
        <v>0.69</v>
      </c>
      <c r="EC29" s="27">
        <v>0.76</v>
      </c>
      <c r="ED29" s="27">
        <v>0.7</v>
      </c>
      <c r="EE29" s="27">
        <v>0.78</v>
      </c>
      <c r="EF29" s="27">
        <v>0.73</v>
      </c>
      <c r="EG29" s="27">
        <v>0.91</v>
      </c>
      <c r="EH29" s="27">
        <v>0.81</v>
      </c>
      <c r="EI29" s="27">
        <v>0.73</v>
      </c>
      <c r="EJ29" s="27">
        <v>0.51</v>
      </c>
      <c r="EK29" s="27">
        <v>0.44</v>
      </c>
      <c r="EL29" s="27">
        <v>0.45</v>
      </c>
      <c r="EM29" s="27">
        <v>0.44</v>
      </c>
      <c r="EO29" s="11"/>
      <c r="EP29" s="12" t="s">
        <v>317</v>
      </c>
      <c r="EQ29" s="11">
        <v>0.8</v>
      </c>
      <c r="ER29" s="11">
        <v>0.81</v>
      </c>
      <c r="ES29" s="11">
        <v>0.78</v>
      </c>
      <c r="ET29" s="11">
        <v>0.77</v>
      </c>
      <c r="EU29" s="11">
        <v>0.76</v>
      </c>
      <c r="EV29" s="11">
        <v>0.75</v>
      </c>
      <c r="EW29" s="11">
        <v>0.85</v>
      </c>
      <c r="EX29" s="11">
        <v>0.77</v>
      </c>
      <c r="EY29" s="11">
        <v>0.82</v>
      </c>
      <c r="EZ29" s="11">
        <v>0.69</v>
      </c>
      <c r="FA29" s="11">
        <v>0.76</v>
      </c>
      <c r="FB29" s="11">
        <v>0.7</v>
      </c>
      <c r="FC29" s="11">
        <v>0.78</v>
      </c>
      <c r="FD29" s="11">
        <v>0.73</v>
      </c>
      <c r="FE29" s="11">
        <v>0.91</v>
      </c>
      <c r="FF29" s="11">
        <v>0.81</v>
      </c>
      <c r="FG29" s="11">
        <v>0.73</v>
      </c>
      <c r="FH29" s="11">
        <v>0.51</v>
      </c>
      <c r="FI29" s="11">
        <v>0.44</v>
      </c>
      <c r="FJ29" s="11">
        <v>0.45</v>
      </c>
      <c r="FK29" s="11">
        <v>0.44</v>
      </c>
      <c r="FM29" s="11"/>
      <c r="FN29" s="12" t="s">
        <v>317</v>
      </c>
      <c r="FO29" s="11">
        <v>0.8</v>
      </c>
      <c r="FP29" s="11">
        <v>0.81</v>
      </c>
      <c r="FQ29" s="11">
        <v>0.78</v>
      </c>
      <c r="FR29" s="11">
        <v>0.77</v>
      </c>
      <c r="FS29" s="11">
        <v>0.76</v>
      </c>
      <c r="FT29" s="11">
        <v>0.75</v>
      </c>
      <c r="FU29" s="11">
        <v>0.85</v>
      </c>
      <c r="FV29" s="11">
        <v>0.77</v>
      </c>
      <c r="FW29" s="11">
        <v>0.82</v>
      </c>
      <c r="FX29" s="11">
        <v>0.69</v>
      </c>
      <c r="FY29" s="11">
        <v>0.76</v>
      </c>
      <c r="FZ29" s="11">
        <v>0.7</v>
      </c>
      <c r="GA29" s="11">
        <v>0.78</v>
      </c>
      <c r="GB29" s="11">
        <v>0.73</v>
      </c>
      <c r="GC29" s="11">
        <v>0.91</v>
      </c>
      <c r="GD29" s="11">
        <v>0.81</v>
      </c>
      <c r="GE29" s="11">
        <v>0.73</v>
      </c>
      <c r="GF29" s="11">
        <v>0.51</v>
      </c>
      <c r="GG29" s="11">
        <v>0.44</v>
      </c>
      <c r="GH29" s="11">
        <v>0.45</v>
      </c>
      <c r="GI29" s="11">
        <v>0.44</v>
      </c>
      <c r="GK29" s="11"/>
      <c r="GL29" s="12" t="s">
        <v>317</v>
      </c>
      <c r="GM29" s="11">
        <v>0.8</v>
      </c>
      <c r="GN29" s="11">
        <v>0.81</v>
      </c>
      <c r="GO29" s="11">
        <v>0.78</v>
      </c>
      <c r="GP29" s="11">
        <v>0.77</v>
      </c>
      <c r="GQ29" s="11">
        <v>0.76</v>
      </c>
      <c r="GR29" s="11">
        <v>0.75</v>
      </c>
      <c r="GS29" s="11">
        <v>0.85</v>
      </c>
      <c r="GT29" s="11">
        <v>0.77</v>
      </c>
      <c r="GU29" s="11">
        <v>0.82</v>
      </c>
      <c r="GV29" s="11">
        <v>0.69</v>
      </c>
      <c r="GW29" s="11">
        <v>0.76</v>
      </c>
      <c r="GX29" s="11">
        <v>0.7</v>
      </c>
      <c r="GY29" s="11">
        <v>0.78</v>
      </c>
      <c r="GZ29" s="11">
        <v>0.73</v>
      </c>
      <c r="HA29" s="11">
        <v>0.91</v>
      </c>
      <c r="HB29" s="11">
        <v>0.81</v>
      </c>
      <c r="HC29" s="11">
        <v>0.73</v>
      </c>
      <c r="HD29" s="11">
        <v>0.51</v>
      </c>
      <c r="HE29" s="11">
        <v>0.44</v>
      </c>
      <c r="HF29" s="11">
        <v>0.45</v>
      </c>
      <c r="HG29" s="11">
        <v>0.44</v>
      </c>
    </row>
    <row r="30" spans="1:215" ht="15">
      <c r="A30" s="303"/>
      <c r="B30" s="303"/>
      <c r="C30" s="1"/>
      <c r="D30" s="1"/>
      <c r="E30" s="1"/>
      <c r="F30" s="1"/>
      <c r="G30" s="1"/>
      <c r="H30" s="1"/>
      <c r="I30" s="1"/>
      <c r="J30" s="1"/>
      <c r="K30" s="1"/>
      <c r="L30" s="1"/>
      <c r="M30" s="1"/>
      <c r="N30" s="1"/>
      <c r="O30" s="1"/>
      <c r="P30" s="1"/>
      <c r="Q30" s="1"/>
      <c r="R30" s="1"/>
      <c r="S30" s="1"/>
      <c r="T30" s="1"/>
      <c r="U30" s="1"/>
      <c r="V30" s="1"/>
      <c r="W30" s="1"/>
      <c r="Y30" s="303"/>
      <c r="Z30" s="303"/>
      <c r="AA30" s="1"/>
      <c r="AB30" s="1"/>
      <c r="AC30" s="1"/>
      <c r="AD30" s="1"/>
      <c r="AE30" s="1"/>
      <c r="AF30" s="1"/>
      <c r="AG30" s="1"/>
      <c r="AH30" s="1"/>
      <c r="AI30" s="1"/>
      <c r="AJ30" s="1"/>
      <c r="AK30" s="1"/>
      <c r="AL30" s="1"/>
      <c r="AM30" s="1"/>
      <c r="AN30" s="1"/>
      <c r="AO30" s="1"/>
      <c r="AP30" s="1"/>
      <c r="AQ30" s="1"/>
      <c r="AR30" s="1"/>
      <c r="AS30" s="1"/>
      <c r="AT30" s="1"/>
      <c r="AU30" s="1"/>
      <c r="AW30" s="313"/>
      <c r="AX30" s="313"/>
      <c r="AY30" s="22"/>
      <c r="AZ30" s="22"/>
      <c r="BA30" s="22"/>
      <c r="BB30" s="22"/>
      <c r="BC30" s="22"/>
      <c r="BD30" s="22"/>
      <c r="BE30" s="22"/>
      <c r="BF30" s="22"/>
      <c r="BG30" s="22"/>
      <c r="BH30" s="22"/>
      <c r="BI30" s="22"/>
      <c r="BJ30" s="22"/>
      <c r="BK30" s="22"/>
      <c r="BL30" s="22"/>
      <c r="BM30" s="22"/>
      <c r="BN30" s="22"/>
      <c r="BO30" s="22"/>
      <c r="BP30" s="22"/>
      <c r="BQ30" s="22"/>
      <c r="BR30" s="22"/>
      <c r="BS30" s="22"/>
      <c r="BT30" s="38"/>
      <c r="BU30" s="313"/>
      <c r="BV30" s="313"/>
      <c r="BW30" s="22"/>
      <c r="BX30" s="22"/>
      <c r="BY30" s="22"/>
      <c r="BZ30" s="22"/>
      <c r="CA30" s="22"/>
      <c r="CB30" s="22"/>
      <c r="CC30" s="22"/>
      <c r="CD30" s="22"/>
      <c r="CE30" s="22"/>
      <c r="CF30" s="22"/>
      <c r="CG30" s="22"/>
      <c r="CH30" s="22"/>
      <c r="CI30" s="22"/>
      <c r="CJ30" s="22"/>
      <c r="CK30" s="22"/>
      <c r="CL30" s="22"/>
      <c r="CM30" s="22"/>
      <c r="CN30" s="22"/>
      <c r="CO30" s="22"/>
      <c r="CP30" s="22"/>
      <c r="CQ30" s="22"/>
      <c r="CR30" s="38"/>
      <c r="CS30" s="313"/>
      <c r="CT30" s="313"/>
      <c r="CU30" s="22"/>
      <c r="CV30" s="22"/>
      <c r="CW30" s="22"/>
      <c r="CX30" s="22"/>
      <c r="CY30" s="22"/>
      <c r="CZ30" s="22"/>
      <c r="DA30" s="22"/>
      <c r="DB30" s="22"/>
      <c r="DC30" s="22"/>
      <c r="DD30" s="22"/>
      <c r="DE30" s="22"/>
      <c r="DF30" s="22"/>
      <c r="DG30" s="22"/>
      <c r="DH30" s="22"/>
      <c r="DI30" s="22"/>
      <c r="DJ30" s="22"/>
      <c r="DK30" s="22"/>
      <c r="DL30" s="22"/>
      <c r="DM30" s="22"/>
      <c r="DN30" s="22"/>
      <c r="DO30" s="22"/>
      <c r="DP30" s="38"/>
      <c r="DQ30" s="313"/>
      <c r="DR30" s="313"/>
      <c r="DS30" s="22"/>
      <c r="DT30" s="22"/>
      <c r="DU30" s="22"/>
      <c r="DV30" s="22"/>
      <c r="DW30" s="22"/>
      <c r="DX30" s="22"/>
      <c r="DY30" s="22"/>
      <c r="DZ30" s="22"/>
      <c r="EA30" s="22"/>
      <c r="EB30" s="22"/>
      <c r="EC30" s="22"/>
      <c r="ED30" s="22"/>
      <c r="EE30" s="22"/>
      <c r="EF30" s="22"/>
      <c r="EG30" s="22"/>
      <c r="EH30" s="22"/>
      <c r="EI30" s="22"/>
      <c r="EJ30" s="22"/>
      <c r="EK30" s="22"/>
      <c r="EL30" s="22"/>
      <c r="EM30" s="22"/>
      <c r="EO30" s="303"/>
      <c r="EP30" s="303"/>
      <c r="EQ30" s="1"/>
      <c r="ER30" s="1"/>
      <c r="ES30" s="1"/>
      <c r="ET30" s="1"/>
      <c r="EU30" s="1"/>
      <c r="EV30" s="1"/>
      <c r="EW30" s="1"/>
      <c r="EX30" s="1"/>
      <c r="EY30" s="1"/>
      <c r="EZ30" s="1"/>
      <c r="FA30" s="1"/>
      <c r="FB30" s="1"/>
      <c r="FC30" s="1"/>
      <c r="FD30" s="1"/>
      <c r="FE30" s="1"/>
      <c r="FF30" s="1"/>
      <c r="FG30" s="1"/>
      <c r="FH30" s="1"/>
      <c r="FI30" s="1"/>
      <c r="FJ30" s="1"/>
      <c r="FK30" s="1"/>
      <c r="FM30" s="303"/>
      <c r="FN30" s="303"/>
      <c r="FO30" s="1"/>
      <c r="FP30" s="1"/>
      <c r="FQ30" s="1"/>
      <c r="FR30" s="1"/>
      <c r="FS30" s="1"/>
      <c r="FT30" s="1"/>
      <c r="FU30" s="1"/>
      <c r="FV30" s="1"/>
      <c r="FW30" s="1"/>
      <c r="FX30" s="1"/>
      <c r="FY30" s="1"/>
      <c r="FZ30" s="1"/>
      <c r="GA30" s="1"/>
      <c r="GB30" s="1"/>
      <c r="GC30" s="1"/>
      <c r="GD30" s="1"/>
      <c r="GE30" s="1"/>
      <c r="GF30" s="1"/>
      <c r="GG30" s="1"/>
      <c r="GH30" s="1"/>
      <c r="GI30" s="1"/>
      <c r="GK30" s="303"/>
      <c r="GL30" s="303"/>
      <c r="GM30" s="1"/>
      <c r="GN30" s="1"/>
      <c r="GO30" s="1"/>
      <c r="GP30" s="1"/>
      <c r="GQ30" s="1"/>
      <c r="GR30" s="1"/>
      <c r="GS30" s="1"/>
      <c r="GT30" s="1"/>
      <c r="GU30" s="1"/>
      <c r="GV30" s="1"/>
      <c r="GW30" s="1"/>
      <c r="GX30" s="1"/>
      <c r="GY30" s="1"/>
      <c r="GZ30" s="1"/>
      <c r="HA30" s="1"/>
      <c r="HB30" s="1"/>
      <c r="HC30" s="1"/>
      <c r="HD30" s="1"/>
      <c r="HE30" s="1"/>
      <c r="HF30" s="1"/>
      <c r="HG30" s="1"/>
    </row>
    <row r="31" spans="1:215" ht="15">
      <c r="A31" s="300"/>
      <c r="B31" s="300"/>
      <c r="C31" s="1"/>
      <c r="D31" s="1"/>
      <c r="E31" s="1"/>
      <c r="F31" s="1"/>
      <c r="G31" s="1"/>
      <c r="H31" s="1"/>
      <c r="I31" s="1"/>
      <c r="J31" s="1"/>
      <c r="K31" s="1"/>
      <c r="L31" s="1"/>
      <c r="M31" s="1"/>
      <c r="N31" s="1"/>
      <c r="O31" s="1"/>
      <c r="P31" s="1"/>
      <c r="Q31" s="1"/>
      <c r="R31" s="1"/>
      <c r="S31" s="1"/>
      <c r="T31" s="1"/>
      <c r="U31" s="1"/>
      <c r="V31" s="1"/>
      <c r="W31" s="1"/>
      <c r="Y31" s="300"/>
      <c r="Z31" s="300"/>
      <c r="AA31" s="1"/>
      <c r="AB31" s="1"/>
      <c r="AC31" s="1"/>
      <c r="AD31" s="1"/>
      <c r="AE31" s="1"/>
      <c r="AF31" s="1"/>
      <c r="AG31" s="1"/>
      <c r="AH31" s="1"/>
      <c r="AI31" s="1"/>
      <c r="AJ31" s="1"/>
      <c r="AK31" s="1"/>
      <c r="AL31" s="1"/>
      <c r="AM31" s="1"/>
      <c r="AN31" s="1"/>
      <c r="AO31" s="1"/>
      <c r="AP31" s="1"/>
      <c r="AQ31" s="1"/>
      <c r="AR31" s="1"/>
      <c r="AS31" s="1"/>
      <c r="AT31" s="1"/>
      <c r="AU31" s="1"/>
      <c r="AW31" s="310"/>
      <c r="AX31" s="310"/>
      <c r="AY31" s="22"/>
      <c r="AZ31" s="22"/>
      <c r="BA31" s="22"/>
      <c r="BB31" s="22"/>
      <c r="BC31" s="22"/>
      <c r="BD31" s="22"/>
      <c r="BE31" s="22"/>
      <c r="BF31" s="22"/>
      <c r="BG31" s="22"/>
      <c r="BH31" s="22"/>
      <c r="BI31" s="22"/>
      <c r="BJ31" s="22"/>
      <c r="BK31" s="22"/>
      <c r="BL31" s="22"/>
      <c r="BM31" s="22"/>
      <c r="BN31" s="22"/>
      <c r="BO31" s="22"/>
      <c r="BP31" s="22"/>
      <c r="BQ31" s="22"/>
      <c r="BR31" s="22"/>
      <c r="BS31" s="22"/>
      <c r="BT31" s="38"/>
      <c r="BU31" s="310"/>
      <c r="BV31" s="310"/>
      <c r="BW31" s="22"/>
      <c r="BX31" s="22"/>
      <c r="BY31" s="22"/>
      <c r="BZ31" s="22"/>
      <c r="CA31" s="22"/>
      <c r="CB31" s="22"/>
      <c r="CC31" s="22"/>
      <c r="CD31" s="22"/>
      <c r="CE31" s="22"/>
      <c r="CF31" s="22"/>
      <c r="CG31" s="22"/>
      <c r="CH31" s="22"/>
      <c r="CI31" s="22"/>
      <c r="CJ31" s="22"/>
      <c r="CK31" s="22"/>
      <c r="CL31" s="22"/>
      <c r="CM31" s="22"/>
      <c r="CN31" s="22"/>
      <c r="CO31" s="22"/>
      <c r="CP31" s="22"/>
      <c r="CQ31" s="22"/>
      <c r="CR31" s="38"/>
      <c r="CS31" s="310"/>
      <c r="CT31" s="310"/>
      <c r="CU31" s="22"/>
      <c r="CV31" s="22"/>
      <c r="CW31" s="22"/>
      <c r="CX31" s="22"/>
      <c r="CY31" s="22"/>
      <c r="CZ31" s="22"/>
      <c r="DA31" s="22"/>
      <c r="DB31" s="22"/>
      <c r="DC31" s="22"/>
      <c r="DD31" s="22"/>
      <c r="DE31" s="22"/>
      <c r="DF31" s="22"/>
      <c r="DG31" s="22"/>
      <c r="DH31" s="22"/>
      <c r="DI31" s="22"/>
      <c r="DJ31" s="22"/>
      <c r="DK31" s="22"/>
      <c r="DL31" s="22"/>
      <c r="DM31" s="22"/>
      <c r="DN31" s="22"/>
      <c r="DO31" s="22"/>
      <c r="DP31" s="38"/>
      <c r="DQ31" s="310"/>
      <c r="DR31" s="310"/>
      <c r="DS31" s="22"/>
      <c r="DT31" s="22"/>
      <c r="DU31" s="22"/>
      <c r="DV31" s="22"/>
      <c r="DW31" s="22"/>
      <c r="DX31" s="22"/>
      <c r="DY31" s="22"/>
      <c r="DZ31" s="22"/>
      <c r="EA31" s="22"/>
      <c r="EB31" s="22"/>
      <c r="EC31" s="22"/>
      <c r="ED31" s="22"/>
      <c r="EE31" s="22"/>
      <c r="EF31" s="22"/>
      <c r="EG31" s="22"/>
      <c r="EH31" s="22"/>
      <c r="EI31" s="22"/>
      <c r="EJ31" s="22"/>
      <c r="EK31" s="22"/>
      <c r="EL31" s="22"/>
      <c r="EM31" s="22"/>
      <c r="EO31" s="300"/>
      <c r="EP31" s="300"/>
      <c r="EQ31" s="1"/>
      <c r="ER31" s="1"/>
      <c r="ES31" s="1"/>
      <c r="ET31" s="1"/>
      <c r="EU31" s="1"/>
      <c r="EV31" s="1"/>
      <c r="EW31" s="1"/>
      <c r="EX31" s="1"/>
      <c r="EY31" s="1"/>
      <c r="EZ31" s="1"/>
      <c r="FA31" s="1"/>
      <c r="FB31" s="1"/>
      <c r="FC31" s="1"/>
      <c r="FD31" s="1"/>
      <c r="FE31" s="1"/>
      <c r="FF31" s="1"/>
      <c r="FG31" s="1"/>
      <c r="FH31" s="1"/>
      <c r="FI31" s="1"/>
      <c r="FJ31" s="1"/>
      <c r="FK31" s="1"/>
      <c r="FM31" s="300"/>
      <c r="FN31" s="300"/>
      <c r="FO31" s="1"/>
      <c r="FP31" s="1"/>
      <c r="FQ31" s="1"/>
      <c r="FR31" s="1"/>
      <c r="FS31" s="1"/>
      <c r="FT31" s="1"/>
      <c r="FU31" s="1"/>
      <c r="FV31" s="1"/>
      <c r="FW31" s="1"/>
      <c r="FX31" s="1"/>
      <c r="FY31" s="1"/>
      <c r="FZ31" s="1"/>
      <c r="GA31" s="1"/>
      <c r="GB31" s="1"/>
      <c r="GC31" s="1"/>
      <c r="GD31" s="1"/>
      <c r="GE31" s="1"/>
      <c r="GF31" s="1"/>
      <c r="GG31" s="1"/>
      <c r="GH31" s="1"/>
      <c r="GI31" s="1"/>
      <c r="GK31" s="300"/>
      <c r="GL31" s="300"/>
      <c r="GM31" s="1"/>
      <c r="GN31" s="1"/>
      <c r="GO31" s="1"/>
      <c r="GP31" s="1"/>
      <c r="GQ31" s="1"/>
      <c r="GR31" s="1"/>
      <c r="GS31" s="1"/>
      <c r="GT31" s="1"/>
      <c r="GU31" s="1"/>
      <c r="GV31" s="1"/>
      <c r="GW31" s="1"/>
      <c r="GX31" s="1"/>
      <c r="GY31" s="1"/>
      <c r="GZ31" s="1"/>
      <c r="HA31" s="1"/>
      <c r="HB31" s="1"/>
      <c r="HC31" s="1"/>
      <c r="HD31" s="1"/>
      <c r="HE31" s="1"/>
      <c r="HF31" s="1"/>
      <c r="HG31" s="1"/>
    </row>
    <row r="32" spans="1:215" ht="15">
      <c r="A32" s="11"/>
      <c r="B32" s="11" t="s">
        <v>520</v>
      </c>
      <c r="C32" s="11">
        <v>0</v>
      </c>
      <c r="D32" s="11">
        <v>0</v>
      </c>
      <c r="E32" s="11">
        <v>0</v>
      </c>
      <c r="F32" s="11">
        <v>0</v>
      </c>
      <c r="G32" s="11">
        <v>0</v>
      </c>
      <c r="H32" s="11">
        <v>0</v>
      </c>
      <c r="I32" s="11">
        <v>0</v>
      </c>
      <c r="J32" s="11">
        <v>0</v>
      </c>
      <c r="K32" s="11">
        <v>0</v>
      </c>
      <c r="L32" s="11">
        <v>0</v>
      </c>
      <c r="M32" s="11">
        <v>0</v>
      </c>
      <c r="N32" s="11">
        <v>0</v>
      </c>
      <c r="O32" s="11">
        <v>0</v>
      </c>
      <c r="P32" s="11">
        <v>0</v>
      </c>
      <c r="Q32" s="11">
        <v>0</v>
      </c>
      <c r="R32" s="11">
        <v>0</v>
      </c>
      <c r="S32" s="11">
        <v>0</v>
      </c>
      <c r="T32" s="11">
        <v>0</v>
      </c>
      <c r="U32" s="11">
        <v>0</v>
      </c>
      <c r="V32" s="11">
        <v>0</v>
      </c>
      <c r="W32" s="11">
        <v>0</v>
      </c>
      <c r="Y32" s="11"/>
      <c r="Z32" s="11" t="s">
        <v>520</v>
      </c>
      <c r="AA32" s="11">
        <v>0</v>
      </c>
      <c r="AB32" s="11">
        <v>0</v>
      </c>
      <c r="AC32" s="11">
        <v>0</v>
      </c>
      <c r="AD32" s="11">
        <v>0</v>
      </c>
      <c r="AE32" s="11">
        <v>0</v>
      </c>
      <c r="AF32" s="11">
        <v>0</v>
      </c>
      <c r="AG32" s="11">
        <v>0</v>
      </c>
      <c r="AH32" s="11">
        <v>0</v>
      </c>
      <c r="AI32" s="11">
        <v>0</v>
      </c>
      <c r="AJ32" s="11">
        <v>0</v>
      </c>
      <c r="AK32" s="11">
        <v>0</v>
      </c>
      <c r="AL32" s="11">
        <v>0</v>
      </c>
      <c r="AM32" s="11">
        <v>0</v>
      </c>
      <c r="AN32" s="11">
        <v>0</v>
      </c>
      <c r="AO32" s="11">
        <v>0</v>
      </c>
      <c r="AP32" s="11">
        <v>0</v>
      </c>
      <c r="AQ32" s="11">
        <v>0</v>
      </c>
      <c r="AR32" s="11">
        <v>0</v>
      </c>
      <c r="AS32" s="11">
        <v>0</v>
      </c>
      <c r="AT32" s="11">
        <v>0</v>
      </c>
      <c r="AU32" s="11">
        <v>0</v>
      </c>
      <c r="AW32" s="27"/>
      <c r="AX32" s="27" t="s">
        <v>520</v>
      </c>
      <c r="AY32" s="27">
        <v>0</v>
      </c>
      <c r="AZ32" s="27">
        <v>0</v>
      </c>
      <c r="BA32" s="27">
        <v>0</v>
      </c>
      <c r="BB32" s="27">
        <v>0</v>
      </c>
      <c r="BC32" s="27">
        <v>0</v>
      </c>
      <c r="BD32" s="27">
        <v>0</v>
      </c>
      <c r="BE32" s="27">
        <v>0</v>
      </c>
      <c r="BF32" s="27">
        <v>0</v>
      </c>
      <c r="BG32" s="27">
        <v>0</v>
      </c>
      <c r="BH32" s="27">
        <v>0</v>
      </c>
      <c r="BI32" s="27">
        <v>0</v>
      </c>
      <c r="BJ32" s="27">
        <v>0</v>
      </c>
      <c r="BK32" s="27">
        <v>0</v>
      </c>
      <c r="BL32" s="27">
        <v>0</v>
      </c>
      <c r="BM32" s="27">
        <v>0</v>
      </c>
      <c r="BN32" s="27">
        <v>0</v>
      </c>
      <c r="BO32" s="27">
        <v>0</v>
      </c>
      <c r="BP32" s="27">
        <v>0</v>
      </c>
      <c r="BQ32" s="27">
        <v>0</v>
      </c>
      <c r="BR32" s="27">
        <v>0</v>
      </c>
      <c r="BS32" s="27">
        <v>0</v>
      </c>
      <c r="BT32" s="38"/>
      <c r="BU32" s="27"/>
      <c r="BV32" s="27" t="s">
        <v>520</v>
      </c>
      <c r="BW32" s="27">
        <v>0.1</v>
      </c>
      <c r="BX32" s="27">
        <v>0.1</v>
      </c>
      <c r="BY32" s="27">
        <v>0.1</v>
      </c>
      <c r="BZ32" s="27">
        <v>0.1</v>
      </c>
      <c r="CA32" s="27">
        <v>0.1</v>
      </c>
      <c r="CB32" s="27">
        <v>0.1</v>
      </c>
      <c r="CC32" s="27">
        <v>0.1</v>
      </c>
      <c r="CD32" s="27">
        <v>0.1</v>
      </c>
      <c r="CE32" s="27">
        <v>0.1</v>
      </c>
      <c r="CF32" s="27">
        <v>0.1</v>
      </c>
      <c r="CG32" s="27">
        <v>0.1</v>
      </c>
      <c r="CH32" s="27">
        <v>0.1</v>
      </c>
      <c r="CI32" s="27">
        <v>0.1</v>
      </c>
      <c r="CJ32" s="27">
        <v>0.1</v>
      </c>
      <c r="CK32" s="27">
        <v>0.1</v>
      </c>
      <c r="CL32" s="27">
        <v>0.1</v>
      </c>
      <c r="CM32" s="27">
        <v>0.1</v>
      </c>
      <c r="CN32" s="27">
        <v>0</v>
      </c>
      <c r="CO32" s="27">
        <v>0</v>
      </c>
      <c r="CP32" s="27">
        <v>0</v>
      </c>
      <c r="CQ32" s="27">
        <v>0</v>
      </c>
      <c r="CR32" s="38"/>
      <c r="CS32" s="27"/>
      <c r="CT32" s="27" t="s">
        <v>520</v>
      </c>
      <c r="CU32" s="27">
        <v>0.2</v>
      </c>
      <c r="CV32" s="27">
        <v>0.1</v>
      </c>
      <c r="CW32" s="27">
        <v>0.2</v>
      </c>
      <c r="CX32" s="27">
        <v>0.2</v>
      </c>
      <c r="CY32" s="27">
        <v>0.1</v>
      </c>
      <c r="CZ32" s="27">
        <v>0.2</v>
      </c>
      <c r="DA32" s="27">
        <v>0.1</v>
      </c>
      <c r="DB32" s="27">
        <v>0.1</v>
      </c>
      <c r="DC32" s="27">
        <v>0.1</v>
      </c>
      <c r="DD32" s="27">
        <v>0.1</v>
      </c>
      <c r="DE32" s="27">
        <v>0.1</v>
      </c>
      <c r="DF32" s="27">
        <v>0.1</v>
      </c>
      <c r="DG32" s="27">
        <v>0.1</v>
      </c>
      <c r="DH32" s="27">
        <v>0.1</v>
      </c>
      <c r="DI32" s="27">
        <v>0.1</v>
      </c>
      <c r="DJ32" s="27">
        <v>0.1</v>
      </c>
      <c r="DK32" s="27">
        <v>0.1</v>
      </c>
      <c r="DL32" s="27">
        <v>0.1</v>
      </c>
      <c r="DM32" s="27">
        <v>0.1</v>
      </c>
      <c r="DN32" s="27">
        <v>0.1</v>
      </c>
      <c r="DO32" s="27">
        <v>0</v>
      </c>
      <c r="DP32" s="38"/>
      <c r="DQ32" s="27"/>
      <c r="DR32" s="27" t="s">
        <v>520</v>
      </c>
      <c r="DS32" s="27">
        <v>0</v>
      </c>
      <c r="DT32" s="27">
        <v>0</v>
      </c>
      <c r="DU32" s="27">
        <v>0</v>
      </c>
      <c r="DV32" s="27">
        <v>0</v>
      </c>
      <c r="DW32" s="27">
        <v>0</v>
      </c>
      <c r="DX32" s="27">
        <v>0</v>
      </c>
      <c r="DY32" s="27">
        <v>0</v>
      </c>
      <c r="DZ32" s="27">
        <v>0</v>
      </c>
      <c r="EA32" s="27">
        <v>0</v>
      </c>
      <c r="EB32" s="27">
        <v>0</v>
      </c>
      <c r="EC32" s="27">
        <v>0</v>
      </c>
      <c r="ED32" s="27">
        <v>0</v>
      </c>
      <c r="EE32" s="27">
        <v>0</v>
      </c>
      <c r="EF32" s="27">
        <v>0</v>
      </c>
      <c r="EG32" s="27">
        <v>0</v>
      </c>
      <c r="EH32" s="27">
        <v>0</v>
      </c>
      <c r="EI32" s="27">
        <v>0</v>
      </c>
      <c r="EJ32" s="27">
        <v>0</v>
      </c>
      <c r="EK32" s="27">
        <v>0</v>
      </c>
      <c r="EL32" s="27">
        <v>0</v>
      </c>
      <c r="EM32" s="27">
        <v>0</v>
      </c>
      <c r="EO32" s="11"/>
      <c r="EP32" s="11" t="s">
        <v>520</v>
      </c>
      <c r="EQ32" s="11">
        <v>0</v>
      </c>
      <c r="ER32" s="11">
        <v>0</v>
      </c>
      <c r="ES32" s="11">
        <v>0</v>
      </c>
      <c r="ET32" s="11">
        <v>0</v>
      </c>
      <c r="EU32" s="11">
        <v>0</v>
      </c>
      <c r="EV32" s="11">
        <v>0</v>
      </c>
      <c r="EW32" s="11">
        <v>0</v>
      </c>
      <c r="EX32" s="11">
        <v>0</v>
      </c>
      <c r="EY32" s="11">
        <v>0</v>
      </c>
      <c r="EZ32" s="11">
        <v>0</v>
      </c>
      <c r="FA32" s="11">
        <v>0</v>
      </c>
      <c r="FB32" s="11">
        <v>0</v>
      </c>
      <c r="FC32" s="11">
        <v>0</v>
      </c>
      <c r="FD32" s="11">
        <v>0</v>
      </c>
      <c r="FE32" s="11">
        <v>0</v>
      </c>
      <c r="FF32" s="11">
        <v>0</v>
      </c>
      <c r="FG32" s="11">
        <v>0</v>
      </c>
      <c r="FH32" s="11">
        <v>0</v>
      </c>
      <c r="FI32" s="11">
        <v>0</v>
      </c>
      <c r="FJ32" s="11">
        <v>0</v>
      </c>
      <c r="FK32" s="11">
        <v>0</v>
      </c>
      <c r="FM32" s="11"/>
      <c r="FN32" s="11" t="s">
        <v>520</v>
      </c>
      <c r="FO32" s="11">
        <v>0.1</v>
      </c>
      <c r="FP32" s="11">
        <v>0.1</v>
      </c>
      <c r="FQ32" s="11">
        <v>0.1</v>
      </c>
      <c r="FR32" s="11">
        <v>0.1</v>
      </c>
      <c r="FS32" s="11">
        <v>0.1</v>
      </c>
      <c r="FT32" s="11">
        <v>0.1</v>
      </c>
      <c r="FU32" s="11">
        <v>0.1</v>
      </c>
      <c r="FV32" s="11">
        <v>0.1</v>
      </c>
      <c r="FW32" s="11">
        <v>0.1</v>
      </c>
      <c r="FX32" s="11">
        <v>0.1</v>
      </c>
      <c r="FY32" s="11">
        <v>0.1</v>
      </c>
      <c r="FZ32" s="11">
        <v>0.1</v>
      </c>
      <c r="GA32" s="11">
        <v>0.1</v>
      </c>
      <c r="GB32" s="11">
        <v>0.1</v>
      </c>
      <c r="GC32" s="11">
        <v>0.1</v>
      </c>
      <c r="GD32" s="11">
        <v>0.1</v>
      </c>
      <c r="GE32" s="11">
        <v>0.1</v>
      </c>
      <c r="GF32" s="11">
        <v>0</v>
      </c>
      <c r="GG32" s="11">
        <v>0</v>
      </c>
      <c r="GH32" s="11">
        <v>0</v>
      </c>
      <c r="GI32" s="11">
        <v>0</v>
      </c>
      <c r="GK32" s="11"/>
      <c r="GL32" s="11" t="s">
        <v>520</v>
      </c>
      <c r="GM32" s="11">
        <v>0.1</v>
      </c>
      <c r="GN32" s="11">
        <v>0.1</v>
      </c>
      <c r="GO32" s="11">
        <v>0.1</v>
      </c>
      <c r="GP32" s="11">
        <v>0.1</v>
      </c>
      <c r="GQ32" s="11">
        <v>0.1</v>
      </c>
      <c r="GR32" s="11">
        <v>0.1</v>
      </c>
      <c r="GS32" s="11">
        <v>0.1</v>
      </c>
      <c r="GT32" s="11">
        <v>0.1</v>
      </c>
      <c r="GU32" s="11">
        <v>0.1</v>
      </c>
      <c r="GV32" s="11">
        <v>0.1</v>
      </c>
      <c r="GW32" s="11">
        <v>0</v>
      </c>
      <c r="GX32" s="11">
        <v>0</v>
      </c>
      <c r="GY32" s="11">
        <v>0</v>
      </c>
      <c r="GZ32" s="11">
        <v>0.1</v>
      </c>
      <c r="HA32" s="11">
        <v>0.1</v>
      </c>
      <c r="HB32" s="11">
        <v>0</v>
      </c>
      <c r="HC32" s="11">
        <v>0</v>
      </c>
      <c r="HD32" s="11">
        <v>0</v>
      </c>
      <c r="HE32" s="11">
        <v>0</v>
      </c>
      <c r="HF32" s="11">
        <v>0</v>
      </c>
      <c r="HG32" s="11">
        <v>0</v>
      </c>
    </row>
    <row r="33" spans="1:215" ht="116.25">
      <c r="A33" s="1"/>
      <c r="B33" s="20" t="s">
        <v>320</v>
      </c>
      <c r="C33" s="1"/>
      <c r="D33" s="1"/>
      <c r="E33" s="1"/>
      <c r="F33" s="1"/>
      <c r="G33" s="1"/>
      <c r="H33" s="1"/>
      <c r="I33" s="1"/>
      <c r="J33" s="1"/>
      <c r="K33" s="1"/>
      <c r="L33" s="1"/>
      <c r="M33" s="1"/>
      <c r="N33" s="1"/>
      <c r="O33" s="1"/>
      <c r="P33" s="1"/>
      <c r="Q33" s="1"/>
      <c r="R33" s="1"/>
      <c r="S33" s="1"/>
      <c r="T33" s="1"/>
      <c r="U33" s="1"/>
      <c r="V33" s="1"/>
      <c r="W33" s="1"/>
      <c r="Y33" s="1"/>
      <c r="Z33" s="20" t="s">
        <v>320</v>
      </c>
      <c r="AA33" s="1"/>
      <c r="AB33" s="1"/>
      <c r="AC33" s="1"/>
      <c r="AD33" s="1"/>
      <c r="AE33" s="1"/>
      <c r="AF33" s="1"/>
      <c r="AG33" s="1"/>
      <c r="AH33" s="1"/>
      <c r="AI33" s="1"/>
      <c r="AJ33" s="1"/>
      <c r="AK33" s="1"/>
      <c r="AL33" s="1"/>
      <c r="AM33" s="1"/>
      <c r="AN33" s="1"/>
      <c r="AO33" s="1"/>
      <c r="AP33" s="1"/>
      <c r="AQ33" s="1"/>
      <c r="AR33" s="1"/>
      <c r="AS33" s="1"/>
      <c r="AT33" s="1"/>
      <c r="AU33" s="1"/>
      <c r="AW33" s="22"/>
      <c r="AX33" s="33" t="s">
        <v>320</v>
      </c>
      <c r="AY33" s="22"/>
      <c r="AZ33" s="22"/>
      <c r="BA33" s="22"/>
      <c r="BB33" s="22"/>
      <c r="BC33" s="22"/>
      <c r="BD33" s="22"/>
      <c r="BE33" s="22"/>
      <c r="BF33" s="22"/>
      <c r="BG33" s="22"/>
      <c r="BH33" s="22"/>
      <c r="BI33" s="22"/>
      <c r="BJ33" s="22"/>
      <c r="BK33" s="22"/>
      <c r="BL33" s="22"/>
      <c r="BM33" s="22"/>
      <c r="BN33" s="22"/>
      <c r="BO33" s="22"/>
      <c r="BP33" s="22"/>
      <c r="BQ33" s="22"/>
      <c r="BR33" s="22"/>
      <c r="BS33" s="22"/>
      <c r="BT33" s="38"/>
      <c r="BU33" s="22"/>
      <c r="BV33" s="33" t="s">
        <v>320</v>
      </c>
      <c r="BW33" s="22"/>
      <c r="BX33" s="22"/>
      <c r="BY33" s="22"/>
      <c r="BZ33" s="22"/>
      <c r="CA33" s="22"/>
      <c r="CB33" s="22"/>
      <c r="CC33" s="22"/>
      <c r="CD33" s="22"/>
      <c r="CE33" s="22"/>
      <c r="CF33" s="22"/>
      <c r="CG33" s="22"/>
      <c r="CH33" s="22"/>
      <c r="CI33" s="22"/>
      <c r="CJ33" s="22"/>
      <c r="CK33" s="22"/>
      <c r="CL33" s="22"/>
      <c r="CM33" s="22"/>
      <c r="CN33" s="22"/>
      <c r="CO33" s="22"/>
      <c r="CP33" s="22"/>
      <c r="CQ33" s="22"/>
      <c r="CR33" s="38"/>
      <c r="CS33" s="22"/>
      <c r="CT33" s="33" t="s">
        <v>320</v>
      </c>
      <c r="CU33" s="22"/>
      <c r="CV33" s="22"/>
      <c r="CW33" s="22"/>
      <c r="CX33" s="22"/>
      <c r="CY33" s="22"/>
      <c r="CZ33" s="22"/>
      <c r="DA33" s="22"/>
      <c r="DB33" s="22"/>
      <c r="DC33" s="22"/>
      <c r="DD33" s="22"/>
      <c r="DE33" s="22"/>
      <c r="DF33" s="22"/>
      <c r="DG33" s="22"/>
      <c r="DH33" s="22"/>
      <c r="DI33" s="22"/>
      <c r="DJ33" s="22"/>
      <c r="DK33" s="22"/>
      <c r="DL33" s="22"/>
      <c r="DM33" s="22"/>
      <c r="DN33" s="22"/>
      <c r="DO33" s="22"/>
      <c r="DP33" s="38"/>
      <c r="DQ33" s="22"/>
      <c r="DR33" s="33" t="s">
        <v>320</v>
      </c>
      <c r="DS33" s="22"/>
      <c r="DT33" s="22"/>
      <c r="DU33" s="22"/>
      <c r="DV33" s="22"/>
      <c r="DW33" s="22"/>
      <c r="DX33" s="22"/>
      <c r="DY33" s="22"/>
      <c r="DZ33" s="22"/>
      <c r="EA33" s="22"/>
      <c r="EB33" s="22"/>
      <c r="EC33" s="22"/>
      <c r="ED33" s="22"/>
      <c r="EE33" s="22"/>
      <c r="EF33" s="22"/>
      <c r="EG33" s="22"/>
      <c r="EH33" s="22"/>
      <c r="EI33" s="22"/>
      <c r="EJ33" s="22"/>
      <c r="EK33" s="22"/>
      <c r="EL33" s="22"/>
      <c r="EM33" s="22"/>
      <c r="EO33" s="1"/>
      <c r="EP33" s="20" t="s">
        <v>320</v>
      </c>
      <c r="EQ33" s="1"/>
      <c r="ER33" s="1"/>
      <c r="ES33" s="1"/>
      <c r="ET33" s="1"/>
      <c r="EU33" s="1"/>
      <c r="EV33" s="1"/>
      <c r="EW33" s="1"/>
      <c r="EX33" s="1"/>
      <c r="EY33" s="1"/>
      <c r="EZ33" s="1"/>
      <c r="FA33" s="1"/>
      <c r="FB33" s="1"/>
      <c r="FC33" s="1"/>
      <c r="FD33" s="1"/>
      <c r="FE33" s="1"/>
      <c r="FF33" s="1"/>
      <c r="FG33" s="1"/>
      <c r="FH33" s="1"/>
      <c r="FI33" s="1"/>
      <c r="FJ33" s="1"/>
      <c r="FK33" s="1"/>
      <c r="FM33" s="1"/>
      <c r="FN33" s="20" t="s">
        <v>320</v>
      </c>
      <c r="FO33" s="1"/>
      <c r="FP33" s="1"/>
      <c r="FQ33" s="1"/>
      <c r="FR33" s="1"/>
      <c r="FS33" s="1"/>
      <c r="FT33" s="1"/>
      <c r="FU33" s="1"/>
      <c r="FV33" s="1"/>
      <c r="FW33" s="1"/>
      <c r="FX33" s="1"/>
      <c r="FY33" s="1"/>
      <c r="FZ33" s="1"/>
      <c r="GA33" s="1"/>
      <c r="GB33" s="1"/>
      <c r="GC33" s="1"/>
      <c r="GD33" s="1"/>
      <c r="GE33" s="1"/>
      <c r="GF33" s="1"/>
      <c r="GG33" s="1"/>
      <c r="GH33" s="1"/>
      <c r="GI33" s="1"/>
      <c r="GK33" s="1"/>
      <c r="GL33" s="20" t="s">
        <v>320</v>
      </c>
      <c r="GM33" s="1"/>
      <c r="GN33" s="1"/>
      <c r="GO33" s="1"/>
      <c r="GP33" s="1"/>
      <c r="GQ33" s="1"/>
      <c r="GR33" s="1"/>
      <c r="GS33" s="1"/>
      <c r="GT33" s="1"/>
      <c r="GU33" s="1"/>
      <c r="GV33" s="1"/>
      <c r="GW33" s="1"/>
      <c r="GX33" s="1"/>
      <c r="GY33" s="1"/>
      <c r="GZ33" s="1"/>
      <c r="HA33" s="1"/>
      <c r="HB33" s="1"/>
      <c r="HC33" s="1"/>
      <c r="HD33" s="1"/>
      <c r="HE33" s="1"/>
      <c r="HF33" s="1"/>
      <c r="HG33" s="1"/>
    </row>
    <row r="34" spans="1:215" ht="15">
      <c r="A34" s="1"/>
      <c r="B34" s="19" t="s">
        <v>300</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Y34" s="1"/>
      <c r="Z34" s="19" t="s">
        <v>300</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W34" s="22"/>
      <c r="AX34" s="29" t="s">
        <v>301</v>
      </c>
      <c r="AY34" s="22">
        <v>0</v>
      </c>
      <c r="AZ34" s="22">
        <v>0</v>
      </c>
      <c r="BA34" s="22">
        <v>0</v>
      </c>
      <c r="BB34" s="22">
        <v>0</v>
      </c>
      <c r="BC34" s="22">
        <v>0</v>
      </c>
      <c r="BD34" s="22">
        <v>0</v>
      </c>
      <c r="BE34" s="22">
        <v>0</v>
      </c>
      <c r="BF34" s="22">
        <v>0</v>
      </c>
      <c r="BG34" s="22">
        <v>0</v>
      </c>
      <c r="BH34" s="22">
        <v>0</v>
      </c>
      <c r="BI34" s="22">
        <v>0</v>
      </c>
      <c r="BJ34" s="22">
        <v>0</v>
      </c>
      <c r="BK34" s="22">
        <v>0</v>
      </c>
      <c r="BL34" s="22">
        <v>0</v>
      </c>
      <c r="BM34" s="22">
        <v>0</v>
      </c>
      <c r="BN34" s="22">
        <v>0</v>
      </c>
      <c r="BO34" s="22">
        <v>0</v>
      </c>
      <c r="BP34" s="22">
        <v>0</v>
      </c>
      <c r="BQ34" s="22">
        <v>0</v>
      </c>
      <c r="BR34" s="22">
        <v>0</v>
      </c>
      <c r="BS34" s="22">
        <v>0</v>
      </c>
      <c r="BT34" s="38"/>
      <c r="BU34" s="22"/>
      <c r="BV34" s="29" t="s">
        <v>301</v>
      </c>
      <c r="BW34" s="22">
        <v>0</v>
      </c>
      <c r="BX34" s="22">
        <v>0</v>
      </c>
      <c r="BY34" s="22">
        <v>0</v>
      </c>
      <c r="BZ34" s="22">
        <v>0</v>
      </c>
      <c r="CA34" s="22">
        <v>0</v>
      </c>
      <c r="CB34" s="22">
        <v>0</v>
      </c>
      <c r="CC34" s="22">
        <v>0</v>
      </c>
      <c r="CD34" s="22">
        <v>0</v>
      </c>
      <c r="CE34" s="22">
        <v>0</v>
      </c>
      <c r="CF34" s="22">
        <v>0</v>
      </c>
      <c r="CG34" s="22">
        <v>0</v>
      </c>
      <c r="CH34" s="22">
        <v>0</v>
      </c>
      <c r="CI34" s="22">
        <v>0</v>
      </c>
      <c r="CJ34" s="22">
        <v>0</v>
      </c>
      <c r="CK34" s="22">
        <v>0</v>
      </c>
      <c r="CL34" s="22">
        <v>0</v>
      </c>
      <c r="CM34" s="22">
        <v>0</v>
      </c>
      <c r="CN34" s="22">
        <v>0</v>
      </c>
      <c r="CO34" s="22">
        <v>0</v>
      </c>
      <c r="CP34" s="22">
        <v>0</v>
      </c>
      <c r="CQ34" s="22">
        <v>0</v>
      </c>
      <c r="CR34" s="38"/>
      <c r="CS34" s="22"/>
      <c r="CT34" s="29" t="s">
        <v>301</v>
      </c>
      <c r="CU34" s="22">
        <v>0</v>
      </c>
      <c r="CV34" s="22">
        <v>0</v>
      </c>
      <c r="CW34" s="22">
        <v>0</v>
      </c>
      <c r="CX34" s="22">
        <v>0</v>
      </c>
      <c r="CY34" s="22">
        <v>0</v>
      </c>
      <c r="CZ34" s="22">
        <v>0</v>
      </c>
      <c r="DA34" s="22">
        <v>0</v>
      </c>
      <c r="DB34" s="22">
        <v>0</v>
      </c>
      <c r="DC34" s="22">
        <v>0</v>
      </c>
      <c r="DD34" s="22">
        <v>0</v>
      </c>
      <c r="DE34" s="22">
        <v>0</v>
      </c>
      <c r="DF34" s="22">
        <v>0</v>
      </c>
      <c r="DG34" s="22">
        <v>0</v>
      </c>
      <c r="DH34" s="22">
        <v>0</v>
      </c>
      <c r="DI34" s="22">
        <v>0</v>
      </c>
      <c r="DJ34" s="22">
        <v>0</v>
      </c>
      <c r="DK34" s="22">
        <v>0</v>
      </c>
      <c r="DL34" s="22">
        <v>0</v>
      </c>
      <c r="DM34" s="22">
        <v>0</v>
      </c>
      <c r="DN34" s="22">
        <v>0</v>
      </c>
      <c r="DO34" s="22">
        <v>0</v>
      </c>
      <c r="DP34" s="38"/>
      <c r="DQ34" s="22"/>
      <c r="DR34" s="29" t="s">
        <v>301</v>
      </c>
      <c r="DS34" s="22">
        <v>0</v>
      </c>
      <c r="DT34" s="22">
        <v>0</v>
      </c>
      <c r="DU34" s="22">
        <v>0</v>
      </c>
      <c r="DV34" s="22">
        <v>0</v>
      </c>
      <c r="DW34" s="22">
        <v>0</v>
      </c>
      <c r="DX34" s="22">
        <v>0</v>
      </c>
      <c r="DY34" s="22">
        <v>0</v>
      </c>
      <c r="DZ34" s="22">
        <v>0</v>
      </c>
      <c r="EA34" s="22">
        <v>0</v>
      </c>
      <c r="EB34" s="22">
        <v>0</v>
      </c>
      <c r="EC34" s="22">
        <v>0</v>
      </c>
      <c r="ED34" s="22">
        <v>0</v>
      </c>
      <c r="EE34" s="22">
        <v>0</v>
      </c>
      <c r="EF34" s="22">
        <v>0</v>
      </c>
      <c r="EG34" s="22">
        <v>0</v>
      </c>
      <c r="EH34" s="22">
        <v>0</v>
      </c>
      <c r="EI34" s="22">
        <v>0</v>
      </c>
      <c r="EJ34" s="22">
        <v>0</v>
      </c>
      <c r="EK34" s="22">
        <v>0</v>
      </c>
      <c r="EL34" s="22">
        <v>0</v>
      </c>
      <c r="EM34" s="22">
        <v>0</v>
      </c>
      <c r="EO34" s="1"/>
      <c r="EP34" s="10" t="s">
        <v>300</v>
      </c>
      <c r="EQ34" s="1">
        <v>0</v>
      </c>
      <c r="ER34" s="1">
        <v>0</v>
      </c>
      <c r="ES34" s="1">
        <v>0</v>
      </c>
      <c r="ET34" s="1">
        <v>0</v>
      </c>
      <c r="EU34" s="1">
        <v>0</v>
      </c>
      <c r="EV34" s="1">
        <v>0</v>
      </c>
      <c r="EW34" s="1">
        <v>0</v>
      </c>
      <c r="EX34" s="1">
        <v>0</v>
      </c>
      <c r="EY34" s="1">
        <v>0</v>
      </c>
      <c r="EZ34" s="1">
        <v>0</v>
      </c>
      <c r="FA34" s="1">
        <v>0</v>
      </c>
      <c r="FB34" s="1">
        <v>0</v>
      </c>
      <c r="FC34" s="1">
        <v>0</v>
      </c>
      <c r="FD34" s="1">
        <v>0</v>
      </c>
      <c r="FE34" s="1">
        <v>0</v>
      </c>
      <c r="FF34" s="1">
        <v>0</v>
      </c>
      <c r="FG34" s="1">
        <v>0</v>
      </c>
      <c r="FH34" s="1">
        <v>0</v>
      </c>
      <c r="FI34" s="1">
        <v>0</v>
      </c>
      <c r="FJ34" s="1">
        <v>0</v>
      </c>
      <c r="FK34" s="1">
        <v>0</v>
      </c>
      <c r="FM34" s="1"/>
      <c r="FN34" s="10" t="s">
        <v>300</v>
      </c>
      <c r="FO34" s="1">
        <v>0</v>
      </c>
      <c r="FP34" s="1">
        <v>0</v>
      </c>
      <c r="FQ34" s="1">
        <v>0</v>
      </c>
      <c r="FR34" s="1">
        <v>0</v>
      </c>
      <c r="FS34" s="1">
        <v>0</v>
      </c>
      <c r="FT34" s="1">
        <v>0</v>
      </c>
      <c r="FU34" s="1">
        <v>0</v>
      </c>
      <c r="FV34" s="1">
        <v>0</v>
      </c>
      <c r="FW34" s="1">
        <v>0</v>
      </c>
      <c r="FX34" s="1">
        <v>0</v>
      </c>
      <c r="FY34" s="1">
        <v>0</v>
      </c>
      <c r="FZ34" s="1">
        <v>0</v>
      </c>
      <c r="GA34" s="1">
        <v>0</v>
      </c>
      <c r="GB34" s="1">
        <v>0</v>
      </c>
      <c r="GC34" s="1">
        <v>0</v>
      </c>
      <c r="GD34" s="1">
        <v>0</v>
      </c>
      <c r="GE34" s="1">
        <v>0</v>
      </c>
      <c r="GF34" s="1">
        <v>0</v>
      </c>
      <c r="GG34" s="1">
        <v>0</v>
      </c>
      <c r="GH34" s="1">
        <v>0</v>
      </c>
      <c r="GI34" s="1">
        <v>0</v>
      </c>
      <c r="GK34" s="1"/>
      <c r="GL34" s="10" t="s">
        <v>300</v>
      </c>
      <c r="GM34" s="1">
        <v>0</v>
      </c>
      <c r="GN34" s="1">
        <v>0</v>
      </c>
      <c r="GO34" s="1">
        <v>0</v>
      </c>
      <c r="GP34" s="1">
        <v>0</v>
      </c>
      <c r="GQ34" s="1">
        <v>0</v>
      </c>
      <c r="GR34" s="1">
        <v>0</v>
      </c>
      <c r="GS34" s="1">
        <v>0</v>
      </c>
      <c r="GT34" s="1">
        <v>0</v>
      </c>
      <c r="GU34" s="1">
        <v>0</v>
      </c>
      <c r="GV34" s="1">
        <v>0</v>
      </c>
      <c r="GW34" s="1">
        <v>0</v>
      </c>
      <c r="GX34" s="1">
        <v>0</v>
      </c>
      <c r="GY34" s="1">
        <v>0</v>
      </c>
      <c r="GZ34" s="1">
        <v>0</v>
      </c>
      <c r="HA34" s="1">
        <v>0</v>
      </c>
      <c r="HB34" s="1">
        <v>0</v>
      </c>
      <c r="HC34" s="1">
        <v>0</v>
      </c>
      <c r="HD34" s="1">
        <v>0</v>
      </c>
      <c r="HE34" s="1">
        <v>0</v>
      </c>
      <c r="HF34" s="1">
        <v>0</v>
      </c>
      <c r="HG34" s="1">
        <v>0</v>
      </c>
    </row>
    <row r="35" spans="1:215" ht="15">
      <c r="A35" s="1"/>
      <c r="B35" s="19" t="s">
        <v>302</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Y35" s="1"/>
      <c r="Z35" s="19" t="s">
        <v>302</v>
      </c>
      <c r="AA35" s="1">
        <v>0</v>
      </c>
      <c r="AB35" s="1">
        <v>0</v>
      </c>
      <c r="AC35" s="1">
        <v>0</v>
      </c>
      <c r="AD35" s="1">
        <v>0</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W35" s="22"/>
      <c r="AX35" s="29" t="s">
        <v>303</v>
      </c>
      <c r="AY35" s="22">
        <v>0</v>
      </c>
      <c r="AZ35" s="22">
        <v>0</v>
      </c>
      <c r="BA35" s="22">
        <v>0</v>
      </c>
      <c r="BB35" s="22">
        <v>0</v>
      </c>
      <c r="BC35" s="22">
        <v>0</v>
      </c>
      <c r="BD35" s="22">
        <v>0</v>
      </c>
      <c r="BE35" s="22">
        <v>0</v>
      </c>
      <c r="BF35" s="22">
        <v>0</v>
      </c>
      <c r="BG35" s="22">
        <v>0</v>
      </c>
      <c r="BH35" s="22">
        <v>0</v>
      </c>
      <c r="BI35" s="22">
        <v>0</v>
      </c>
      <c r="BJ35" s="22">
        <v>0</v>
      </c>
      <c r="BK35" s="22">
        <v>0</v>
      </c>
      <c r="BL35" s="22">
        <v>0</v>
      </c>
      <c r="BM35" s="22">
        <v>0</v>
      </c>
      <c r="BN35" s="22">
        <v>0</v>
      </c>
      <c r="BO35" s="22">
        <v>0</v>
      </c>
      <c r="BP35" s="22">
        <v>0</v>
      </c>
      <c r="BQ35" s="22">
        <v>0</v>
      </c>
      <c r="BR35" s="22">
        <v>0</v>
      </c>
      <c r="BS35" s="22">
        <v>0</v>
      </c>
      <c r="BT35" s="38"/>
      <c r="BU35" s="22"/>
      <c r="BV35" s="29" t="s">
        <v>303</v>
      </c>
      <c r="BW35" s="22">
        <v>0.1</v>
      </c>
      <c r="BX35" s="22">
        <v>0.1</v>
      </c>
      <c r="BY35" s="22">
        <v>0.1</v>
      </c>
      <c r="BZ35" s="22">
        <v>0.1</v>
      </c>
      <c r="CA35" s="22">
        <v>0.1</v>
      </c>
      <c r="CB35" s="22">
        <v>0.1</v>
      </c>
      <c r="CC35" s="22">
        <v>0.1</v>
      </c>
      <c r="CD35" s="22">
        <v>0.1</v>
      </c>
      <c r="CE35" s="22">
        <v>0.1</v>
      </c>
      <c r="CF35" s="22">
        <v>0.1</v>
      </c>
      <c r="CG35" s="22">
        <v>0.1</v>
      </c>
      <c r="CH35" s="22">
        <v>0.1</v>
      </c>
      <c r="CI35" s="22">
        <v>0.1</v>
      </c>
      <c r="CJ35" s="22">
        <v>0.1</v>
      </c>
      <c r="CK35" s="22">
        <v>0.1</v>
      </c>
      <c r="CL35" s="22">
        <v>0.1</v>
      </c>
      <c r="CM35" s="22">
        <v>0.1</v>
      </c>
      <c r="CN35" s="22">
        <v>0</v>
      </c>
      <c r="CO35" s="22">
        <v>0</v>
      </c>
      <c r="CP35" s="22">
        <v>0</v>
      </c>
      <c r="CQ35" s="22">
        <v>0</v>
      </c>
      <c r="CR35" s="38"/>
      <c r="CS35" s="22"/>
      <c r="CT35" s="29" t="s">
        <v>303</v>
      </c>
      <c r="CU35" s="22">
        <v>0.1</v>
      </c>
      <c r="CV35" s="22">
        <v>0.1</v>
      </c>
      <c r="CW35" s="22">
        <v>0.2</v>
      </c>
      <c r="CX35" s="22">
        <v>0.2</v>
      </c>
      <c r="CY35" s="22">
        <v>0.1</v>
      </c>
      <c r="CZ35" s="22">
        <v>0.2</v>
      </c>
      <c r="DA35" s="22">
        <v>0.1</v>
      </c>
      <c r="DB35" s="22">
        <v>0.1</v>
      </c>
      <c r="DC35" s="22">
        <v>0.1</v>
      </c>
      <c r="DD35" s="22">
        <v>0.1</v>
      </c>
      <c r="DE35" s="22">
        <v>0.1</v>
      </c>
      <c r="DF35" s="22">
        <v>0.1</v>
      </c>
      <c r="DG35" s="22">
        <v>0.1</v>
      </c>
      <c r="DH35" s="22">
        <v>0.1</v>
      </c>
      <c r="DI35" s="22">
        <v>0.1</v>
      </c>
      <c r="DJ35" s="22">
        <v>0.1</v>
      </c>
      <c r="DK35" s="22">
        <v>0.1</v>
      </c>
      <c r="DL35" s="22">
        <v>0.1</v>
      </c>
      <c r="DM35" s="22">
        <v>0</v>
      </c>
      <c r="DN35" s="22">
        <v>0</v>
      </c>
      <c r="DO35" s="22">
        <v>0</v>
      </c>
      <c r="DP35" s="38"/>
      <c r="DQ35" s="22"/>
      <c r="DR35" s="29" t="s">
        <v>303</v>
      </c>
      <c r="DS35" s="22">
        <v>0</v>
      </c>
      <c r="DT35" s="22">
        <v>0</v>
      </c>
      <c r="DU35" s="22">
        <v>0</v>
      </c>
      <c r="DV35" s="22">
        <v>0</v>
      </c>
      <c r="DW35" s="22">
        <v>0</v>
      </c>
      <c r="DX35" s="22">
        <v>0</v>
      </c>
      <c r="DY35" s="22">
        <v>0</v>
      </c>
      <c r="DZ35" s="22">
        <v>0</v>
      </c>
      <c r="EA35" s="22">
        <v>0</v>
      </c>
      <c r="EB35" s="22">
        <v>0</v>
      </c>
      <c r="EC35" s="22">
        <v>0</v>
      </c>
      <c r="ED35" s="22">
        <v>0</v>
      </c>
      <c r="EE35" s="22">
        <v>0</v>
      </c>
      <c r="EF35" s="22">
        <v>0</v>
      </c>
      <c r="EG35" s="22">
        <v>0</v>
      </c>
      <c r="EH35" s="22">
        <v>0</v>
      </c>
      <c r="EI35" s="22">
        <v>0</v>
      </c>
      <c r="EJ35" s="22">
        <v>0</v>
      </c>
      <c r="EK35" s="22">
        <v>0</v>
      </c>
      <c r="EL35" s="22">
        <v>0</v>
      </c>
      <c r="EM35" s="22">
        <v>0</v>
      </c>
      <c r="EO35" s="1"/>
      <c r="EP35" s="10" t="s">
        <v>302</v>
      </c>
      <c r="EQ35" s="1">
        <v>0</v>
      </c>
      <c r="ER35" s="1">
        <v>0</v>
      </c>
      <c r="ES35" s="1">
        <v>0</v>
      </c>
      <c r="ET35" s="1">
        <v>0</v>
      </c>
      <c r="EU35" s="1">
        <v>0</v>
      </c>
      <c r="EV35" s="1">
        <v>0</v>
      </c>
      <c r="EW35" s="1">
        <v>0</v>
      </c>
      <c r="EX35" s="1">
        <v>0</v>
      </c>
      <c r="EY35" s="1">
        <v>0</v>
      </c>
      <c r="EZ35" s="1">
        <v>0</v>
      </c>
      <c r="FA35" s="1">
        <v>0</v>
      </c>
      <c r="FB35" s="1">
        <v>0</v>
      </c>
      <c r="FC35" s="1">
        <v>0</v>
      </c>
      <c r="FD35" s="1">
        <v>0</v>
      </c>
      <c r="FE35" s="1">
        <v>0</v>
      </c>
      <c r="FF35" s="1">
        <v>0</v>
      </c>
      <c r="FG35" s="1">
        <v>0</v>
      </c>
      <c r="FH35" s="1">
        <v>0</v>
      </c>
      <c r="FI35" s="1">
        <v>0</v>
      </c>
      <c r="FJ35" s="1">
        <v>0</v>
      </c>
      <c r="FK35" s="1">
        <v>0</v>
      </c>
      <c r="FM35" s="1"/>
      <c r="FN35" s="10" t="s">
        <v>302</v>
      </c>
      <c r="FO35" s="1">
        <v>0.1</v>
      </c>
      <c r="FP35" s="1">
        <v>0.1</v>
      </c>
      <c r="FQ35" s="1">
        <v>0.1</v>
      </c>
      <c r="FR35" s="1">
        <v>0.1</v>
      </c>
      <c r="FS35" s="1">
        <v>0.1</v>
      </c>
      <c r="FT35" s="1">
        <v>0.1</v>
      </c>
      <c r="FU35" s="1">
        <v>0.1</v>
      </c>
      <c r="FV35" s="1">
        <v>0.1</v>
      </c>
      <c r="FW35" s="1">
        <v>0.1</v>
      </c>
      <c r="FX35" s="1">
        <v>0.1</v>
      </c>
      <c r="FY35" s="1">
        <v>0.1</v>
      </c>
      <c r="FZ35" s="1">
        <v>0.1</v>
      </c>
      <c r="GA35" s="1">
        <v>0.1</v>
      </c>
      <c r="GB35" s="1">
        <v>0.1</v>
      </c>
      <c r="GC35" s="1">
        <v>0.1</v>
      </c>
      <c r="GD35" s="1">
        <v>0.1</v>
      </c>
      <c r="GE35" s="1">
        <v>0.1</v>
      </c>
      <c r="GF35" s="1">
        <v>0</v>
      </c>
      <c r="GG35" s="1">
        <v>0</v>
      </c>
      <c r="GH35" s="1">
        <v>0</v>
      </c>
      <c r="GI35" s="1">
        <v>0</v>
      </c>
      <c r="GK35" s="1"/>
      <c r="GL35" s="10" t="s">
        <v>302</v>
      </c>
      <c r="GM35" s="1">
        <v>0.1</v>
      </c>
      <c r="GN35" s="1">
        <v>0.1</v>
      </c>
      <c r="GO35" s="1">
        <v>0.1</v>
      </c>
      <c r="GP35" s="1">
        <v>0.1</v>
      </c>
      <c r="GQ35" s="1">
        <v>0.1</v>
      </c>
      <c r="GR35" s="1">
        <v>0.1</v>
      </c>
      <c r="GS35" s="1">
        <v>0.1</v>
      </c>
      <c r="GT35" s="1">
        <v>0.1</v>
      </c>
      <c r="GU35" s="1">
        <v>0.1</v>
      </c>
      <c r="GV35" s="1">
        <v>0</v>
      </c>
      <c r="GW35" s="1">
        <v>0</v>
      </c>
      <c r="GX35" s="1">
        <v>0</v>
      </c>
      <c r="GY35" s="1">
        <v>0</v>
      </c>
      <c r="GZ35" s="1">
        <v>0.1</v>
      </c>
      <c r="HA35" s="1">
        <v>0.1</v>
      </c>
      <c r="HB35" s="1">
        <v>0</v>
      </c>
      <c r="HC35" s="1">
        <v>0</v>
      </c>
      <c r="HD35" s="1">
        <v>0</v>
      </c>
      <c r="HE35" s="1">
        <v>0</v>
      </c>
      <c r="HF35" s="1">
        <v>0</v>
      </c>
      <c r="HG35" s="1">
        <v>0</v>
      </c>
    </row>
    <row r="36" spans="1:215" ht="15">
      <c r="A36" s="1"/>
      <c r="B36" s="19" t="s">
        <v>304</v>
      </c>
      <c r="C36" s="2" t="s">
        <v>305</v>
      </c>
      <c r="D36" s="2" t="s">
        <v>305</v>
      </c>
      <c r="E36" s="2" t="s">
        <v>305</v>
      </c>
      <c r="F36" s="2" t="s">
        <v>305</v>
      </c>
      <c r="G36" s="2" t="s">
        <v>305</v>
      </c>
      <c r="H36" s="2" t="s">
        <v>305</v>
      </c>
      <c r="I36" s="2" t="s">
        <v>305</v>
      </c>
      <c r="J36" s="2" t="s">
        <v>305</v>
      </c>
      <c r="K36" s="2" t="s">
        <v>305</v>
      </c>
      <c r="L36" s="2" t="s">
        <v>305</v>
      </c>
      <c r="M36" s="2" t="s">
        <v>305</v>
      </c>
      <c r="N36" s="2">
        <v>0</v>
      </c>
      <c r="O36" s="2">
        <v>0</v>
      </c>
      <c r="P36" s="2">
        <v>0</v>
      </c>
      <c r="Q36" s="2">
        <v>0</v>
      </c>
      <c r="R36" s="2" t="s">
        <v>305</v>
      </c>
      <c r="S36" s="2" t="s">
        <v>305</v>
      </c>
      <c r="T36" s="2" t="s">
        <v>305</v>
      </c>
      <c r="U36" s="2" t="s">
        <v>305</v>
      </c>
      <c r="V36" s="2" t="s">
        <v>305</v>
      </c>
      <c r="W36" s="2" t="s">
        <v>305</v>
      </c>
      <c r="Y36" s="1"/>
      <c r="Z36" s="19" t="s">
        <v>304</v>
      </c>
      <c r="AA36" s="2" t="s">
        <v>305</v>
      </c>
      <c r="AB36" s="2" t="s">
        <v>305</v>
      </c>
      <c r="AC36" s="2" t="s">
        <v>305</v>
      </c>
      <c r="AD36" s="2" t="s">
        <v>305</v>
      </c>
      <c r="AE36" s="2" t="s">
        <v>305</v>
      </c>
      <c r="AF36" s="2" t="s">
        <v>305</v>
      </c>
      <c r="AG36" s="2" t="s">
        <v>305</v>
      </c>
      <c r="AH36" s="2" t="s">
        <v>305</v>
      </c>
      <c r="AI36" s="2" t="s">
        <v>305</v>
      </c>
      <c r="AJ36" s="2" t="s">
        <v>305</v>
      </c>
      <c r="AK36" s="2" t="s">
        <v>305</v>
      </c>
      <c r="AL36" s="2">
        <v>0</v>
      </c>
      <c r="AM36" s="2">
        <v>0</v>
      </c>
      <c r="AN36" s="2">
        <v>0</v>
      </c>
      <c r="AO36" s="2">
        <v>0</v>
      </c>
      <c r="AP36" s="2" t="s">
        <v>305</v>
      </c>
      <c r="AQ36" s="2" t="s">
        <v>305</v>
      </c>
      <c r="AR36" s="2" t="s">
        <v>305</v>
      </c>
      <c r="AS36" s="2" t="s">
        <v>305</v>
      </c>
      <c r="AT36" s="2" t="s">
        <v>305</v>
      </c>
      <c r="AU36" s="2" t="s">
        <v>305</v>
      </c>
      <c r="AW36" s="22"/>
      <c r="AX36" s="29" t="s">
        <v>306</v>
      </c>
      <c r="AY36" s="23" t="s">
        <v>307</v>
      </c>
      <c r="AZ36" s="23" t="s">
        <v>307</v>
      </c>
      <c r="BA36" s="23" t="s">
        <v>307</v>
      </c>
      <c r="BB36" s="23" t="s">
        <v>307</v>
      </c>
      <c r="BC36" s="23" t="s">
        <v>307</v>
      </c>
      <c r="BD36" s="23" t="s">
        <v>307</v>
      </c>
      <c r="BE36" s="23" t="s">
        <v>307</v>
      </c>
      <c r="BF36" s="23" t="s">
        <v>307</v>
      </c>
      <c r="BG36" s="23" t="s">
        <v>307</v>
      </c>
      <c r="BH36" s="23" t="s">
        <v>307</v>
      </c>
      <c r="BI36" s="23" t="s">
        <v>307</v>
      </c>
      <c r="BJ36" s="23">
        <v>0</v>
      </c>
      <c r="BK36" s="23">
        <v>0</v>
      </c>
      <c r="BL36" s="23">
        <v>0</v>
      </c>
      <c r="BM36" s="23">
        <v>0</v>
      </c>
      <c r="BN36" s="23" t="s">
        <v>307</v>
      </c>
      <c r="BO36" s="23" t="s">
        <v>307</v>
      </c>
      <c r="BP36" s="23" t="s">
        <v>307</v>
      </c>
      <c r="BQ36" s="23" t="s">
        <v>307</v>
      </c>
      <c r="BR36" s="23" t="s">
        <v>307</v>
      </c>
      <c r="BS36" s="23" t="s">
        <v>307</v>
      </c>
      <c r="BT36" s="38"/>
      <c r="BU36" s="22"/>
      <c r="BV36" s="29" t="s">
        <v>306</v>
      </c>
      <c r="BW36" s="23" t="s">
        <v>307</v>
      </c>
      <c r="BX36" s="23" t="s">
        <v>307</v>
      </c>
      <c r="BY36" s="23" t="s">
        <v>307</v>
      </c>
      <c r="BZ36" s="23" t="s">
        <v>307</v>
      </c>
      <c r="CA36" s="23" t="s">
        <v>307</v>
      </c>
      <c r="CB36" s="23" t="s">
        <v>307</v>
      </c>
      <c r="CC36" s="23" t="s">
        <v>307</v>
      </c>
      <c r="CD36" s="23" t="s">
        <v>307</v>
      </c>
      <c r="CE36" s="23" t="s">
        <v>307</v>
      </c>
      <c r="CF36" s="23" t="s">
        <v>307</v>
      </c>
      <c r="CG36" s="23" t="s">
        <v>307</v>
      </c>
      <c r="CH36" s="23">
        <v>0</v>
      </c>
      <c r="CI36" s="23">
        <v>0</v>
      </c>
      <c r="CJ36" s="23">
        <v>0</v>
      </c>
      <c r="CK36" s="23">
        <v>0</v>
      </c>
      <c r="CL36" s="23" t="s">
        <v>307</v>
      </c>
      <c r="CM36" s="23" t="s">
        <v>307</v>
      </c>
      <c r="CN36" s="23" t="s">
        <v>307</v>
      </c>
      <c r="CO36" s="23" t="s">
        <v>307</v>
      </c>
      <c r="CP36" s="23" t="s">
        <v>307</v>
      </c>
      <c r="CQ36" s="23" t="s">
        <v>307</v>
      </c>
      <c r="CR36" s="38"/>
      <c r="CS36" s="22"/>
      <c r="CT36" s="29" t="s">
        <v>306</v>
      </c>
      <c r="CU36" s="23" t="s">
        <v>307</v>
      </c>
      <c r="CV36" s="23" t="s">
        <v>307</v>
      </c>
      <c r="CW36" s="23" t="s">
        <v>307</v>
      </c>
      <c r="CX36" s="23" t="s">
        <v>307</v>
      </c>
      <c r="CY36" s="23" t="s">
        <v>307</v>
      </c>
      <c r="CZ36" s="23" t="s">
        <v>307</v>
      </c>
      <c r="DA36" s="23" t="s">
        <v>307</v>
      </c>
      <c r="DB36" s="23">
        <v>0</v>
      </c>
      <c r="DC36" s="23">
        <v>0</v>
      </c>
      <c r="DD36" s="23">
        <v>0</v>
      </c>
      <c r="DE36" s="23">
        <v>0</v>
      </c>
      <c r="DF36" s="23">
        <v>0</v>
      </c>
      <c r="DG36" s="23">
        <v>0</v>
      </c>
      <c r="DH36" s="23">
        <v>0</v>
      </c>
      <c r="DI36" s="23">
        <v>0</v>
      </c>
      <c r="DJ36" s="23" t="s">
        <v>307</v>
      </c>
      <c r="DK36" s="23" t="s">
        <v>307</v>
      </c>
      <c r="DL36" s="23" t="s">
        <v>307</v>
      </c>
      <c r="DM36" s="23" t="s">
        <v>307</v>
      </c>
      <c r="DN36" s="23" t="s">
        <v>307</v>
      </c>
      <c r="DO36" s="23" t="s">
        <v>307</v>
      </c>
      <c r="DP36" s="38"/>
      <c r="DQ36" s="22"/>
      <c r="DR36" s="29" t="s">
        <v>306</v>
      </c>
      <c r="DS36" s="23" t="s">
        <v>307</v>
      </c>
      <c r="DT36" s="23" t="s">
        <v>307</v>
      </c>
      <c r="DU36" s="23" t="s">
        <v>307</v>
      </c>
      <c r="DV36" s="23" t="s">
        <v>307</v>
      </c>
      <c r="DW36" s="23" t="s">
        <v>307</v>
      </c>
      <c r="DX36" s="23" t="s">
        <v>307</v>
      </c>
      <c r="DY36" s="23" t="s">
        <v>307</v>
      </c>
      <c r="DZ36" s="23" t="s">
        <v>307</v>
      </c>
      <c r="EA36" s="23">
        <v>0</v>
      </c>
      <c r="EB36" s="23">
        <v>0</v>
      </c>
      <c r="EC36" s="23">
        <v>0</v>
      </c>
      <c r="ED36" s="23">
        <v>0</v>
      </c>
      <c r="EE36" s="23">
        <v>0</v>
      </c>
      <c r="EF36" s="23">
        <v>0</v>
      </c>
      <c r="EG36" s="23">
        <v>0</v>
      </c>
      <c r="EH36" s="23" t="s">
        <v>307</v>
      </c>
      <c r="EI36" s="23" t="s">
        <v>307</v>
      </c>
      <c r="EJ36" s="23" t="s">
        <v>307</v>
      </c>
      <c r="EK36" s="23" t="s">
        <v>307</v>
      </c>
      <c r="EL36" s="23" t="s">
        <v>307</v>
      </c>
      <c r="EM36" s="23" t="s">
        <v>307</v>
      </c>
      <c r="EO36" s="1"/>
      <c r="EP36" s="10" t="s">
        <v>304</v>
      </c>
      <c r="EQ36" s="2" t="s">
        <v>305</v>
      </c>
      <c r="ER36" s="2" t="s">
        <v>305</v>
      </c>
      <c r="ES36" s="2" t="s">
        <v>305</v>
      </c>
      <c r="ET36" s="2" t="s">
        <v>305</v>
      </c>
      <c r="EU36" s="2" t="s">
        <v>305</v>
      </c>
      <c r="EV36" s="2" t="s">
        <v>305</v>
      </c>
      <c r="EW36" s="2" t="s">
        <v>305</v>
      </c>
      <c r="EX36" s="2" t="s">
        <v>305</v>
      </c>
      <c r="EY36" s="2" t="s">
        <v>305</v>
      </c>
      <c r="EZ36" s="2" t="s">
        <v>305</v>
      </c>
      <c r="FA36" s="2" t="s">
        <v>305</v>
      </c>
      <c r="FB36" s="2">
        <v>0</v>
      </c>
      <c r="FC36" s="2">
        <v>0</v>
      </c>
      <c r="FD36" s="2">
        <v>0</v>
      </c>
      <c r="FE36" s="2">
        <v>0</v>
      </c>
      <c r="FF36" s="2" t="s">
        <v>305</v>
      </c>
      <c r="FG36" s="2" t="s">
        <v>305</v>
      </c>
      <c r="FH36" s="2" t="s">
        <v>305</v>
      </c>
      <c r="FI36" s="2" t="s">
        <v>305</v>
      </c>
      <c r="FJ36" s="2" t="s">
        <v>305</v>
      </c>
      <c r="FK36" s="2" t="s">
        <v>305</v>
      </c>
      <c r="FM36" s="1"/>
      <c r="FN36" s="10" t="s">
        <v>304</v>
      </c>
      <c r="FO36" s="2" t="s">
        <v>305</v>
      </c>
      <c r="FP36" s="2" t="s">
        <v>305</v>
      </c>
      <c r="FQ36" s="2" t="s">
        <v>305</v>
      </c>
      <c r="FR36" s="2" t="s">
        <v>305</v>
      </c>
      <c r="FS36" s="2" t="s">
        <v>305</v>
      </c>
      <c r="FT36" s="2" t="s">
        <v>305</v>
      </c>
      <c r="FU36" s="2" t="s">
        <v>305</v>
      </c>
      <c r="FV36" s="2" t="s">
        <v>305</v>
      </c>
      <c r="FW36" s="2" t="s">
        <v>305</v>
      </c>
      <c r="FX36" s="2" t="s">
        <v>305</v>
      </c>
      <c r="FY36" s="2" t="s">
        <v>305</v>
      </c>
      <c r="FZ36" s="2">
        <v>0</v>
      </c>
      <c r="GA36" s="2">
        <v>0</v>
      </c>
      <c r="GB36" s="2">
        <v>0</v>
      </c>
      <c r="GC36" s="2">
        <v>0</v>
      </c>
      <c r="GD36" s="2" t="s">
        <v>305</v>
      </c>
      <c r="GE36" s="2" t="s">
        <v>305</v>
      </c>
      <c r="GF36" s="2" t="s">
        <v>305</v>
      </c>
      <c r="GG36" s="2" t="s">
        <v>305</v>
      </c>
      <c r="GH36" s="2" t="s">
        <v>305</v>
      </c>
      <c r="GI36" s="2" t="s">
        <v>305</v>
      </c>
      <c r="GK36" s="1"/>
      <c r="GL36" s="10" t="s">
        <v>304</v>
      </c>
      <c r="GM36" s="2" t="s">
        <v>305</v>
      </c>
      <c r="GN36" s="2" t="s">
        <v>305</v>
      </c>
      <c r="GO36" s="2" t="s">
        <v>305</v>
      </c>
      <c r="GP36" s="2" t="s">
        <v>305</v>
      </c>
      <c r="GQ36" s="2" t="s">
        <v>305</v>
      </c>
      <c r="GR36" s="2" t="s">
        <v>305</v>
      </c>
      <c r="GS36" s="2" t="s">
        <v>305</v>
      </c>
      <c r="GT36" s="2" t="s">
        <v>305</v>
      </c>
      <c r="GU36" s="2" t="s">
        <v>305</v>
      </c>
      <c r="GV36" s="2" t="s">
        <v>305</v>
      </c>
      <c r="GW36" s="2">
        <v>0</v>
      </c>
      <c r="GX36" s="2">
        <v>0</v>
      </c>
      <c r="GY36" s="2">
        <v>0</v>
      </c>
      <c r="GZ36" s="2">
        <v>0</v>
      </c>
      <c r="HA36" s="2">
        <v>0</v>
      </c>
      <c r="HB36" s="2" t="s">
        <v>305</v>
      </c>
      <c r="HC36" s="2" t="s">
        <v>305</v>
      </c>
      <c r="HD36" s="2" t="s">
        <v>305</v>
      </c>
      <c r="HE36" s="2" t="s">
        <v>305</v>
      </c>
      <c r="HF36" s="2" t="s">
        <v>305</v>
      </c>
      <c r="HG36" s="2" t="s">
        <v>305</v>
      </c>
    </row>
    <row r="37" spans="1:215" ht="15">
      <c r="A37" s="1"/>
      <c r="B37" s="19" t="s">
        <v>308</v>
      </c>
      <c r="C37" s="1">
        <v>0</v>
      </c>
      <c r="D37" s="2" t="s">
        <v>305</v>
      </c>
      <c r="E37" s="2" t="s">
        <v>305</v>
      </c>
      <c r="F37" s="2" t="s">
        <v>305</v>
      </c>
      <c r="G37" s="2" t="s">
        <v>305</v>
      </c>
      <c r="H37" s="2" t="s">
        <v>305</v>
      </c>
      <c r="I37" s="2" t="s">
        <v>305</v>
      </c>
      <c r="J37" s="2" t="s">
        <v>305</v>
      </c>
      <c r="K37" s="2" t="s">
        <v>305</v>
      </c>
      <c r="L37" s="2" t="s">
        <v>305</v>
      </c>
      <c r="M37" s="2" t="s">
        <v>305</v>
      </c>
      <c r="N37" s="2" t="s">
        <v>305</v>
      </c>
      <c r="O37" s="2" t="s">
        <v>305</v>
      </c>
      <c r="P37" s="2" t="s">
        <v>305</v>
      </c>
      <c r="Q37" s="2" t="s">
        <v>305</v>
      </c>
      <c r="R37" s="2" t="s">
        <v>305</v>
      </c>
      <c r="S37" s="2" t="s">
        <v>305</v>
      </c>
      <c r="T37" s="2" t="s">
        <v>305</v>
      </c>
      <c r="U37" s="2" t="s">
        <v>305</v>
      </c>
      <c r="V37" s="2" t="s">
        <v>305</v>
      </c>
      <c r="W37" s="2" t="s">
        <v>305</v>
      </c>
      <c r="Y37" s="1"/>
      <c r="Z37" s="19" t="s">
        <v>308</v>
      </c>
      <c r="AA37" s="1">
        <v>0</v>
      </c>
      <c r="AB37" s="2" t="s">
        <v>305</v>
      </c>
      <c r="AC37" s="2" t="s">
        <v>305</v>
      </c>
      <c r="AD37" s="2" t="s">
        <v>305</v>
      </c>
      <c r="AE37" s="2" t="s">
        <v>305</v>
      </c>
      <c r="AF37" s="2" t="s">
        <v>305</v>
      </c>
      <c r="AG37" s="2" t="s">
        <v>305</v>
      </c>
      <c r="AH37" s="2" t="s">
        <v>305</v>
      </c>
      <c r="AI37" s="2" t="s">
        <v>305</v>
      </c>
      <c r="AJ37" s="2" t="s">
        <v>305</v>
      </c>
      <c r="AK37" s="2" t="s">
        <v>305</v>
      </c>
      <c r="AL37" s="2" t="s">
        <v>305</v>
      </c>
      <c r="AM37" s="2" t="s">
        <v>305</v>
      </c>
      <c r="AN37" s="2" t="s">
        <v>305</v>
      </c>
      <c r="AO37" s="2" t="s">
        <v>305</v>
      </c>
      <c r="AP37" s="2" t="s">
        <v>305</v>
      </c>
      <c r="AQ37" s="2" t="s">
        <v>305</v>
      </c>
      <c r="AR37" s="2" t="s">
        <v>305</v>
      </c>
      <c r="AS37" s="2" t="s">
        <v>305</v>
      </c>
      <c r="AT37" s="2" t="s">
        <v>305</v>
      </c>
      <c r="AU37" s="2" t="s">
        <v>305</v>
      </c>
      <c r="AW37" s="22"/>
      <c r="AX37" s="29" t="s">
        <v>309</v>
      </c>
      <c r="AY37" s="22">
        <v>0</v>
      </c>
      <c r="AZ37" s="23" t="s">
        <v>307</v>
      </c>
      <c r="BA37" s="23" t="s">
        <v>307</v>
      </c>
      <c r="BB37" s="23" t="s">
        <v>307</v>
      </c>
      <c r="BC37" s="23" t="s">
        <v>307</v>
      </c>
      <c r="BD37" s="23" t="s">
        <v>307</v>
      </c>
      <c r="BE37" s="23" t="s">
        <v>307</v>
      </c>
      <c r="BF37" s="23" t="s">
        <v>307</v>
      </c>
      <c r="BG37" s="23" t="s">
        <v>307</v>
      </c>
      <c r="BH37" s="23" t="s">
        <v>307</v>
      </c>
      <c r="BI37" s="23" t="s">
        <v>307</v>
      </c>
      <c r="BJ37" s="23" t="s">
        <v>307</v>
      </c>
      <c r="BK37" s="23" t="s">
        <v>307</v>
      </c>
      <c r="BL37" s="23" t="s">
        <v>307</v>
      </c>
      <c r="BM37" s="23" t="s">
        <v>307</v>
      </c>
      <c r="BN37" s="23" t="s">
        <v>307</v>
      </c>
      <c r="BO37" s="23" t="s">
        <v>307</v>
      </c>
      <c r="BP37" s="23" t="s">
        <v>307</v>
      </c>
      <c r="BQ37" s="23" t="s">
        <v>307</v>
      </c>
      <c r="BR37" s="23" t="s">
        <v>307</v>
      </c>
      <c r="BS37" s="23" t="s">
        <v>307</v>
      </c>
      <c r="BT37" s="38"/>
      <c r="BU37" s="22"/>
      <c r="BV37" s="29" t="s">
        <v>309</v>
      </c>
      <c r="BW37" s="22">
        <v>0</v>
      </c>
      <c r="BX37" s="23" t="s">
        <v>307</v>
      </c>
      <c r="BY37" s="23" t="s">
        <v>307</v>
      </c>
      <c r="BZ37" s="23" t="s">
        <v>307</v>
      </c>
      <c r="CA37" s="23" t="s">
        <v>307</v>
      </c>
      <c r="CB37" s="23" t="s">
        <v>307</v>
      </c>
      <c r="CC37" s="23" t="s">
        <v>307</v>
      </c>
      <c r="CD37" s="23" t="s">
        <v>307</v>
      </c>
      <c r="CE37" s="23" t="s">
        <v>307</v>
      </c>
      <c r="CF37" s="23" t="s">
        <v>307</v>
      </c>
      <c r="CG37" s="23" t="s">
        <v>307</v>
      </c>
      <c r="CH37" s="23" t="s">
        <v>307</v>
      </c>
      <c r="CI37" s="23" t="s">
        <v>307</v>
      </c>
      <c r="CJ37" s="23" t="s">
        <v>307</v>
      </c>
      <c r="CK37" s="23" t="s">
        <v>307</v>
      </c>
      <c r="CL37" s="23" t="s">
        <v>307</v>
      </c>
      <c r="CM37" s="23" t="s">
        <v>307</v>
      </c>
      <c r="CN37" s="23" t="s">
        <v>307</v>
      </c>
      <c r="CO37" s="23" t="s">
        <v>307</v>
      </c>
      <c r="CP37" s="23" t="s">
        <v>307</v>
      </c>
      <c r="CQ37" s="23" t="s">
        <v>307</v>
      </c>
      <c r="CR37" s="38"/>
      <c r="CS37" s="22"/>
      <c r="CT37" s="29" t="s">
        <v>309</v>
      </c>
      <c r="CU37" s="22">
        <v>0</v>
      </c>
      <c r="CV37" s="23" t="s">
        <v>307</v>
      </c>
      <c r="CW37" s="23" t="s">
        <v>307</v>
      </c>
      <c r="CX37" s="23" t="s">
        <v>307</v>
      </c>
      <c r="CY37" s="23" t="s">
        <v>307</v>
      </c>
      <c r="CZ37" s="23" t="s">
        <v>307</v>
      </c>
      <c r="DA37" s="23" t="s">
        <v>307</v>
      </c>
      <c r="DB37" s="23" t="s">
        <v>307</v>
      </c>
      <c r="DC37" s="23" t="s">
        <v>307</v>
      </c>
      <c r="DD37" s="23" t="s">
        <v>307</v>
      </c>
      <c r="DE37" s="23" t="s">
        <v>307</v>
      </c>
      <c r="DF37" s="23" t="s">
        <v>307</v>
      </c>
      <c r="DG37" s="23" t="s">
        <v>307</v>
      </c>
      <c r="DH37" s="23" t="s">
        <v>307</v>
      </c>
      <c r="DI37" s="23" t="s">
        <v>307</v>
      </c>
      <c r="DJ37" s="23" t="s">
        <v>307</v>
      </c>
      <c r="DK37" s="23" t="s">
        <v>307</v>
      </c>
      <c r="DL37" s="23" t="s">
        <v>307</v>
      </c>
      <c r="DM37" s="23" t="s">
        <v>307</v>
      </c>
      <c r="DN37" s="23" t="s">
        <v>307</v>
      </c>
      <c r="DO37" s="23" t="s">
        <v>307</v>
      </c>
      <c r="DP37" s="38"/>
      <c r="DQ37" s="22"/>
      <c r="DR37" s="29" t="s">
        <v>309</v>
      </c>
      <c r="DS37" s="22">
        <v>0</v>
      </c>
      <c r="DT37" s="23" t="s">
        <v>307</v>
      </c>
      <c r="DU37" s="23" t="s">
        <v>307</v>
      </c>
      <c r="DV37" s="23" t="s">
        <v>307</v>
      </c>
      <c r="DW37" s="23" t="s">
        <v>307</v>
      </c>
      <c r="DX37" s="23" t="s">
        <v>307</v>
      </c>
      <c r="DY37" s="23" t="s">
        <v>307</v>
      </c>
      <c r="DZ37" s="23" t="s">
        <v>307</v>
      </c>
      <c r="EA37" s="23" t="s">
        <v>307</v>
      </c>
      <c r="EB37" s="23" t="s">
        <v>307</v>
      </c>
      <c r="EC37" s="23" t="s">
        <v>307</v>
      </c>
      <c r="ED37" s="23" t="s">
        <v>307</v>
      </c>
      <c r="EE37" s="23" t="s">
        <v>307</v>
      </c>
      <c r="EF37" s="23" t="s">
        <v>307</v>
      </c>
      <c r="EG37" s="23" t="s">
        <v>307</v>
      </c>
      <c r="EH37" s="23" t="s">
        <v>307</v>
      </c>
      <c r="EI37" s="23" t="s">
        <v>307</v>
      </c>
      <c r="EJ37" s="23" t="s">
        <v>307</v>
      </c>
      <c r="EK37" s="23" t="s">
        <v>307</v>
      </c>
      <c r="EL37" s="23" t="s">
        <v>307</v>
      </c>
      <c r="EM37" s="23" t="s">
        <v>307</v>
      </c>
      <c r="EO37" s="1"/>
      <c r="EP37" s="10" t="s">
        <v>308</v>
      </c>
      <c r="EQ37" s="1">
        <v>0</v>
      </c>
      <c r="ER37" s="2" t="s">
        <v>305</v>
      </c>
      <c r="ES37" s="2" t="s">
        <v>305</v>
      </c>
      <c r="ET37" s="2" t="s">
        <v>305</v>
      </c>
      <c r="EU37" s="2" t="s">
        <v>305</v>
      </c>
      <c r="EV37" s="2" t="s">
        <v>305</v>
      </c>
      <c r="EW37" s="2" t="s">
        <v>305</v>
      </c>
      <c r="EX37" s="2" t="s">
        <v>305</v>
      </c>
      <c r="EY37" s="2" t="s">
        <v>305</v>
      </c>
      <c r="EZ37" s="2" t="s">
        <v>305</v>
      </c>
      <c r="FA37" s="2" t="s">
        <v>305</v>
      </c>
      <c r="FB37" s="2" t="s">
        <v>305</v>
      </c>
      <c r="FC37" s="2" t="s">
        <v>305</v>
      </c>
      <c r="FD37" s="2" t="s">
        <v>305</v>
      </c>
      <c r="FE37" s="2" t="s">
        <v>305</v>
      </c>
      <c r="FF37" s="2" t="s">
        <v>305</v>
      </c>
      <c r="FG37" s="2" t="s">
        <v>305</v>
      </c>
      <c r="FH37" s="2" t="s">
        <v>305</v>
      </c>
      <c r="FI37" s="2" t="s">
        <v>305</v>
      </c>
      <c r="FJ37" s="2" t="s">
        <v>305</v>
      </c>
      <c r="FK37" s="2" t="s">
        <v>305</v>
      </c>
      <c r="FM37" s="1"/>
      <c r="FN37" s="10" t="s">
        <v>308</v>
      </c>
      <c r="FO37" s="1">
        <v>0</v>
      </c>
      <c r="FP37" s="2" t="s">
        <v>305</v>
      </c>
      <c r="FQ37" s="2" t="s">
        <v>305</v>
      </c>
      <c r="FR37" s="2" t="s">
        <v>305</v>
      </c>
      <c r="FS37" s="2" t="s">
        <v>305</v>
      </c>
      <c r="FT37" s="2" t="s">
        <v>305</v>
      </c>
      <c r="FU37" s="2" t="s">
        <v>305</v>
      </c>
      <c r="FV37" s="2" t="s">
        <v>305</v>
      </c>
      <c r="FW37" s="2" t="s">
        <v>305</v>
      </c>
      <c r="FX37" s="2" t="s">
        <v>305</v>
      </c>
      <c r="FY37" s="2" t="s">
        <v>305</v>
      </c>
      <c r="FZ37" s="2" t="s">
        <v>305</v>
      </c>
      <c r="GA37" s="2" t="s">
        <v>305</v>
      </c>
      <c r="GB37" s="2" t="s">
        <v>305</v>
      </c>
      <c r="GC37" s="2" t="s">
        <v>305</v>
      </c>
      <c r="GD37" s="2" t="s">
        <v>305</v>
      </c>
      <c r="GE37" s="2" t="s">
        <v>305</v>
      </c>
      <c r="GF37" s="2" t="s">
        <v>305</v>
      </c>
      <c r="GG37" s="2" t="s">
        <v>305</v>
      </c>
      <c r="GH37" s="2" t="s">
        <v>305</v>
      </c>
      <c r="GI37" s="2" t="s">
        <v>305</v>
      </c>
      <c r="GK37" s="1"/>
      <c r="GL37" s="10" t="s">
        <v>308</v>
      </c>
      <c r="GM37" s="1">
        <v>0</v>
      </c>
      <c r="GN37" s="2" t="s">
        <v>305</v>
      </c>
      <c r="GO37" s="2" t="s">
        <v>305</v>
      </c>
      <c r="GP37" s="2" t="s">
        <v>305</v>
      </c>
      <c r="GQ37" s="2" t="s">
        <v>305</v>
      </c>
      <c r="GR37" s="2" t="s">
        <v>305</v>
      </c>
      <c r="GS37" s="2" t="s">
        <v>305</v>
      </c>
      <c r="GT37" s="2" t="s">
        <v>305</v>
      </c>
      <c r="GU37" s="2" t="s">
        <v>305</v>
      </c>
      <c r="GV37" s="2" t="s">
        <v>305</v>
      </c>
      <c r="GW37" s="2" t="s">
        <v>305</v>
      </c>
      <c r="GX37" s="2" t="s">
        <v>305</v>
      </c>
      <c r="GY37" s="2" t="s">
        <v>305</v>
      </c>
      <c r="GZ37" s="2" t="s">
        <v>305</v>
      </c>
      <c r="HA37" s="2" t="s">
        <v>305</v>
      </c>
      <c r="HB37" s="2" t="s">
        <v>305</v>
      </c>
      <c r="HC37" s="2" t="s">
        <v>305</v>
      </c>
      <c r="HD37" s="2" t="s">
        <v>305</v>
      </c>
      <c r="HE37" s="2" t="s">
        <v>305</v>
      </c>
      <c r="HF37" s="2" t="s">
        <v>305</v>
      </c>
      <c r="HG37" s="2" t="s">
        <v>305</v>
      </c>
    </row>
    <row r="38" spans="1:215" ht="15">
      <c r="A38" s="300"/>
      <c r="B38" s="300"/>
      <c r="C38" s="1"/>
      <c r="D38" s="1"/>
      <c r="E38" s="1"/>
      <c r="F38" s="1"/>
      <c r="G38" s="1"/>
      <c r="H38" s="1"/>
      <c r="I38" s="1"/>
      <c r="J38" s="1"/>
      <c r="K38" s="1"/>
      <c r="L38" s="1"/>
      <c r="M38" s="1"/>
      <c r="N38" s="1"/>
      <c r="O38" s="1"/>
      <c r="P38" s="1"/>
      <c r="Q38" s="1"/>
      <c r="R38" s="1"/>
      <c r="S38" s="1"/>
      <c r="T38" s="1"/>
      <c r="U38" s="1"/>
      <c r="V38" s="1"/>
      <c r="W38" s="1"/>
      <c r="Y38" s="300"/>
      <c r="Z38" s="300"/>
      <c r="AA38" s="1"/>
      <c r="AB38" s="1"/>
      <c r="AC38" s="1"/>
      <c r="AD38" s="1"/>
      <c r="AE38" s="1"/>
      <c r="AF38" s="1"/>
      <c r="AG38" s="1"/>
      <c r="AH38" s="1"/>
      <c r="AI38" s="1"/>
      <c r="AJ38" s="1"/>
      <c r="AK38" s="1"/>
      <c r="AL38" s="1"/>
      <c r="AM38" s="1"/>
      <c r="AN38" s="1"/>
      <c r="AO38" s="1"/>
      <c r="AP38" s="1"/>
      <c r="AQ38" s="1"/>
      <c r="AR38" s="1"/>
      <c r="AS38" s="1"/>
      <c r="AT38" s="1"/>
      <c r="AU38" s="1"/>
      <c r="AW38" s="310"/>
      <c r="AX38" s="310"/>
      <c r="AY38" s="22"/>
      <c r="AZ38" s="22"/>
      <c r="BA38" s="22"/>
      <c r="BB38" s="22"/>
      <c r="BC38" s="22"/>
      <c r="BD38" s="22"/>
      <c r="BE38" s="22"/>
      <c r="BF38" s="22"/>
      <c r="BG38" s="22"/>
      <c r="BH38" s="22"/>
      <c r="BI38" s="22"/>
      <c r="BJ38" s="22"/>
      <c r="BK38" s="22"/>
      <c r="BL38" s="22"/>
      <c r="BM38" s="22"/>
      <c r="BN38" s="22"/>
      <c r="BO38" s="22"/>
      <c r="BP38" s="22"/>
      <c r="BQ38" s="22"/>
      <c r="BR38" s="22"/>
      <c r="BS38" s="22"/>
      <c r="BT38" s="38"/>
      <c r="BU38" s="310"/>
      <c r="BV38" s="310"/>
      <c r="BW38" s="22"/>
      <c r="BX38" s="22"/>
      <c r="BY38" s="22"/>
      <c r="BZ38" s="22"/>
      <c r="CA38" s="22"/>
      <c r="CB38" s="22"/>
      <c r="CC38" s="22"/>
      <c r="CD38" s="22"/>
      <c r="CE38" s="22"/>
      <c r="CF38" s="22"/>
      <c r="CG38" s="22"/>
      <c r="CH38" s="22"/>
      <c r="CI38" s="22"/>
      <c r="CJ38" s="22"/>
      <c r="CK38" s="22"/>
      <c r="CL38" s="22"/>
      <c r="CM38" s="22"/>
      <c r="CN38" s="22"/>
      <c r="CO38" s="22"/>
      <c r="CP38" s="22"/>
      <c r="CQ38" s="22"/>
      <c r="CR38" s="38"/>
      <c r="CS38" s="310"/>
      <c r="CT38" s="310"/>
      <c r="CU38" s="22"/>
      <c r="CV38" s="22"/>
      <c r="CW38" s="22"/>
      <c r="CX38" s="22"/>
      <c r="CY38" s="22"/>
      <c r="CZ38" s="22"/>
      <c r="DA38" s="22"/>
      <c r="DB38" s="22"/>
      <c r="DC38" s="22"/>
      <c r="DD38" s="22"/>
      <c r="DE38" s="22"/>
      <c r="DF38" s="22"/>
      <c r="DG38" s="22"/>
      <c r="DH38" s="22"/>
      <c r="DI38" s="22"/>
      <c r="DJ38" s="22"/>
      <c r="DK38" s="22"/>
      <c r="DL38" s="22"/>
      <c r="DM38" s="22"/>
      <c r="DN38" s="22"/>
      <c r="DO38" s="22"/>
      <c r="DP38" s="38"/>
      <c r="DQ38" s="310"/>
      <c r="DR38" s="310"/>
      <c r="DS38" s="22"/>
      <c r="DT38" s="22"/>
      <c r="DU38" s="22"/>
      <c r="DV38" s="22"/>
      <c r="DW38" s="22"/>
      <c r="DX38" s="22"/>
      <c r="DY38" s="22"/>
      <c r="DZ38" s="22"/>
      <c r="EA38" s="22"/>
      <c r="EB38" s="22"/>
      <c r="EC38" s="22"/>
      <c r="ED38" s="22"/>
      <c r="EE38" s="22"/>
      <c r="EF38" s="22"/>
      <c r="EG38" s="22"/>
      <c r="EH38" s="22"/>
      <c r="EI38" s="22"/>
      <c r="EJ38" s="22"/>
      <c r="EK38" s="22"/>
      <c r="EL38" s="22"/>
      <c r="EM38" s="22"/>
      <c r="EO38" s="300"/>
      <c r="EP38" s="300"/>
      <c r="EQ38" s="1"/>
      <c r="ER38" s="1"/>
      <c r="ES38" s="1"/>
      <c r="ET38" s="1"/>
      <c r="EU38" s="1"/>
      <c r="EV38" s="1"/>
      <c r="EW38" s="1"/>
      <c r="EX38" s="1"/>
      <c r="EY38" s="1"/>
      <c r="EZ38" s="1"/>
      <c r="FA38" s="1"/>
      <c r="FB38" s="1"/>
      <c r="FC38" s="1"/>
      <c r="FD38" s="1"/>
      <c r="FE38" s="1"/>
      <c r="FF38" s="1"/>
      <c r="FG38" s="1"/>
      <c r="FH38" s="1"/>
      <c r="FI38" s="1"/>
      <c r="FJ38" s="1"/>
      <c r="FK38" s="1"/>
      <c r="FM38" s="300"/>
      <c r="FN38" s="300"/>
      <c r="FO38" s="1"/>
      <c r="FP38" s="1"/>
      <c r="FQ38" s="1"/>
      <c r="FR38" s="1"/>
      <c r="FS38" s="1"/>
      <c r="FT38" s="1"/>
      <c r="FU38" s="1"/>
      <c r="FV38" s="1"/>
      <c r="FW38" s="1"/>
      <c r="FX38" s="1"/>
      <c r="FY38" s="1"/>
      <c r="FZ38" s="1"/>
      <c r="GA38" s="1"/>
      <c r="GB38" s="1"/>
      <c r="GC38" s="1"/>
      <c r="GD38" s="1"/>
      <c r="GE38" s="1"/>
      <c r="GF38" s="1"/>
      <c r="GG38" s="1"/>
      <c r="GH38" s="1"/>
      <c r="GI38" s="1"/>
      <c r="GK38" s="300"/>
      <c r="GL38" s="300"/>
      <c r="GM38" s="1"/>
      <c r="GN38" s="1"/>
      <c r="GO38" s="1"/>
      <c r="GP38" s="1"/>
      <c r="GQ38" s="1"/>
      <c r="GR38" s="1"/>
      <c r="GS38" s="1"/>
      <c r="GT38" s="1"/>
      <c r="GU38" s="1"/>
      <c r="GV38" s="1"/>
      <c r="GW38" s="1"/>
      <c r="GX38" s="1"/>
      <c r="GY38" s="1"/>
      <c r="GZ38" s="1"/>
      <c r="HA38" s="1"/>
      <c r="HB38" s="1"/>
      <c r="HC38" s="1"/>
      <c r="HD38" s="1"/>
      <c r="HE38" s="1"/>
      <c r="HF38" s="1"/>
      <c r="HG38" s="1"/>
    </row>
    <row r="39" spans="1:215" ht="15">
      <c r="A39" s="1"/>
      <c r="B39" s="18" t="s">
        <v>197</v>
      </c>
      <c r="C39" s="1"/>
      <c r="D39" s="1"/>
      <c r="E39" s="1"/>
      <c r="F39" s="1"/>
      <c r="G39" s="1"/>
      <c r="H39" s="1"/>
      <c r="I39" s="1"/>
      <c r="J39" s="1"/>
      <c r="K39" s="1"/>
      <c r="L39" s="1"/>
      <c r="M39" s="1"/>
      <c r="N39" s="1"/>
      <c r="O39" s="1"/>
      <c r="P39" s="1"/>
      <c r="Q39" s="1"/>
      <c r="R39" s="1"/>
      <c r="S39" s="1"/>
      <c r="T39" s="1"/>
      <c r="U39" s="1"/>
      <c r="V39" s="1"/>
      <c r="W39" s="1"/>
      <c r="Y39" s="1"/>
      <c r="Z39" s="18" t="s">
        <v>197</v>
      </c>
      <c r="AA39" s="1"/>
      <c r="AB39" s="1"/>
      <c r="AC39" s="1"/>
      <c r="AD39" s="1"/>
      <c r="AE39" s="1"/>
      <c r="AF39" s="1"/>
      <c r="AG39" s="1"/>
      <c r="AH39" s="1"/>
      <c r="AI39" s="1"/>
      <c r="AJ39" s="1"/>
      <c r="AK39" s="1"/>
      <c r="AL39" s="1"/>
      <c r="AM39" s="1"/>
      <c r="AN39" s="1"/>
      <c r="AO39" s="1"/>
      <c r="AP39" s="1"/>
      <c r="AQ39" s="1"/>
      <c r="AR39" s="1"/>
      <c r="AS39" s="1"/>
      <c r="AT39" s="1"/>
      <c r="AU39" s="1"/>
      <c r="AW39" s="22"/>
      <c r="AX39" s="28" t="s">
        <v>312</v>
      </c>
      <c r="AY39" s="22"/>
      <c r="AZ39" s="22"/>
      <c r="BA39" s="22"/>
      <c r="BB39" s="22"/>
      <c r="BC39" s="22"/>
      <c r="BD39" s="22"/>
      <c r="BE39" s="22"/>
      <c r="BF39" s="22"/>
      <c r="BG39" s="22"/>
      <c r="BH39" s="22"/>
      <c r="BI39" s="22"/>
      <c r="BJ39" s="22"/>
      <c r="BK39" s="22"/>
      <c r="BL39" s="22"/>
      <c r="BM39" s="22"/>
      <c r="BN39" s="22"/>
      <c r="BO39" s="22"/>
      <c r="BP39" s="22"/>
      <c r="BQ39" s="22"/>
      <c r="BR39" s="22"/>
      <c r="BS39" s="22"/>
      <c r="BT39" s="38"/>
      <c r="BU39" s="22"/>
      <c r="BV39" s="28" t="s">
        <v>312</v>
      </c>
      <c r="BW39" s="22"/>
      <c r="BX39" s="22"/>
      <c r="BY39" s="22"/>
      <c r="BZ39" s="22"/>
      <c r="CA39" s="22"/>
      <c r="CB39" s="22"/>
      <c r="CC39" s="22"/>
      <c r="CD39" s="22"/>
      <c r="CE39" s="22"/>
      <c r="CF39" s="22"/>
      <c r="CG39" s="22"/>
      <c r="CH39" s="22"/>
      <c r="CI39" s="22"/>
      <c r="CJ39" s="22"/>
      <c r="CK39" s="22"/>
      <c r="CL39" s="22"/>
      <c r="CM39" s="22"/>
      <c r="CN39" s="22"/>
      <c r="CO39" s="22"/>
      <c r="CP39" s="22"/>
      <c r="CQ39" s="22"/>
      <c r="CR39" s="38"/>
      <c r="CS39" s="22"/>
      <c r="CT39" s="28" t="s">
        <v>312</v>
      </c>
      <c r="CU39" s="22"/>
      <c r="CV39" s="22"/>
      <c r="CW39" s="22"/>
      <c r="CX39" s="22"/>
      <c r="CY39" s="22"/>
      <c r="CZ39" s="22"/>
      <c r="DA39" s="22"/>
      <c r="DB39" s="22"/>
      <c r="DC39" s="22"/>
      <c r="DD39" s="22"/>
      <c r="DE39" s="22"/>
      <c r="DF39" s="22"/>
      <c r="DG39" s="22"/>
      <c r="DH39" s="22"/>
      <c r="DI39" s="22"/>
      <c r="DJ39" s="22"/>
      <c r="DK39" s="22"/>
      <c r="DL39" s="22"/>
      <c r="DM39" s="22"/>
      <c r="DN39" s="22"/>
      <c r="DO39" s="22"/>
      <c r="DP39" s="38"/>
      <c r="DQ39" s="22"/>
      <c r="DR39" s="28" t="s">
        <v>312</v>
      </c>
      <c r="DS39" s="22"/>
      <c r="DT39" s="22"/>
      <c r="DU39" s="22"/>
      <c r="DV39" s="22"/>
      <c r="DW39" s="22"/>
      <c r="DX39" s="22"/>
      <c r="DY39" s="22"/>
      <c r="DZ39" s="22"/>
      <c r="EA39" s="22"/>
      <c r="EB39" s="22"/>
      <c r="EC39" s="22"/>
      <c r="ED39" s="22"/>
      <c r="EE39" s="22"/>
      <c r="EF39" s="22"/>
      <c r="EG39" s="22"/>
      <c r="EH39" s="22"/>
      <c r="EI39" s="22"/>
      <c r="EJ39" s="22"/>
      <c r="EK39" s="22"/>
      <c r="EL39" s="22"/>
      <c r="EM39" s="22"/>
      <c r="EO39" s="1"/>
      <c r="EP39" s="18" t="s">
        <v>197</v>
      </c>
      <c r="EQ39" s="1"/>
      <c r="ER39" s="1"/>
      <c r="ES39" s="1"/>
      <c r="ET39" s="1"/>
      <c r="EU39" s="1"/>
      <c r="EV39" s="1"/>
      <c r="EW39" s="1"/>
      <c r="EX39" s="1"/>
      <c r="EY39" s="1"/>
      <c r="EZ39" s="1"/>
      <c r="FA39" s="1"/>
      <c r="FB39" s="1"/>
      <c r="FC39" s="1"/>
      <c r="FD39" s="1"/>
      <c r="FE39" s="1"/>
      <c r="FF39" s="1"/>
      <c r="FG39" s="1"/>
      <c r="FH39" s="1"/>
      <c r="FI39" s="1"/>
      <c r="FJ39" s="1"/>
      <c r="FK39" s="1"/>
      <c r="FM39" s="1"/>
      <c r="FN39" s="18" t="s">
        <v>197</v>
      </c>
      <c r="FO39" s="1"/>
      <c r="FP39" s="1"/>
      <c r="FQ39" s="1"/>
      <c r="FR39" s="1"/>
      <c r="FS39" s="1"/>
      <c r="FT39" s="1"/>
      <c r="FU39" s="1"/>
      <c r="FV39" s="1"/>
      <c r="FW39" s="1"/>
      <c r="FX39" s="1"/>
      <c r="FY39" s="1"/>
      <c r="FZ39" s="1"/>
      <c r="GA39" s="1"/>
      <c r="GB39" s="1"/>
      <c r="GC39" s="1"/>
      <c r="GD39" s="1"/>
      <c r="GE39" s="1"/>
      <c r="GF39" s="1"/>
      <c r="GG39" s="1"/>
      <c r="GH39" s="1"/>
      <c r="GI39" s="1"/>
      <c r="GK39" s="1"/>
      <c r="GL39" s="18" t="s">
        <v>197</v>
      </c>
      <c r="GM39" s="1"/>
      <c r="GN39" s="1"/>
      <c r="GO39" s="1"/>
      <c r="GP39" s="1"/>
      <c r="GQ39" s="1"/>
      <c r="GR39" s="1"/>
      <c r="GS39" s="1"/>
      <c r="GT39" s="1"/>
      <c r="GU39" s="1"/>
      <c r="GV39" s="1"/>
      <c r="GW39" s="1"/>
      <c r="GX39" s="1"/>
      <c r="GY39" s="1"/>
      <c r="GZ39" s="1"/>
      <c r="HA39" s="1"/>
      <c r="HB39" s="1"/>
      <c r="HC39" s="1"/>
      <c r="HD39" s="1"/>
      <c r="HE39" s="1"/>
      <c r="HF39" s="1"/>
      <c r="HG39" s="1"/>
    </row>
    <row r="40" spans="1:215" ht="15">
      <c r="A40" s="1"/>
      <c r="B40" s="19" t="s">
        <v>300</v>
      </c>
      <c r="C40" s="1">
        <v>7.9</v>
      </c>
      <c r="D40" s="1">
        <v>0.7</v>
      </c>
      <c r="E40" s="1">
        <v>1.4</v>
      </c>
      <c r="F40" s="1">
        <v>1.1000000000000001</v>
      </c>
      <c r="G40" s="1">
        <v>1.7</v>
      </c>
      <c r="H40" s="1">
        <v>2.7</v>
      </c>
      <c r="I40" s="1">
        <v>2.4</v>
      </c>
      <c r="J40" s="1">
        <v>2.6</v>
      </c>
      <c r="K40" s="1">
        <v>3.2</v>
      </c>
      <c r="L40" s="1">
        <v>3</v>
      </c>
      <c r="M40" s="1">
        <v>4.0999999999999996</v>
      </c>
      <c r="N40" s="1">
        <v>2.9</v>
      </c>
      <c r="O40" s="1">
        <v>3.6</v>
      </c>
      <c r="P40" s="1">
        <v>4.8</v>
      </c>
      <c r="Q40" s="1">
        <v>3.6</v>
      </c>
      <c r="R40" s="1">
        <v>3.5</v>
      </c>
      <c r="S40" s="1">
        <v>4</v>
      </c>
      <c r="T40" s="1">
        <v>9.4</v>
      </c>
      <c r="U40" s="1">
        <v>10.7</v>
      </c>
      <c r="V40" s="1">
        <v>14.8</v>
      </c>
      <c r="W40" s="1">
        <v>15.3</v>
      </c>
      <c r="Y40" s="1"/>
      <c r="Z40" s="19" t="s">
        <v>300</v>
      </c>
      <c r="AA40" s="1">
        <v>10.3</v>
      </c>
      <c r="AB40" s="1">
        <v>1</v>
      </c>
      <c r="AC40" s="1">
        <v>1.8</v>
      </c>
      <c r="AD40" s="1">
        <v>1.1000000000000001</v>
      </c>
      <c r="AE40" s="1">
        <v>1.2</v>
      </c>
      <c r="AF40" s="1">
        <v>2.5</v>
      </c>
      <c r="AG40" s="1">
        <v>2.2000000000000002</v>
      </c>
      <c r="AH40" s="1">
        <v>1.8</v>
      </c>
      <c r="AI40" s="1">
        <v>2.2000000000000002</v>
      </c>
      <c r="AJ40" s="1">
        <v>2.2999999999999998</v>
      </c>
      <c r="AK40" s="1">
        <v>2.6</v>
      </c>
      <c r="AL40" s="1">
        <v>2.4</v>
      </c>
      <c r="AM40" s="1">
        <v>3.7</v>
      </c>
      <c r="AN40" s="1">
        <v>4.0999999999999996</v>
      </c>
      <c r="AO40" s="1">
        <v>4</v>
      </c>
      <c r="AP40" s="1">
        <v>4.9000000000000004</v>
      </c>
      <c r="AQ40" s="1">
        <v>6.6</v>
      </c>
      <c r="AR40" s="1">
        <v>13.9</v>
      </c>
      <c r="AS40" s="1">
        <v>15.8</v>
      </c>
      <c r="AT40" s="1">
        <v>19.7</v>
      </c>
      <c r="AU40" s="1">
        <v>19.899999999999999</v>
      </c>
      <c r="AW40" s="22"/>
      <c r="AX40" s="29" t="s">
        <v>301</v>
      </c>
      <c r="AY40" s="22">
        <v>5.0999999999999996</v>
      </c>
      <c r="AZ40" s="22">
        <v>0.5</v>
      </c>
      <c r="BA40" s="22">
        <v>1.1000000000000001</v>
      </c>
      <c r="BB40" s="22">
        <v>0.7</v>
      </c>
      <c r="BC40" s="22">
        <v>1</v>
      </c>
      <c r="BD40" s="22">
        <v>1.3</v>
      </c>
      <c r="BE40" s="22">
        <v>1.1000000000000001</v>
      </c>
      <c r="BF40" s="22">
        <v>1.3</v>
      </c>
      <c r="BG40" s="22">
        <v>1.8</v>
      </c>
      <c r="BH40" s="22">
        <v>1.7</v>
      </c>
      <c r="BI40" s="22">
        <v>1.6</v>
      </c>
      <c r="BJ40" s="22">
        <v>1.4</v>
      </c>
      <c r="BK40" s="22">
        <v>2.2999999999999998</v>
      </c>
      <c r="BL40" s="22">
        <v>3.3</v>
      </c>
      <c r="BM40" s="22">
        <v>3</v>
      </c>
      <c r="BN40" s="22">
        <v>4</v>
      </c>
      <c r="BO40" s="22">
        <v>4.8</v>
      </c>
      <c r="BP40" s="22">
        <v>11</v>
      </c>
      <c r="BQ40" s="22">
        <v>13</v>
      </c>
      <c r="BR40" s="22">
        <v>17.5</v>
      </c>
      <c r="BS40" s="22">
        <v>17.600000000000001</v>
      </c>
      <c r="BT40" s="38"/>
      <c r="BU40" s="22"/>
      <c r="BV40" s="29" t="s">
        <v>301</v>
      </c>
      <c r="BW40" s="22">
        <v>14.5</v>
      </c>
      <c r="BX40" s="22">
        <v>1.7</v>
      </c>
      <c r="BY40" s="22">
        <v>3.7</v>
      </c>
      <c r="BZ40" s="22">
        <v>2.4</v>
      </c>
      <c r="CA40" s="22">
        <v>2.5</v>
      </c>
      <c r="CB40" s="22">
        <v>3.7</v>
      </c>
      <c r="CC40" s="22">
        <v>2.6</v>
      </c>
      <c r="CD40" s="22">
        <v>2.4</v>
      </c>
      <c r="CE40" s="22">
        <v>2.4</v>
      </c>
      <c r="CF40" s="22">
        <v>3.3</v>
      </c>
      <c r="CG40" s="22">
        <v>3.1</v>
      </c>
      <c r="CH40" s="22">
        <v>3.1</v>
      </c>
      <c r="CI40" s="22">
        <v>4</v>
      </c>
      <c r="CJ40" s="22">
        <v>4.9000000000000004</v>
      </c>
      <c r="CK40" s="22">
        <v>5.7</v>
      </c>
      <c r="CL40" s="22">
        <v>5.6</v>
      </c>
      <c r="CM40" s="22">
        <v>6.2</v>
      </c>
      <c r="CN40" s="22">
        <v>13.2</v>
      </c>
      <c r="CO40" s="22">
        <v>15.7</v>
      </c>
      <c r="CP40" s="22">
        <v>20.2</v>
      </c>
      <c r="CQ40" s="22">
        <v>20.8</v>
      </c>
      <c r="CR40" s="38"/>
      <c r="CS40" s="22"/>
      <c r="CT40" s="29" t="s">
        <v>301</v>
      </c>
      <c r="CU40" s="22">
        <v>12.8</v>
      </c>
      <c r="CV40" s="22">
        <v>1.3</v>
      </c>
      <c r="CW40" s="22">
        <v>2.7</v>
      </c>
      <c r="CX40" s="22">
        <v>2</v>
      </c>
      <c r="CY40" s="22">
        <v>2</v>
      </c>
      <c r="CZ40" s="22">
        <v>2.9</v>
      </c>
      <c r="DA40" s="22">
        <v>2.7</v>
      </c>
      <c r="DB40" s="22">
        <v>2.5</v>
      </c>
      <c r="DC40" s="22">
        <v>2.8</v>
      </c>
      <c r="DD40" s="22">
        <v>3.2</v>
      </c>
      <c r="DE40" s="22">
        <v>3</v>
      </c>
      <c r="DF40" s="22">
        <v>2.9</v>
      </c>
      <c r="DG40" s="22">
        <v>3.5</v>
      </c>
      <c r="DH40" s="22">
        <v>5</v>
      </c>
      <c r="DI40" s="22">
        <v>5.2</v>
      </c>
      <c r="DJ40" s="22">
        <v>5.7</v>
      </c>
      <c r="DK40" s="22">
        <v>7</v>
      </c>
      <c r="DL40" s="22">
        <v>14.2</v>
      </c>
      <c r="DM40" s="22">
        <v>15.5</v>
      </c>
      <c r="DN40" s="22">
        <v>20.100000000000001</v>
      </c>
      <c r="DO40" s="22">
        <v>20.7</v>
      </c>
      <c r="DP40" s="38"/>
      <c r="DQ40" s="22"/>
      <c r="DR40" s="29" t="s">
        <v>301</v>
      </c>
      <c r="DS40" s="22">
        <v>17.3</v>
      </c>
      <c r="DT40" s="22">
        <v>2.2000000000000002</v>
      </c>
      <c r="DU40" s="22">
        <v>3.9</v>
      </c>
      <c r="DV40" s="22">
        <v>2.5</v>
      </c>
      <c r="DW40" s="22">
        <v>2.9</v>
      </c>
      <c r="DX40" s="22">
        <v>4.2</v>
      </c>
      <c r="DY40" s="22">
        <v>4.0999999999999996</v>
      </c>
      <c r="DZ40" s="22">
        <v>3.1</v>
      </c>
      <c r="EA40" s="22">
        <v>2.8</v>
      </c>
      <c r="EB40" s="22">
        <v>3.5</v>
      </c>
      <c r="EC40" s="22">
        <v>4.3</v>
      </c>
      <c r="ED40" s="22">
        <v>4.2</v>
      </c>
      <c r="EE40" s="22">
        <v>6</v>
      </c>
      <c r="EF40" s="22">
        <v>9.6999999999999993</v>
      </c>
      <c r="EG40" s="22">
        <v>10.1</v>
      </c>
      <c r="EH40" s="22">
        <v>11.7</v>
      </c>
      <c r="EI40" s="22">
        <v>12.2</v>
      </c>
      <c r="EJ40" s="22">
        <v>23.6</v>
      </c>
      <c r="EK40" s="22">
        <v>29.3</v>
      </c>
      <c r="EL40" s="22">
        <v>35.799999999999997</v>
      </c>
      <c r="EM40" s="22">
        <v>37</v>
      </c>
      <c r="EO40" s="1"/>
      <c r="EP40" s="10" t="s">
        <v>300</v>
      </c>
      <c r="EQ40" s="1">
        <v>11.4</v>
      </c>
      <c r="ER40" s="1">
        <v>1.3</v>
      </c>
      <c r="ES40" s="1">
        <v>2.4</v>
      </c>
      <c r="ET40" s="1">
        <v>1.6</v>
      </c>
      <c r="EU40" s="1">
        <v>1.7</v>
      </c>
      <c r="EV40" s="1">
        <v>2.4</v>
      </c>
      <c r="EW40" s="1">
        <v>2.2000000000000002</v>
      </c>
      <c r="EX40" s="1">
        <v>2</v>
      </c>
      <c r="EY40" s="1">
        <v>2.4</v>
      </c>
      <c r="EZ40" s="1">
        <v>2.6</v>
      </c>
      <c r="FA40" s="1">
        <v>3</v>
      </c>
      <c r="FB40" s="1">
        <v>2.5</v>
      </c>
      <c r="FC40" s="1">
        <v>3.8</v>
      </c>
      <c r="FD40" s="1">
        <v>4.9000000000000004</v>
      </c>
      <c r="FE40" s="1">
        <v>5</v>
      </c>
      <c r="FF40" s="1">
        <v>5.5</v>
      </c>
      <c r="FG40" s="1">
        <v>7</v>
      </c>
      <c r="FH40" s="1">
        <v>14.4</v>
      </c>
      <c r="FI40" s="1">
        <v>16</v>
      </c>
      <c r="FJ40" s="1">
        <v>20.5</v>
      </c>
      <c r="FK40" s="1">
        <v>21.5</v>
      </c>
      <c r="FM40" s="1"/>
      <c r="FN40" s="10" t="s">
        <v>300</v>
      </c>
      <c r="FO40" s="1">
        <v>10.1</v>
      </c>
      <c r="FP40" s="1">
        <v>0.8</v>
      </c>
      <c r="FQ40" s="1">
        <v>1.6</v>
      </c>
      <c r="FR40" s="1">
        <v>1.4</v>
      </c>
      <c r="FS40" s="1">
        <v>1.7</v>
      </c>
      <c r="FT40" s="1">
        <v>2.5</v>
      </c>
      <c r="FU40" s="1">
        <v>2.2000000000000002</v>
      </c>
      <c r="FV40" s="1">
        <v>1.8</v>
      </c>
      <c r="FW40" s="1">
        <v>1.9</v>
      </c>
      <c r="FX40" s="1">
        <v>2.1</v>
      </c>
      <c r="FY40" s="1">
        <v>1.9</v>
      </c>
      <c r="FZ40" s="1">
        <v>1.8</v>
      </c>
      <c r="GA40" s="1">
        <v>2.5</v>
      </c>
      <c r="GB40" s="1">
        <v>3.4</v>
      </c>
      <c r="GC40" s="1">
        <v>3.5</v>
      </c>
      <c r="GD40" s="1">
        <v>3.7</v>
      </c>
      <c r="GE40" s="1">
        <v>4.9000000000000004</v>
      </c>
      <c r="GF40" s="1">
        <v>10.9</v>
      </c>
      <c r="GG40" s="1">
        <v>12.1</v>
      </c>
      <c r="GH40" s="1">
        <v>15.6</v>
      </c>
      <c r="GI40" s="1">
        <v>15</v>
      </c>
      <c r="GK40" s="1"/>
      <c r="GL40" s="10" t="s">
        <v>300</v>
      </c>
      <c r="GM40" s="1">
        <v>8.1</v>
      </c>
      <c r="GN40" s="1">
        <v>0.6</v>
      </c>
      <c r="GO40" s="1">
        <v>1.3</v>
      </c>
      <c r="GP40" s="1">
        <v>1</v>
      </c>
      <c r="GQ40" s="1">
        <v>1.2</v>
      </c>
      <c r="GR40" s="1">
        <v>1.9</v>
      </c>
      <c r="GS40" s="1">
        <v>1.6</v>
      </c>
      <c r="GT40" s="1">
        <v>1.3</v>
      </c>
      <c r="GU40" s="1">
        <v>1.4</v>
      </c>
      <c r="GV40" s="1">
        <v>2.2000000000000002</v>
      </c>
      <c r="GW40" s="1">
        <v>2.1</v>
      </c>
      <c r="GX40" s="1">
        <v>2.2000000000000002</v>
      </c>
      <c r="GY40" s="1">
        <v>2.8</v>
      </c>
      <c r="GZ40" s="1">
        <v>3.4</v>
      </c>
      <c r="HA40" s="1">
        <v>3.8</v>
      </c>
      <c r="HB40" s="1">
        <v>4.0999999999999996</v>
      </c>
      <c r="HC40" s="1">
        <v>4.8</v>
      </c>
      <c r="HD40" s="1">
        <v>10.3</v>
      </c>
      <c r="HE40" s="1">
        <v>11.9</v>
      </c>
      <c r="HF40" s="1">
        <v>14.1</v>
      </c>
      <c r="HG40" s="1">
        <v>15.1</v>
      </c>
    </row>
    <row r="41" spans="1:215" ht="15">
      <c r="A41" s="1"/>
      <c r="B41" s="19" t="s">
        <v>302</v>
      </c>
      <c r="C41" s="1">
        <v>92.1</v>
      </c>
      <c r="D41" s="1">
        <v>99.3</v>
      </c>
      <c r="E41" s="1">
        <v>98.6</v>
      </c>
      <c r="F41" s="1">
        <v>98.9</v>
      </c>
      <c r="G41" s="1">
        <v>98.3</v>
      </c>
      <c r="H41" s="1">
        <v>97.3</v>
      </c>
      <c r="I41" s="1">
        <v>97.6</v>
      </c>
      <c r="J41" s="1">
        <v>97.4</v>
      </c>
      <c r="K41" s="1">
        <v>96.8</v>
      </c>
      <c r="L41" s="1">
        <v>97</v>
      </c>
      <c r="M41" s="1">
        <v>95.9</v>
      </c>
      <c r="N41" s="1">
        <v>97</v>
      </c>
      <c r="O41" s="1">
        <v>96.3</v>
      </c>
      <c r="P41" s="1">
        <v>95.2</v>
      </c>
      <c r="Q41" s="1">
        <v>95.8</v>
      </c>
      <c r="R41" s="1">
        <v>96.5</v>
      </c>
      <c r="S41" s="1">
        <v>96</v>
      </c>
      <c r="T41" s="1">
        <v>90.6</v>
      </c>
      <c r="U41" s="1">
        <v>89.3</v>
      </c>
      <c r="V41" s="1">
        <v>85.2</v>
      </c>
      <c r="W41" s="1">
        <v>84.7</v>
      </c>
      <c r="Y41" s="1"/>
      <c r="Z41" s="19" t="s">
        <v>302</v>
      </c>
      <c r="AA41" s="1">
        <v>89.7</v>
      </c>
      <c r="AB41" s="1">
        <v>99</v>
      </c>
      <c r="AC41" s="1">
        <v>98.2</v>
      </c>
      <c r="AD41" s="1">
        <v>98.9</v>
      </c>
      <c r="AE41" s="1">
        <v>98.8</v>
      </c>
      <c r="AF41" s="1">
        <v>97.5</v>
      </c>
      <c r="AG41" s="1">
        <v>97.8</v>
      </c>
      <c r="AH41" s="1">
        <v>98.2</v>
      </c>
      <c r="AI41" s="1">
        <v>97.8</v>
      </c>
      <c r="AJ41" s="1">
        <v>97.7</v>
      </c>
      <c r="AK41" s="1">
        <v>97.4</v>
      </c>
      <c r="AL41" s="1">
        <v>97.5</v>
      </c>
      <c r="AM41" s="1">
        <v>96.1</v>
      </c>
      <c r="AN41" s="1">
        <v>95.8</v>
      </c>
      <c r="AO41" s="1">
        <v>95.9</v>
      </c>
      <c r="AP41" s="1">
        <v>95.1</v>
      </c>
      <c r="AQ41" s="1">
        <v>93.4</v>
      </c>
      <c r="AR41" s="1">
        <v>86.1</v>
      </c>
      <c r="AS41" s="1">
        <v>84.2</v>
      </c>
      <c r="AT41" s="1">
        <v>80.3</v>
      </c>
      <c r="AU41" s="1">
        <v>80.099999999999994</v>
      </c>
      <c r="AW41" s="22"/>
      <c r="AX41" s="29" t="s">
        <v>303</v>
      </c>
      <c r="AY41" s="22">
        <v>94.9</v>
      </c>
      <c r="AZ41" s="22">
        <v>99.5</v>
      </c>
      <c r="BA41" s="22">
        <v>98.9</v>
      </c>
      <c r="BB41" s="22">
        <v>99.3</v>
      </c>
      <c r="BC41" s="22">
        <v>99</v>
      </c>
      <c r="BD41" s="22">
        <v>98.7</v>
      </c>
      <c r="BE41" s="22">
        <v>98.9</v>
      </c>
      <c r="BF41" s="22">
        <v>98.7</v>
      </c>
      <c r="BG41" s="22">
        <v>98.2</v>
      </c>
      <c r="BH41" s="22">
        <v>98.3</v>
      </c>
      <c r="BI41" s="22">
        <v>98.4</v>
      </c>
      <c r="BJ41" s="22">
        <v>98.5</v>
      </c>
      <c r="BK41" s="22">
        <v>97.6</v>
      </c>
      <c r="BL41" s="22">
        <v>96.7</v>
      </c>
      <c r="BM41" s="22">
        <v>96.9</v>
      </c>
      <c r="BN41" s="22">
        <v>96</v>
      </c>
      <c r="BO41" s="22">
        <v>95.2</v>
      </c>
      <c r="BP41" s="22">
        <v>89</v>
      </c>
      <c r="BQ41" s="22">
        <v>87</v>
      </c>
      <c r="BR41" s="22">
        <v>82.5</v>
      </c>
      <c r="BS41" s="22">
        <v>82.4</v>
      </c>
      <c r="BT41" s="38"/>
      <c r="BU41" s="22"/>
      <c r="BV41" s="29" t="s">
        <v>303</v>
      </c>
      <c r="BW41" s="22">
        <v>85.5</v>
      </c>
      <c r="BX41" s="22">
        <v>98.3</v>
      </c>
      <c r="BY41" s="22">
        <v>96.3</v>
      </c>
      <c r="BZ41" s="22">
        <v>97.6</v>
      </c>
      <c r="CA41" s="22">
        <v>97.5</v>
      </c>
      <c r="CB41" s="22">
        <v>96.3</v>
      </c>
      <c r="CC41" s="22">
        <v>97.4</v>
      </c>
      <c r="CD41" s="22">
        <v>97.6</v>
      </c>
      <c r="CE41" s="22">
        <v>97.6</v>
      </c>
      <c r="CF41" s="22">
        <v>96.7</v>
      </c>
      <c r="CG41" s="22">
        <v>96.9</v>
      </c>
      <c r="CH41" s="22">
        <v>96.8</v>
      </c>
      <c r="CI41" s="22">
        <v>95.8</v>
      </c>
      <c r="CJ41" s="22">
        <v>94.9</v>
      </c>
      <c r="CK41" s="22">
        <v>94.1</v>
      </c>
      <c r="CL41" s="22">
        <v>94.4</v>
      </c>
      <c r="CM41" s="22">
        <v>93.8</v>
      </c>
      <c r="CN41" s="22">
        <v>86.8</v>
      </c>
      <c r="CO41" s="22">
        <v>84.3</v>
      </c>
      <c r="CP41" s="22">
        <v>79.8</v>
      </c>
      <c r="CQ41" s="22">
        <v>79.2</v>
      </c>
      <c r="CR41" s="38"/>
      <c r="CS41" s="22"/>
      <c r="CT41" s="29" t="s">
        <v>303</v>
      </c>
      <c r="CU41" s="22">
        <v>87.2</v>
      </c>
      <c r="CV41" s="22">
        <v>98.7</v>
      </c>
      <c r="CW41" s="22">
        <v>97.3</v>
      </c>
      <c r="CX41" s="22">
        <v>98</v>
      </c>
      <c r="CY41" s="22">
        <v>98</v>
      </c>
      <c r="CZ41" s="22">
        <v>97.1</v>
      </c>
      <c r="DA41" s="22">
        <v>97.3</v>
      </c>
      <c r="DB41" s="22">
        <v>97.5</v>
      </c>
      <c r="DC41" s="22">
        <v>97.1</v>
      </c>
      <c r="DD41" s="22">
        <v>96.6</v>
      </c>
      <c r="DE41" s="22">
        <v>96.8</v>
      </c>
      <c r="DF41" s="22">
        <v>96.9</v>
      </c>
      <c r="DG41" s="22">
        <v>96.3</v>
      </c>
      <c r="DH41" s="22">
        <v>94.8</v>
      </c>
      <c r="DI41" s="22">
        <v>94.5</v>
      </c>
      <c r="DJ41" s="22">
        <v>94.3</v>
      </c>
      <c r="DK41" s="22">
        <v>93</v>
      </c>
      <c r="DL41" s="22">
        <v>85.8</v>
      </c>
      <c r="DM41" s="22">
        <v>84.5</v>
      </c>
      <c r="DN41" s="22">
        <v>79.900000000000006</v>
      </c>
      <c r="DO41" s="22">
        <v>79.3</v>
      </c>
      <c r="DP41" s="38"/>
      <c r="DQ41" s="22"/>
      <c r="DR41" s="29" t="s">
        <v>303</v>
      </c>
      <c r="DS41" s="22">
        <v>82.7</v>
      </c>
      <c r="DT41" s="22">
        <v>97.8</v>
      </c>
      <c r="DU41" s="22">
        <v>96.1</v>
      </c>
      <c r="DV41" s="22">
        <v>97.5</v>
      </c>
      <c r="DW41" s="22">
        <v>97.1</v>
      </c>
      <c r="DX41" s="22">
        <v>95.8</v>
      </c>
      <c r="DY41" s="22">
        <v>95.9</v>
      </c>
      <c r="DZ41" s="22">
        <v>96.9</v>
      </c>
      <c r="EA41" s="22">
        <v>97</v>
      </c>
      <c r="EB41" s="22">
        <v>96.2</v>
      </c>
      <c r="EC41" s="22">
        <v>95.4</v>
      </c>
      <c r="ED41" s="22">
        <v>95.4</v>
      </c>
      <c r="EE41" s="22">
        <v>93.6</v>
      </c>
      <c r="EF41" s="22">
        <v>89.7</v>
      </c>
      <c r="EG41" s="22">
        <v>89.3</v>
      </c>
      <c r="EH41" s="22">
        <v>88.3</v>
      </c>
      <c r="EI41" s="22">
        <v>87.8</v>
      </c>
      <c r="EJ41" s="22">
        <v>76.400000000000006</v>
      </c>
      <c r="EK41" s="22">
        <v>70.7</v>
      </c>
      <c r="EL41" s="22">
        <v>64.2</v>
      </c>
      <c r="EM41" s="22">
        <v>63</v>
      </c>
      <c r="EO41" s="1"/>
      <c r="EP41" s="10" t="s">
        <v>302</v>
      </c>
      <c r="EQ41" s="1">
        <v>88.6</v>
      </c>
      <c r="ER41" s="1">
        <v>98.7</v>
      </c>
      <c r="ES41" s="1">
        <v>97.6</v>
      </c>
      <c r="ET41" s="1">
        <v>98.4</v>
      </c>
      <c r="EU41" s="1">
        <v>98.3</v>
      </c>
      <c r="EV41" s="1">
        <v>97.6</v>
      </c>
      <c r="EW41" s="1">
        <v>97.8</v>
      </c>
      <c r="EX41" s="1">
        <v>98</v>
      </c>
      <c r="EY41" s="1">
        <v>97.6</v>
      </c>
      <c r="EZ41" s="1">
        <v>97.4</v>
      </c>
      <c r="FA41" s="1">
        <v>97</v>
      </c>
      <c r="FB41" s="1">
        <v>97.3</v>
      </c>
      <c r="FC41" s="1">
        <v>95.9</v>
      </c>
      <c r="FD41" s="1">
        <v>94.8</v>
      </c>
      <c r="FE41" s="1">
        <v>94.6</v>
      </c>
      <c r="FF41" s="1">
        <v>94.5</v>
      </c>
      <c r="FG41" s="1">
        <v>93</v>
      </c>
      <c r="FH41" s="1">
        <v>85.6</v>
      </c>
      <c r="FI41" s="1">
        <v>84</v>
      </c>
      <c r="FJ41" s="1">
        <v>79.5</v>
      </c>
      <c r="FK41" s="1">
        <v>78.5</v>
      </c>
      <c r="FM41" s="1"/>
      <c r="FN41" s="10" t="s">
        <v>302</v>
      </c>
      <c r="FO41" s="1">
        <v>89.9</v>
      </c>
      <c r="FP41" s="1">
        <v>99.2</v>
      </c>
      <c r="FQ41" s="1">
        <v>98.4</v>
      </c>
      <c r="FR41" s="1">
        <v>98.6</v>
      </c>
      <c r="FS41" s="1">
        <v>98.3</v>
      </c>
      <c r="FT41" s="1">
        <v>97.5</v>
      </c>
      <c r="FU41" s="1">
        <v>97.8</v>
      </c>
      <c r="FV41" s="1">
        <v>98.2</v>
      </c>
      <c r="FW41" s="1">
        <v>98.1</v>
      </c>
      <c r="FX41" s="1">
        <v>97.9</v>
      </c>
      <c r="FY41" s="1">
        <v>98.1</v>
      </c>
      <c r="FZ41" s="1">
        <v>98.1</v>
      </c>
      <c r="GA41" s="1">
        <v>97.4</v>
      </c>
      <c r="GB41" s="1">
        <v>96.4</v>
      </c>
      <c r="GC41" s="1">
        <v>96.4</v>
      </c>
      <c r="GD41" s="1">
        <v>96.3</v>
      </c>
      <c r="GE41" s="1">
        <v>95.1</v>
      </c>
      <c r="GF41" s="1">
        <v>89.1</v>
      </c>
      <c r="GG41" s="1">
        <v>87.9</v>
      </c>
      <c r="GH41" s="1">
        <v>84.4</v>
      </c>
      <c r="GI41" s="1">
        <v>85</v>
      </c>
      <c r="GK41" s="1"/>
      <c r="GL41" s="10" t="s">
        <v>302</v>
      </c>
      <c r="GM41" s="1">
        <v>91.9</v>
      </c>
      <c r="GN41" s="1">
        <v>99.4</v>
      </c>
      <c r="GO41" s="1">
        <v>98.7</v>
      </c>
      <c r="GP41" s="1">
        <v>99</v>
      </c>
      <c r="GQ41" s="1">
        <v>98.8</v>
      </c>
      <c r="GR41" s="1">
        <v>98.1</v>
      </c>
      <c r="GS41" s="1">
        <v>98.4</v>
      </c>
      <c r="GT41" s="1">
        <v>98.7</v>
      </c>
      <c r="GU41" s="1">
        <v>98.6</v>
      </c>
      <c r="GV41" s="1">
        <v>97.8</v>
      </c>
      <c r="GW41" s="1">
        <v>97.8</v>
      </c>
      <c r="GX41" s="1">
        <v>97.7</v>
      </c>
      <c r="GY41" s="1">
        <v>97.1</v>
      </c>
      <c r="GZ41" s="1">
        <v>96.4</v>
      </c>
      <c r="HA41" s="1">
        <v>96.1</v>
      </c>
      <c r="HB41" s="1">
        <v>95.9</v>
      </c>
      <c r="HC41" s="1">
        <v>95.2</v>
      </c>
      <c r="HD41" s="1">
        <v>89.7</v>
      </c>
      <c r="HE41" s="1">
        <v>88.1</v>
      </c>
      <c r="HF41" s="1">
        <v>85.9</v>
      </c>
      <c r="HG41" s="1">
        <v>84.9</v>
      </c>
    </row>
    <row r="42" spans="1:215" ht="15">
      <c r="A42" s="1"/>
      <c r="B42" s="19" t="s">
        <v>304</v>
      </c>
      <c r="C42" s="2" t="s">
        <v>305</v>
      </c>
      <c r="D42" s="2" t="s">
        <v>305</v>
      </c>
      <c r="E42" s="2" t="s">
        <v>305</v>
      </c>
      <c r="F42" s="2" t="s">
        <v>305</v>
      </c>
      <c r="G42" s="2" t="s">
        <v>305</v>
      </c>
      <c r="H42" s="2" t="s">
        <v>305</v>
      </c>
      <c r="I42" s="2" t="s">
        <v>305</v>
      </c>
      <c r="J42" s="2" t="s">
        <v>305</v>
      </c>
      <c r="K42" s="2" t="s">
        <v>305</v>
      </c>
      <c r="L42" s="2" t="s">
        <v>305</v>
      </c>
      <c r="M42" s="2" t="s">
        <v>305</v>
      </c>
      <c r="N42" s="2">
        <v>0.1</v>
      </c>
      <c r="O42" s="2">
        <v>0.1</v>
      </c>
      <c r="P42" s="2">
        <v>0</v>
      </c>
      <c r="Q42" s="2">
        <v>0.5</v>
      </c>
      <c r="R42" s="2" t="s">
        <v>305</v>
      </c>
      <c r="S42" s="2" t="s">
        <v>305</v>
      </c>
      <c r="T42" s="2" t="s">
        <v>305</v>
      </c>
      <c r="U42" s="2" t="s">
        <v>305</v>
      </c>
      <c r="V42" s="2" t="s">
        <v>305</v>
      </c>
      <c r="W42" s="2" t="s">
        <v>305</v>
      </c>
      <c r="Y42" s="1"/>
      <c r="Z42" s="19" t="s">
        <v>304</v>
      </c>
      <c r="AA42" s="2" t="s">
        <v>305</v>
      </c>
      <c r="AB42" s="2" t="s">
        <v>305</v>
      </c>
      <c r="AC42" s="2" t="s">
        <v>305</v>
      </c>
      <c r="AD42" s="2" t="s">
        <v>305</v>
      </c>
      <c r="AE42" s="2" t="s">
        <v>305</v>
      </c>
      <c r="AF42" s="2" t="s">
        <v>305</v>
      </c>
      <c r="AG42" s="2" t="s">
        <v>305</v>
      </c>
      <c r="AH42" s="2" t="s">
        <v>305</v>
      </c>
      <c r="AI42" s="2" t="s">
        <v>305</v>
      </c>
      <c r="AJ42" s="2" t="s">
        <v>305</v>
      </c>
      <c r="AK42" s="2" t="s">
        <v>305</v>
      </c>
      <c r="AL42" s="2">
        <v>0.1</v>
      </c>
      <c r="AM42" s="2">
        <v>0.1</v>
      </c>
      <c r="AN42" s="2">
        <v>0</v>
      </c>
      <c r="AO42" s="2">
        <v>0</v>
      </c>
      <c r="AP42" s="2" t="s">
        <v>305</v>
      </c>
      <c r="AQ42" s="2" t="s">
        <v>305</v>
      </c>
      <c r="AR42" s="2" t="s">
        <v>305</v>
      </c>
      <c r="AS42" s="2" t="s">
        <v>305</v>
      </c>
      <c r="AT42" s="2" t="s">
        <v>305</v>
      </c>
      <c r="AU42" s="2" t="s">
        <v>305</v>
      </c>
      <c r="AW42" s="22"/>
      <c r="AX42" s="29" t="s">
        <v>306</v>
      </c>
      <c r="AY42" s="23" t="s">
        <v>307</v>
      </c>
      <c r="AZ42" s="23" t="s">
        <v>307</v>
      </c>
      <c r="BA42" s="23" t="s">
        <v>307</v>
      </c>
      <c r="BB42" s="23" t="s">
        <v>307</v>
      </c>
      <c r="BC42" s="23" t="s">
        <v>307</v>
      </c>
      <c r="BD42" s="23" t="s">
        <v>307</v>
      </c>
      <c r="BE42" s="23" t="s">
        <v>307</v>
      </c>
      <c r="BF42" s="23" t="s">
        <v>307</v>
      </c>
      <c r="BG42" s="23" t="s">
        <v>307</v>
      </c>
      <c r="BH42" s="23" t="s">
        <v>307</v>
      </c>
      <c r="BI42" s="23" t="s">
        <v>307</v>
      </c>
      <c r="BJ42" s="23">
        <v>0.1</v>
      </c>
      <c r="BK42" s="23">
        <v>0.1</v>
      </c>
      <c r="BL42" s="23">
        <v>0.1</v>
      </c>
      <c r="BM42" s="23">
        <v>0</v>
      </c>
      <c r="BN42" s="23" t="s">
        <v>307</v>
      </c>
      <c r="BO42" s="23" t="s">
        <v>307</v>
      </c>
      <c r="BP42" s="23" t="s">
        <v>307</v>
      </c>
      <c r="BQ42" s="23" t="s">
        <v>307</v>
      </c>
      <c r="BR42" s="23" t="s">
        <v>307</v>
      </c>
      <c r="BS42" s="23" t="s">
        <v>307</v>
      </c>
      <c r="BT42" s="38"/>
      <c r="BU42" s="22"/>
      <c r="BV42" s="29" t="s">
        <v>306</v>
      </c>
      <c r="BW42" s="23" t="s">
        <v>307</v>
      </c>
      <c r="BX42" s="23" t="s">
        <v>307</v>
      </c>
      <c r="BY42" s="23" t="s">
        <v>307</v>
      </c>
      <c r="BZ42" s="23" t="s">
        <v>307</v>
      </c>
      <c r="CA42" s="23" t="s">
        <v>307</v>
      </c>
      <c r="CB42" s="23" t="s">
        <v>307</v>
      </c>
      <c r="CC42" s="23" t="s">
        <v>307</v>
      </c>
      <c r="CD42" s="23" t="s">
        <v>307</v>
      </c>
      <c r="CE42" s="23" t="s">
        <v>307</v>
      </c>
      <c r="CF42" s="23" t="s">
        <v>307</v>
      </c>
      <c r="CG42" s="23" t="s">
        <v>307</v>
      </c>
      <c r="CH42" s="23">
        <v>0.1</v>
      </c>
      <c r="CI42" s="23">
        <v>0.1</v>
      </c>
      <c r="CJ42" s="23">
        <v>0.2</v>
      </c>
      <c r="CK42" s="23">
        <v>0.2</v>
      </c>
      <c r="CL42" s="23" t="s">
        <v>307</v>
      </c>
      <c r="CM42" s="23" t="s">
        <v>307</v>
      </c>
      <c r="CN42" s="23" t="s">
        <v>307</v>
      </c>
      <c r="CO42" s="23" t="s">
        <v>307</v>
      </c>
      <c r="CP42" s="23" t="s">
        <v>307</v>
      </c>
      <c r="CQ42" s="23" t="s">
        <v>307</v>
      </c>
      <c r="CR42" s="38"/>
      <c r="CS42" s="22"/>
      <c r="CT42" s="29" t="s">
        <v>306</v>
      </c>
      <c r="CU42" s="23" t="s">
        <v>307</v>
      </c>
      <c r="CV42" s="23" t="s">
        <v>307</v>
      </c>
      <c r="CW42" s="23" t="s">
        <v>307</v>
      </c>
      <c r="CX42" s="23" t="s">
        <v>307</v>
      </c>
      <c r="CY42" s="23" t="s">
        <v>307</v>
      </c>
      <c r="CZ42" s="23" t="s">
        <v>307</v>
      </c>
      <c r="DA42" s="23" t="s">
        <v>307</v>
      </c>
      <c r="DB42" s="23">
        <v>0.1</v>
      </c>
      <c r="DC42" s="23">
        <v>0.1</v>
      </c>
      <c r="DD42" s="23">
        <v>0.1</v>
      </c>
      <c r="DE42" s="23">
        <v>0.1</v>
      </c>
      <c r="DF42" s="23">
        <v>0.2</v>
      </c>
      <c r="DG42" s="23">
        <v>0.2</v>
      </c>
      <c r="DH42" s="23">
        <v>0.3</v>
      </c>
      <c r="DI42" s="23">
        <v>0.3</v>
      </c>
      <c r="DJ42" s="23" t="s">
        <v>307</v>
      </c>
      <c r="DK42" s="23" t="s">
        <v>307</v>
      </c>
      <c r="DL42" s="23" t="s">
        <v>307</v>
      </c>
      <c r="DM42" s="23" t="s">
        <v>307</v>
      </c>
      <c r="DN42" s="23" t="s">
        <v>307</v>
      </c>
      <c r="DO42" s="23" t="s">
        <v>307</v>
      </c>
      <c r="DP42" s="38"/>
      <c r="DQ42" s="22"/>
      <c r="DR42" s="29" t="s">
        <v>306</v>
      </c>
      <c r="DS42" s="23" t="s">
        <v>307</v>
      </c>
      <c r="DT42" s="23" t="s">
        <v>307</v>
      </c>
      <c r="DU42" s="23" t="s">
        <v>307</v>
      </c>
      <c r="DV42" s="23" t="s">
        <v>307</v>
      </c>
      <c r="DW42" s="23" t="s">
        <v>307</v>
      </c>
      <c r="DX42" s="23" t="s">
        <v>307</v>
      </c>
      <c r="DY42" s="23" t="s">
        <v>307</v>
      </c>
      <c r="DZ42" s="23" t="s">
        <v>307</v>
      </c>
      <c r="EA42" s="23">
        <v>0.2</v>
      </c>
      <c r="EB42" s="23">
        <v>0.3</v>
      </c>
      <c r="EC42" s="23">
        <v>0.3</v>
      </c>
      <c r="ED42" s="23">
        <v>0.4</v>
      </c>
      <c r="EE42" s="23">
        <v>0.4</v>
      </c>
      <c r="EF42" s="23">
        <v>0.6</v>
      </c>
      <c r="EG42" s="23">
        <v>0.6</v>
      </c>
      <c r="EH42" s="23" t="s">
        <v>307</v>
      </c>
      <c r="EI42" s="23" t="s">
        <v>307</v>
      </c>
      <c r="EJ42" s="23" t="s">
        <v>307</v>
      </c>
      <c r="EK42" s="23" t="s">
        <v>307</v>
      </c>
      <c r="EL42" s="23" t="s">
        <v>307</v>
      </c>
      <c r="EM42" s="23" t="s">
        <v>307</v>
      </c>
      <c r="EO42" s="1"/>
      <c r="EP42" s="10" t="s">
        <v>304</v>
      </c>
      <c r="EQ42" s="2" t="s">
        <v>305</v>
      </c>
      <c r="ER42" s="2" t="s">
        <v>305</v>
      </c>
      <c r="ES42" s="2" t="s">
        <v>305</v>
      </c>
      <c r="ET42" s="2" t="s">
        <v>305</v>
      </c>
      <c r="EU42" s="2" t="s">
        <v>305</v>
      </c>
      <c r="EV42" s="2" t="s">
        <v>305</v>
      </c>
      <c r="EW42" s="2" t="s">
        <v>305</v>
      </c>
      <c r="EX42" s="2" t="s">
        <v>305</v>
      </c>
      <c r="EY42" s="2" t="s">
        <v>305</v>
      </c>
      <c r="EZ42" s="2" t="s">
        <v>305</v>
      </c>
      <c r="FA42" s="2" t="s">
        <v>305</v>
      </c>
      <c r="FB42" s="2">
        <v>0.2</v>
      </c>
      <c r="FC42" s="2">
        <v>0.3</v>
      </c>
      <c r="FD42" s="2">
        <v>0.3</v>
      </c>
      <c r="FE42" s="2">
        <v>0.4</v>
      </c>
      <c r="FF42" s="2" t="s">
        <v>305</v>
      </c>
      <c r="FG42" s="2" t="s">
        <v>305</v>
      </c>
      <c r="FH42" s="2" t="s">
        <v>305</v>
      </c>
      <c r="FI42" s="2" t="s">
        <v>305</v>
      </c>
      <c r="FJ42" s="2" t="s">
        <v>305</v>
      </c>
      <c r="FK42" s="2" t="s">
        <v>305</v>
      </c>
      <c r="FM42" s="1"/>
      <c r="FN42" s="10" t="s">
        <v>304</v>
      </c>
      <c r="FO42" s="2" t="s">
        <v>305</v>
      </c>
      <c r="FP42" s="2" t="s">
        <v>305</v>
      </c>
      <c r="FQ42" s="2" t="s">
        <v>305</v>
      </c>
      <c r="FR42" s="2" t="s">
        <v>305</v>
      </c>
      <c r="FS42" s="2" t="s">
        <v>305</v>
      </c>
      <c r="FT42" s="2" t="s">
        <v>305</v>
      </c>
      <c r="FU42" s="2" t="s">
        <v>305</v>
      </c>
      <c r="FV42" s="2" t="s">
        <v>305</v>
      </c>
      <c r="FW42" s="2" t="s">
        <v>305</v>
      </c>
      <c r="FX42" s="2" t="s">
        <v>305</v>
      </c>
      <c r="FY42" s="2" t="s">
        <v>305</v>
      </c>
      <c r="FZ42" s="2">
        <v>0.1</v>
      </c>
      <c r="GA42" s="2">
        <v>0.1</v>
      </c>
      <c r="GB42" s="2">
        <v>0.1</v>
      </c>
      <c r="GC42" s="2">
        <v>0.2</v>
      </c>
      <c r="GD42" s="2" t="s">
        <v>305</v>
      </c>
      <c r="GE42" s="2" t="s">
        <v>305</v>
      </c>
      <c r="GF42" s="2" t="s">
        <v>305</v>
      </c>
      <c r="GG42" s="2" t="s">
        <v>305</v>
      </c>
      <c r="GH42" s="2" t="s">
        <v>305</v>
      </c>
      <c r="GI42" s="2" t="s">
        <v>305</v>
      </c>
      <c r="GK42" s="1"/>
      <c r="GL42" s="10" t="s">
        <v>304</v>
      </c>
      <c r="GM42" s="2" t="s">
        <v>305</v>
      </c>
      <c r="GN42" s="2" t="s">
        <v>305</v>
      </c>
      <c r="GO42" s="2" t="s">
        <v>305</v>
      </c>
      <c r="GP42" s="2" t="s">
        <v>305</v>
      </c>
      <c r="GQ42" s="2" t="s">
        <v>305</v>
      </c>
      <c r="GR42" s="2" t="s">
        <v>305</v>
      </c>
      <c r="GS42" s="2" t="s">
        <v>305</v>
      </c>
      <c r="GT42" s="2" t="s">
        <v>305</v>
      </c>
      <c r="GU42" s="2" t="s">
        <v>305</v>
      </c>
      <c r="GV42" s="2" t="s">
        <v>305</v>
      </c>
      <c r="GW42" s="2">
        <v>0.1</v>
      </c>
      <c r="GX42" s="2">
        <v>0.1</v>
      </c>
      <c r="GY42" s="2">
        <v>0.1</v>
      </c>
      <c r="GZ42" s="2">
        <v>0.1</v>
      </c>
      <c r="HA42" s="2">
        <v>0.1</v>
      </c>
      <c r="HB42" s="2" t="s">
        <v>305</v>
      </c>
      <c r="HC42" s="2" t="s">
        <v>305</v>
      </c>
      <c r="HD42" s="2" t="s">
        <v>305</v>
      </c>
      <c r="HE42" s="2" t="s">
        <v>305</v>
      </c>
      <c r="HF42" s="2" t="s">
        <v>305</v>
      </c>
      <c r="HG42" s="2" t="s">
        <v>305</v>
      </c>
    </row>
    <row r="43" spans="1:215" ht="15">
      <c r="A43" s="1"/>
      <c r="B43" s="19" t="s">
        <v>308</v>
      </c>
      <c r="C43" s="1">
        <v>0</v>
      </c>
      <c r="D43" s="2" t="s">
        <v>305</v>
      </c>
      <c r="E43" s="2" t="s">
        <v>305</v>
      </c>
      <c r="F43" s="2" t="s">
        <v>305</v>
      </c>
      <c r="G43" s="2" t="s">
        <v>305</v>
      </c>
      <c r="H43" s="2" t="s">
        <v>305</v>
      </c>
      <c r="I43" s="2" t="s">
        <v>305</v>
      </c>
      <c r="J43" s="2" t="s">
        <v>305</v>
      </c>
      <c r="K43" s="2" t="s">
        <v>305</v>
      </c>
      <c r="L43" s="2" t="s">
        <v>305</v>
      </c>
      <c r="M43" s="2" t="s">
        <v>305</v>
      </c>
      <c r="N43" s="2" t="s">
        <v>305</v>
      </c>
      <c r="O43" s="2" t="s">
        <v>305</v>
      </c>
      <c r="P43" s="2" t="s">
        <v>305</v>
      </c>
      <c r="Q43" s="2" t="s">
        <v>305</v>
      </c>
      <c r="R43" s="2" t="s">
        <v>305</v>
      </c>
      <c r="S43" s="2" t="s">
        <v>305</v>
      </c>
      <c r="T43" s="2" t="s">
        <v>305</v>
      </c>
      <c r="U43" s="2" t="s">
        <v>305</v>
      </c>
      <c r="V43" s="2" t="s">
        <v>305</v>
      </c>
      <c r="W43" s="2" t="s">
        <v>305</v>
      </c>
      <c r="Y43" s="1"/>
      <c r="Z43" s="19" t="s">
        <v>308</v>
      </c>
      <c r="AA43" s="1">
        <v>0</v>
      </c>
      <c r="AB43" s="2" t="s">
        <v>305</v>
      </c>
      <c r="AC43" s="2" t="s">
        <v>305</v>
      </c>
      <c r="AD43" s="2" t="s">
        <v>305</v>
      </c>
      <c r="AE43" s="2" t="s">
        <v>305</v>
      </c>
      <c r="AF43" s="2" t="s">
        <v>305</v>
      </c>
      <c r="AG43" s="2" t="s">
        <v>305</v>
      </c>
      <c r="AH43" s="2" t="s">
        <v>305</v>
      </c>
      <c r="AI43" s="2" t="s">
        <v>305</v>
      </c>
      <c r="AJ43" s="2" t="s">
        <v>305</v>
      </c>
      <c r="AK43" s="2" t="s">
        <v>305</v>
      </c>
      <c r="AL43" s="2" t="s">
        <v>305</v>
      </c>
      <c r="AM43" s="2" t="s">
        <v>305</v>
      </c>
      <c r="AN43" s="2" t="s">
        <v>305</v>
      </c>
      <c r="AO43" s="2" t="s">
        <v>305</v>
      </c>
      <c r="AP43" s="2" t="s">
        <v>305</v>
      </c>
      <c r="AQ43" s="2" t="s">
        <v>305</v>
      </c>
      <c r="AR43" s="2" t="s">
        <v>305</v>
      </c>
      <c r="AS43" s="2" t="s">
        <v>305</v>
      </c>
      <c r="AT43" s="2" t="s">
        <v>305</v>
      </c>
      <c r="AU43" s="2" t="s">
        <v>305</v>
      </c>
      <c r="AW43" s="22"/>
      <c r="AX43" s="29" t="s">
        <v>309</v>
      </c>
      <c r="AY43" s="22">
        <v>0</v>
      </c>
      <c r="AZ43" s="23" t="s">
        <v>307</v>
      </c>
      <c r="BA43" s="23" t="s">
        <v>307</v>
      </c>
      <c r="BB43" s="23" t="s">
        <v>307</v>
      </c>
      <c r="BC43" s="23" t="s">
        <v>307</v>
      </c>
      <c r="BD43" s="23" t="s">
        <v>307</v>
      </c>
      <c r="BE43" s="23" t="s">
        <v>307</v>
      </c>
      <c r="BF43" s="23" t="s">
        <v>307</v>
      </c>
      <c r="BG43" s="23" t="s">
        <v>307</v>
      </c>
      <c r="BH43" s="23" t="s">
        <v>307</v>
      </c>
      <c r="BI43" s="23" t="s">
        <v>307</v>
      </c>
      <c r="BJ43" s="23" t="s">
        <v>307</v>
      </c>
      <c r="BK43" s="23" t="s">
        <v>307</v>
      </c>
      <c r="BL43" s="23" t="s">
        <v>307</v>
      </c>
      <c r="BM43" s="23" t="s">
        <v>307</v>
      </c>
      <c r="BN43" s="23" t="s">
        <v>307</v>
      </c>
      <c r="BO43" s="23" t="s">
        <v>307</v>
      </c>
      <c r="BP43" s="23" t="s">
        <v>307</v>
      </c>
      <c r="BQ43" s="23" t="s">
        <v>307</v>
      </c>
      <c r="BR43" s="23" t="s">
        <v>307</v>
      </c>
      <c r="BS43" s="23" t="s">
        <v>307</v>
      </c>
      <c r="BT43" s="38"/>
      <c r="BU43" s="22"/>
      <c r="BV43" s="29" t="s">
        <v>309</v>
      </c>
      <c r="BW43" s="22">
        <v>0</v>
      </c>
      <c r="BX43" s="23" t="s">
        <v>307</v>
      </c>
      <c r="BY43" s="23" t="s">
        <v>307</v>
      </c>
      <c r="BZ43" s="23" t="s">
        <v>307</v>
      </c>
      <c r="CA43" s="23" t="s">
        <v>307</v>
      </c>
      <c r="CB43" s="23" t="s">
        <v>307</v>
      </c>
      <c r="CC43" s="23" t="s">
        <v>307</v>
      </c>
      <c r="CD43" s="23" t="s">
        <v>307</v>
      </c>
      <c r="CE43" s="23" t="s">
        <v>307</v>
      </c>
      <c r="CF43" s="23" t="s">
        <v>307</v>
      </c>
      <c r="CG43" s="23" t="s">
        <v>307</v>
      </c>
      <c r="CH43" s="23" t="s">
        <v>307</v>
      </c>
      <c r="CI43" s="23" t="s">
        <v>307</v>
      </c>
      <c r="CJ43" s="23" t="s">
        <v>307</v>
      </c>
      <c r="CK43" s="23" t="s">
        <v>307</v>
      </c>
      <c r="CL43" s="23" t="s">
        <v>307</v>
      </c>
      <c r="CM43" s="23" t="s">
        <v>307</v>
      </c>
      <c r="CN43" s="23" t="s">
        <v>307</v>
      </c>
      <c r="CO43" s="23" t="s">
        <v>307</v>
      </c>
      <c r="CP43" s="23" t="s">
        <v>307</v>
      </c>
      <c r="CQ43" s="23" t="s">
        <v>307</v>
      </c>
      <c r="CR43" s="38"/>
      <c r="CS43" s="22"/>
      <c r="CT43" s="29" t="s">
        <v>309</v>
      </c>
      <c r="CU43" s="22">
        <v>0</v>
      </c>
      <c r="CV43" s="23" t="s">
        <v>307</v>
      </c>
      <c r="CW43" s="23" t="s">
        <v>307</v>
      </c>
      <c r="CX43" s="23" t="s">
        <v>307</v>
      </c>
      <c r="CY43" s="23" t="s">
        <v>307</v>
      </c>
      <c r="CZ43" s="23" t="s">
        <v>307</v>
      </c>
      <c r="DA43" s="23" t="s">
        <v>307</v>
      </c>
      <c r="DB43" s="23" t="s">
        <v>307</v>
      </c>
      <c r="DC43" s="23" t="s">
        <v>307</v>
      </c>
      <c r="DD43" s="23" t="s">
        <v>307</v>
      </c>
      <c r="DE43" s="23" t="s">
        <v>307</v>
      </c>
      <c r="DF43" s="23" t="s">
        <v>307</v>
      </c>
      <c r="DG43" s="23" t="s">
        <v>307</v>
      </c>
      <c r="DH43" s="23" t="s">
        <v>307</v>
      </c>
      <c r="DI43" s="23" t="s">
        <v>307</v>
      </c>
      <c r="DJ43" s="23" t="s">
        <v>307</v>
      </c>
      <c r="DK43" s="23" t="s">
        <v>307</v>
      </c>
      <c r="DL43" s="23" t="s">
        <v>307</v>
      </c>
      <c r="DM43" s="23" t="s">
        <v>307</v>
      </c>
      <c r="DN43" s="23" t="s">
        <v>307</v>
      </c>
      <c r="DO43" s="23" t="s">
        <v>307</v>
      </c>
      <c r="DP43" s="38"/>
      <c r="DQ43" s="22"/>
      <c r="DR43" s="29" t="s">
        <v>309</v>
      </c>
      <c r="DS43" s="22">
        <v>0</v>
      </c>
      <c r="DT43" s="23" t="s">
        <v>307</v>
      </c>
      <c r="DU43" s="23" t="s">
        <v>307</v>
      </c>
      <c r="DV43" s="23" t="s">
        <v>307</v>
      </c>
      <c r="DW43" s="23" t="s">
        <v>307</v>
      </c>
      <c r="DX43" s="23" t="s">
        <v>307</v>
      </c>
      <c r="DY43" s="23" t="s">
        <v>307</v>
      </c>
      <c r="DZ43" s="23" t="s">
        <v>307</v>
      </c>
      <c r="EA43" s="23" t="s">
        <v>307</v>
      </c>
      <c r="EB43" s="23" t="s">
        <v>307</v>
      </c>
      <c r="EC43" s="23" t="s">
        <v>307</v>
      </c>
      <c r="ED43" s="23" t="s">
        <v>307</v>
      </c>
      <c r="EE43" s="23" t="s">
        <v>307</v>
      </c>
      <c r="EF43" s="23" t="s">
        <v>307</v>
      </c>
      <c r="EG43" s="23" t="s">
        <v>307</v>
      </c>
      <c r="EH43" s="23" t="s">
        <v>307</v>
      </c>
      <c r="EI43" s="23" t="s">
        <v>307</v>
      </c>
      <c r="EJ43" s="23" t="s">
        <v>307</v>
      </c>
      <c r="EK43" s="23" t="s">
        <v>307</v>
      </c>
      <c r="EL43" s="23" t="s">
        <v>307</v>
      </c>
      <c r="EM43" s="23" t="s">
        <v>307</v>
      </c>
      <c r="EO43" s="1"/>
      <c r="EP43" s="10" t="s">
        <v>308</v>
      </c>
      <c r="EQ43" s="1">
        <v>0</v>
      </c>
      <c r="ER43" s="2" t="s">
        <v>305</v>
      </c>
      <c r="ES43" s="2" t="s">
        <v>305</v>
      </c>
      <c r="ET43" s="2" t="s">
        <v>305</v>
      </c>
      <c r="EU43" s="2" t="s">
        <v>305</v>
      </c>
      <c r="EV43" s="2" t="s">
        <v>305</v>
      </c>
      <c r="EW43" s="2" t="s">
        <v>305</v>
      </c>
      <c r="EX43" s="2" t="s">
        <v>305</v>
      </c>
      <c r="EY43" s="2" t="s">
        <v>305</v>
      </c>
      <c r="EZ43" s="2" t="s">
        <v>305</v>
      </c>
      <c r="FA43" s="2" t="s">
        <v>305</v>
      </c>
      <c r="FB43" s="2" t="s">
        <v>305</v>
      </c>
      <c r="FC43" s="2" t="s">
        <v>305</v>
      </c>
      <c r="FD43" s="2" t="s">
        <v>305</v>
      </c>
      <c r="FE43" s="2" t="s">
        <v>305</v>
      </c>
      <c r="FF43" s="2" t="s">
        <v>305</v>
      </c>
      <c r="FG43" s="2" t="s">
        <v>305</v>
      </c>
      <c r="FH43" s="2" t="s">
        <v>305</v>
      </c>
      <c r="FI43" s="2" t="s">
        <v>305</v>
      </c>
      <c r="FJ43" s="2" t="s">
        <v>305</v>
      </c>
      <c r="FK43" s="2" t="s">
        <v>305</v>
      </c>
      <c r="FM43" s="1"/>
      <c r="FN43" s="10" t="s">
        <v>308</v>
      </c>
      <c r="FO43" s="1">
        <v>0</v>
      </c>
      <c r="FP43" s="2" t="s">
        <v>305</v>
      </c>
      <c r="FQ43" s="2" t="s">
        <v>305</v>
      </c>
      <c r="FR43" s="2" t="s">
        <v>305</v>
      </c>
      <c r="FS43" s="2" t="s">
        <v>305</v>
      </c>
      <c r="FT43" s="2" t="s">
        <v>305</v>
      </c>
      <c r="FU43" s="2" t="s">
        <v>305</v>
      </c>
      <c r="FV43" s="2" t="s">
        <v>305</v>
      </c>
      <c r="FW43" s="2" t="s">
        <v>305</v>
      </c>
      <c r="FX43" s="2" t="s">
        <v>305</v>
      </c>
      <c r="FY43" s="2" t="s">
        <v>305</v>
      </c>
      <c r="FZ43" s="2" t="s">
        <v>305</v>
      </c>
      <c r="GA43" s="2" t="s">
        <v>305</v>
      </c>
      <c r="GB43" s="2" t="s">
        <v>305</v>
      </c>
      <c r="GC43" s="2" t="s">
        <v>305</v>
      </c>
      <c r="GD43" s="2" t="s">
        <v>305</v>
      </c>
      <c r="GE43" s="2" t="s">
        <v>305</v>
      </c>
      <c r="GF43" s="2" t="s">
        <v>305</v>
      </c>
      <c r="GG43" s="2" t="s">
        <v>305</v>
      </c>
      <c r="GH43" s="2" t="s">
        <v>305</v>
      </c>
      <c r="GI43" s="2" t="s">
        <v>305</v>
      </c>
      <c r="GK43" s="1"/>
      <c r="GL43" s="10" t="s">
        <v>308</v>
      </c>
      <c r="GM43" s="1">
        <v>0</v>
      </c>
      <c r="GN43" s="2" t="s">
        <v>305</v>
      </c>
      <c r="GO43" s="2" t="s">
        <v>305</v>
      </c>
      <c r="GP43" s="2" t="s">
        <v>305</v>
      </c>
      <c r="GQ43" s="2" t="s">
        <v>305</v>
      </c>
      <c r="GR43" s="2" t="s">
        <v>305</v>
      </c>
      <c r="GS43" s="2" t="s">
        <v>305</v>
      </c>
      <c r="GT43" s="2" t="s">
        <v>305</v>
      </c>
      <c r="GU43" s="2" t="s">
        <v>305</v>
      </c>
      <c r="GV43" s="2" t="s">
        <v>305</v>
      </c>
      <c r="GW43" s="2" t="s">
        <v>305</v>
      </c>
      <c r="GX43" s="2" t="s">
        <v>305</v>
      </c>
      <c r="GY43" s="2" t="s">
        <v>305</v>
      </c>
      <c r="GZ43" s="2" t="s">
        <v>305</v>
      </c>
      <c r="HA43" s="2" t="s">
        <v>305</v>
      </c>
      <c r="HB43" s="2" t="s">
        <v>305</v>
      </c>
      <c r="HC43" s="2" t="s">
        <v>305</v>
      </c>
      <c r="HD43" s="2" t="s">
        <v>305</v>
      </c>
      <c r="HE43" s="2" t="s">
        <v>305</v>
      </c>
      <c r="HF43" s="2" t="s">
        <v>305</v>
      </c>
      <c r="HG43" s="2" t="s">
        <v>305</v>
      </c>
    </row>
    <row r="44" spans="1:215" ht="15">
      <c r="A44" s="300"/>
      <c r="B44" s="300"/>
      <c r="C44" s="1"/>
      <c r="D44" s="1"/>
      <c r="E44" s="1"/>
      <c r="F44" s="1"/>
      <c r="G44" s="1"/>
      <c r="H44" s="1"/>
      <c r="I44" s="1"/>
      <c r="J44" s="1"/>
      <c r="K44" s="1"/>
      <c r="L44" s="1"/>
      <c r="M44" s="1"/>
      <c r="N44" s="1"/>
      <c r="O44" s="1"/>
      <c r="P44" s="1"/>
      <c r="Q44" s="1"/>
      <c r="R44" s="1"/>
      <c r="S44" s="1"/>
      <c r="T44" s="1"/>
      <c r="U44" s="1"/>
      <c r="V44" s="1"/>
      <c r="W44" s="1"/>
      <c r="Y44" s="300"/>
      <c r="Z44" s="300"/>
      <c r="AA44" s="1"/>
      <c r="AB44" s="1"/>
      <c r="AC44" s="1"/>
      <c r="AD44" s="1"/>
      <c r="AE44" s="1"/>
      <c r="AF44" s="1"/>
      <c r="AG44" s="1"/>
      <c r="AH44" s="1"/>
      <c r="AI44" s="1"/>
      <c r="AJ44" s="1"/>
      <c r="AK44" s="1"/>
      <c r="AL44" s="1"/>
      <c r="AM44" s="1"/>
      <c r="AN44" s="1"/>
      <c r="AO44" s="1"/>
      <c r="AP44" s="1"/>
      <c r="AQ44" s="1"/>
      <c r="AR44" s="1"/>
      <c r="AS44" s="1"/>
      <c r="AT44" s="1"/>
      <c r="AU44" s="1"/>
      <c r="AW44" s="310"/>
      <c r="AX44" s="310"/>
      <c r="AY44" s="22"/>
      <c r="AZ44" s="22"/>
      <c r="BA44" s="22"/>
      <c r="BB44" s="22"/>
      <c r="BC44" s="22"/>
      <c r="BD44" s="22"/>
      <c r="BE44" s="22"/>
      <c r="BF44" s="22"/>
      <c r="BG44" s="22"/>
      <c r="BH44" s="22"/>
      <c r="BI44" s="22"/>
      <c r="BJ44" s="22"/>
      <c r="BK44" s="22"/>
      <c r="BL44" s="22"/>
      <c r="BM44" s="22"/>
      <c r="BN44" s="22"/>
      <c r="BO44" s="22"/>
      <c r="BP44" s="22"/>
      <c r="BQ44" s="22"/>
      <c r="BR44" s="22"/>
      <c r="BS44" s="22"/>
      <c r="BT44" s="38"/>
      <c r="BU44" s="310"/>
      <c r="BV44" s="310"/>
      <c r="BW44" s="22"/>
      <c r="BX44" s="22"/>
      <c r="BY44" s="22"/>
      <c r="BZ44" s="22"/>
      <c r="CA44" s="22"/>
      <c r="CB44" s="22"/>
      <c r="CC44" s="22"/>
      <c r="CD44" s="22"/>
      <c r="CE44" s="22"/>
      <c r="CF44" s="22"/>
      <c r="CG44" s="22"/>
      <c r="CH44" s="22"/>
      <c r="CI44" s="22"/>
      <c r="CJ44" s="22"/>
      <c r="CK44" s="22"/>
      <c r="CL44" s="22"/>
      <c r="CM44" s="22"/>
      <c r="CN44" s="22"/>
      <c r="CO44" s="22"/>
      <c r="CP44" s="22"/>
      <c r="CQ44" s="22"/>
      <c r="CR44" s="38"/>
      <c r="CS44" s="310"/>
      <c r="CT44" s="310"/>
      <c r="CU44" s="22"/>
      <c r="CV44" s="22"/>
      <c r="CW44" s="22"/>
      <c r="CX44" s="22"/>
      <c r="CY44" s="22"/>
      <c r="CZ44" s="22"/>
      <c r="DA44" s="22"/>
      <c r="DB44" s="22"/>
      <c r="DC44" s="22"/>
      <c r="DD44" s="22"/>
      <c r="DE44" s="22"/>
      <c r="DF44" s="22"/>
      <c r="DG44" s="22"/>
      <c r="DH44" s="22"/>
      <c r="DI44" s="22"/>
      <c r="DJ44" s="22"/>
      <c r="DK44" s="22"/>
      <c r="DL44" s="22"/>
      <c r="DM44" s="22"/>
      <c r="DN44" s="22"/>
      <c r="DO44" s="22"/>
      <c r="DP44" s="38"/>
      <c r="DQ44" s="310"/>
      <c r="DR44" s="310"/>
      <c r="DS44" s="22"/>
      <c r="DT44" s="22"/>
      <c r="DU44" s="22"/>
      <c r="DV44" s="22"/>
      <c r="DW44" s="22"/>
      <c r="DX44" s="22"/>
      <c r="DY44" s="22"/>
      <c r="DZ44" s="22"/>
      <c r="EA44" s="22"/>
      <c r="EB44" s="22"/>
      <c r="EC44" s="22"/>
      <c r="ED44" s="22"/>
      <c r="EE44" s="22"/>
      <c r="EF44" s="22"/>
      <c r="EG44" s="22"/>
      <c r="EH44" s="22"/>
      <c r="EI44" s="22"/>
      <c r="EJ44" s="22"/>
      <c r="EK44" s="22"/>
      <c r="EL44" s="22"/>
      <c r="EM44" s="22"/>
      <c r="EO44" s="300"/>
      <c r="EP44" s="300"/>
      <c r="EQ44" s="1"/>
      <c r="ER44" s="1"/>
      <c r="ES44" s="1"/>
      <c r="ET44" s="1"/>
      <c r="EU44" s="1"/>
      <c r="EV44" s="1"/>
      <c r="EW44" s="1"/>
      <c r="EX44" s="1"/>
      <c r="EY44" s="1"/>
      <c r="EZ44" s="1"/>
      <c r="FA44" s="1"/>
      <c r="FB44" s="1"/>
      <c r="FC44" s="1"/>
      <c r="FD44" s="1"/>
      <c r="FE44" s="1"/>
      <c r="FF44" s="1"/>
      <c r="FG44" s="1"/>
      <c r="FH44" s="1"/>
      <c r="FI44" s="1"/>
      <c r="FJ44" s="1"/>
      <c r="FK44" s="1"/>
      <c r="FM44" s="300"/>
      <c r="FN44" s="300"/>
      <c r="FO44" s="1"/>
      <c r="FP44" s="1"/>
      <c r="FQ44" s="1"/>
      <c r="FR44" s="1"/>
      <c r="FS44" s="1"/>
      <c r="FT44" s="1"/>
      <c r="FU44" s="1"/>
      <c r="FV44" s="1"/>
      <c r="FW44" s="1"/>
      <c r="FX44" s="1"/>
      <c r="FY44" s="1"/>
      <c r="FZ44" s="1"/>
      <c r="GA44" s="1"/>
      <c r="GB44" s="1"/>
      <c r="GC44" s="1"/>
      <c r="GD44" s="1"/>
      <c r="GE44" s="1"/>
      <c r="GF44" s="1"/>
      <c r="GG44" s="1"/>
      <c r="GH44" s="1"/>
      <c r="GI44" s="1"/>
      <c r="GK44" s="300"/>
      <c r="GL44" s="300"/>
      <c r="GM44" s="1"/>
      <c r="GN44" s="1"/>
      <c r="GO44" s="1"/>
      <c r="GP44" s="1"/>
      <c r="GQ44" s="1"/>
      <c r="GR44" s="1"/>
      <c r="GS44" s="1"/>
      <c r="GT44" s="1"/>
      <c r="GU44" s="1"/>
      <c r="GV44" s="1"/>
      <c r="GW44" s="1"/>
      <c r="GX44" s="1"/>
      <c r="GY44" s="1"/>
      <c r="GZ44" s="1"/>
      <c r="HA44" s="1"/>
      <c r="HB44" s="1"/>
      <c r="HC44" s="1"/>
      <c r="HD44" s="1"/>
      <c r="HE44" s="1"/>
      <c r="HF44" s="1"/>
      <c r="HG44" s="1"/>
    </row>
    <row r="45" spans="1:215" ht="15">
      <c r="A45" s="11"/>
      <c r="B45" s="12" t="s">
        <v>322</v>
      </c>
      <c r="C45" s="11">
        <v>70.599999999999994</v>
      </c>
      <c r="D45" s="11">
        <v>71</v>
      </c>
      <c r="E45" s="11">
        <v>71</v>
      </c>
      <c r="F45" s="11">
        <v>71</v>
      </c>
      <c r="G45" s="11">
        <v>71</v>
      </c>
      <c r="H45" s="11">
        <v>71</v>
      </c>
      <c r="I45" s="11">
        <v>71</v>
      </c>
      <c r="J45" s="11">
        <v>71.099999999999994</v>
      </c>
      <c r="K45" s="11">
        <v>71</v>
      </c>
      <c r="L45" s="11">
        <v>71.099999999999994</v>
      </c>
      <c r="M45" s="11">
        <v>71</v>
      </c>
      <c r="N45" s="11">
        <v>71.099999999999994</v>
      </c>
      <c r="O45" s="11">
        <v>71.099999999999994</v>
      </c>
      <c r="P45" s="11">
        <v>71</v>
      </c>
      <c r="Q45" s="11">
        <v>71.099999999999994</v>
      </c>
      <c r="R45" s="11">
        <v>71.099999999999994</v>
      </c>
      <c r="S45" s="11">
        <v>71.099999999999994</v>
      </c>
      <c r="T45" s="11">
        <v>70.900000000000006</v>
      </c>
      <c r="U45" s="11">
        <v>70.8</v>
      </c>
      <c r="V45" s="11">
        <v>70.7</v>
      </c>
      <c r="W45" s="11">
        <v>70.599999999999994</v>
      </c>
      <c r="Y45" s="11"/>
      <c r="Z45" s="12" t="s">
        <v>322</v>
      </c>
      <c r="AA45" s="11">
        <v>70.5</v>
      </c>
      <c r="AB45" s="11">
        <v>71</v>
      </c>
      <c r="AC45" s="11">
        <v>71</v>
      </c>
      <c r="AD45" s="11">
        <v>71</v>
      </c>
      <c r="AE45" s="11">
        <v>71.099999999999994</v>
      </c>
      <c r="AF45" s="11">
        <v>71</v>
      </c>
      <c r="AG45" s="11">
        <v>71.099999999999994</v>
      </c>
      <c r="AH45" s="11">
        <v>71.099999999999994</v>
      </c>
      <c r="AI45" s="11">
        <v>71.099999999999994</v>
      </c>
      <c r="AJ45" s="11">
        <v>71.099999999999994</v>
      </c>
      <c r="AK45" s="11">
        <v>71.099999999999994</v>
      </c>
      <c r="AL45" s="11">
        <v>71.099999999999994</v>
      </c>
      <c r="AM45" s="11">
        <v>71.099999999999994</v>
      </c>
      <c r="AN45" s="11">
        <v>71.099999999999994</v>
      </c>
      <c r="AO45" s="11">
        <v>71.099999999999994</v>
      </c>
      <c r="AP45" s="11">
        <v>71</v>
      </c>
      <c r="AQ45" s="11">
        <v>71</v>
      </c>
      <c r="AR45" s="11">
        <v>70.7</v>
      </c>
      <c r="AS45" s="11">
        <v>70.599999999999994</v>
      </c>
      <c r="AT45" s="11">
        <v>70.5</v>
      </c>
      <c r="AU45" s="11">
        <v>70.5</v>
      </c>
      <c r="AW45" s="27"/>
      <c r="AX45" s="30" t="s">
        <v>323</v>
      </c>
      <c r="AY45" s="27">
        <v>70.8</v>
      </c>
      <c r="AZ45" s="27">
        <v>71</v>
      </c>
      <c r="BA45" s="27">
        <v>71</v>
      </c>
      <c r="BB45" s="27">
        <v>71</v>
      </c>
      <c r="BC45" s="27">
        <v>71.099999999999994</v>
      </c>
      <c r="BD45" s="27">
        <v>71.099999999999994</v>
      </c>
      <c r="BE45" s="27">
        <v>71.099999999999994</v>
      </c>
      <c r="BF45" s="27">
        <v>71.099999999999994</v>
      </c>
      <c r="BG45" s="27">
        <v>71.099999999999994</v>
      </c>
      <c r="BH45" s="27">
        <v>71.099999999999994</v>
      </c>
      <c r="BI45" s="27">
        <v>71.099999999999994</v>
      </c>
      <c r="BJ45" s="27">
        <v>71.099999999999994</v>
      </c>
      <c r="BK45" s="27">
        <v>71.099999999999994</v>
      </c>
      <c r="BL45" s="27">
        <v>71.099999999999994</v>
      </c>
      <c r="BM45" s="27">
        <v>71.099999999999994</v>
      </c>
      <c r="BN45" s="27">
        <v>71.099999999999994</v>
      </c>
      <c r="BO45" s="27">
        <v>71</v>
      </c>
      <c r="BP45" s="27">
        <v>70.8</v>
      </c>
      <c r="BQ45" s="27">
        <v>70.7</v>
      </c>
      <c r="BR45" s="27">
        <v>70.599999999999994</v>
      </c>
      <c r="BS45" s="27">
        <v>70.599999999999994</v>
      </c>
      <c r="BT45" s="38"/>
      <c r="BU45" s="27"/>
      <c r="BV45" s="30" t="s">
        <v>323</v>
      </c>
      <c r="BW45" s="27">
        <v>70.400000000000006</v>
      </c>
      <c r="BX45" s="27">
        <v>70.900000000000006</v>
      </c>
      <c r="BY45" s="27">
        <v>70.900000000000006</v>
      </c>
      <c r="BZ45" s="27">
        <v>71</v>
      </c>
      <c r="CA45" s="27">
        <v>71</v>
      </c>
      <c r="CB45" s="27">
        <v>71</v>
      </c>
      <c r="CC45" s="27">
        <v>71</v>
      </c>
      <c r="CD45" s="27">
        <v>71.099999999999994</v>
      </c>
      <c r="CE45" s="27">
        <v>71.099999999999994</v>
      </c>
      <c r="CF45" s="27">
        <v>71.099999999999994</v>
      </c>
      <c r="CG45" s="27">
        <v>71.099999999999994</v>
      </c>
      <c r="CH45" s="27">
        <v>71.099999999999994</v>
      </c>
      <c r="CI45" s="27">
        <v>71</v>
      </c>
      <c r="CJ45" s="27">
        <v>71</v>
      </c>
      <c r="CK45" s="27">
        <v>71</v>
      </c>
      <c r="CL45" s="27">
        <v>71</v>
      </c>
      <c r="CM45" s="27">
        <v>71</v>
      </c>
      <c r="CN45" s="27">
        <v>70.7</v>
      </c>
      <c r="CO45" s="27">
        <v>70.599999999999994</v>
      </c>
      <c r="CP45" s="27">
        <v>70.5</v>
      </c>
      <c r="CQ45" s="27">
        <v>70.400000000000006</v>
      </c>
      <c r="CR45" s="38"/>
      <c r="CS45" s="27"/>
      <c r="CT45" s="30" t="s">
        <v>323</v>
      </c>
      <c r="CU45" s="27">
        <v>70.400000000000006</v>
      </c>
      <c r="CV45" s="27">
        <v>71</v>
      </c>
      <c r="CW45" s="27">
        <v>70.900000000000006</v>
      </c>
      <c r="CX45" s="27">
        <v>71</v>
      </c>
      <c r="CY45" s="27">
        <v>71</v>
      </c>
      <c r="CZ45" s="27">
        <v>71</v>
      </c>
      <c r="DA45" s="27">
        <v>71</v>
      </c>
      <c r="DB45" s="27">
        <v>71.099999999999994</v>
      </c>
      <c r="DC45" s="27">
        <v>71.099999999999994</v>
      </c>
      <c r="DD45" s="27">
        <v>71</v>
      </c>
      <c r="DE45" s="27">
        <v>71.099999999999994</v>
      </c>
      <c r="DF45" s="27">
        <v>71.099999999999994</v>
      </c>
      <c r="DG45" s="27">
        <v>71.099999999999994</v>
      </c>
      <c r="DH45" s="27">
        <v>71</v>
      </c>
      <c r="DI45" s="27">
        <v>71</v>
      </c>
      <c r="DJ45" s="27">
        <v>71</v>
      </c>
      <c r="DK45" s="27">
        <v>71</v>
      </c>
      <c r="DL45" s="27">
        <v>70.7</v>
      </c>
      <c r="DM45" s="27">
        <v>70.599999999999994</v>
      </c>
      <c r="DN45" s="27">
        <v>70.5</v>
      </c>
      <c r="DO45" s="27">
        <v>70.400000000000006</v>
      </c>
      <c r="DP45" s="38"/>
      <c r="DQ45" s="27"/>
      <c r="DR45" s="30" t="s">
        <v>323</v>
      </c>
      <c r="DS45" s="27">
        <v>70.3</v>
      </c>
      <c r="DT45" s="27">
        <v>70.900000000000006</v>
      </c>
      <c r="DU45" s="27">
        <v>70.900000000000006</v>
      </c>
      <c r="DV45" s="27">
        <v>71</v>
      </c>
      <c r="DW45" s="27">
        <v>71</v>
      </c>
      <c r="DX45" s="27">
        <v>71</v>
      </c>
      <c r="DY45" s="27">
        <v>71</v>
      </c>
      <c r="DZ45" s="27">
        <v>71</v>
      </c>
      <c r="EA45" s="27">
        <v>71.099999999999994</v>
      </c>
      <c r="EB45" s="27">
        <v>71</v>
      </c>
      <c r="EC45" s="27">
        <v>71</v>
      </c>
      <c r="ED45" s="27">
        <v>71</v>
      </c>
      <c r="EE45" s="27">
        <v>71</v>
      </c>
      <c r="EF45" s="27">
        <v>70.8</v>
      </c>
      <c r="EG45" s="27">
        <v>70.8</v>
      </c>
      <c r="EH45" s="27">
        <v>70.8</v>
      </c>
      <c r="EI45" s="27">
        <v>70.8</v>
      </c>
      <c r="EJ45" s="27">
        <v>70.3</v>
      </c>
      <c r="EK45" s="27">
        <v>70.099999999999994</v>
      </c>
      <c r="EL45" s="27">
        <v>69.900000000000006</v>
      </c>
      <c r="EM45" s="27">
        <v>69.8</v>
      </c>
      <c r="EO45" s="11"/>
      <c r="EP45" s="12" t="s">
        <v>322</v>
      </c>
      <c r="EQ45" s="11">
        <v>70.5</v>
      </c>
      <c r="ER45" s="11">
        <v>71</v>
      </c>
      <c r="ES45" s="11">
        <v>71</v>
      </c>
      <c r="ET45" s="11">
        <v>71</v>
      </c>
      <c r="EU45" s="11">
        <v>71</v>
      </c>
      <c r="EV45" s="11">
        <v>71</v>
      </c>
      <c r="EW45" s="11">
        <v>71.099999999999994</v>
      </c>
      <c r="EX45" s="11">
        <v>71.099999999999994</v>
      </c>
      <c r="EY45" s="11">
        <v>71.099999999999994</v>
      </c>
      <c r="EZ45" s="11">
        <v>71.099999999999994</v>
      </c>
      <c r="FA45" s="11">
        <v>71.099999999999994</v>
      </c>
      <c r="FB45" s="11">
        <v>71.099999999999994</v>
      </c>
      <c r="FC45" s="11">
        <v>71</v>
      </c>
      <c r="FD45" s="11">
        <v>71</v>
      </c>
      <c r="FE45" s="11">
        <v>71</v>
      </c>
      <c r="FF45" s="11">
        <v>71</v>
      </c>
      <c r="FG45" s="11">
        <v>71</v>
      </c>
      <c r="FH45" s="11">
        <v>70.7</v>
      </c>
      <c r="FI45" s="11">
        <v>70.599999999999994</v>
      </c>
      <c r="FJ45" s="11">
        <v>70.400000000000006</v>
      </c>
      <c r="FK45" s="11">
        <v>70.400000000000006</v>
      </c>
      <c r="FM45" s="11"/>
      <c r="FN45" s="12" t="s">
        <v>322</v>
      </c>
      <c r="FO45" s="11">
        <v>70.5</v>
      </c>
      <c r="FP45" s="11">
        <v>71</v>
      </c>
      <c r="FQ45" s="11">
        <v>71</v>
      </c>
      <c r="FR45" s="11">
        <v>71</v>
      </c>
      <c r="FS45" s="11">
        <v>71</v>
      </c>
      <c r="FT45" s="11">
        <v>71</v>
      </c>
      <c r="FU45" s="11">
        <v>71.099999999999994</v>
      </c>
      <c r="FV45" s="11">
        <v>71.099999999999994</v>
      </c>
      <c r="FW45" s="11">
        <v>71.099999999999994</v>
      </c>
      <c r="FX45" s="11">
        <v>71.099999999999994</v>
      </c>
      <c r="FY45" s="11">
        <v>71.099999999999994</v>
      </c>
      <c r="FZ45" s="11">
        <v>71.099999999999994</v>
      </c>
      <c r="GA45" s="11">
        <v>71.099999999999994</v>
      </c>
      <c r="GB45" s="11">
        <v>71.099999999999994</v>
      </c>
      <c r="GC45" s="11">
        <v>71.099999999999994</v>
      </c>
      <c r="GD45" s="11">
        <v>71.099999999999994</v>
      </c>
      <c r="GE45" s="11">
        <v>71</v>
      </c>
      <c r="GF45" s="11">
        <v>70.8</v>
      </c>
      <c r="GG45" s="11">
        <v>70.8</v>
      </c>
      <c r="GH45" s="11">
        <v>70.599999999999994</v>
      </c>
      <c r="GI45" s="11">
        <v>70.7</v>
      </c>
      <c r="GK45" s="11"/>
      <c r="GL45" s="12" t="s">
        <v>322</v>
      </c>
      <c r="GM45" s="11">
        <v>70.599999999999994</v>
      </c>
      <c r="GN45" s="11">
        <v>71</v>
      </c>
      <c r="GO45" s="11">
        <v>71</v>
      </c>
      <c r="GP45" s="11">
        <v>71</v>
      </c>
      <c r="GQ45" s="11">
        <v>71.099999999999994</v>
      </c>
      <c r="GR45" s="11">
        <v>71</v>
      </c>
      <c r="GS45" s="11">
        <v>71.099999999999994</v>
      </c>
      <c r="GT45" s="11">
        <v>71.099999999999994</v>
      </c>
      <c r="GU45" s="11">
        <v>71.099999999999994</v>
      </c>
      <c r="GV45" s="11">
        <v>71.099999999999994</v>
      </c>
      <c r="GW45" s="11">
        <v>71.099999999999994</v>
      </c>
      <c r="GX45" s="11">
        <v>71.099999999999994</v>
      </c>
      <c r="GY45" s="11">
        <v>71.099999999999994</v>
      </c>
      <c r="GZ45" s="11">
        <v>71.099999999999994</v>
      </c>
      <c r="HA45" s="11">
        <v>71.099999999999994</v>
      </c>
      <c r="HB45" s="11">
        <v>71.099999999999994</v>
      </c>
      <c r="HC45" s="11">
        <v>71</v>
      </c>
      <c r="HD45" s="11">
        <v>70.8</v>
      </c>
      <c r="HE45" s="11">
        <v>70.8</v>
      </c>
      <c r="HF45" s="11">
        <v>70.7</v>
      </c>
      <c r="HG45" s="11">
        <v>70.599999999999994</v>
      </c>
    </row>
    <row r="46" spans="1:215" ht="15">
      <c r="A46" s="300"/>
      <c r="B46" s="300"/>
      <c r="C46" s="1"/>
      <c r="D46" s="1"/>
      <c r="E46" s="1"/>
      <c r="F46" s="1"/>
      <c r="G46" s="1"/>
      <c r="H46" s="1"/>
      <c r="I46" s="1"/>
      <c r="J46" s="1"/>
      <c r="K46" s="1"/>
      <c r="L46" s="1"/>
      <c r="M46" s="1"/>
      <c r="N46" s="1"/>
      <c r="O46" s="1"/>
      <c r="P46" s="1"/>
      <c r="Q46" s="1"/>
      <c r="R46" s="1"/>
      <c r="S46" s="1"/>
      <c r="T46" s="1"/>
      <c r="U46" s="1"/>
      <c r="V46" s="1"/>
      <c r="W46" s="1"/>
      <c r="Y46" s="300"/>
      <c r="Z46" s="300"/>
      <c r="AA46" s="1"/>
      <c r="AB46" s="1"/>
      <c r="AC46" s="1"/>
      <c r="AD46" s="1"/>
      <c r="AE46" s="1"/>
      <c r="AF46" s="1"/>
      <c r="AG46" s="1"/>
      <c r="AH46" s="1"/>
      <c r="AI46" s="1"/>
      <c r="AJ46" s="1"/>
      <c r="AK46" s="1"/>
      <c r="AL46" s="1"/>
      <c r="AM46" s="1"/>
      <c r="AN46" s="1"/>
      <c r="AO46" s="1"/>
      <c r="AP46" s="1"/>
      <c r="AQ46" s="1"/>
      <c r="AR46" s="1"/>
      <c r="AS46" s="1"/>
      <c r="AT46" s="1"/>
      <c r="AU46" s="1"/>
      <c r="AW46" s="310"/>
      <c r="AX46" s="310"/>
      <c r="AY46" s="22"/>
      <c r="AZ46" s="22"/>
      <c r="BA46" s="22"/>
      <c r="BB46" s="22"/>
      <c r="BC46" s="22"/>
      <c r="BD46" s="22"/>
      <c r="BE46" s="22"/>
      <c r="BF46" s="22"/>
      <c r="BG46" s="22"/>
      <c r="BH46" s="22"/>
      <c r="BI46" s="22"/>
      <c r="BJ46" s="22"/>
      <c r="BK46" s="22"/>
      <c r="BL46" s="22"/>
      <c r="BM46" s="22"/>
      <c r="BN46" s="22"/>
      <c r="BO46" s="22"/>
      <c r="BP46" s="22"/>
      <c r="BQ46" s="22"/>
      <c r="BR46" s="22"/>
      <c r="BS46" s="22"/>
      <c r="BT46" s="38"/>
      <c r="BU46" s="310"/>
      <c r="BV46" s="310"/>
      <c r="BW46" s="22"/>
      <c r="BX46" s="22"/>
      <c r="BY46" s="22"/>
      <c r="BZ46" s="22"/>
      <c r="CA46" s="22"/>
      <c r="CB46" s="22"/>
      <c r="CC46" s="22"/>
      <c r="CD46" s="22"/>
      <c r="CE46" s="22"/>
      <c r="CF46" s="22"/>
      <c r="CG46" s="22"/>
      <c r="CH46" s="22"/>
      <c r="CI46" s="22"/>
      <c r="CJ46" s="22"/>
      <c r="CK46" s="22"/>
      <c r="CL46" s="22"/>
      <c r="CM46" s="22"/>
      <c r="CN46" s="22"/>
      <c r="CO46" s="22"/>
      <c r="CP46" s="22"/>
      <c r="CQ46" s="22"/>
      <c r="CR46" s="38"/>
      <c r="CS46" s="310"/>
      <c r="CT46" s="310"/>
      <c r="CU46" s="22"/>
      <c r="CV46" s="22"/>
      <c r="CW46" s="22"/>
      <c r="CX46" s="22"/>
      <c r="CY46" s="22"/>
      <c r="CZ46" s="22"/>
      <c r="DA46" s="22"/>
      <c r="DB46" s="22"/>
      <c r="DC46" s="22"/>
      <c r="DD46" s="22"/>
      <c r="DE46" s="22"/>
      <c r="DF46" s="22"/>
      <c r="DG46" s="22"/>
      <c r="DH46" s="22"/>
      <c r="DI46" s="22"/>
      <c r="DJ46" s="22"/>
      <c r="DK46" s="22"/>
      <c r="DL46" s="22"/>
      <c r="DM46" s="22"/>
      <c r="DN46" s="22"/>
      <c r="DO46" s="22"/>
      <c r="DP46" s="38"/>
      <c r="DQ46" s="310"/>
      <c r="DR46" s="310"/>
      <c r="DS46" s="22"/>
      <c r="DT46" s="22"/>
      <c r="DU46" s="22"/>
      <c r="DV46" s="22"/>
      <c r="DW46" s="22"/>
      <c r="DX46" s="22"/>
      <c r="DY46" s="22"/>
      <c r="DZ46" s="22"/>
      <c r="EA46" s="22"/>
      <c r="EB46" s="22"/>
      <c r="EC46" s="22"/>
      <c r="ED46" s="22"/>
      <c r="EE46" s="22"/>
      <c r="EF46" s="22"/>
      <c r="EG46" s="22"/>
      <c r="EH46" s="22"/>
      <c r="EI46" s="22"/>
      <c r="EJ46" s="22"/>
      <c r="EK46" s="22"/>
      <c r="EL46" s="22"/>
      <c r="EM46" s="22"/>
      <c r="EO46" s="300"/>
      <c r="EP46" s="300"/>
      <c r="EQ46" s="1"/>
      <c r="ER46" s="1"/>
      <c r="ES46" s="1"/>
      <c r="ET46" s="1"/>
      <c r="EU46" s="1"/>
      <c r="EV46" s="1"/>
      <c r="EW46" s="1"/>
      <c r="EX46" s="1"/>
      <c r="EY46" s="1"/>
      <c r="EZ46" s="1"/>
      <c r="FA46" s="1"/>
      <c r="FB46" s="1"/>
      <c r="FC46" s="1"/>
      <c r="FD46" s="1"/>
      <c r="FE46" s="1"/>
      <c r="FF46" s="1"/>
      <c r="FG46" s="1"/>
      <c r="FH46" s="1"/>
      <c r="FI46" s="1"/>
      <c r="FJ46" s="1"/>
      <c r="FK46" s="1"/>
      <c r="FM46" s="300"/>
      <c r="FN46" s="300"/>
      <c r="FO46" s="1"/>
      <c r="FP46" s="1"/>
      <c r="FQ46" s="1"/>
      <c r="FR46" s="1"/>
      <c r="FS46" s="1"/>
      <c r="FT46" s="1"/>
      <c r="FU46" s="1"/>
      <c r="FV46" s="1"/>
      <c r="FW46" s="1"/>
      <c r="FX46" s="1"/>
      <c r="FY46" s="1"/>
      <c r="FZ46" s="1"/>
      <c r="GA46" s="1"/>
      <c r="GB46" s="1"/>
      <c r="GC46" s="1"/>
      <c r="GD46" s="1"/>
      <c r="GE46" s="1"/>
      <c r="GF46" s="1"/>
      <c r="GG46" s="1"/>
      <c r="GH46" s="1"/>
      <c r="GI46" s="1"/>
      <c r="GK46" s="300"/>
      <c r="GL46" s="300"/>
      <c r="GM46" s="1"/>
      <c r="GN46" s="1"/>
      <c r="GO46" s="1"/>
      <c r="GP46" s="1"/>
      <c r="GQ46" s="1"/>
      <c r="GR46" s="1"/>
      <c r="GS46" s="1"/>
      <c r="GT46" s="1"/>
      <c r="GU46" s="1"/>
      <c r="GV46" s="1"/>
      <c r="GW46" s="1"/>
      <c r="GX46" s="1"/>
      <c r="GY46" s="1"/>
      <c r="GZ46" s="1"/>
      <c r="HA46" s="1"/>
      <c r="HB46" s="1"/>
      <c r="HC46" s="1"/>
      <c r="HD46" s="1"/>
      <c r="HE46" s="1"/>
      <c r="HF46" s="1"/>
      <c r="HG46" s="1"/>
    </row>
    <row r="47" spans="1:215" ht="15">
      <c r="A47" s="300"/>
      <c r="B47" s="300"/>
      <c r="C47" s="1"/>
      <c r="D47" s="1"/>
      <c r="E47" s="1"/>
      <c r="F47" s="1"/>
      <c r="G47" s="1"/>
      <c r="H47" s="1"/>
      <c r="I47" s="1"/>
      <c r="J47" s="1"/>
      <c r="K47" s="1"/>
      <c r="L47" s="1"/>
      <c r="M47" s="1"/>
      <c r="N47" s="1"/>
      <c r="O47" s="1"/>
      <c r="P47" s="1"/>
      <c r="Q47" s="1"/>
      <c r="R47" s="1"/>
      <c r="S47" s="1"/>
      <c r="T47" s="1"/>
      <c r="U47" s="1"/>
      <c r="V47" s="1"/>
      <c r="W47" s="1"/>
      <c r="Y47" s="300"/>
      <c r="Z47" s="300"/>
      <c r="AA47" s="1"/>
      <c r="AB47" s="1"/>
      <c r="AC47" s="1"/>
      <c r="AD47" s="1"/>
      <c r="AE47" s="1"/>
      <c r="AF47" s="1"/>
      <c r="AG47" s="1"/>
      <c r="AH47" s="1"/>
      <c r="AI47" s="1"/>
      <c r="AJ47" s="1"/>
      <c r="AK47" s="1"/>
      <c r="AL47" s="1"/>
      <c r="AM47" s="1"/>
      <c r="AN47" s="1"/>
      <c r="AO47" s="1"/>
      <c r="AP47" s="1"/>
      <c r="AQ47" s="1"/>
      <c r="AR47" s="1"/>
      <c r="AS47" s="1"/>
      <c r="AT47" s="1"/>
      <c r="AU47" s="1"/>
      <c r="AW47" s="310"/>
      <c r="AX47" s="310"/>
      <c r="AY47" s="22"/>
      <c r="AZ47" s="22"/>
      <c r="BA47" s="22"/>
      <c r="BB47" s="22"/>
      <c r="BC47" s="22"/>
      <c r="BD47" s="22"/>
      <c r="BE47" s="22"/>
      <c r="BF47" s="22"/>
      <c r="BG47" s="22"/>
      <c r="BH47" s="22"/>
      <c r="BI47" s="22"/>
      <c r="BJ47" s="22"/>
      <c r="BK47" s="22"/>
      <c r="BL47" s="22"/>
      <c r="BM47" s="22"/>
      <c r="BN47" s="22"/>
      <c r="BO47" s="22"/>
      <c r="BP47" s="22"/>
      <c r="BQ47" s="22"/>
      <c r="BR47" s="22"/>
      <c r="BS47" s="22"/>
      <c r="BT47" s="38"/>
      <c r="BU47" s="310"/>
      <c r="BV47" s="310"/>
      <c r="BW47" s="22"/>
      <c r="BX47" s="22"/>
      <c r="BY47" s="22"/>
      <c r="BZ47" s="22"/>
      <c r="CA47" s="22"/>
      <c r="CB47" s="22"/>
      <c r="CC47" s="22"/>
      <c r="CD47" s="22"/>
      <c r="CE47" s="22"/>
      <c r="CF47" s="22"/>
      <c r="CG47" s="22"/>
      <c r="CH47" s="22"/>
      <c r="CI47" s="22"/>
      <c r="CJ47" s="22"/>
      <c r="CK47" s="22"/>
      <c r="CL47" s="22"/>
      <c r="CM47" s="22"/>
      <c r="CN47" s="22"/>
      <c r="CO47" s="22"/>
      <c r="CP47" s="22"/>
      <c r="CQ47" s="22"/>
      <c r="CR47" s="38"/>
      <c r="CS47" s="310"/>
      <c r="CT47" s="310"/>
      <c r="CU47" s="22"/>
      <c r="CV47" s="22"/>
      <c r="CW47" s="22"/>
      <c r="CX47" s="22"/>
      <c r="CY47" s="22"/>
      <c r="CZ47" s="22"/>
      <c r="DA47" s="22"/>
      <c r="DB47" s="22"/>
      <c r="DC47" s="22"/>
      <c r="DD47" s="22"/>
      <c r="DE47" s="22"/>
      <c r="DF47" s="22"/>
      <c r="DG47" s="22"/>
      <c r="DH47" s="22"/>
      <c r="DI47" s="22"/>
      <c r="DJ47" s="22"/>
      <c r="DK47" s="22"/>
      <c r="DL47" s="22"/>
      <c r="DM47" s="22"/>
      <c r="DN47" s="22"/>
      <c r="DO47" s="22"/>
      <c r="DP47" s="38"/>
      <c r="DQ47" s="310"/>
      <c r="DR47" s="310"/>
      <c r="DS47" s="22"/>
      <c r="DT47" s="22"/>
      <c r="DU47" s="22"/>
      <c r="DV47" s="22"/>
      <c r="DW47" s="22"/>
      <c r="DX47" s="22"/>
      <c r="DY47" s="22"/>
      <c r="DZ47" s="22"/>
      <c r="EA47" s="22"/>
      <c r="EB47" s="22"/>
      <c r="EC47" s="22"/>
      <c r="ED47" s="22"/>
      <c r="EE47" s="22"/>
      <c r="EF47" s="22"/>
      <c r="EG47" s="22"/>
      <c r="EH47" s="22"/>
      <c r="EI47" s="22"/>
      <c r="EJ47" s="22"/>
      <c r="EK47" s="22"/>
      <c r="EL47" s="22"/>
      <c r="EM47" s="22"/>
      <c r="EO47" s="300"/>
      <c r="EP47" s="300"/>
      <c r="EQ47" s="1"/>
      <c r="ER47" s="1"/>
      <c r="ES47" s="1"/>
      <c r="ET47" s="1"/>
      <c r="EU47" s="1"/>
      <c r="EV47" s="1"/>
      <c r="EW47" s="1"/>
      <c r="EX47" s="1"/>
      <c r="EY47" s="1"/>
      <c r="EZ47" s="1"/>
      <c r="FA47" s="1"/>
      <c r="FB47" s="1"/>
      <c r="FC47" s="1"/>
      <c r="FD47" s="1"/>
      <c r="FE47" s="1"/>
      <c r="FF47" s="1"/>
      <c r="FG47" s="1"/>
      <c r="FH47" s="1"/>
      <c r="FI47" s="1"/>
      <c r="FJ47" s="1"/>
      <c r="FK47" s="1"/>
      <c r="FM47" s="300"/>
      <c r="FN47" s="300"/>
      <c r="FO47" s="1"/>
      <c r="FP47" s="1"/>
      <c r="FQ47" s="1"/>
      <c r="FR47" s="1"/>
      <c r="FS47" s="1"/>
      <c r="FT47" s="1"/>
      <c r="FU47" s="1"/>
      <c r="FV47" s="1"/>
      <c r="FW47" s="1"/>
      <c r="FX47" s="1"/>
      <c r="FY47" s="1"/>
      <c r="FZ47" s="1"/>
      <c r="GA47" s="1"/>
      <c r="GB47" s="1"/>
      <c r="GC47" s="1"/>
      <c r="GD47" s="1"/>
      <c r="GE47" s="1"/>
      <c r="GF47" s="1"/>
      <c r="GG47" s="1"/>
      <c r="GH47" s="1"/>
      <c r="GI47" s="1"/>
      <c r="GK47" s="300"/>
      <c r="GL47" s="300"/>
      <c r="GM47" s="1"/>
      <c r="GN47" s="1"/>
      <c r="GO47" s="1"/>
      <c r="GP47" s="1"/>
      <c r="GQ47" s="1"/>
      <c r="GR47" s="1"/>
      <c r="GS47" s="1"/>
      <c r="GT47" s="1"/>
      <c r="GU47" s="1"/>
      <c r="GV47" s="1"/>
      <c r="GW47" s="1"/>
      <c r="GX47" s="1"/>
      <c r="GY47" s="1"/>
      <c r="GZ47" s="1"/>
      <c r="HA47" s="1"/>
      <c r="HB47" s="1"/>
      <c r="HC47" s="1"/>
      <c r="HD47" s="1"/>
      <c r="HE47" s="1"/>
      <c r="HF47" s="1"/>
      <c r="HG47" s="1"/>
    </row>
    <row r="48" spans="1:215" ht="15">
      <c r="A48" s="303"/>
      <c r="B48" s="303"/>
      <c r="C48" s="1"/>
      <c r="D48" s="1"/>
      <c r="E48" s="1"/>
      <c r="F48" s="1"/>
      <c r="G48" s="1"/>
      <c r="H48" s="1"/>
      <c r="I48" s="1"/>
      <c r="J48" s="1"/>
      <c r="K48" s="1"/>
      <c r="L48" s="1"/>
      <c r="M48" s="1"/>
      <c r="N48" s="1"/>
      <c r="O48" s="1"/>
      <c r="P48" s="1"/>
      <c r="Q48" s="1"/>
      <c r="R48" s="1"/>
      <c r="S48" s="1"/>
      <c r="T48" s="1"/>
      <c r="U48" s="1"/>
      <c r="V48" s="1"/>
      <c r="W48" s="1"/>
      <c r="Y48" s="303"/>
      <c r="Z48" s="303"/>
      <c r="AA48" s="1"/>
      <c r="AB48" s="1"/>
      <c r="AC48" s="1"/>
      <c r="AD48" s="1"/>
      <c r="AE48" s="1"/>
      <c r="AF48" s="1"/>
      <c r="AG48" s="1"/>
      <c r="AH48" s="1"/>
      <c r="AI48" s="1"/>
      <c r="AJ48" s="1"/>
      <c r="AK48" s="1"/>
      <c r="AL48" s="1"/>
      <c r="AM48" s="1"/>
      <c r="AN48" s="1"/>
      <c r="AO48" s="1"/>
      <c r="AP48" s="1"/>
      <c r="AQ48" s="1"/>
      <c r="AR48" s="1"/>
      <c r="AS48" s="1"/>
      <c r="AT48" s="1"/>
      <c r="AU48" s="1"/>
      <c r="AW48" s="313"/>
      <c r="AX48" s="313"/>
      <c r="AY48" s="22"/>
      <c r="AZ48" s="22"/>
      <c r="BA48" s="22"/>
      <c r="BB48" s="22"/>
      <c r="BC48" s="22"/>
      <c r="BD48" s="22"/>
      <c r="BE48" s="22"/>
      <c r="BF48" s="22"/>
      <c r="BG48" s="22"/>
      <c r="BH48" s="22"/>
      <c r="BI48" s="22"/>
      <c r="BJ48" s="22"/>
      <c r="BK48" s="22"/>
      <c r="BL48" s="22"/>
      <c r="BM48" s="22"/>
      <c r="BN48" s="22"/>
      <c r="BO48" s="22"/>
      <c r="BP48" s="22"/>
      <c r="BQ48" s="22"/>
      <c r="BR48" s="22"/>
      <c r="BS48" s="22"/>
      <c r="BT48" s="38"/>
      <c r="BU48" s="313"/>
      <c r="BV48" s="313"/>
      <c r="BW48" s="22"/>
      <c r="BX48" s="22"/>
      <c r="BY48" s="22"/>
      <c r="BZ48" s="22"/>
      <c r="CA48" s="22"/>
      <c r="CB48" s="22"/>
      <c r="CC48" s="22"/>
      <c r="CD48" s="22"/>
      <c r="CE48" s="22"/>
      <c r="CF48" s="22"/>
      <c r="CG48" s="22"/>
      <c r="CH48" s="22"/>
      <c r="CI48" s="22"/>
      <c r="CJ48" s="22"/>
      <c r="CK48" s="22"/>
      <c r="CL48" s="22"/>
      <c r="CM48" s="22"/>
      <c r="CN48" s="22"/>
      <c r="CO48" s="22"/>
      <c r="CP48" s="22"/>
      <c r="CQ48" s="22"/>
      <c r="CR48" s="38"/>
      <c r="CS48" s="313"/>
      <c r="CT48" s="313"/>
      <c r="CU48" s="22"/>
      <c r="CV48" s="22"/>
      <c r="CW48" s="22"/>
      <c r="CX48" s="22"/>
      <c r="CY48" s="22"/>
      <c r="CZ48" s="22"/>
      <c r="DA48" s="22"/>
      <c r="DB48" s="22"/>
      <c r="DC48" s="22"/>
      <c r="DD48" s="22"/>
      <c r="DE48" s="22"/>
      <c r="DF48" s="22"/>
      <c r="DG48" s="22"/>
      <c r="DH48" s="22"/>
      <c r="DI48" s="22"/>
      <c r="DJ48" s="22"/>
      <c r="DK48" s="22"/>
      <c r="DL48" s="22"/>
      <c r="DM48" s="22"/>
      <c r="DN48" s="22"/>
      <c r="DO48" s="22"/>
      <c r="DP48" s="38"/>
      <c r="DQ48" s="313"/>
      <c r="DR48" s="313"/>
      <c r="DS48" s="22"/>
      <c r="DT48" s="22"/>
      <c r="DU48" s="22"/>
      <c r="DV48" s="22"/>
      <c r="DW48" s="22"/>
      <c r="DX48" s="22"/>
      <c r="DY48" s="22"/>
      <c r="DZ48" s="22"/>
      <c r="EA48" s="22"/>
      <c r="EB48" s="22"/>
      <c r="EC48" s="22"/>
      <c r="ED48" s="22"/>
      <c r="EE48" s="22"/>
      <c r="EF48" s="22"/>
      <c r="EG48" s="22"/>
      <c r="EH48" s="22"/>
      <c r="EI48" s="22"/>
      <c r="EJ48" s="22"/>
      <c r="EK48" s="22"/>
      <c r="EL48" s="22"/>
      <c r="EM48" s="22"/>
      <c r="EO48" s="303"/>
      <c r="EP48" s="303"/>
      <c r="EQ48" s="1"/>
      <c r="ER48" s="1"/>
      <c r="ES48" s="1"/>
      <c r="ET48" s="1"/>
      <c r="EU48" s="1"/>
      <c r="EV48" s="1"/>
      <c r="EW48" s="1"/>
      <c r="EX48" s="1"/>
      <c r="EY48" s="1"/>
      <c r="EZ48" s="1"/>
      <c r="FA48" s="1"/>
      <c r="FB48" s="1"/>
      <c r="FC48" s="1"/>
      <c r="FD48" s="1"/>
      <c r="FE48" s="1"/>
      <c r="FF48" s="1"/>
      <c r="FG48" s="1"/>
      <c r="FH48" s="1"/>
      <c r="FI48" s="1"/>
      <c r="FJ48" s="1"/>
      <c r="FK48" s="1"/>
      <c r="FM48" s="303"/>
      <c r="FN48" s="303"/>
      <c r="FO48" s="1"/>
      <c r="FP48" s="1"/>
      <c r="FQ48" s="1"/>
      <c r="FR48" s="1"/>
      <c r="FS48" s="1"/>
      <c r="FT48" s="1"/>
      <c r="FU48" s="1"/>
      <c r="FV48" s="1"/>
      <c r="FW48" s="1"/>
      <c r="FX48" s="1"/>
      <c r="FY48" s="1"/>
      <c r="FZ48" s="1"/>
      <c r="GA48" s="1"/>
      <c r="GB48" s="1"/>
      <c r="GC48" s="1"/>
      <c r="GD48" s="1"/>
      <c r="GE48" s="1"/>
      <c r="GF48" s="1"/>
      <c r="GG48" s="1"/>
      <c r="GH48" s="1"/>
      <c r="GI48" s="1"/>
      <c r="GK48" s="303"/>
      <c r="GL48" s="303"/>
      <c r="GM48" s="1"/>
      <c r="GN48" s="1"/>
      <c r="GO48" s="1"/>
      <c r="GP48" s="1"/>
      <c r="GQ48" s="1"/>
      <c r="GR48" s="1"/>
      <c r="GS48" s="1"/>
      <c r="GT48" s="1"/>
      <c r="GU48" s="1"/>
      <c r="GV48" s="1"/>
      <c r="GW48" s="1"/>
      <c r="GX48" s="1"/>
      <c r="GY48" s="1"/>
      <c r="GZ48" s="1"/>
      <c r="HA48" s="1"/>
      <c r="HB48" s="1"/>
      <c r="HC48" s="1"/>
      <c r="HD48" s="1"/>
      <c r="HE48" s="1"/>
      <c r="HF48" s="1"/>
      <c r="HG48" s="1"/>
    </row>
  </sheetData>
  <mergeCells count="198">
    <mergeCell ref="A48:B48"/>
    <mergeCell ref="Y48:Z48"/>
    <mergeCell ref="AW48:AX48"/>
    <mergeCell ref="BU48:BV48"/>
    <mergeCell ref="CS48:CT48"/>
    <mergeCell ref="DQ48:DR48"/>
    <mergeCell ref="EO48:EP48"/>
    <mergeCell ref="FM48:FN48"/>
    <mergeCell ref="GK48:GL48"/>
    <mergeCell ref="A47:B47"/>
    <mergeCell ref="Y47:Z47"/>
    <mergeCell ref="AW47:AX47"/>
    <mergeCell ref="BU47:BV47"/>
    <mergeCell ref="CS47:CT47"/>
    <mergeCell ref="DQ47:DR47"/>
    <mergeCell ref="EO47:EP47"/>
    <mergeCell ref="FM47:FN47"/>
    <mergeCell ref="GK47:GL47"/>
    <mergeCell ref="A46:B46"/>
    <mergeCell ref="Y46:Z46"/>
    <mergeCell ref="AW46:AX46"/>
    <mergeCell ref="BU46:BV46"/>
    <mergeCell ref="CS46:CT46"/>
    <mergeCell ref="DQ46:DR46"/>
    <mergeCell ref="EO46:EP46"/>
    <mergeCell ref="FM46:FN46"/>
    <mergeCell ref="GK46:GL46"/>
    <mergeCell ref="A44:B44"/>
    <mergeCell ref="Y44:Z44"/>
    <mergeCell ref="AW44:AX44"/>
    <mergeCell ref="BU44:BV44"/>
    <mergeCell ref="CS44:CT44"/>
    <mergeCell ref="DQ44:DR44"/>
    <mergeCell ref="EO44:EP44"/>
    <mergeCell ref="FM44:FN44"/>
    <mergeCell ref="GK44:GL44"/>
    <mergeCell ref="A38:B38"/>
    <mergeCell ref="Y38:Z38"/>
    <mergeCell ref="AW38:AX38"/>
    <mergeCell ref="BU38:BV38"/>
    <mergeCell ref="CS38:CT38"/>
    <mergeCell ref="DQ38:DR38"/>
    <mergeCell ref="EO38:EP38"/>
    <mergeCell ref="FM38:FN38"/>
    <mergeCell ref="GK38:GL38"/>
    <mergeCell ref="A31:B31"/>
    <mergeCell ref="Y31:Z31"/>
    <mergeCell ref="AW31:AX31"/>
    <mergeCell ref="BU31:BV31"/>
    <mergeCell ref="CS31:CT31"/>
    <mergeCell ref="DQ31:DR31"/>
    <mergeCell ref="EO31:EP31"/>
    <mergeCell ref="FM31:FN31"/>
    <mergeCell ref="GK31:GL31"/>
    <mergeCell ref="A30:B30"/>
    <mergeCell ref="Y30:Z30"/>
    <mergeCell ref="AW30:AX30"/>
    <mergeCell ref="BU30:BV30"/>
    <mergeCell ref="CS30:CT30"/>
    <mergeCell ref="DQ30:DR30"/>
    <mergeCell ref="EO30:EP30"/>
    <mergeCell ref="FM30:FN30"/>
    <mergeCell ref="GK30:GL30"/>
    <mergeCell ref="A28:B28"/>
    <mergeCell ref="Y28:Z28"/>
    <mergeCell ref="AW28:AX28"/>
    <mergeCell ref="BU28:BV28"/>
    <mergeCell ref="CS28:CT28"/>
    <mergeCell ref="DQ28:DR28"/>
    <mergeCell ref="EO28:EP28"/>
    <mergeCell ref="FM28:FN28"/>
    <mergeCell ref="GK28:GL28"/>
    <mergeCell ref="A25:B25"/>
    <mergeCell ref="Y25:Z25"/>
    <mergeCell ref="AW25:AX25"/>
    <mergeCell ref="BU25:BV25"/>
    <mergeCell ref="CS25:CT25"/>
    <mergeCell ref="DQ25:DR25"/>
    <mergeCell ref="EO25:EP25"/>
    <mergeCell ref="FM25:FN25"/>
    <mergeCell ref="GK25:GL25"/>
    <mergeCell ref="A19:B19"/>
    <mergeCell ref="Y19:Z19"/>
    <mergeCell ref="AW19:AX19"/>
    <mergeCell ref="BU19:BV19"/>
    <mergeCell ref="CS19:CT19"/>
    <mergeCell ref="DQ19:DR19"/>
    <mergeCell ref="EO19:EP19"/>
    <mergeCell ref="FM19:FN19"/>
    <mergeCell ref="GK19:GL19"/>
    <mergeCell ref="A12:B12"/>
    <mergeCell ref="Y12:Z12"/>
    <mergeCell ref="AW12:AX12"/>
    <mergeCell ref="BU12:BV12"/>
    <mergeCell ref="CS12:CT12"/>
    <mergeCell ref="DQ12:DR12"/>
    <mergeCell ref="EO12:EP12"/>
    <mergeCell ref="FM12:FN12"/>
    <mergeCell ref="GK12:GL12"/>
    <mergeCell ref="A11:B11"/>
    <mergeCell ref="Y11:Z11"/>
    <mergeCell ref="AW11:AX11"/>
    <mergeCell ref="BU11:BV11"/>
    <mergeCell ref="CS11:CT11"/>
    <mergeCell ref="DQ11:DR11"/>
    <mergeCell ref="EO11:EP11"/>
    <mergeCell ref="FM11:FN11"/>
    <mergeCell ref="GK11:GL11"/>
    <mergeCell ref="A10:B10"/>
    <mergeCell ref="Y10:Z10"/>
    <mergeCell ref="AW10:AX10"/>
    <mergeCell ref="BU10:BV10"/>
    <mergeCell ref="CS10:CT10"/>
    <mergeCell ref="DQ10:DR10"/>
    <mergeCell ref="EO10:EP10"/>
    <mergeCell ref="FM10:FN10"/>
    <mergeCell ref="GK10:GL10"/>
    <mergeCell ref="A9:B9"/>
    <mergeCell ref="Y9:Z9"/>
    <mergeCell ref="AW9:AX9"/>
    <mergeCell ref="BU9:BV9"/>
    <mergeCell ref="CS9:CT9"/>
    <mergeCell ref="DQ9:DR9"/>
    <mergeCell ref="EO9:EP9"/>
    <mergeCell ref="FM9:FN9"/>
    <mergeCell ref="GK9:GL9"/>
    <mergeCell ref="A8:B8"/>
    <mergeCell ref="Y8:Z8"/>
    <mergeCell ref="AW8:AX8"/>
    <mergeCell ref="BU8:BV8"/>
    <mergeCell ref="CS8:CT8"/>
    <mergeCell ref="DQ8:DR8"/>
    <mergeCell ref="EO8:EP8"/>
    <mergeCell ref="FM8:FN8"/>
    <mergeCell ref="GK8:GL8"/>
    <mergeCell ref="A7:B7"/>
    <mergeCell ref="Y7:Z7"/>
    <mergeCell ref="AW7:AX7"/>
    <mergeCell ref="BU7:BV7"/>
    <mergeCell ref="CS7:CT7"/>
    <mergeCell ref="DQ7:DR7"/>
    <mergeCell ref="EO7:EP7"/>
    <mergeCell ref="FM7:FN7"/>
    <mergeCell ref="GK7:GL7"/>
    <mergeCell ref="A6:B6"/>
    <mergeCell ref="Y6:Z6"/>
    <mergeCell ref="AW6:AX6"/>
    <mergeCell ref="BU6:BV6"/>
    <mergeCell ref="CS6:CT6"/>
    <mergeCell ref="DQ6:DR6"/>
    <mergeCell ref="EO6:EP6"/>
    <mergeCell ref="FM6:FN6"/>
    <mergeCell ref="GK6:GL6"/>
    <mergeCell ref="A5:B5"/>
    <mergeCell ref="Y5:Z5"/>
    <mergeCell ref="AW5:AX5"/>
    <mergeCell ref="BU5:BV5"/>
    <mergeCell ref="CS5:CT5"/>
    <mergeCell ref="DQ5:DR5"/>
    <mergeCell ref="EO5:EP5"/>
    <mergeCell ref="FM5:FN5"/>
    <mergeCell ref="GK5:GL5"/>
    <mergeCell ref="A4:B4"/>
    <mergeCell ref="Y4:Z4"/>
    <mergeCell ref="AW4:AX4"/>
    <mergeCell ref="BU4:BV4"/>
    <mergeCell ref="CS4:CT4"/>
    <mergeCell ref="DQ4:DR4"/>
    <mergeCell ref="EO4:EP4"/>
    <mergeCell ref="FM4:FN4"/>
    <mergeCell ref="GK4:GL4"/>
    <mergeCell ref="A3:B3"/>
    <mergeCell ref="Y3:Z3"/>
    <mergeCell ref="AW3:AX3"/>
    <mergeCell ref="BU3:BV3"/>
    <mergeCell ref="CS3:CT3"/>
    <mergeCell ref="DQ3:DR3"/>
    <mergeCell ref="EO3:EP3"/>
    <mergeCell ref="FM3:FN3"/>
    <mergeCell ref="GK3:GL3"/>
    <mergeCell ref="A2:B2"/>
    <mergeCell ref="Y2:Z2"/>
    <mergeCell ref="AW2:AX2"/>
    <mergeCell ref="BU2:BV2"/>
    <mergeCell ref="CS2:CT2"/>
    <mergeCell ref="DQ2:DR2"/>
    <mergeCell ref="EO2:EP2"/>
    <mergeCell ref="FM2:FN2"/>
    <mergeCell ref="GK2:GL2"/>
    <mergeCell ref="A1:B1"/>
    <mergeCell ref="Y1:Z1"/>
    <mergeCell ref="AW1:AX1"/>
    <mergeCell ref="BU1:BV1"/>
    <mergeCell ref="CS1:CT1"/>
    <mergeCell ref="DQ1:DR1"/>
    <mergeCell ref="EO1:EP1"/>
    <mergeCell ref="FM1:FN1"/>
    <mergeCell ref="GK1:GL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G44"/>
  <sheetViews>
    <sheetView topLeftCell="A9" workbookViewId="0">
      <selection activeCell="AX29" sqref="AX29"/>
    </sheetView>
  </sheetViews>
  <sheetFormatPr defaultColWidth="9" defaultRowHeight="12.75"/>
  <cols>
    <col min="2" max="2" width="36.85546875" customWidth="1"/>
    <col min="4" max="22" width="9" hidden="1"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s>
  <sheetData>
    <row r="1" spans="1:215" ht="15">
      <c r="A1" s="300"/>
      <c r="B1" s="300"/>
      <c r="C1" s="1"/>
      <c r="D1" s="1"/>
      <c r="E1" s="1"/>
      <c r="F1" s="1"/>
      <c r="G1" s="1"/>
      <c r="H1" s="1"/>
      <c r="I1" s="1"/>
      <c r="J1" s="1"/>
      <c r="K1" s="1"/>
      <c r="L1" s="1"/>
      <c r="M1" s="1"/>
      <c r="N1" s="1"/>
      <c r="O1" s="1"/>
      <c r="P1" s="1"/>
      <c r="Q1" s="1"/>
      <c r="R1" s="1"/>
      <c r="S1" s="1"/>
      <c r="T1" s="1"/>
      <c r="U1" s="1"/>
      <c r="V1" s="1"/>
      <c r="W1" s="1"/>
      <c r="Y1" s="300"/>
      <c r="Z1" s="300"/>
      <c r="AA1" s="1"/>
      <c r="AB1" s="1"/>
      <c r="AC1" s="1"/>
      <c r="AD1" s="1"/>
      <c r="AE1" s="1"/>
      <c r="AF1" s="1"/>
      <c r="AG1" s="1"/>
      <c r="AH1" s="1"/>
      <c r="AI1" s="1"/>
      <c r="AJ1" s="1"/>
      <c r="AK1" s="1"/>
      <c r="AL1" s="1"/>
      <c r="AM1" s="1"/>
      <c r="AN1" s="1"/>
      <c r="AO1" s="1"/>
      <c r="AP1" s="1"/>
      <c r="AQ1" s="1"/>
      <c r="AR1" s="1"/>
      <c r="AS1" s="1"/>
      <c r="AT1" s="1"/>
      <c r="AU1" s="1"/>
      <c r="AW1" s="310"/>
      <c r="AX1" s="310"/>
      <c r="AY1" s="22"/>
      <c r="AZ1" s="22"/>
      <c r="BA1" s="22"/>
      <c r="BB1" s="22"/>
      <c r="BC1" s="22"/>
      <c r="BD1" s="22"/>
      <c r="BE1" s="22"/>
      <c r="BF1" s="22"/>
      <c r="BG1" s="22"/>
      <c r="BH1" s="22"/>
      <c r="BI1" s="22"/>
      <c r="BJ1" s="22"/>
      <c r="BK1" s="22"/>
      <c r="BL1" s="22"/>
      <c r="BM1" s="22"/>
      <c r="BN1" s="22"/>
      <c r="BO1" s="22"/>
      <c r="BP1" s="22"/>
      <c r="BQ1" s="22"/>
      <c r="BR1" s="22"/>
      <c r="BS1" s="22"/>
      <c r="BT1" s="38"/>
      <c r="BU1" s="310"/>
      <c r="BV1" s="310"/>
      <c r="BW1" s="22"/>
      <c r="BX1" s="22"/>
      <c r="BY1" s="22"/>
      <c r="BZ1" s="22"/>
      <c r="CA1" s="22"/>
      <c r="CB1" s="22"/>
      <c r="CC1" s="22"/>
      <c r="CD1" s="22"/>
      <c r="CE1" s="22"/>
      <c r="CF1" s="22"/>
      <c r="CG1" s="22"/>
      <c r="CH1" s="22"/>
      <c r="CI1" s="22"/>
      <c r="CJ1" s="22"/>
      <c r="CK1" s="22"/>
      <c r="CL1" s="22"/>
      <c r="CM1" s="22"/>
      <c r="CN1" s="22"/>
      <c r="CO1" s="22"/>
      <c r="CP1" s="22"/>
      <c r="CQ1" s="22"/>
      <c r="CR1" s="38"/>
      <c r="CS1" s="310"/>
      <c r="CT1" s="310"/>
      <c r="CU1" s="22"/>
      <c r="CV1" s="22"/>
      <c r="CW1" s="22"/>
      <c r="CX1" s="22"/>
      <c r="CY1" s="22"/>
      <c r="CZ1" s="22"/>
      <c r="DA1" s="22"/>
      <c r="DB1" s="22"/>
      <c r="DC1" s="22"/>
      <c r="DD1" s="22"/>
      <c r="DE1" s="22"/>
      <c r="DF1" s="22"/>
      <c r="DG1" s="22"/>
      <c r="DH1" s="22"/>
      <c r="DI1" s="22"/>
      <c r="DJ1" s="22"/>
      <c r="DK1" s="22"/>
      <c r="DL1" s="22"/>
      <c r="DM1" s="22"/>
      <c r="DN1" s="22"/>
      <c r="DO1" s="22"/>
      <c r="DP1" s="38"/>
      <c r="DQ1" s="310"/>
      <c r="DR1" s="310"/>
      <c r="DS1" s="22"/>
      <c r="DT1" s="22"/>
      <c r="DU1" s="22"/>
      <c r="DV1" s="22"/>
      <c r="DW1" s="22"/>
      <c r="DX1" s="22"/>
      <c r="DY1" s="22"/>
      <c r="DZ1" s="22"/>
      <c r="EA1" s="22"/>
      <c r="EB1" s="22"/>
      <c r="EC1" s="22"/>
      <c r="ED1" s="22"/>
      <c r="EE1" s="22"/>
      <c r="EF1" s="22"/>
      <c r="EG1" s="22"/>
      <c r="EH1" s="22"/>
      <c r="EI1" s="22"/>
      <c r="EJ1" s="22"/>
      <c r="EK1" s="22"/>
      <c r="EL1" s="22"/>
      <c r="EM1" s="22"/>
      <c r="EO1" s="300"/>
      <c r="EP1" s="300"/>
      <c r="EQ1" s="1"/>
      <c r="ER1" s="1"/>
      <c r="ES1" s="1"/>
      <c r="ET1" s="1"/>
      <c r="EU1" s="1"/>
      <c r="EV1" s="1"/>
      <c r="EW1" s="1"/>
      <c r="EX1" s="1"/>
      <c r="EY1" s="1"/>
      <c r="EZ1" s="1"/>
      <c r="FA1" s="1"/>
      <c r="FB1" s="1"/>
      <c r="FC1" s="1"/>
      <c r="FD1" s="1"/>
      <c r="FE1" s="1"/>
      <c r="FF1" s="1"/>
      <c r="FG1" s="1"/>
      <c r="FH1" s="1"/>
      <c r="FI1" s="1"/>
      <c r="FJ1" s="1"/>
      <c r="FK1" s="1"/>
      <c r="FM1" s="300"/>
      <c r="FN1" s="300"/>
      <c r="FO1" s="1"/>
      <c r="FP1" s="1"/>
      <c r="FQ1" s="1"/>
      <c r="FR1" s="1"/>
      <c r="FS1" s="1"/>
      <c r="FT1" s="1"/>
      <c r="FU1" s="1"/>
      <c r="FV1" s="1"/>
      <c r="FW1" s="1"/>
      <c r="FX1" s="1"/>
      <c r="FY1" s="1"/>
      <c r="FZ1" s="1"/>
      <c r="GA1" s="1"/>
      <c r="GB1" s="1"/>
      <c r="GC1" s="1"/>
      <c r="GD1" s="1"/>
      <c r="GE1" s="1"/>
      <c r="GF1" s="1"/>
      <c r="GG1" s="1"/>
      <c r="GH1" s="1"/>
      <c r="GI1" s="1"/>
      <c r="GK1" s="300"/>
      <c r="GL1" s="300"/>
      <c r="GM1" s="1"/>
      <c r="GN1" s="1"/>
      <c r="GO1" s="1"/>
      <c r="GP1" s="1"/>
      <c r="GQ1" s="1"/>
      <c r="GR1" s="1"/>
      <c r="GS1" s="1"/>
      <c r="GT1" s="1"/>
      <c r="GU1" s="1"/>
      <c r="GV1" s="1"/>
      <c r="GW1" s="1"/>
      <c r="GX1" s="1"/>
      <c r="GY1" s="1"/>
      <c r="GZ1" s="1"/>
      <c r="HA1" s="1"/>
      <c r="HB1" s="1"/>
      <c r="HC1" s="1"/>
      <c r="HD1" s="1"/>
      <c r="HE1" s="1"/>
      <c r="HF1" s="1"/>
      <c r="HG1" s="1"/>
    </row>
    <row r="2" spans="1:215" ht="15">
      <c r="A2" s="300"/>
      <c r="B2" s="300"/>
      <c r="C2" s="1"/>
      <c r="D2" s="1"/>
      <c r="E2" s="1"/>
      <c r="F2" s="1"/>
      <c r="G2" s="1"/>
      <c r="H2" s="1"/>
      <c r="I2" s="1"/>
      <c r="J2" s="1"/>
      <c r="K2" s="1"/>
      <c r="L2" s="1"/>
      <c r="M2" s="1"/>
      <c r="N2" s="1"/>
      <c r="O2" s="1"/>
      <c r="P2" s="1"/>
      <c r="Q2" s="1"/>
      <c r="R2" s="1"/>
      <c r="S2" s="1"/>
      <c r="T2" s="1"/>
      <c r="U2" s="1"/>
      <c r="V2" s="1"/>
      <c r="W2" s="1"/>
      <c r="Y2" s="300"/>
      <c r="Z2" s="300"/>
      <c r="AA2" s="1"/>
      <c r="AB2" s="1"/>
      <c r="AC2" s="1"/>
      <c r="AD2" s="1"/>
      <c r="AE2" s="1"/>
      <c r="AF2" s="1"/>
      <c r="AG2" s="1"/>
      <c r="AH2" s="1"/>
      <c r="AI2" s="1"/>
      <c r="AJ2" s="1"/>
      <c r="AK2" s="1"/>
      <c r="AL2" s="1"/>
      <c r="AM2" s="1"/>
      <c r="AN2" s="1"/>
      <c r="AO2" s="1"/>
      <c r="AP2" s="1"/>
      <c r="AQ2" s="1"/>
      <c r="AR2" s="1"/>
      <c r="AS2" s="1"/>
      <c r="AT2" s="1"/>
      <c r="AU2" s="1"/>
      <c r="AW2" s="310"/>
      <c r="AX2" s="310"/>
      <c r="AY2" s="22"/>
      <c r="AZ2" s="22"/>
      <c r="BA2" s="22"/>
      <c r="BB2" s="22"/>
      <c r="BC2" s="22"/>
      <c r="BD2" s="22"/>
      <c r="BE2" s="22"/>
      <c r="BF2" s="22"/>
      <c r="BG2" s="22"/>
      <c r="BH2" s="22"/>
      <c r="BI2" s="22"/>
      <c r="BJ2" s="22"/>
      <c r="BK2" s="22"/>
      <c r="BL2" s="22"/>
      <c r="BM2" s="22"/>
      <c r="BN2" s="22"/>
      <c r="BO2" s="22"/>
      <c r="BP2" s="22"/>
      <c r="BQ2" s="22"/>
      <c r="BR2" s="22"/>
      <c r="BS2" s="22"/>
      <c r="BT2" s="38"/>
      <c r="BU2" s="310"/>
      <c r="BV2" s="310"/>
      <c r="BW2" s="22"/>
      <c r="BX2" s="22"/>
      <c r="BY2" s="22"/>
      <c r="BZ2" s="22"/>
      <c r="CA2" s="22"/>
      <c r="CB2" s="22"/>
      <c r="CC2" s="22"/>
      <c r="CD2" s="22"/>
      <c r="CE2" s="22"/>
      <c r="CF2" s="22"/>
      <c r="CG2" s="22"/>
      <c r="CH2" s="22"/>
      <c r="CI2" s="22"/>
      <c r="CJ2" s="22"/>
      <c r="CK2" s="22"/>
      <c r="CL2" s="22"/>
      <c r="CM2" s="22"/>
      <c r="CN2" s="22"/>
      <c r="CO2" s="22"/>
      <c r="CP2" s="22"/>
      <c r="CQ2" s="22"/>
      <c r="CR2" s="38"/>
      <c r="CS2" s="310"/>
      <c r="CT2" s="310"/>
      <c r="CU2" s="22"/>
      <c r="CV2" s="22"/>
      <c r="CW2" s="22"/>
      <c r="CX2" s="22"/>
      <c r="CY2" s="22"/>
      <c r="CZ2" s="22"/>
      <c r="DA2" s="22"/>
      <c r="DB2" s="22"/>
      <c r="DC2" s="22"/>
      <c r="DD2" s="22"/>
      <c r="DE2" s="22"/>
      <c r="DF2" s="22"/>
      <c r="DG2" s="22"/>
      <c r="DH2" s="22"/>
      <c r="DI2" s="22"/>
      <c r="DJ2" s="22"/>
      <c r="DK2" s="22"/>
      <c r="DL2" s="22"/>
      <c r="DM2" s="22"/>
      <c r="DN2" s="22"/>
      <c r="DO2" s="22"/>
      <c r="DP2" s="38"/>
      <c r="DQ2" s="310"/>
      <c r="DR2" s="310"/>
      <c r="DS2" s="22"/>
      <c r="DT2" s="22"/>
      <c r="DU2" s="22"/>
      <c r="DV2" s="22"/>
      <c r="DW2" s="22"/>
      <c r="DX2" s="22"/>
      <c r="DY2" s="22"/>
      <c r="DZ2" s="22"/>
      <c r="EA2" s="22"/>
      <c r="EB2" s="22"/>
      <c r="EC2" s="22"/>
      <c r="ED2" s="22"/>
      <c r="EE2" s="22"/>
      <c r="EF2" s="22"/>
      <c r="EG2" s="22"/>
      <c r="EH2" s="22"/>
      <c r="EI2" s="22"/>
      <c r="EJ2" s="22"/>
      <c r="EK2" s="22"/>
      <c r="EL2" s="22"/>
      <c r="EM2" s="22"/>
      <c r="EO2" s="300"/>
      <c r="EP2" s="300"/>
      <c r="EQ2" s="1"/>
      <c r="ER2" s="1"/>
      <c r="ES2" s="1"/>
      <c r="ET2" s="1"/>
      <c r="EU2" s="1"/>
      <c r="EV2" s="1"/>
      <c r="EW2" s="1"/>
      <c r="EX2" s="1"/>
      <c r="EY2" s="1"/>
      <c r="EZ2" s="1"/>
      <c r="FA2" s="1"/>
      <c r="FB2" s="1"/>
      <c r="FC2" s="1"/>
      <c r="FD2" s="1"/>
      <c r="FE2" s="1"/>
      <c r="FF2" s="1"/>
      <c r="FG2" s="1"/>
      <c r="FH2" s="1"/>
      <c r="FI2" s="1"/>
      <c r="FJ2" s="1"/>
      <c r="FK2" s="1"/>
      <c r="FM2" s="300"/>
      <c r="FN2" s="300"/>
      <c r="FO2" s="1"/>
      <c r="FP2" s="1"/>
      <c r="FQ2" s="1"/>
      <c r="FR2" s="1"/>
      <c r="FS2" s="1"/>
      <c r="FT2" s="1"/>
      <c r="FU2" s="1"/>
      <c r="FV2" s="1"/>
      <c r="FW2" s="1"/>
      <c r="FX2" s="1"/>
      <c r="FY2" s="1"/>
      <c r="FZ2" s="1"/>
      <c r="GA2" s="1"/>
      <c r="GB2" s="1"/>
      <c r="GC2" s="1"/>
      <c r="GD2" s="1"/>
      <c r="GE2" s="1"/>
      <c r="GF2" s="1"/>
      <c r="GG2" s="1"/>
      <c r="GH2" s="1"/>
      <c r="GI2" s="1"/>
      <c r="GK2" s="300"/>
      <c r="GL2" s="300"/>
      <c r="GM2" s="1"/>
      <c r="GN2" s="1"/>
      <c r="GO2" s="1"/>
      <c r="GP2" s="1"/>
      <c r="GQ2" s="1"/>
      <c r="GR2" s="1"/>
      <c r="GS2" s="1"/>
      <c r="GT2" s="1"/>
      <c r="GU2" s="1"/>
      <c r="GV2" s="1"/>
      <c r="GW2" s="1"/>
      <c r="GX2" s="1"/>
      <c r="GY2" s="1"/>
      <c r="GZ2" s="1"/>
      <c r="HA2" s="1"/>
      <c r="HB2" s="1"/>
      <c r="HC2" s="1"/>
      <c r="HD2" s="1"/>
      <c r="HE2" s="1"/>
      <c r="HF2" s="1"/>
      <c r="HG2" s="1"/>
    </row>
    <row r="3" spans="1:215" ht="15">
      <c r="A3" s="300"/>
      <c r="B3" s="300"/>
      <c r="C3" s="1"/>
      <c r="D3" s="1"/>
      <c r="E3" s="1"/>
      <c r="F3" s="1"/>
      <c r="G3" s="1"/>
      <c r="H3" s="1"/>
      <c r="I3" s="1"/>
      <c r="J3" s="1"/>
      <c r="K3" s="1"/>
      <c r="L3" s="1"/>
      <c r="M3" s="1"/>
      <c r="N3" s="1"/>
      <c r="O3" s="1"/>
      <c r="P3" s="1"/>
      <c r="Q3" s="1"/>
      <c r="R3" s="1"/>
      <c r="S3" s="1"/>
      <c r="T3" s="1"/>
      <c r="U3" s="1"/>
      <c r="V3" s="1"/>
      <c r="W3" s="1"/>
      <c r="Y3" s="300"/>
      <c r="Z3" s="300"/>
      <c r="AA3" s="1"/>
      <c r="AB3" s="1"/>
      <c r="AC3" s="1"/>
      <c r="AD3" s="1"/>
      <c r="AE3" s="1"/>
      <c r="AF3" s="1"/>
      <c r="AG3" s="1"/>
      <c r="AH3" s="1"/>
      <c r="AI3" s="1"/>
      <c r="AJ3" s="1"/>
      <c r="AK3" s="1"/>
      <c r="AL3" s="1"/>
      <c r="AM3" s="1"/>
      <c r="AN3" s="1"/>
      <c r="AO3" s="1"/>
      <c r="AP3" s="1"/>
      <c r="AQ3" s="1"/>
      <c r="AR3" s="1"/>
      <c r="AS3" s="1"/>
      <c r="AT3" s="1"/>
      <c r="AU3" s="1"/>
      <c r="AW3" s="310"/>
      <c r="AX3" s="310"/>
      <c r="AY3" s="22"/>
      <c r="AZ3" s="22"/>
      <c r="BA3" s="22"/>
      <c r="BB3" s="22"/>
      <c r="BC3" s="22"/>
      <c r="BD3" s="22"/>
      <c r="BE3" s="22"/>
      <c r="BF3" s="22"/>
      <c r="BG3" s="22"/>
      <c r="BH3" s="22"/>
      <c r="BI3" s="22"/>
      <c r="BJ3" s="22"/>
      <c r="BK3" s="22"/>
      <c r="BL3" s="22"/>
      <c r="BM3" s="22"/>
      <c r="BN3" s="22"/>
      <c r="BO3" s="22"/>
      <c r="BP3" s="22"/>
      <c r="BQ3" s="22"/>
      <c r="BR3" s="22"/>
      <c r="BS3" s="22"/>
      <c r="BT3" s="38"/>
      <c r="BU3" s="310"/>
      <c r="BV3" s="310"/>
      <c r="BW3" s="22"/>
      <c r="BX3" s="22"/>
      <c r="BY3" s="22"/>
      <c r="BZ3" s="22"/>
      <c r="CA3" s="22"/>
      <c r="CB3" s="22"/>
      <c r="CC3" s="22"/>
      <c r="CD3" s="22"/>
      <c r="CE3" s="22"/>
      <c r="CF3" s="22"/>
      <c r="CG3" s="22"/>
      <c r="CH3" s="22"/>
      <c r="CI3" s="22"/>
      <c r="CJ3" s="22"/>
      <c r="CK3" s="22"/>
      <c r="CL3" s="22"/>
      <c r="CM3" s="22"/>
      <c r="CN3" s="22"/>
      <c r="CO3" s="22"/>
      <c r="CP3" s="22"/>
      <c r="CQ3" s="22"/>
      <c r="CR3" s="38"/>
      <c r="CS3" s="310"/>
      <c r="CT3" s="310"/>
      <c r="CU3" s="22"/>
      <c r="CV3" s="22"/>
      <c r="CW3" s="22"/>
      <c r="CX3" s="22"/>
      <c r="CY3" s="22"/>
      <c r="CZ3" s="22"/>
      <c r="DA3" s="22"/>
      <c r="DB3" s="22"/>
      <c r="DC3" s="22"/>
      <c r="DD3" s="22"/>
      <c r="DE3" s="22"/>
      <c r="DF3" s="22"/>
      <c r="DG3" s="22"/>
      <c r="DH3" s="22"/>
      <c r="DI3" s="22"/>
      <c r="DJ3" s="22"/>
      <c r="DK3" s="22"/>
      <c r="DL3" s="22"/>
      <c r="DM3" s="22"/>
      <c r="DN3" s="22"/>
      <c r="DO3" s="22"/>
      <c r="DP3" s="38"/>
      <c r="DQ3" s="310"/>
      <c r="DR3" s="310"/>
      <c r="DS3" s="22"/>
      <c r="DT3" s="22"/>
      <c r="DU3" s="22"/>
      <c r="DV3" s="22"/>
      <c r="DW3" s="22"/>
      <c r="DX3" s="22"/>
      <c r="DY3" s="22"/>
      <c r="DZ3" s="22"/>
      <c r="EA3" s="22"/>
      <c r="EB3" s="22"/>
      <c r="EC3" s="22"/>
      <c r="ED3" s="22"/>
      <c r="EE3" s="22"/>
      <c r="EF3" s="22"/>
      <c r="EG3" s="22"/>
      <c r="EH3" s="22"/>
      <c r="EI3" s="22"/>
      <c r="EJ3" s="22"/>
      <c r="EK3" s="22"/>
      <c r="EL3" s="22"/>
      <c r="EM3" s="22"/>
      <c r="EO3" s="300"/>
      <c r="EP3" s="300"/>
      <c r="EQ3" s="1"/>
      <c r="ER3" s="1"/>
      <c r="ES3" s="1"/>
      <c r="ET3" s="1"/>
      <c r="EU3" s="1"/>
      <c r="EV3" s="1"/>
      <c r="EW3" s="1"/>
      <c r="EX3" s="1"/>
      <c r="EY3" s="1"/>
      <c r="EZ3" s="1"/>
      <c r="FA3" s="1"/>
      <c r="FB3" s="1"/>
      <c r="FC3" s="1"/>
      <c r="FD3" s="1"/>
      <c r="FE3" s="1"/>
      <c r="FF3" s="1"/>
      <c r="FG3" s="1"/>
      <c r="FH3" s="1"/>
      <c r="FI3" s="1"/>
      <c r="FJ3" s="1"/>
      <c r="FK3" s="1"/>
      <c r="FM3" s="300"/>
      <c r="FN3" s="300"/>
      <c r="FO3" s="1"/>
      <c r="FP3" s="1"/>
      <c r="FQ3" s="1"/>
      <c r="FR3" s="1"/>
      <c r="FS3" s="1"/>
      <c r="FT3" s="1"/>
      <c r="FU3" s="1"/>
      <c r="FV3" s="1"/>
      <c r="FW3" s="1"/>
      <c r="FX3" s="1"/>
      <c r="FY3" s="1"/>
      <c r="FZ3" s="1"/>
      <c r="GA3" s="1"/>
      <c r="GB3" s="1"/>
      <c r="GC3" s="1"/>
      <c r="GD3" s="1"/>
      <c r="GE3" s="1"/>
      <c r="GF3" s="1"/>
      <c r="GG3" s="1"/>
      <c r="GH3" s="1"/>
      <c r="GI3" s="1"/>
      <c r="GK3" s="300"/>
      <c r="GL3" s="300"/>
      <c r="GM3" s="1"/>
      <c r="GN3" s="1"/>
      <c r="GO3" s="1"/>
      <c r="GP3" s="1"/>
      <c r="GQ3" s="1"/>
      <c r="GR3" s="1"/>
      <c r="GS3" s="1"/>
      <c r="GT3" s="1"/>
      <c r="GU3" s="1"/>
      <c r="GV3" s="1"/>
      <c r="GW3" s="1"/>
      <c r="GX3" s="1"/>
      <c r="GY3" s="1"/>
      <c r="GZ3" s="1"/>
      <c r="HA3" s="1"/>
      <c r="HB3" s="1"/>
      <c r="HC3" s="1"/>
      <c r="HD3" s="1"/>
      <c r="HE3" s="1"/>
      <c r="HF3" s="1"/>
      <c r="HG3" s="1"/>
    </row>
    <row r="4" spans="1:215" ht="15">
      <c r="A4" s="300"/>
      <c r="B4" s="300"/>
      <c r="C4" s="1"/>
      <c r="D4" s="1"/>
      <c r="E4" s="1"/>
      <c r="F4" s="1"/>
      <c r="G4" s="1"/>
      <c r="H4" s="1"/>
      <c r="I4" s="1"/>
      <c r="J4" s="1"/>
      <c r="K4" s="1"/>
      <c r="L4" s="1"/>
      <c r="M4" s="1"/>
      <c r="N4" s="1"/>
      <c r="O4" s="1"/>
      <c r="P4" s="1"/>
      <c r="Q4" s="1"/>
      <c r="R4" s="1"/>
      <c r="S4" s="1"/>
      <c r="T4" s="1"/>
      <c r="U4" s="1"/>
      <c r="V4" s="1"/>
      <c r="W4" s="1"/>
      <c r="Y4" s="300"/>
      <c r="Z4" s="300"/>
      <c r="AA4" s="1"/>
      <c r="AB4" s="1"/>
      <c r="AC4" s="1"/>
      <c r="AD4" s="1"/>
      <c r="AE4" s="1"/>
      <c r="AF4" s="1"/>
      <c r="AG4" s="1"/>
      <c r="AH4" s="1"/>
      <c r="AI4" s="1"/>
      <c r="AJ4" s="1"/>
      <c r="AK4" s="1"/>
      <c r="AL4" s="1"/>
      <c r="AM4" s="1"/>
      <c r="AN4" s="1"/>
      <c r="AO4" s="1"/>
      <c r="AP4" s="1"/>
      <c r="AQ4" s="1"/>
      <c r="AR4" s="1"/>
      <c r="AS4" s="1"/>
      <c r="AT4" s="1"/>
      <c r="AU4" s="1"/>
      <c r="AW4" s="310"/>
      <c r="AX4" s="310"/>
      <c r="AY4" s="22"/>
      <c r="AZ4" s="22"/>
      <c r="BA4" s="22"/>
      <c r="BB4" s="22"/>
      <c r="BC4" s="22"/>
      <c r="BD4" s="22"/>
      <c r="BE4" s="22"/>
      <c r="BF4" s="22"/>
      <c r="BG4" s="22"/>
      <c r="BH4" s="22"/>
      <c r="BI4" s="22"/>
      <c r="BJ4" s="22"/>
      <c r="BK4" s="22"/>
      <c r="BL4" s="22"/>
      <c r="BM4" s="22"/>
      <c r="BN4" s="22"/>
      <c r="BO4" s="22"/>
      <c r="BP4" s="22"/>
      <c r="BQ4" s="22"/>
      <c r="BR4" s="22"/>
      <c r="BS4" s="22"/>
      <c r="BT4" s="38"/>
      <c r="BU4" s="310"/>
      <c r="BV4" s="310"/>
      <c r="BW4" s="22"/>
      <c r="BX4" s="22"/>
      <c r="BY4" s="22"/>
      <c r="BZ4" s="22"/>
      <c r="CA4" s="22"/>
      <c r="CB4" s="22"/>
      <c r="CC4" s="22"/>
      <c r="CD4" s="22"/>
      <c r="CE4" s="22"/>
      <c r="CF4" s="22"/>
      <c r="CG4" s="22"/>
      <c r="CH4" s="22"/>
      <c r="CI4" s="22"/>
      <c r="CJ4" s="22"/>
      <c r="CK4" s="22"/>
      <c r="CL4" s="22"/>
      <c r="CM4" s="22"/>
      <c r="CN4" s="22"/>
      <c r="CO4" s="22"/>
      <c r="CP4" s="22"/>
      <c r="CQ4" s="22"/>
      <c r="CR4" s="38"/>
      <c r="CS4" s="310"/>
      <c r="CT4" s="310"/>
      <c r="CU4" s="22"/>
      <c r="CV4" s="22"/>
      <c r="CW4" s="22"/>
      <c r="CX4" s="22"/>
      <c r="CY4" s="22"/>
      <c r="CZ4" s="22"/>
      <c r="DA4" s="22"/>
      <c r="DB4" s="22"/>
      <c r="DC4" s="22"/>
      <c r="DD4" s="22"/>
      <c r="DE4" s="22"/>
      <c r="DF4" s="22"/>
      <c r="DG4" s="22"/>
      <c r="DH4" s="22"/>
      <c r="DI4" s="22"/>
      <c r="DJ4" s="22"/>
      <c r="DK4" s="22"/>
      <c r="DL4" s="22"/>
      <c r="DM4" s="22"/>
      <c r="DN4" s="22"/>
      <c r="DO4" s="22"/>
      <c r="DP4" s="38"/>
      <c r="DQ4" s="310"/>
      <c r="DR4" s="310"/>
      <c r="DS4" s="22"/>
      <c r="DT4" s="22"/>
      <c r="DU4" s="22"/>
      <c r="DV4" s="22"/>
      <c r="DW4" s="22"/>
      <c r="DX4" s="22"/>
      <c r="DY4" s="22"/>
      <c r="DZ4" s="22"/>
      <c r="EA4" s="22"/>
      <c r="EB4" s="22"/>
      <c r="EC4" s="22"/>
      <c r="ED4" s="22"/>
      <c r="EE4" s="22"/>
      <c r="EF4" s="22"/>
      <c r="EG4" s="22"/>
      <c r="EH4" s="22"/>
      <c r="EI4" s="22"/>
      <c r="EJ4" s="22"/>
      <c r="EK4" s="22"/>
      <c r="EL4" s="22"/>
      <c r="EM4" s="22"/>
      <c r="EO4" s="300"/>
      <c r="EP4" s="300"/>
      <c r="EQ4" s="1"/>
      <c r="ER4" s="1"/>
      <c r="ES4" s="1"/>
      <c r="ET4" s="1"/>
      <c r="EU4" s="1"/>
      <c r="EV4" s="1"/>
      <c r="EW4" s="1"/>
      <c r="EX4" s="1"/>
      <c r="EY4" s="1"/>
      <c r="EZ4" s="1"/>
      <c r="FA4" s="1"/>
      <c r="FB4" s="1"/>
      <c r="FC4" s="1"/>
      <c r="FD4" s="1"/>
      <c r="FE4" s="1"/>
      <c r="FF4" s="1"/>
      <c r="FG4" s="1"/>
      <c r="FH4" s="1"/>
      <c r="FI4" s="1"/>
      <c r="FJ4" s="1"/>
      <c r="FK4" s="1"/>
      <c r="FM4" s="300"/>
      <c r="FN4" s="300"/>
      <c r="FO4" s="1"/>
      <c r="FP4" s="1"/>
      <c r="FQ4" s="1"/>
      <c r="FR4" s="1"/>
      <c r="FS4" s="1"/>
      <c r="FT4" s="1"/>
      <c r="FU4" s="1"/>
      <c r="FV4" s="1"/>
      <c r="FW4" s="1"/>
      <c r="FX4" s="1"/>
      <c r="FY4" s="1"/>
      <c r="FZ4" s="1"/>
      <c r="GA4" s="1"/>
      <c r="GB4" s="1"/>
      <c r="GC4" s="1"/>
      <c r="GD4" s="1"/>
      <c r="GE4" s="1"/>
      <c r="GF4" s="1"/>
      <c r="GG4" s="1"/>
      <c r="GH4" s="1"/>
      <c r="GI4" s="1"/>
      <c r="GK4" s="300"/>
      <c r="GL4" s="300"/>
      <c r="GM4" s="1"/>
      <c r="GN4" s="1"/>
      <c r="GO4" s="1"/>
      <c r="GP4" s="1"/>
      <c r="GQ4" s="1"/>
      <c r="GR4" s="1"/>
      <c r="GS4" s="1"/>
      <c r="GT4" s="1"/>
      <c r="GU4" s="1"/>
      <c r="GV4" s="1"/>
      <c r="GW4" s="1"/>
      <c r="GX4" s="1"/>
      <c r="GY4" s="1"/>
      <c r="GZ4" s="1"/>
      <c r="HA4" s="1"/>
      <c r="HB4" s="1"/>
      <c r="HC4" s="1"/>
      <c r="HD4" s="1"/>
      <c r="HE4" s="1"/>
      <c r="HF4" s="1"/>
      <c r="HG4" s="1"/>
    </row>
    <row r="5" spans="1:215" ht="18">
      <c r="A5" s="301" t="s">
        <v>179</v>
      </c>
      <c r="B5" s="301"/>
      <c r="C5" s="2"/>
      <c r="D5" s="2"/>
      <c r="E5" s="2"/>
      <c r="F5" s="2"/>
      <c r="G5" s="2"/>
      <c r="H5" s="2"/>
      <c r="I5" s="2"/>
      <c r="J5" s="2"/>
      <c r="K5" s="1"/>
      <c r="L5" s="2"/>
      <c r="M5" s="2"/>
      <c r="N5" s="2"/>
      <c r="O5" s="2"/>
      <c r="P5" s="1"/>
      <c r="Q5" s="2"/>
      <c r="R5" s="1"/>
      <c r="S5" s="1"/>
      <c r="T5" s="2"/>
      <c r="U5" s="1"/>
      <c r="V5" s="1"/>
      <c r="W5" s="2" t="s">
        <v>180</v>
      </c>
      <c r="Y5" s="301" t="s">
        <v>179</v>
      </c>
      <c r="Z5" s="301"/>
      <c r="AA5" s="2"/>
      <c r="AB5" s="2"/>
      <c r="AC5" s="2"/>
      <c r="AD5" s="2"/>
      <c r="AE5" s="2"/>
      <c r="AF5" s="2"/>
      <c r="AG5" s="2"/>
      <c r="AH5" s="2"/>
      <c r="AI5" s="1"/>
      <c r="AJ5" s="2"/>
      <c r="AK5" s="2"/>
      <c r="AL5" s="2"/>
      <c r="AM5" s="2"/>
      <c r="AN5" s="1"/>
      <c r="AO5" s="2"/>
      <c r="AP5" s="1"/>
      <c r="AQ5" s="1"/>
      <c r="AR5" s="2"/>
      <c r="AS5" s="1"/>
      <c r="AT5" s="1"/>
      <c r="AU5" s="2" t="s">
        <v>180</v>
      </c>
      <c r="AW5" s="311" t="s">
        <v>285</v>
      </c>
      <c r="AX5" s="311"/>
      <c r="AY5" s="23"/>
      <c r="AZ5" s="23"/>
      <c r="BA5" s="23"/>
      <c r="BB5" s="23"/>
      <c r="BC5" s="23"/>
      <c r="BD5" s="23"/>
      <c r="BE5" s="23"/>
      <c r="BF5" s="23"/>
      <c r="BG5" s="22"/>
      <c r="BH5" s="23"/>
      <c r="BI5" s="23"/>
      <c r="BJ5" s="23"/>
      <c r="BK5" s="23"/>
      <c r="BL5" s="22"/>
      <c r="BM5" s="23"/>
      <c r="BN5" s="22"/>
      <c r="BO5" s="22"/>
      <c r="BP5" s="23"/>
      <c r="BQ5" s="22"/>
      <c r="BR5" s="22"/>
      <c r="BS5" s="23" t="s">
        <v>286</v>
      </c>
      <c r="BT5" s="38"/>
      <c r="BU5" s="311" t="s">
        <v>285</v>
      </c>
      <c r="BV5" s="311"/>
      <c r="BW5" s="23"/>
      <c r="BX5" s="23"/>
      <c r="BY5" s="23"/>
      <c r="BZ5" s="23"/>
      <c r="CA5" s="23"/>
      <c r="CB5" s="23"/>
      <c r="CC5" s="23"/>
      <c r="CD5" s="23"/>
      <c r="CE5" s="22"/>
      <c r="CF5" s="23"/>
      <c r="CG5" s="23"/>
      <c r="CH5" s="23"/>
      <c r="CI5" s="23"/>
      <c r="CJ5" s="22"/>
      <c r="CK5" s="23"/>
      <c r="CL5" s="22"/>
      <c r="CM5" s="22"/>
      <c r="CN5" s="23"/>
      <c r="CO5" s="22"/>
      <c r="CP5" s="22"/>
      <c r="CQ5" s="23" t="s">
        <v>286</v>
      </c>
      <c r="CR5" s="38"/>
      <c r="CS5" s="311" t="s">
        <v>285</v>
      </c>
      <c r="CT5" s="311"/>
      <c r="CU5" s="23"/>
      <c r="CV5" s="23"/>
      <c r="CW5" s="23"/>
      <c r="CX5" s="23"/>
      <c r="CY5" s="23"/>
      <c r="CZ5" s="23"/>
      <c r="DA5" s="23"/>
      <c r="DB5" s="23"/>
      <c r="DC5" s="22"/>
      <c r="DD5" s="23"/>
      <c r="DE5" s="23"/>
      <c r="DF5" s="23"/>
      <c r="DG5" s="23"/>
      <c r="DH5" s="22"/>
      <c r="DI5" s="23"/>
      <c r="DJ5" s="22"/>
      <c r="DK5" s="22"/>
      <c r="DL5" s="23"/>
      <c r="DM5" s="22"/>
      <c r="DN5" s="22"/>
      <c r="DO5" s="23" t="s">
        <v>286</v>
      </c>
      <c r="DP5" s="38"/>
      <c r="DQ5" s="311" t="s">
        <v>285</v>
      </c>
      <c r="DR5" s="311"/>
      <c r="DS5" s="23"/>
      <c r="DT5" s="23"/>
      <c r="DU5" s="23"/>
      <c r="DV5" s="23"/>
      <c r="DW5" s="23"/>
      <c r="DX5" s="23"/>
      <c r="DY5" s="23"/>
      <c r="DZ5" s="23"/>
      <c r="EA5" s="22"/>
      <c r="EB5" s="23"/>
      <c r="EC5" s="23"/>
      <c r="ED5" s="23"/>
      <c r="EE5" s="23"/>
      <c r="EF5" s="22"/>
      <c r="EG5" s="23"/>
      <c r="EH5" s="22"/>
      <c r="EI5" s="22"/>
      <c r="EJ5" s="23"/>
      <c r="EK5" s="22"/>
      <c r="EL5" s="22"/>
      <c r="EM5" s="23" t="s">
        <v>286</v>
      </c>
      <c r="EO5" s="301" t="s">
        <v>179</v>
      </c>
      <c r="EP5" s="301"/>
      <c r="EQ5" s="2"/>
      <c r="ER5" s="2"/>
      <c r="ES5" s="2"/>
      <c r="ET5" s="2"/>
      <c r="EU5" s="2"/>
      <c r="EV5" s="2"/>
      <c r="EW5" s="2"/>
      <c r="EX5" s="2"/>
      <c r="EY5" s="1"/>
      <c r="EZ5" s="2"/>
      <c r="FA5" s="2"/>
      <c r="FB5" s="2"/>
      <c r="FC5" s="2"/>
      <c r="FD5" s="1"/>
      <c r="FE5" s="2"/>
      <c r="FF5" s="1"/>
      <c r="FG5" s="1"/>
      <c r="FH5" s="2"/>
      <c r="FI5" s="1"/>
      <c r="FJ5" s="1"/>
      <c r="FK5" s="2" t="s">
        <v>180</v>
      </c>
      <c r="FM5" s="301" t="s">
        <v>179</v>
      </c>
      <c r="FN5" s="301"/>
      <c r="FO5" s="2"/>
      <c r="FP5" s="2"/>
      <c r="FQ5" s="2"/>
      <c r="FR5" s="2"/>
      <c r="FS5" s="2"/>
      <c r="FT5" s="2"/>
      <c r="FU5" s="2"/>
      <c r="FV5" s="2"/>
      <c r="FW5" s="1"/>
      <c r="FX5" s="2"/>
      <c r="FY5" s="2"/>
      <c r="FZ5" s="2"/>
      <c r="GA5" s="2"/>
      <c r="GB5" s="1"/>
      <c r="GC5" s="2"/>
      <c r="GD5" s="1"/>
      <c r="GE5" s="1"/>
      <c r="GF5" s="2"/>
      <c r="GG5" s="1"/>
      <c r="GH5" s="1"/>
      <c r="GI5" s="2" t="s">
        <v>180</v>
      </c>
      <c r="GK5" s="301" t="s">
        <v>179</v>
      </c>
      <c r="GL5" s="301"/>
      <c r="GM5" s="2"/>
      <c r="GN5" s="2"/>
      <c r="GO5" s="2"/>
      <c r="GP5" s="2"/>
      <c r="GQ5" s="2"/>
      <c r="GR5" s="2"/>
      <c r="GS5" s="2"/>
      <c r="GT5" s="2"/>
      <c r="GU5" s="1"/>
      <c r="GV5" s="2"/>
      <c r="GW5" s="2"/>
      <c r="GX5" s="2"/>
      <c r="GY5" s="2"/>
      <c r="GZ5" s="1"/>
      <c r="HA5" s="2"/>
      <c r="HB5" s="1"/>
      <c r="HC5" s="1"/>
      <c r="HD5" s="2"/>
      <c r="HE5" s="1"/>
      <c r="HF5" s="1"/>
      <c r="HG5" s="2" t="s">
        <v>180</v>
      </c>
    </row>
    <row r="6" spans="1:215" ht="15">
      <c r="A6" s="300"/>
      <c r="B6" s="300"/>
      <c r="C6" s="1"/>
      <c r="D6" s="1"/>
      <c r="E6" s="1"/>
      <c r="F6" s="1"/>
      <c r="G6" s="1"/>
      <c r="H6" s="1"/>
      <c r="I6" s="1"/>
      <c r="J6" s="1"/>
      <c r="K6" s="1"/>
      <c r="L6" s="1"/>
      <c r="M6" s="1"/>
      <c r="N6" s="1"/>
      <c r="O6" s="1"/>
      <c r="P6" s="1"/>
      <c r="Q6" s="1"/>
      <c r="R6" s="1"/>
      <c r="S6" s="1"/>
      <c r="T6" s="1"/>
      <c r="U6" s="1"/>
      <c r="V6" s="1"/>
      <c r="W6" s="1"/>
      <c r="Y6" s="300"/>
      <c r="Z6" s="300"/>
      <c r="AA6" s="1"/>
      <c r="AB6" s="1"/>
      <c r="AC6" s="1"/>
      <c r="AD6" s="1"/>
      <c r="AE6" s="1"/>
      <c r="AF6" s="1"/>
      <c r="AG6" s="1"/>
      <c r="AH6" s="1"/>
      <c r="AI6" s="1"/>
      <c r="AJ6" s="1"/>
      <c r="AK6" s="1"/>
      <c r="AL6" s="1"/>
      <c r="AM6" s="1"/>
      <c r="AN6" s="1"/>
      <c r="AO6" s="1"/>
      <c r="AP6" s="1"/>
      <c r="AQ6" s="1"/>
      <c r="AR6" s="1"/>
      <c r="AS6" s="1"/>
      <c r="AT6" s="1"/>
      <c r="AU6" s="1"/>
      <c r="AW6" s="310"/>
      <c r="AX6" s="310"/>
      <c r="AY6" s="22"/>
      <c r="AZ6" s="22"/>
      <c r="BA6" s="22"/>
      <c r="BB6" s="22"/>
      <c r="BC6" s="22"/>
      <c r="BD6" s="22"/>
      <c r="BE6" s="22"/>
      <c r="BF6" s="22"/>
      <c r="BG6" s="22"/>
      <c r="BH6" s="22"/>
      <c r="BI6" s="22"/>
      <c r="BJ6" s="22"/>
      <c r="BK6" s="22"/>
      <c r="BL6" s="22"/>
      <c r="BM6" s="22"/>
      <c r="BN6" s="22"/>
      <c r="BO6" s="22"/>
      <c r="BP6" s="22"/>
      <c r="BQ6" s="22"/>
      <c r="BR6" s="22"/>
      <c r="BS6" s="22"/>
      <c r="BT6" s="38"/>
      <c r="BU6" s="310"/>
      <c r="BV6" s="310"/>
      <c r="BW6" s="22"/>
      <c r="BX6" s="22"/>
      <c r="BY6" s="22"/>
      <c r="BZ6" s="22"/>
      <c r="CA6" s="22"/>
      <c r="CB6" s="22"/>
      <c r="CC6" s="22"/>
      <c r="CD6" s="22"/>
      <c r="CE6" s="22"/>
      <c r="CF6" s="22"/>
      <c r="CG6" s="22"/>
      <c r="CH6" s="22"/>
      <c r="CI6" s="22"/>
      <c r="CJ6" s="22"/>
      <c r="CK6" s="22"/>
      <c r="CL6" s="22"/>
      <c r="CM6" s="22"/>
      <c r="CN6" s="22"/>
      <c r="CO6" s="22"/>
      <c r="CP6" s="22"/>
      <c r="CQ6" s="22"/>
      <c r="CR6" s="38"/>
      <c r="CS6" s="310"/>
      <c r="CT6" s="310"/>
      <c r="CU6" s="22"/>
      <c r="CV6" s="22"/>
      <c r="CW6" s="22"/>
      <c r="CX6" s="22"/>
      <c r="CY6" s="22"/>
      <c r="CZ6" s="22"/>
      <c r="DA6" s="22"/>
      <c r="DB6" s="22"/>
      <c r="DC6" s="22"/>
      <c r="DD6" s="22"/>
      <c r="DE6" s="22"/>
      <c r="DF6" s="22"/>
      <c r="DG6" s="22"/>
      <c r="DH6" s="22"/>
      <c r="DI6" s="22"/>
      <c r="DJ6" s="22"/>
      <c r="DK6" s="22"/>
      <c r="DL6" s="22"/>
      <c r="DM6" s="22"/>
      <c r="DN6" s="22"/>
      <c r="DO6" s="22"/>
      <c r="DP6" s="38"/>
      <c r="DQ6" s="310"/>
      <c r="DR6" s="310"/>
      <c r="DS6" s="22"/>
      <c r="DT6" s="22"/>
      <c r="DU6" s="22"/>
      <c r="DV6" s="22"/>
      <c r="DW6" s="22"/>
      <c r="DX6" s="22"/>
      <c r="DY6" s="22"/>
      <c r="DZ6" s="22"/>
      <c r="EA6" s="22"/>
      <c r="EB6" s="22"/>
      <c r="EC6" s="22"/>
      <c r="ED6" s="22"/>
      <c r="EE6" s="22"/>
      <c r="EF6" s="22"/>
      <c r="EG6" s="22"/>
      <c r="EH6" s="22"/>
      <c r="EI6" s="22"/>
      <c r="EJ6" s="22"/>
      <c r="EK6" s="22"/>
      <c r="EL6" s="22"/>
      <c r="EM6" s="22"/>
      <c r="EO6" s="300"/>
      <c r="EP6" s="300"/>
      <c r="EQ6" s="1"/>
      <c r="ER6" s="1"/>
      <c r="ES6" s="1"/>
      <c r="ET6" s="1"/>
      <c r="EU6" s="1"/>
      <c r="EV6" s="1"/>
      <c r="EW6" s="1"/>
      <c r="EX6" s="1"/>
      <c r="EY6" s="1"/>
      <c r="EZ6" s="1"/>
      <c r="FA6" s="1"/>
      <c r="FB6" s="1"/>
      <c r="FC6" s="1"/>
      <c r="FD6" s="1"/>
      <c r="FE6" s="1"/>
      <c r="FF6" s="1"/>
      <c r="FG6" s="1"/>
      <c r="FH6" s="1"/>
      <c r="FI6" s="1"/>
      <c r="FJ6" s="1"/>
      <c r="FK6" s="1"/>
      <c r="FM6" s="300"/>
      <c r="FN6" s="300"/>
      <c r="FO6" s="1"/>
      <c r="FP6" s="1"/>
      <c r="FQ6" s="1"/>
      <c r="FR6" s="1"/>
      <c r="FS6" s="1"/>
      <c r="FT6" s="1"/>
      <c r="FU6" s="1"/>
      <c r="FV6" s="1"/>
      <c r="FW6" s="1"/>
      <c r="FX6" s="1"/>
      <c r="FY6" s="1"/>
      <c r="FZ6" s="1"/>
      <c r="GA6" s="1"/>
      <c r="GB6" s="1"/>
      <c r="GC6" s="1"/>
      <c r="GD6" s="1"/>
      <c r="GE6" s="1"/>
      <c r="GF6" s="1"/>
      <c r="GG6" s="1"/>
      <c r="GH6" s="1"/>
      <c r="GI6" s="1"/>
      <c r="GK6" s="300"/>
      <c r="GL6" s="300"/>
      <c r="GM6" s="1"/>
      <c r="GN6" s="1"/>
      <c r="GO6" s="1"/>
      <c r="GP6" s="1"/>
      <c r="GQ6" s="1"/>
      <c r="GR6" s="1"/>
      <c r="GS6" s="1"/>
      <c r="GT6" s="1"/>
      <c r="GU6" s="1"/>
      <c r="GV6" s="1"/>
      <c r="GW6" s="1"/>
      <c r="GX6" s="1"/>
      <c r="GY6" s="1"/>
      <c r="GZ6" s="1"/>
      <c r="HA6" s="1"/>
      <c r="HB6" s="1"/>
      <c r="HC6" s="1"/>
      <c r="HD6" s="1"/>
      <c r="HE6" s="1"/>
      <c r="HF6" s="1"/>
      <c r="HG6" s="1"/>
    </row>
    <row r="7" spans="1:215" ht="15.75">
      <c r="A7" s="302" t="s">
        <v>182</v>
      </c>
      <c r="B7" s="302"/>
      <c r="C7" s="2"/>
      <c r="D7" s="2"/>
      <c r="E7" s="2"/>
      <c r="F7" s="2"/>
      <c r="G7" s="2"/>
      <c r="H7" s="2"/>
      <c r="I7" s="2"/>
      <c r="J7" s="2"/>
      <c r="K7" s="2"/>
      <c r="L7" s="2"/>
      <c r="M7" s="2"/>
      <c r="N7" s="2"/>
      <c r="O7" s="2"/>
      <c r="P7" s="2"/>
      <c r="Q7" s="2"/>
      <c r="R7" s="2"/>
      <c r="S7" s="2"/>
      <c r="T7" s="2"/>
      <c r="U7" s="2"/>
      <c r="V7" s="2"/>
      <c r="W7" s="2"/>
      <c r="Y7" s="302" t="s">
        <v>183</v>
      </c>
      <c r="Z7" s="302"/>
      <c r="AA7" s="2"/>
      <c r="AB7" s="2"/>
      <c r="AC7" s="2"/>
      <c r="AD7" s="2"/>
      <c r="AE7" s="2"/>
      <c r="AF7" s="2"/>
      <c r="AG7" s="2"/>
      <c r="AH7" s="2"/>
      <c r="AI7" s="2"/>
      <c r="AJ7" s="2"/>
      <c r="AK7" s="2"/>
      <c r="AL7" s="2"/>
      <c r="AM7" s="2"/>
      <c r="AN7" s="2"/>
      <c r="AO7" s="2"/>
      <c r="AP7" s="2"/>
      <c r="AQ7" s="2"/>
      <c r="AR7" s="2"/>
      <c r="AS7" s="2"/>
      <c r="AT7" s="2"/>
      <c r="AU7" s="2"/>
      <c r="AW7" s="312" t="s">
        <v>287</v>
      </c>
      <c r="AX7" s="312"/>
      <c r="AY7" s="23"/>
      <c r="AZ7" s="23"/>
      <c r="BA7" s="23"/>
      <c r="BB7" s="23"/>
      <c r="BC7" s="23"/>
      <c r="BD7" s="23"/>
      <c r="BE7" s="23"/>
      <c r="BF7" s="23"/>
      <c r="BG7" s="23"/>
      <c r="BH7" s="23"/>
      <c r="BI7" s="23"/>
      <c r="BJ7" s="23"/>
      <c r="BK7" s="23"/>
      <c r="BL7" s="23"/>
      <c r="BM7" s="23"/>
      <c r="BN7" s="23"/>
      <c r="BO7" s="23"/>
      <c r="BP7" s="23"/>
      <c r="BQ7" s="23"/>
      <c r="BR7" s="23"/>
      <c r="BS7" s="23"/>
      <c r="BT7" s="38"/>
      <c r="BU7" s="312" t="s">
        <v>288</v>
      </c>
      <c r="BV7" s="312"/>
      <c r="BW7" s="23"/>
      <c r="BX7" s="23"/>
      <c r="BY7" s="23"/>
      <c r="BZ7" s="23"/>
      <c r="CA7" s="23"/>
      <c r="CB7" s="23"/>
      <c r="CC7" s="23"/>
      <c r="CD7" s="23"/>
      <c r="CE7" s="23"/>
      <c r="CF7" s="23"/>
      <c r="CG7" s="23"/>
      <c r="CH7" s="23"/>
      <c r="CI7" s="23"/>
      <c r="CJ7" s="23"/>
      <c r="CK7" s="23"/>
      <c r="CL7" s="23"/>
      <c r="CM7" s="23"/>
      <c r="CN7" s="23"/>
      <c r="CO7" s="23"/>
      <c r="CP7" s="23"/>
      <c r="CQ7" s="23"/>
      <c r="CR7" s="38"/>
      <c r="CS7" s="312" t="s">
        <v>289</v>
      </c>
      <c r="CT7" s="312"/>
      <c r="CU7" s="23"/>
      <c r="CV7" s="23"/>
      <c r="CW7" s="23"/>
      <c r="CX7" s="23"/>
      <c r="CY7" s="23"/>
      <c r="CZ7" s="23"/>
      <c r="DA7" s="23"/>
      <c r="DB7" s="23"/>
      <c r="DC7" s="23"/>
      <c r="DD7" s="23"/>
      <c r="DE7" s="23"/>
      <c r="DF7" s="23"/>
      <c r="DG7" s="23"/>
      <c r="DH7" s="23"/>
      <c r="DI7" s="23"/>
      <c r="DJ7" s="23"/>
      <c r="DK7" s="23"/>
      <c r="DL7" s="23"/>
      <c r="DM7" s="23"/>
      <c r="DN7" s="23"/>
      <c r="DO7" s="23"/>
      <c r="DP7" s="38"/>
      <c r="DQ7" s="312" t="s">
        <v>290</v>
      </c>
      <c r="DR7" s="312"/>
      <c r="DS7" s="23"/>
      <c r="DT7" s="23"/>
      <c r="DU7" s="23"/>
      <c r="DV7" s="23"/>
      <c r="DW7" s="23"/>
      <c r="DX7" s="23"/>
      <c r="DY7" s="23"/>
      <c r="DZ7" s="23"/>
      <c r="EA7" s="23"/>
      <c r="EB7" s="23"/>
      <c r="EC7" s="23"/>
      <c r="ED7" s="23"/>
      <c r="EE7" s="23"/>
      <c r="EF7" s="23"/>
      <c r="EG7" s="23"/>
      <c r="EH7" s="23"/>
      <c r="EI7" s="23"/>
      <c r="EJ7" s="23"/>
      <c r="EK7" s="23"/>
      <c r="EL7" s="23"/>
      <c r="EM7" s="23"/>
      <c r="EO7" s="302" t="s">
        <v>188</v>
      </c>
      <c r="EP7" s="302"/>
      <c r="EQ7" s="2"/>
      <c r="ER7" s="2"/>
      <c r="ES7" s="2"/>
      <c r="ET7" s="2"/>
      <c r="EU7" s="2"/>
      <c r="EV7" s="2"/>
      <c r="EW7" s="2"/>
      <c r="EX7" s="2"/>
      <c r="EY7" s="2"/>
      <c r="EZ7" s="2"/>
      <c r="FA7" s="2"/>
      <c r="FB7" s="2"/>
      <c r="FC7" s="2"/>
      <c r="FD7" s="2"/>
      <c r="FE7" s="2"/>
      <c r="FF7" s="2"/>
      <c r="FG7" s="2"/>
      <c r="FH7" s="2"/>
      <c r="FI7" s="2"/>
      <c r="FJ7" s="2"/>
      <c r="FK7" s="2"/>
      <c r="FM7" s="302" t="s">
        <v>189</v>
      </c>
      <c r="FN7" s="302"/>
      <c r="FO7" s="2"/>
      <c r="FP7" s="2"/>
      <c r="FQ7" s="2"/>
      <c r="FR7" s="2"/>
      <c r="FS7" s="2"/>
      <c r="FT7" s="2"/>
      <c r="FU7" s="2"/>
      <c r="FV7" s="2"/>
      <c r="FW7" s="2"/>
      <c r="FX7" s="2"/>
      <c r="FY7" s="2"/>
      <c r="FZ7" s="2"/>
      <c r="GA7" s="2"/>
      <c r="GB7" s="2"/>
      <c r="GC7" s="2"/>
      <c r="GD7" s="2"/>
      <c r="GE7" s="2"/>
      <c r="GF7" s="2"/>
      <c r="GG7" s="2"/>
      <c r="GH7" s="2"/>
      <c r="GI7" s="2"/>
      <c r="GK7" s="302" t="s">
        <v>190</v>
      </c>
      <c r="GL7" s="302"/>
      <c r="GM7" s="2"/>
      <c r="GN7" s="2"/>
      <c r="GO7" s="2"/>
      <c r="GP7" s="2"/>
      <c r="GQ7" s="2"/>
      <c r="GR7" s="2"/>
      <c r="GS7" s="2"/>
      <c r="GT7" s="2"/>
      <c r="GU7" s="2"/>
      <c r="GV7" s="2"/>
      <c r="GW7" s="2"/>
      <c r="GX7" s="2"/>
      <c r="GY7" s="2"/>
      <c r="GZ7" s="2"/>
      <c r="HA7" s="2"/>
      <c r="HB7" s="2"/>
      <c r="HC7" s="2"/>
      <c r="HD7" s="2"/>
      <c r="HE7" s="2"/>
      <c r="HF7" s="2"/>
      <c r="HG7" s="2"/>
    </row>
    <row r="8" spans="1:215" ht="15.75">
      <c r="A8" s="302" t="s">
        <v>521</v>
      </c>
      <c r="B8" s="302"/>
      <c r="C8" s="3"/>
      <c r="D8" s="3"/>
      <c r="E8" s="3"/>
      <c r="F8" s="3"/>
      <c r="G8" s="3"/>
      <c r="H8" s="3"/>
      <c r="I8" s="3"/>
      <c r="J8" s="3"/>
      <c r="K8" s="3"/>
      <c r="L8" s="3"/>
      <c r="M8" s="3"/>
      <c r="N8" s="3"/>
      <c r="O8" s="3"/>
      <c r="P8" s="3"/>
      <c r="Q8" s="3"/>
      <c r="R8" s="3"/>
      <c r="S8" s="3"/>
      <c r="T8" s="3"/>
      <c r="U8" s="3"/>
      <c r="V8" s="3"/>
      <c r="W8" s="3"/>
      <c r="Y8" s="302" t="s">
        <v>521</v>
      </c>
      <c r="Z8" s="302"/>
      <c r="AA8" s="3"/>
      <c r="AB8" s="3"/>
      <c r="AC8" s="3"/>
      <c r="AD8" s="3"/>
      <c r="AE8" s="3"/>
      <c r="AF8" s="3"/>
      <c r="AG8" s="3"/>
      <c r="AH8" s="3"/>
      <c r="AI8" s="3"/>
      <c r="AJ8" s="3"/>
      <c r="AK8" s="3"/>
      <c r="AL8" s="3"/>
      <c r="AM8" s="3"/>
      <c r="AN8" s="3"/>
      <c r="AO8" s="3"/>
      <c r="AP8" s="3"/>
      <c r="AQ8" s="3"/>
      <c r="AR8" s="3"/>
      <c r="AS8" s="3"/>
      <c r="AT8" s="3"/>
      <c r="AU8" s="3"/>
      <c r="AW8" s="312" t="s">
        <v>522</v>
      </c>
      <c r="AX8" s="312"/>
      <c r="AY8" s="24"/>
      <c r="AZ8" s="24"/>
      <c r="BA8" s="24"/>
      <c r="BB8" s="24"/>
      <c r="BC8" s="24"/>
      <c r="BD8" s="24"/>
      <c r="BE8" s="24"/>
      <c r="BF8" s="24"/>
      <c r="BG8" s="24"/>
      <c r="BH8" s="24"/>
      <c r="BI8" s="24"/>
      <c r="BJ8" s="24"/>
      <c r="BK8" s="24"/>
      <c r="BL8" s="24"/>
      <c r="BM8" s="24"/>
      <c r="BN8" s="24"/>
      <c r="BO8" s="24"/>
      <c r="BP8" s="24"/>
      <c r="BQ8" s="24"/>
      <c r="BR8" s="24"/>
      <c r="BS8" s="24"/>
      <c r="BT8" s="38"/>
      <c r="BU8" s="312" t="s">
        <v>522</v>
      </c>
      <c r="BV8" s="312"/>
      <c r="BW8" s="24"/>
      <c r="BX8" s="24"/>
      <c r="BY8" s="24"/>
      <c r="BZ8" s="24"/>
      <c r="CA8" s="24"/>
      <c r="CB8" s="24"/>
      <c r="CC8" s="24"/>
      <c r="CD8" s="24"/>
      <c r="CE8" s="24"/>
      <c r="CF8" s="24"/>
      <c r="CG8" s="24"/>
      <c r="CH8" s="24"/>
      <c r="CI8" s="24"/>
      <c r="CJ8" s="24"/>
      <c r="CK8" s="24"/>
      <c r="CL8" s="24"/>
      <c r="CM8" s="24"/>
      <c r="CN8" s="24"/>
      <c r="CO8" s="24"/>
      <c r="CP8" s="24"/>
      <c r="CQ8" s="24"/>
      <c r="CR8" s="38"/>
      <c r="CS8" s="312" t="s">
        <v>522</v>
      </c>
      <c r="CT8" s="312"/>
      <c r="CU8" s="24"/>
      <c r="CV8" s="24"/>
      <c r="CW8" s="24"/>
      <c r="CX8" s="24"/>
      <c r="CY8" s="24"/>
      <c r="CZ8" s="24"/>
      <c r="DA8" s="24"/>
      <c r="DB8" s="24"/>
      <c r="DC8" s="24"/>
      <c r="DD8" s="24"/>
      <c r="DE8" s="24"/>
      <c r="DF8" s="24"/>
      <c r="DG8" s="24"/>
      <c r="DH8" s="24"/>
      <c r="DI8" s="24"/>
      <c r="DJ8" s="24"/>
      <c r="DK8" s="24"/>
      <c r="DL8" s="24"/>
      <c r="DM8" s="24"/>
      <c r="DN8" s="24"/>
      <c r="DO8" s="24"/>
      <c r="DP8" s="38"/>
      <c r="DQ8" s="312" t="s">
        <v>522</v>
      </c>
      <c r="DR8" s="312"/>
      <c r="DS8" s="24"/>
      <c r="DT8" s="24"/>
      <c r="DU8" s="24"/>
      <c r="DV8" s="24"/>
      <c r="DW8" s="24"/>
      <c r="DX8" s="24"/>
      <c r="DY8" s="24"/>
      <c r="DZ8" s="24"/>
      <c r="EA8" s="24"/>
      <c r="EB8" s="24"/>
      <c r="EC8" s="24"/>
      <c r="ED8" s="24"/>
      <c r="EE8" s="24"/>
      <c r="EF8" s="24"/>
      <c r="EG8" s="24"/>
      <c r="EH8" s="24"/>
      <c r="EI8" s="24"/>
      <c r="EJ8" s="24"/>
      <c r="EK8" s="24"/>
      <c r="EL8" s="24"/>
      <c r="EM8" s="24"/>
      <c r="EO8" s="302" t="s">
        <v>521</v>
      </c>
      <c r="EP8" s="302"/>
      <c r="EQ8" s="3"/>
      <c r="ER8" s="3"/>
      <c r="ES8" s="3"/>
      <c r="ET8" s="3"/>
      <c r="EU8" s="3"/>
      <c r="EV8" s="3"/>
      <c r="EW8" s="3"/>
      <c r="EX8" s="3"/>
      <c r="EY8" s="3"/>
      <c r="EZ8" s="3"/>
      <c r="FA8" s="3"/>
      <c r="FB8" s="3"/>
      <c r="FC8" s="3"/>
      <c r="FD8" s="3"/>
      <c r="FE8" s="3"/>
      <c r="FF8" s="3"/>
      <c r="FG8" s="3"/>
      <c r="FH8" s="3"/>
      <c r="FI8" s="3"/>
      <c r="FJ8" s="3"/>
      <c r="FK8" s="3"/>
      <c r="FM8" s="302" t="s">
        <v>521</v>
      </c>
      <c r="FN8" s="302"/>
      <c r="FO8" s="3"/>
      <c r="FP8" s="3"/>
      <c r="FQ8" s="3"/>
      <c r="FR8" s="3"/>
      <c r="FS8" s="3"/>
      <c r="FT8" s="3"/>
      <c r="FU8" s="3"/>
      <c r="FV8" s="3"/>
      <c r="FW8" s="3"/>
      <c r="FX8" s="3"/>
      <c r="FY8" s="3"/>
      <c r="FZ8" s="3"/>
      <c r="GA8" s="3"/>
      <c r="GB8" s="3"/>
      <c r="GC8" s="3"/>
      <c r="GD8" s="3"/>
      <c r="GE8" s="3"/>
      <c r="GF8" s="3"/>
      <c r="GG8" s="3"/>
      <c r="GH8" s="3"/>
      <c r="GI8" s="3"/>
      <c r="GK8" s="302" t="s">
        <v>521</v>
      </c>
      <c r="GL8" s="302"/>
      <c r="GM8" s="3"/>
      <c r="GN8" s="3"/>
      <c r="GO8" s="3"/>
      <c r="GP8" s="3"/>
      <c r="GQ8" s="3"/>
      <c r="GR8" s="3"/>
      <c r="GS8" s="3"/>
      <c r="GT8" s="3"/>
      <c r="GU8" s="3"/>
      <c r="GV8" s="3"/>
      <c r="GW8" s="3"/>
      <c r="GX8" s="3"/>
      <c r="GY8" s="3"/>
      <c r="GZ8" s="3"/>
      <c r="HA8" s="3"/>
      <c r="HB8" s="3"/>
      <c r="HC8" s="3"/>
      <c r="HD8" s="3"/>
      <c r="HE8" s="3"/>
      <c r="HF8" s="3"/>
      <c r="HG8" s="3"/>
    </row>
    <row r="9" spans="1:215" ht="15">
      <c r="A9" s="300"/>
      <c r="B9" s="300"/>
      <c r="C9" s="1"/>
      <c r="D9" s="1"/>
      <c r="E9" s="1"/>
      <c r="F9" s="1"/>
      <c r="G9" s="1"/>
      <c r="H9" s="1"/>
      <c r="I9" s="1"/>
      <c r="J9" s="1"/>
      <c r="K9" s="1"/>
      <c r="L9" s="1"/>
      <c r="M9" s="1"/>
      <c r="N9" s="1"/>
      <c r="O9" s="1"/>
      <c r="P9" s="1"/>
      <c r="Q9" s="1"/>
      <c r="R9" s="1"/>
      <c r="S9" s="1"/>
      <c r="T9" s="1"/>
      <c r="U9" s="1"/>
      <c r="V9" s="1"/>
      <c r="W9" s="1"/>
      <c r="Y9" s="300"/>
      <c r="Z9" s="300"/>
      <c r="AA9" s="1"/>
      <c r="AB9" s="1"/>
      <c r="AC9" s="1"/>
      <c r="AD9" s="1"/>
      <c r="AE9" s="1"/>
      <c r="AF9" s="1"/>
      <c r="AG9" s="1"/>
      <c r="AH9" s="1"/>
      <c r="AI9" s="1"/>
      <c r="AJ9" s="1"/>
      <c r="AK9" s="1"/>
      <c r="AL9" s="1"/>
      <c r="AM9" s="1"/>
      <c r="AN9" s="1"/>
      <c r="AO9" s="1"/>
      <c r="AP9" s="1"/>
      <c r="AQ9" s="1"/>
      <c r="AR9" s="1"/>
      <c r="AS9" s="1"/>
      <c r="AT9" s="1"/>
      <c r="AU9" s="1"/>
      <c r="AW9" s="310"/>
      <c r="AX9" s="310"/>
      <c r="AY9" s="22"/>
      <c r="AZ9" s="22"/>
      <c r="BA9" s="22"/>
      <c r="BB9" s="22"/>
      <c r="BC9" s="22"/>
      <c r="BD9" s="22"/>
      <c r="BE9" s="22"/>
      <c r="BF9" s="22"/>
      <c r="BG9" s="22"/>
      <c r="BH9" s="22"/>
      <c r="BI9" s="22"/>
      <c r="BJ9" s="22"/>
      <c r="BK9" s="22"/>
      <c r="BL9" s="22"/>
      <c r="BM9" s="22"/>
      <c r="BN9" s="22"/>
      <c r="BO9" s="22"/>
      <c r="BP9" s="22"/>
      <c r="BQ9" s="22"/>
      <c r="BR9" s="22"/>
      <c r="BS9" s="22"/>
      <c r="BT9" s="38"/>
      <c r="BU9" s="310"/>
      <c r="BV9" s="310"/>
      <c r="BW9" s="22"/>
      <c r="BX9" s="22"/>
      <c r="BY9" s="22"/>
      <c r="BZ9" s="22"/>
      <c r="CA9" s="22"/>
      <c r="CB9" s="22"/>
      <c r="CC9" s="22"/>
      <c r="CD9" s="22"/>
      <c r="CE9" s="22"/>
      <c r="CF9" s="22"/>
      <c r="CG9" s="22"/>
      <c r="CH9" s="22"/>
      <c r="CI9" s="22"/>
      <c r="CJ9" s="22"/>
      <c r="CK9" s="22"/>
      <c r="CL9" s="22"/>
      <c r="CM9" s="22"/>
      <c r="CN9" s="22"/>
      <c r="CO9" s="22"/>
      <c r="CP9" s="22"/>
      <c r="CQ9" s="22"/>
      <c r="CR9" s="38"/>
      <c r="CS9" s="310"/>
      <c r="CT9" s="310"/>
      <c r="CU9" s="22"/>
      <c r="CV9" s="22"/>
      <c r="CW9" s="22"/>
      <c r="CX9" s="22"/>
      <c r="CY9" s="22"/>
      <c r="CZ9" s="22"/>
      <c r="DA9" s="22"/>
      <c r="DB9" s="22"/>
      <c r="DC9" s="22"/>
      <c r="DD9" s="22"/>
      <c r="DE9" s="22"/>
      <c r="DF9" s="22"/>
      <c r="DG9" s="22"/>
      <c r="DH9" s="22"/>
      <c r="DI9" s="22"/>
      <c r="DJ9" s="22"/>
      <c r="DK9" s="22"/>
      <c r="DL9" s="22"/>
      <c r="DM9" s="22"/>
      <c r="DN9" s="22"/>
      <c r="DO9" s="22"/>
      <c r="DP9" s="38"/>
      <c r="DQ9" s="310"/>
      <c r="DR9" s="310"/>
      <c r="DS9" s="22"/>
      <c r="DT9" s="22"/>
      <c r="DU9" s="22"/>
      <c r="DV9" s="22"/>
      <c r="DW9" s="22"/>
      <c r="DX9" s="22"/>
      <c r="DY9" s="22"/>
      <c r="DZ9" s="22"/>
      <c r="EA9" s="22"/>
      <c r="EB9" s="22"/>
      <c r="EC9" s="22"/>
      <c r="ED9" s="22"/>
      <c r="EE9" s="22"/>
      <c r="EF9" s="22"/>
      <c r="EG9" s="22"/>
      <c r="EH9" s="22"/>
      <c r="EI9" s="22"/>
      <c r="EJ9" s="22"/>
      <c r="EK9" s="22"/>
      <c r="EL9" s="22"/>
      <c r="EM9" s="22"/>
      <c r="EO9" s="300"/>
      <c r="EP9" s="300"/>
      <c r="EQ9" s="1"/>
      <c r="ER9" s="1"/>
      <c r="ES9" s="1"/>
      <c r="ET9" s="1"/>
      <c r="EU9" s="1"/>
      <c r="EV9" s="1"/>
      <c r="EW9" s="1"/>
      <c r="EX9" s="1"/>
      <c r="EY9" s="1"/>
      <c r="EZ9" s="1"/>
      <c r="FA9" s="1"/>
      <c r="FB9" s="1"/>
      <c r="FC9" s="1"/>
      <c r="FD9" s="1"/>
      <c r="FE9" s="1"/>
      <c r="FF9" s="1"/>
      <c r="FG9" s="1"/>
      <c r="FH9" s="1"/>
      <c r="FI9" s="1"/>
      <c r="FJ9" s="1"/>
      <c r="FK9" s="1"/>
      <c r="FM9" s="300"/>
      <c r="FN9" s="300"/>
      <c r="FO9" s="1"/>
      <c r="FP9" s="1"/>
      <c r="FQ9" s="1"/>
      <c r="FR9" s="1"/>
      <c r="FS9" s="1"/>
      <c r="FT9" s="1"/>
      <c r="FU9" s="1"/>
      <c r="FV9" s="1"/>
      <c r="FW9" s="1"/>
      <c r="FX9" s="1"/>
      <c r="FY9" s="1"/>
      <c r="FZ9" s="1"/>
      <c r="GA9" s="1"/>
      <c r="GB9" s="1"/>
      <c r="GC9" s="1"/>
      <c r="GD9" s="1"/>
      <c r="GE9" s="1"/>
      <c r="GF9" s="1"/>
      <c r="GG9" s="1"/>
      <c r="GH9" s="1"/>
      <c r="GI9" s="1"/>
      <c r="GK9" s="300"/>
      <c r="GL9" s="300"/>
      <c r="GM9" s="1"/>
      <c r="GN9" s="1"/>
      <c r="GO9" s="1"/>
      <c r="GP9" s="1"/>
      <c r="GQ9" s="1"/>
      <c r="GR9" s="1"/>
      <c r="GS9" s="1"/>
      <c r="GT9" s="1"/>
      <c r="GU9" s="1"/>
      <c r="GV9" s="1"/>
      <c r="GW9" s="1"/>
      <c r="GX9" s="1"/>
      <c r="GY9" s="1"/>
      <c r="GZ9" s="1"/>
      <c r="HA9" s="1"/>
      <c r="HB9" s="1"/>
      <c r="HC9" s="1"/>
      <c r="HD9" s="1"/>
      <c r="HE9" s="1"/>
      <c r="HF9" s="1"/>
      <c r="HG9" s="1"/>
    </row>
    <row r="10" spans="1:215" ht="15">
      <c r="A10" s="300"/>
      <c r="B10" s="300"/>
      <c r="C10" s="1"/>
      <c r="D10" s="1"/>
      <c r="E10" s="1"/>
      <c r="F10" s="1"/>
      <c r="G10" s="1"/>
      <c r="H10" s="1"/>
      <c r="I10" s="1"/>
      <c r="J10" s="1"/>
      <c r="K10" s="1"/>
      <c r="L10" s="1"/>
      <c r="M10" s="1"/>
      <c r="N10" s="1"/>
      <c r="O10" s="1"/>
      <c r="P10" s="1"/>
      <c r="Q10" s="1"/>
      <c r="R10" s="1"/>
      <c r="S10" s="1"/>
      <c r="T10" s="1"/>
      <c r="U10" s="1"/>
      <c r="V10" s="1"/>
      <c r="W10" s="1"/>
      <c r="Y10" s="300"/>
      <c r="Z10" s="300"/>
      <c r="AA10" s="1"/>
      <c r="AB10" s="1"/>
      <c r="AC10" s="1"/>
      <c r="AD10" s="1"/>
      <c r="AE10" s="1"/>
      <c r="AF10" s="1"/>
      <c r="AG10" s="1"/>
      <c r="AH10" s="1"/>
      <c r="AI10" s="1"/>
      <c r="AJ10" s="1"/>
      <c r="AK10" s="1"/>
      <c r="AL10" s="1"/>
      <c r="AM10" s="1"/>
      <c r="AN10" s="1"/>
      <c r="AO10" s="1"/>
      <c r="AP10" s="1"/>
      <c r="AQ10" s="1"/>
      <c r="AR10" s="1"/>
      <c r="AS10" s="1"/>
      <c r="AT10" s="1"/>
      <c r="AU10" s="1"/>
      <c r="AW10" s="310"/>
      <c r="AX10" s="310"/>
      <c r="AY10" s="22"/>
      <c r="AZ10" s="22"/>
      <c r="BA10" s="22"/>
      <c r="BB10" s="22"/>
      <c r="BC10" s="22"/>
      <c r="BD10" s="22"/>
      <c r="BE10" s="22"/>
      <c r="BF10" s="22"/>
      <c r="BG10" s="22"/>
      <c r="BH10" s="22"/>
      <c r="BI10" s="22"/>
      <c r="BJ10" s="22"/>
      <c r="BK10" s="22"/>
      <c r="BL10" s="22"/>
      <c r="BM10" s="22"/>
      <c r="BN10" s="22"/>
      <c r="BO10" s="22"/>
      <c r="BP10" s="22"/>
      <c r="BQ10" s="22"/>
      <c r="BR10" s="22"/>
      <c r="BS10" s="22"/>
      <c r="BT10" s="38"/>
      <c r="BU10" s="310"/>
      <c r="BV10" s="310"/>
      <c r="BW10" s="22"/>
      <c r="BX10" s="22"/>
      <c r="BY10" s="22"/>
      <c r="BZ10" s="22"/>
      <c r="CA10" s="22"/>
      <c r="CB10" s="22"/>
      <c r="CC10" s="22"/>
      <c r="CD10" s="22"/>
      <c r="CE10" s="22"/>
      <c r="CF10" s="22"/>
      <c r="CG10" s="22"/>
      <c r="CH10" s="22"/>
      <c r="CI10" s="22"/>
      <c r="CJ10" s="22"/>
      <c r="CK10" s="22"/>
      <c r="CL10" s="22"/>
      <c r="CM10" s="22"/>
      <c r="CN10" s="22"/>
      <c r="CO10" s="22"/>
      <c r="CP10" s="22"/>
      <c r="CQ10" s="22"/>
      <c r="CR10" s="38"/>
      <c r="CS10" s="310"/>
      <c r="CT10" s="310"/>
      <c r="CU10" s="22"/>
      <c r="CV10" s="22"/>
      <c r="CW10" s="22"/>
      <c r="CX10" s="22"/>
      <c r="CY10" s="22"/>
      <c r="CZ10" s="22"/>
      <c r="DA10" s="22"/>
      <c r="DB10" s="22"/>
      <c r="DC10" s="22"/>
      <c r="DD10" s="22"/>
      <c r="DE10" s="22"/>
      <c r="DF10" s="22"/>
      <c r="DG10" s="22"/>
      <c r="DH10" s="22"/>
      <c r="DI10" s="22"/>
      <c r="DJ10" s="22"/>
      <c r="DK10" s="22"/>
      <c r="DL10" s="22"/>
      <c r="DM10" s="22"/>
      <c r="DN10" s="22"/>
      <c r="DO10" s="22"/>
      <c r="DP10" s="38"/>
      <c r="DQ10" s="310"/>
      <c r="DR10" s="310"/>
      <c r="DS10" s="22"/>
      <c r="DT10" s="22"/>
      <c r="DU10" s="22"/>
      <c r="DV10" s="22"/>
      <c r="DW10" s="22"/>
      <c r="DX10" s="22"/>
      <c r="DY10" s="22"/>
      <c r="DZ10" s="22"/>
      <c r="EA10" s="22"/>
      <c r="EB10" s="22"/>
      <c r="EC10" s="22"/>
      <c r="ED10" s="22"/>
      <c r="EE10" s="22"/>
      <c r="EF10" s="22"/>
      <c r="EG10" s="22"/>
      <c r="EH10" s="22"/>
      <c r="EI10" s="22"/>
      <c r="EJ10" s="22"/>
      <c r="EK10" s="22"/>
      <c r="EL10" s="22"/>
      <c r="EM10" s="22"/>
      <c r="EO10" s="300"/>
      <c r="EP10" s="300"/>
      <c r="EQ10" s="1"/>
      <c r="ER10" s="1"/>
      <c r="ES10" s="1"/>
      <c r="ET10" s="1"/>
      <c r="EU10" s="1"/>
      <c r="EV10" s="1"/>
      <c r="EW10" s="1"/>
      <c r="EX10" s="1"/>
      <c r="EY10" s="1"/>
      <c r="EZ10" s="1"/>
      <c r="FA10" s="1"/>
      <c r="FB10" s="1"/>
      <c r="FC10" s="1"/>
      <c r="FD10" s="1"/>
      <c r="FE10" s="1"/>
      <c r="FF10" s="1"/>
      <c r="FG10" s="1"/>
      <c r="FH10" s="1"/>
      <c r="FI10" s="1"/>
      <c r="FJ10" s="1"/>
      <c r="FK10" s="1"/>
      <c r="FM10" s="300"/>
      <c r="FN10" s="300"/>
      <c r="FO10" s="1"/>
      <c r="FP10" s="1"/>
      <c r="FQ10" s="1"/>
      <c r="FR10" s="1"/>
      <c r="FS10" s="1"/>
      <c r="FT10" s="1"/>
      <c r="FU10" s="1"/>
      <c r="FV10" s="1"/>
      <c r="FW10" s="1"/>
      <c r="FX10" s="1"/>
      <c r="FY10" s="1"/>
      <c r="FZ10" s="1"/>
      <c r="GA10" s="1"/>
      <c r="GB10" s="1"/>
      <c r="GC10" s="1"/>
      <c r="GD10" s="1"/>
      <c r="GE10" s="1"/>
      <c r="GF10" s="1"/>
      <c r="GG10" s="1"/>
      <c r="GH10" s="1"/>
      <c r="GI10" s="1"/>
      <c r="GK10" s="300"/>
      <c r="GL10" s="300"/>
      <c r="GM10" s="1"/>
      <c r="GN10" s="1"/>
      <c r="GO10" s="1"/>
      <c r="GP10" s="1"/>
      <c r="GQ10" s="1"/>
      <c r="GR10" s="1"/>
      <c r="GS10" s="1"/>
      <c r="GT10" s="1"/>
      <c r="GU10" s="1"/>
      <c r="GV10" s="1"/>
      <c r="GW10" s="1"/>
      <c r="GX10" s="1"/>
      <c r="GY10" s="1"/>
      <c r="GZ10" s="1"/>
      <c r="HA10" s="1"/>
      <c r="HB10" s="1"/>
      <c r="HC10" s="1"/>
      <c r="HD10" s="1"/>
      <c r="HE10" s="1"/>
      <c r="HF10" s="1"/>
      <c r="HG10" s="1"/>
    </row>
    <row r="11" spans="1:215" ht="15">
      <c r="A11" s="300"/>
      <c r="B11" s="300"/>
      <c r="C11" s="4">
        <v>2000</v>
      </c>
      <c r="D11" s="4">
        <v>2001</v>
      </c>
      <c r="E11" s="4">
        <v>2002</v>
      </c>
      <c r="F11" s="4">
        <v>2003</v>
      </c>
      <c r="G11" s="4">
        <v>2004</v>
      </c>
      <c r="H11" s="4">
        <v>2005</v>
      </c>
      <c r="I11" s="4">
        <v>2006</v>
      </c>
      <c r="J11" s="4">
        <v>2007</v>
      </c>
      <c r="K11" s="4">
        <v>2008</v>
      </c>
      <c r="L11" s="4">
        <v>2009</v>
      </c>
      <c r="M11" s="4">
        <v>2010</v>
      </c>
      <c r="N11" s="4">
        <v>2011</v>
      </c>
      <c r="O11" s="4">
        <v>2012</v>
      </c>
      <c r="P11" s="4">
        <v>2013</v>
      </c>
      <c r="Q11" s="4">
        <v>2014</v>
      </c>
      <c r="R11" s="4">
        <v>2015</v>
      </c>
      <c r="S11" s="4">
        <v>2016</v>
      </c>
      <c r="T11" s="4">
        <v>2017</v>
      </c>
      <c r="U11" s="4">
        <v>2018</v>
      </c>
      <c r="V11" s="4">
        <v>2019</v>
      </c>
      <c r="W11" s="4">
        <v>2020</v>
      </c>
      <c r="Y11" s="300"/>
      <c r="Z11" s="300"/>
      <c r="AA11" s="4">
        <v>2000</v>
      </c>
      <c r="AB11" s="4">
        <v>2001</v>
      </c>
      <c r="AC11" s="4">
        <v>2002</v>
      </c>
      <c r="AD11" s="4">
        <v>2003</v>
      </c>
      <c r="AE11" s="4">
        <v>2004</v>
      </c>
      <c r="AF11" s="4">
        <v>2005</v>
      </c>
      <c r="AG11" s="4">
        <v>2006</v>
      </c>
      <c r="AH11" s="4">
        <v>2007</v>
      </c>
      <c r="AI11" s="4">
        <v>2008</v>
      </c>
      <c r="AJ11" s="4">
        <v>2009</v>
      </c>
      <c r="AK11" s="4">
        <v>2010</v>
      </c>
      <c r="AL11" s="4">
        <v>2011</v>
      </c>
      <c r="AM11" s="4">
        <v>2012</v>
      </c>
      <c r="AN11" s="4">
        <v>2013</v>
      </c>
      <c r="AO11" s="4">
        <v>2014</v>
      </c>
      <c r="AP11" s="4">
        <v>2015</v>
      </c>
      <c r="AQ11" s="4">
        <v>2016</v>
      </c>
      <c r="AR11" s="4">
        <v>2017</v>
      </c>
      <c r="AS11" s="4">
        <v>2018</v>
      </c>
      <c r="AT11" s="4">
        <v>2019</v>
      </c>
      <c r="AU11" s="4">
        <v>2020</v>
      </c>
      <c r="AW11" s="310"/>
      <c r="AX11" s="310"/>
      <c r="AY11" s="25">
        <v>2000</v>
      </c>
      <c r="AZ11" s="25">
        <v>2001</v>
      </c>
      <c r="BA11" s="25">
        <v>2002</v>
      </c>
      <c r="BB11" s="25">
        <v>2003</v>
      </c>
      <c r="BC11" s="25">
        <v>2004</v>
      </c>
      <c r="BD11" s="25">
        <v>2005</v>
      </c>
      <c r="BE11" s="25">
        <v>2006</v>
      </c>
      <c r="BF11" s="25">
        <v>2007</v>
      </c>
      <c r="BG11" s="25">
        <v>2008</v>
      </c>
      <c r="BH11" s="25">
        <v>2009</v>
      </c>
      <c r="BI11" s="25">
        <v>2010</v>
      </c>
      <c r="BJ11" s="25">
        <v>2011</v>
      </c>
      <c r="BK11" s="25">
        <v>2012</v>
      </c>
      <c r="BL11" s="25">
        <v>2013</v>
      </c>
      <c r="BM11" s="25">
        <v>2014</v>
      </c>
      <c r="BN11" s="25">
        <v>2015</v>
      </c>
      <c r="BO11" s="25">
        <v>2016</v>
      </c>
      <c r="BP11" s="25">
        <v>2017</v>
      </c>
      <c r="BQ11" s="25">
        <v>2018</v>
      </c>
      <c r="BR11" s="25">
        <v>2019</v>
      </c>
      <c r="BS11" s="25">
        <v>2020</v>
      </c>
      <c r="BT11" s="38"/>
      <c r="BU11" s="310"/>
      <c r="BV11" s="310"/>
      <c r="BW11" s="25">
        <v>2000</v>
      </c>
      <c r="BX11" s="25">
        <v>2001</v>
      </c>
      <c r="BY11" s="25">
        <v>2002</v>
      </c>
      <c r="BZ11" s="25">
        <v>2003</v>
      </c>
      <c r="CA11" s="25">
        <v>2004</v>
      </c>
      <c r="CB11" s="25">
        <v>2005</v>
      </c>
      <c r="CC11" s="25">
        <v>2006</v>
      </c>
      <c r="CD11" s="25">
        <v>2007</v>
      </c>
      <c r="CE11" s="25">
        <v>2008</v>
      </c>
      <c r="CF11" s="25">
        <v>2009</v>
      </c>
      <c r="CG11" s="25">
        <v>2010</v>
      </c>
      <c r="CH11" s="25">
        <v>2011</v>
      </c>
      <c r="CI11" s="25">
        <v>2012</v>
      </c>
      <c r="CJ11" s="25">
        <v>2013</v>
      </c>
      <c r="CK11" s="25">
        <v>2014</v>
      </c>
      <c r="CL11" s="25">
        <v>2015</v>
      </c>
      <c r="CM11" s="25">
        <v>2016</v>
      </c>
      <c r="CN11" s="25">
        <v>2017</v>
      </c>
      <c r="CO11" s="25">
        <v>2018</v>
      </c>
      <c r="CP11" s="25">
        <v>2019</v>
      </c>
      <c r="CQ11" s="25">
        <v>2020</v>
      </c>
      <c r="CR11" s="38"/>
      <c r="CS11" s="310"/>
      <c r="CT11" s="310"/>
      <c r="CU11" s="25">
        <v>2000</v>
      </c>
      <c r="CV11" s="25">
        <v>2001</v>
      </c>
      <c r="CW11" s="25">
        <v>2002</v>
      </c>
      <c r="CX11" s="25">
        <v>2003</v>
      </c>
      <c r="CY11" s="25">
        <v>2004</v>
      </c>
      <c r="CZ11" s="25">
        <v>2005</v>
      </c>
      <c r="DA11" s="25">
        <v>2006</v>
      </c>
      <c r="DB11" s="25">
        <v>2007</v>
      </c>
      <c r="DC11" s="25">
        <v>2008</v>
      </c>
      <c r="DD11" s="25">
        <v>2009</v>
      </c>
      <c r="DE11" s="25">
        <v>2010</v>
      </c>
      <c r="DF11" s="25">
        <v>2011</v>
      </c>
      <c r="DG11" s="25">
        <v>2012</v>
      </c>
      <c r="DH11" s="25">
        <v>2013</v>
      </c>
      <c r="DI11" s="25">
        <v>2014</v>
      </c>
      <c r="DJ11" s="25">
        <v>2015</v>
      </c>
      <c r="DK11" s="25">
        <v>2016</v>
      </c>
      <c r="DL11" s="25">
        <v>2017</v>
      </c>
      <c r="DM11" s="25">
        <v>2018</v>
      </c>
      <c r="DN11" s="25">
        <v>2019</v>
      </c>
      <c r="DO11" s="25">
        <v>2020</v>
      </c>
      <c r="DP11" s="38"/>
      <c r="DQ11" s="310"/>
      <c r="DR11" s="310"/>
      <c r="DS11" s="25">
        <v>2000</v>
      </c>
      <c r="DT11" s="25">
        <v>2001</v>
      </c>
      <c r="DU11" s="25">
        <v>2002</v>
      </c>
      <c r="DV11" s="25">
        <v>2003</v>
      </c>
      <c r="DW11" s="25">
        <v>2004</v>
      </c>
      <c r="DX11" s="25">
        <v>2005</v>
      </c>
      <c r="DY11" s="25">
        <v>2006</v>
      </c>
      <c r="DZ11" s="25">
        <v>2007</v>
      </c>
      <c r="EA11" s="25">
        <v>2008</v>
      </c>
      <c r="EB11" s="25">
        <v>2009</v>
      </c>
      <c r="EC11" s="25">
        <v>2010</v>
      </c>
      <c r="ED11" s="25">
        <v>2011</v>
      </c>
      <c r="EE11" s="25">
        <v>2012</v>
      </c>
      <c r="EF11" s="25">
        <v>2013</v>
      </c>
      <c r="EG11" s="25">
        <v>2014</v>
      </c>
      <c r="EH11" s="25">
        <v>2015</v>
      </c>
      <c r="EI11" s="25">
        <v>2016</v>
      </c>
      <c r="EJ11" s="25">
        <v>2017</v>
      </c>
      <c r="EK11" s="25">
        <v>2018</v>
      </c>
      <c r="EL11" s="25">
        <v>2019</v>
      </c>
      <c r="EM11" s="25">
        <v>2020</v>
      </c>
      <c r="EO11" s="300"/>
      <c r="EP11" s="300"/>
      <c r="EQ11" s="4">
        <v>2000</v>
      </c>
      <c r="ER11" s="4">
        <v>2001</v>
      </c>
      <c r="ES11" s="4">
        <v>2002</v>
      </c>
      <c r="ET11" s="4">
        <v>2003</v>
      </c>
      <c r="EU11" s="4">
        <v>2004</v>
      </c>
      <c r="EV11" s="4">
        <v>2005</v>
      </c>
      <c r="EW11" s="4">
        <v>2006</v>
      </c>
      <c r="EX11" s="4">
        <v>2007</v>
      </c>
      <c r="EY11" s="4">
        <v>2008</v>
      </c>
      <c r="EZ11" s="4">
        <v>2009</v>
      </c>
      <c r="FA11" s="4">
        <v>2010</v>
      </c>
      <c r="FB11" s="4">
        <v>2011</v>
      </c>
      <c r="FC11" s="4">
        <v>2012</v>
      </c>
      <c r="FD11" s="4">
        <v>2013</v>
      </c>
      <c r="FE11" s="4">
        <v>2014</v>
      </c>
      <c r="FF11" s="4">
        <v>2015</v>
      </c>
      <c r="FG11" s="4">
        <v>2016</v>
      </c>
      <c r="FH11" s="4">
        <v>2017</v>
      </c>
      <c r="FI11" s="4">
        <v>2018</v>
      </c>
      <c r="FJ11" s="4">
        <v>2019</v>
      </c>
      <c r="FK11" s="4">
        <v>2020</v>
      </c>
      <c r="FM11" s="300"/>
      <c r="FN11" s="300"/>
      <c r="FO11" s="4">
        <v>2000</v>
      </c>
      <c r="FP11" s="4">
        <v>2001</v>
      </c>
      <c r="FQ11" s="4">
        <v>2002</v>
      </c>
      <c r="FR11" s="4">
        <v>2003</v>
      </c>
      <c r="FS11" s="4">
        <v>2004</v>
      </c>
      <c r="FT11" s="4">
        <v>2005</v>
      </c>
      <c r="FU11" s="4">
        <v>2006</v>
      </c>
      <c r="FV11" s="4">
        <v>2007</v>
      </c>
      <c r="FW11" s="4">
        <v>2008</v>
      </c>
      <c r="FX11" s="4">
        <v>2009</v>
      </c>
      <c r="FY11" s="4">
        <v>2010</v>
      </c>
      <c r="FZ11" s="4">
        <v>2011</v>
      </c>
      <c r="GA11" s="4">
        <v>2012</v>
      </c>
      <c r="GB11" s="4">
        <v>2013</v>
      </c>
      <c r="GC11" s="4">
        <v>2014</v>
      </c>
      <c r="GD11" s="4">
        <v>2015</v>
      </c>
      <c r="GE11" s="4">
        <v>2016</v>
      </c>
      <c r="GF11" s="4">
        <v>2017</v>
      </c>
      <c r="GG11" s="4">
        <v>2018</v>
      </c>
      <c r="GH11" s="4">
        <v>2019</v>
      </c>
      <c r="GI11" s="4">
        <v>2020</v>
      </c>
      <c r="GK11" s="300"/>
      <c r="GL11" s="300"/>
      <c r="GM11" s="4">
        <v>2000</v>
      </c>
      <c r="GN11" s="4">
        <v>2001</v>
      </c>
      <c r="GO11" s="4">
        <v>2002</v>
      </c>
      <c r="GP11" s="4">
        <v>2003</v>
      </c>
      <c r="GQ11" s="4">
        <v>2004</v>
      </c>
      <c r="GR11" s="4">
        <v>2005</v>
      </c>
      <c r="GS11" s="4">
        <v>2006</v>
      </c>
      <c r="GT11" s="4">
        <v>2007</v>
      </c>
      <c r="GU11" s="4">
        <v>2008</v>
      </c>
      <c r="GV11" s="4">
        <v>2009</v>
      </c>
      <c r="GW11" s="4">
        <v>2010</v>
      </c>
      <c r="GX11" s="4">
        <v>2011</v>
      </c>
      <c r="GY11" s="4">
        <v>2012</v>
      </c>
      <c r="GZ11" s="4">
        <v>2013</v>
      </c>
      <c r="HA11" s="4">
        <v>2014</v>
      </c>
      <c r="HB11" s="4">
        <v>2015</v>
      </c>
      <c r="HC11" s="4">
        <v>2016</v>
      </c>
      <c r="HD11" s="4">
        <v>2017</v>
      </c>
      <c r="HE11" s="4">
        <v>2018</v>
      </c>
      <c r="HF11" s="4">
        <v>2019</v>
      </c>
      <c r="HG11" s="4">
        <v>2020</v>
      </c>
    </row>
    <row r="12" spans="1:215" ht="15">
      <c r="A12" s="303"/>
      <c r="B12" s="303"/>
      <c r="C12" s="1"/>
      <c r="D12" s="1"/>
      <c r="E12" s="1"/>
      <c r="F12" s="1"/>
      <c r="G12" s="1"/>
      <c r="H12" s="1"/>
      <c r="I12" s="1"/>
      <c r="J12" s="1"/>
      <c r="K12" s="1"/>
      <c r="L12" s="1"/>
      <c r="M12" s="1"/>
      <c r="N12" s="1"/>
      <c r="O12" s="1"/>
      <c r="P12" s="1"/>
      <c r="Q12" s="1"/>
      <c r="R12" s="1"/>
      <c r="S12" s="1"/>
      <c r="T12" s="1"/>
      <c r="U12" s="1"/>
      <c r="V12" s="1"/>
      <c r="W12" s="1"/>
      <c r="Y12" s="303"/>
      <c r="Z12" s="303"/>
      <c r="AA12" s="1"/>
      <c r="AB12" s="1"/>
      <c r="AC12" s="1"/>
      <c r="AD12" s="1"/>
      <c r="AE12" s="1"/>
      <c r="AF12" s="1"/>
      <c r="AG12" s="1"/>
      <c r="AH12" s="1"/>
      <c r="AI12" s="1"/>
      <c r="AJ12" s="1"/>
      <c r="AK12" s="1"/>
      <c r="AL12" s="1"/>
      <c r="AM12" s="1"/>
      <c r="AN12" s="1"/>
      <c r="AO12" s="1"/>
      <c r="AP12" s="1"/>
      <c r="AQ12" s="1"/>
      <c r="AR12" s="1"/>
      <c r="AS12" s="1"/>
      <c r="AT12" s="1"/>
      <c r="AU12" s="1"/>
      <c r="AW12" s="313"/>
      <c r="AX12" s="313"/>
      <c r="AY12" s="22"/>
      <c r="AZ12" s="22"/>
      <c r="BA12" s="22"/>
      <c r="BB12" s="22"/>
      <c r="BC12" s="22"/>
      <c r="BD12" s="22"/>
      <c r="BE12" s="22"/>
      <c r="BF12" s="22"/>
      <c r="BG12" s="22"/>
      <c r="BH12" s="22"/>
      <c r="BI12" s="22"/>
      <c r="BJ12" s="22"/>
      <c r="BK12" s="22"/>
      <c r="BL12" s="22"/>
      <c r="BM12" s="22"/>
      <c r="BN12" s="22"/>
      <c r="BO12" s="22"/>
      <c r="BP12" s="22"/>
      <c r="BQ12" s="22"/>
      <c r="BR12" s="22"/>
      <c r="BS12" s="22"/>
      <c r="BT12" s="38"/>
      <c r="BU12" s="313"/>
      <c r="BV12" s="313"/>
      <c r="BW12" s="22"/>
      <c r="BX12" s="22"/>
      <c r="BY12" s="22"/>
      <c r="BZ12" s="22"/>
      <c r="CA12" s="22"/>
      <c r="CB12" s="22"/>
      <c r="CC12" s="22"/>
      <c r="CD12" s="22"/>
      <c r="CE12" s="22"/>
      <c r="CF12" s="22"/>
      <c r="CG12" s="22"/>
      <c r="CH12" s="22"/>
      <c r="CI12" s="22"/>
      <c r="CJ12" s="22"/>
      <c r="CK12" s="22"/>
      <c r="CL12" s="22"/>
      <c r="CM12" s="22"/>
      <c r="CN12" s="22"/>
      <c r="CO12" s="22"/>
      <c r="CP12" s="22"/>
      <c r="CQ12" s="22"/>
      <c r="CR12" s="38"/>
      <c r="CS12" s="313"/>
      <c r="CT12" s="313"/>
      <c r="CU12" s="22"/>
      <c r="CV12" s="22"/>
      <c r="CW12" s="22"/>
      <c r="CX12" s="22"/>
      <c r="CY12" s="22"/>
      <c r="CZ12" s="22"/>
      <c r="DA12" s="22"/>
      <c r="DB12" s="22"/>
      <c r="DC12" s="22"/>
      <c r="DD12" s="22"/>
      <c r="DE12" s="22"/>
      <c r="DF12" s="22"/>
      <c r="DG12" s="22"/>
      <c r="DH12" s="22"/>
      <c r="DI12" s="22"/>
      <c r="DJ12" s="22"/>
      <c r="DK12" s="22"/>
      <c r="DL12" s="22"/>
      <c r="DM12" s="22"/>
      <c r="DN12" s="22"/>
      <c r="DO12" s="22"/>
      <c r="DP12" s="38"/>
      <c r="DQ12" s="313"/>
      <c r="DR12" s="313"/>
      <c r="DS12" s="22"/>
      <c r="DT12" s="22"/>
      <c r="DU12" s="22"/>
      <c r="DV12" s="22"/>
      <c r="DW12" s="22"/>
      <c r="DX12" s="22"/>
      <c r="DY12" s="22"/>
      <c r="DZ12" s="22"/>
      <c r="EA12" s="22"/>
      <c r="EB12" s="22"/>
      <c r="EC12" s="22"/>
      <c r="ED12" s="22"/>
      <c r="EE12" s="22"/>
      <c r="EF12" s="22"/>
      <c r="EG12" s="22"/>
      <c r="EH12" s="22"/>
      <c r="EI12" s="22"/>
      <c r="EJ12" s="22"/>
      <c r="EK12" s="22"/>
      <c r="EL12" s="22"/>
      <c r="EM12" s="22"/>
      <c r="EO12" s="303"/>
      <c r="EP12" s="303"/>
      <c r="EQ12" s="1"/>
      <c r="ER12" s="1"/>
      <c r="ES12" s="1"/>
      <c r="ET12" s="1"/>
      <c r="EU12" s="1"/>
      <c r="EV12" s="1"/>
      <c r="EW12" s="1"/>
      <c r="EX12" s="1"/>
      <c r="EY12" s="1"/>
      <c r="EZ12" s="1"/>
      <c r="FA12" s="1"/>
      <c r="FB12" s="1"/>
      <c r="FC12" s="1"/>
      <c r="FD12" s="1"/>
      <c r="FE12" s="1"/>
      <c r="FF12" s="1"/>
      <c r="FG12" s="1"/>
      <c r="FH12" s="1"/>
      <c r="FI12" s="1"/>
      <c r="FJ12" s="1"/>
      <c r="FK12" s="1"/>
      <c r="FM12" s="303"/>
      <c r="FN12" s="303"/>
      <c r="FO12" s="1"/>
      <c r="FP12" s="1"/>
      <c r="FQ12" s="1"/>
      <c r="FR12" s="1"/>
      <c r="FS12" s="1"/>
      <c r="FT12" s="1"/>
      <c r="FU12" s="1"/>
      <c r="FV12" s="1"/>
      <c r="FW12" s="1"/>
      <c r="FX12" s="1"/>
      <c r="FY12" s="1"/>
      <c r="FZ12" s="1"/>
      <c r="GA12" s="1"/>
      <c r="GB12" s="1"/>
      <c r="GC12" s="1"/>
      <c r="GD12" s="1"/>
      <c r="GE12" s="1"/>
      <c r="GF12" s="1"/>
      <c r="GG12" s="1"/>
      <c r="GH12" s="1"/>
      <c r="GI12" s="1"/>
      <c r="GK12" s="303"/>
      <c r="GL12" s="303"/>
      <c r="GM12" s="1"/>
      <c r="GN12" s="1"/>
      <c r="GO12" s="1"/>
      <c r="GP12" s="1"/>
      <c r="GQ12" s="1"/>
      <c r="GR12" s="1"/>
      <c r="GS12" s="1"/>
      <c r="GT12" s="1"/>
      <c r="GU12" s="1"/>
      <c r="GV12" s="1"/>
      <c r="GW12" s="1"/>
      <c r="GX12" s="1"/>
      <c r="GY12" s="1"/>
      <c r="GZ12" s="1"/>
      <c r="HA12" s="1"/>
      <c r="HB12" s="1"/>
      <c r="HC12" s="1"/>
      <c r="HD12" s="1"/>
      <c r="HE12" s="1"/>
      <c r="HF12" s="1"/>
      <c r="HG12" s="1"/>
    </row>
    <row r="13" spans="1:215" ht="15">
      <c r="A13" s="11"/>
      <c r="B13" s="11" t="s">
        <v>523</v>
      </c>
      <c r="C13" s="11">
        <v>0</v>
      </c>
      <c r="D13" s="11">
        <v>0</v>
      </c>
      <c r="E13" s="11">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1">
        <v>0</v>
      </c>
      <c r="Y13" s="11"/>
      <c r="Z13" s="11" t="s">
        <v>523</v>
      </c>
      <c r="AA13" s="11">
        <v>0.1</v>
      </c>
      <c r="AB13" s="11">
        <v>0.1</v>
      </c>
      <c r="AC13" s="11">
        <v>0.1</v>
      </c>
      <c r="AD13" s="11">
        <v>0.1</v>
      </c>
      <c r="AE13" s="11">
        <v>0.1</v>
      </c>
      <c r="AF13" s="11">
        <v>0.1</v>
      </c>
      <c r="AG13" s="11">
        <v>0.1</v>
      </c>
      <c r="AH13" s="11">
        <v>0.1</v>
      </c>
      <c r="AI13" s="11">
        <v>0.1</v>
      </c>
      <c r="AJ13" s="11">
        <v>0.1</v>
      </c>
      <c r="AK13" s="11">
        <v>0.2</v>
      </c>
      <c r="AL13" s="11">
        <v>0.2</v>
      </c>
      <c r="AM13" s="11">
        <v>0.2</v>
      </c>
      <c r="AN13" s="11">
        <v>0.2</v>
      </c>
      <c r="AO13" s="11">
        <v>0.2</v>
      </c>
      <c r="AP13" s="11">
        <v>0.2</v>
      </c>
      <c r="AQ13" s="11">
        <v>0.2</v>
      </c>
      <c r="AR13" s="11">
        <v>0.2</v>
      </c>
      <c r="AS13" s="11">
        <v>0.2</v>
      </c>
      <c r="AT13" s="11">
        <v>0.2</v>
      </c>
      <c r="AU13" s="11">
        <v>0.2</v>
      </c>
      <c r="AW13" s="27"/>
      <c r="AX13" s="27" t="s">
        <v>523</v>
      </c>
      <c r="AY13" s="27">
        <v>0.1</v>
      </c>
      <c r="AZ13" s="27">
        <v>0.1</v>
      </c>
      <c r="BA13" s="27">
        <v>0.1</v>
      </c>
      <c r="BB13" s="27">
        <v>0.1</v>
      </c>
      <c r="BC13" s="27">
        <v>0.1</v>
      </c>
      <c r="BD13" s="27">
        <v>0.1</v>
      </c>
      <c r="BE13" s="27">
        <v>0.1</v>
      </c>
      <c r="BF13" s="27">
        <v>0.1</v>
      </c>
      <c r="BG13" s="27">
        <v>0.1</v>
      </c>
      <c r="BH13" s="27">
        <v>0.1</v>
      </c>
      <c r="BI13" s="27">
        <v>0.2</v>
      </c>
      <c r="BJ13" s="27">
        <v>0.2</v>
      </c>
      <c r="BK13" s="27">
        <v>0.2</v>
      </c>
      <c r="BL13" s="27">
        <v>0.2</v>
      </c>
      <c r="BM13" s="27">
        <v>0.1</v>
      </c>
      <c r="BN13" s="27">
        <v>0.2</v>
      </c>
      <c r="BO13" s="27">
        <v>0.2</v>
      </c>
      <c r="BP13" s="27">
        <v>0.2</v>
      </c>
      <c r="BQ13" s="27">
        <v>0.2</v>
      </c>
      <c r="BR13" s="27">
        <v>0.2</v>
      </c>
      <c r="BS13" s="27">
        <v>0.1</v>
      </c>
      <c r="BT13" s="38"/>
      <c r="BU13" s="27"/>
      <c r="BV13" s="27" t="s">
        <v>523</v>
      </c>
      <c r="BW13" s="27">
        <v>0.8</v>
      </c>
      <c r="BX13" s="27">
        <v>0.9</v>
      </c>
      <c r="BY13" s="27">
        <v>0.9</v>
      </c>
      <c r="BZ13" s="27">
        <v>1</v>
      </c>
      <c r="CA13" s="27">
        <v>1.1000000000000001</v>
      </c>
      <c r="CB13" s="27">
        <v>1.1000000000000001</v>
      </c>
      <c r="CC13" s="27">
        <v>1.1000000000000001</v>
      </c>
      <c r="CD13" s="27">
        <v>1.2</v>
      </c>
      <c r="CE13" s="27">
        <v>1.1000000000000001</v>
      </c>
      <c r="CF13" s="27">
        <v>1.5</v>
      </c>
      <c r="CG13" s="27">
        <v>1.4</v>
      </c>
      <c r="CH13" s="27">
        <v>1.5</v>
      </c>
      <c r="CI13" s="27">
        <v>1.5</v>
      </c>
      <c r="CJ13" s="27">
        <v>1.5</v>
      </c>
      <c r="CK13" s="27">
        <v>1.4</v>
      </c>
      <c r="CL13" s="27">
        <v>1.5</v>
      </c>
      <c r="CM13" s="27">
        <v>1.5</v>
      </c>
      <c r="CN13" s="27">
        <v>1.6</v>
      </c>
      <c r="CO13" s="27">
        <v>1.6</v>
      </c>
      <c r="CP13" s="27">
        <v>1.6</v>
      </c>
      <c r="CQ13" s="27">
        <v>1.4</v>
      </c>
      <c r="CR13" s="38"/>
      <c r="CS13" s="27"/>
      <c r="CT13" s="27" t="s">
        <v>523</v>
      </c>
      <c r="CU13" s="27">
        <v>0.7</v>
      </c>
      <c r="CV13" s="27">
        <v>0.8</v>
      </c>
      <c r="CW13" s="27">
        <v>0.9</v>
      </c>
      <c r="CX13" s="27">
        <v>1</v>
      </c>
      <c r="CY13" s="27">
        <v>1.1000000000000001</v>
      </c>
      <c r="CZ13" s="27">
        <v>1.1000000000000001</v>
      </c>
      <c r="DA13" s="27">
        <v>1.1000000000000001</v>
      </c>
      <c r="DB13" s="27">
        <v>1.2</v>
      </c>
      <c r="DC13" s="27">
        <v>1.3</v>
      </c>
      <c r="DD13" s="27">
        <v>1.9</v>
      </c>
      <c r="DE13" s="27">
        <v>2</v>
      </c>
      <c r="DF13" s="27">
        <v>2.1</v>
      </c>
      <c r="DG13" s="27">
        <v>2</v>
      </c>
      <c r="DH13" s="27">
        <v>2.1</v>
      </c>
      <c r="DI13" s="27">
        <v>2</v>
      </c>
      <c r="DJ13" s="27">
        <v>2</v>
      </c>
      <c r="DK13" s="27">
        <v>2</v>
      </c>
      <c r="DL13" s="27">
        <v>1.9</v>
      </c>
      <c r="DM13" s="27">
        <v>1.9</v>
      </c>
      <c r="DN13" s="27">
        <v>1.9</v>
      </c>
      <c r="DO13" s="27">
        <v>1.6</v>
      </c>
      <c r="DP13" s="38"/>
      <c r="DQ13" s="27"/>
      <c r="DR13" s="27" t="s">
        <v>523</v>
      </c>
      <c r="DS13" s="27">
        <v>0</v>
      </c>
      <c r="DT13" s="27">
        <v>0</v>
      </c>
      <c r="DU13" s="27">
        <v>0</v>
      </c>
      <c r="DV13" s="27">
        <v>0.1</v>
      </c>
      <c r="DW13" s="27">
        <v>0.1</v>
      </c>
      <c r="DX13" s="27">
        <v>0.1</v>
      </c>
      <c r="DY13" s="27">
        <v>0.1</v>
      </c>
      <c r="DZ13" s="27">
        <v>0.1</v>
      </c>
      <c r="EA13" s="27">
        <v>0.1</v>
      </c>
      <c r="EB13" s="27">
        <v>0.1</v>
      </c>
      <c r="EC13" s="27">
        <v>0.1</v>
      </c>
      <c r="ED13" s="27">
        <v>0.1</v>
      </c>
      <c r="EE13" s="27">
        <v>0.2</v>
      </c>
      <c r="EF13" s="27">
        <v>0.2</v>
      </c>
      <c r="EG13" s="27">
        <v>0.2</v>
      </c>
      <c r="EH13" s="27">
        <v>0.2</v>
      </c>
      <c r="EI13" s="27">
        <v>0.2</v>
      </c>
      <c r="EJ13" s="27">
        <v>0.2</v>
      </c>
      <c r="EK13" s="27">
        <v>0.2</v>
      </c>
      <c r="EL13" s="27">
        <v>0.2</v>
      </c>
      <c r="EM13" s="27">
        <v>0.2</v>
      </c>
      <c r="EO13" s="11"/>
      <c r="EP13" s="11" t="s">
        <v>523</v>
      </c>
      <c r="EQ13" s="11">
        <v>0</v>
      </c>
      <c r="ER13" s="11">
        <v>0</v>
      </c>
      <c r="ES13" s="11">
        <v>0</v>
      </c>
      <c r="ET13" s="11">
        <v>0</v>
      </c>
      <c r="EU13" s="11">
        <v>0</v>
      </c>
      <c r="EV13" s="11">
        <v>0</v>
      </c>
      <c r="EW13" s="11">
        <v>0</v>
      </c>
      <c r="EX13" s="11">
        <v>0.1</v>
      </c>
      <c r="EY13" s="11">
        <v>0.1</v>
      </c>
      <c r="EZ13" s="11">
        <v>0.1</v>
      </c>
      <c r="FA13" s="11">
        <v>0.1</v>
      </c>
      <c r="FB13" s="11">
        <v>0.1</v>
      </c>
      <c r="FC13" s="11">
        <v>0.1</v>
      </c>
      <c r="FD13" s="11">
        <v>0.1</v>
      </c>
      <c r="FE13" s="11">
        <v>0.1</v>
      </c>
      <c r="FF13" s="11">
        <v>0.1</v>
      </c>
      <c r="FG13" s="11">
        <v>0.1</v>
      </c>
      <c r="FH13" s="11">
        <v>0.1</v>
      </c>
      <c r="FI13" s="11">
        <v>0.1</v>
      </c>
      <c r="FJ13" s="11">
        <v>0.1</v>
      </c>
      <c r="FK13" s="11">
        <v>0.1</v>
      </c>
      <c r="FM13" s="11"/>
      <c r="FN13" s="11" t="s">
        <v>523</v>
      </c>
      <c r="FO13" s="11">
        <v>0.3</v>
      </c>
      <c r="FP13" s="11">
        <v>0.4</v>
      </c>
      <c r="FQ13" s="11">
        <v>0.4</v>
      </c>
      <c r="FR13" s="11">
        <v>0.4</v>
      </c>
      <c r="FS13" s="11">
        <v>0.5</v>
      </c>
      <c r="FT13" s="11">
        <v>0.5</v>
      </c>
      <c r="FU13" s="11">
        <v>0.5</v>
      </c>
      <c r="FV13" s="11">
        <v>0.5</v>
      </c>
      <c r="FW13" s="11">
        <v>0.6</v>
      </c>
      <c r="FX13" s="11">
        <v>0.7</v>
      </c>
      <c r="FY13" s="11">
        <v>0.7</v>
      </c>
      <c r="FZ13" s="11">
        <v>0.7</v>
      </c>
      <c r="GA13" s="11">
        <v>0.8</v>
      </c>
      <c r="GB13" s="11">
        <v>0.8</v>
      </c>
      <c r="GC13" s="11">
        <v>0.9</v>
      </c>
      <c r="GD13" s="11">
        <v>0.8</v>
      </c>
      <c r="GE13" s="11">
        <v>0.9</v>
      </c>
      <c r="GF13" s="11">
        <v>0.8</v>
      </c>
      <c r="GG13" s="11">
        <v>0.8</v>
      </c>
      <c r="GH13" s="11">
        <v>0.9</v>
      </c>
      <c r="GI13" s="11">
        <v>0.8</v>
      </c>
      <c r="GK13" s="11"/>
      <c r="GL13" s="11" t="s">
        <v>523</v>
      </c>
      <c r="GM13" s="11">
        <v>0.4</v>
      </c>
      <c r="GN13" s="11">
        <v>0.2</v>
      </c>
      <c r="GO13" s="11">
        <v>0.3</v>
      </c>
      <c r="GP13" s="11">
        <v>0.3</v>
      </c>
      <c r="GQ13" s="11">
        <v>0.3</v>
      </c>
      <c r="GR13" s="11">
        <v>0.3</v>
      </c>
      <c r="GS13" s="11">
        <v>0.3</v>
      </c>
      <c r="GT13" s="11">
        <v>0.3</v>
      </c>
      <c r="GU13" s="11">
        <v>0.3</v>
      </c>
      <c r="GV13" s="11">
        <v>0.4</v>
      </c>
      <c r="GW13" s="11">
        <v>0.5</v>
      </c>
      <c r="GX13" s="11">
        <v>0.4</v>
      </c>
      <c r="GY13" s="11">
        <v>0.5</v>
      </c>
      <c r="GZ13" s="11">
        <v>0.5</v>
      </c>
      <c r="HA13" s="11">
        <v>0.5</v>
      </c>
      <c r="HB13" s="11">
        <v>0.5</v>
      </c>
      <c r="HC13" s="11">
        <v>0.5</v>
      </c>
      <c r="HD13" s="11">
        <v>0.6</v>
      </c>
      <c r="HE13" s="11">
        <v>0.6</v>
      </c>
      <c r="HF13" s="11">
        <v>0.6</v>
      </c>
      <c r="HG13" s="11">
        <v>0.5</v>
      </c>
    </row>
    <row r="14" spans="1:215" ht="15">
      <c r="A14" s="300"/>
      <c r="B14" s="300"/>
      <c r="C14" s="1"/>
      <c r="D14" s="1"/>
      <c r="E14" s="1"/>
      <c r="F14" s="1"/>
      <c r="G14" s="1"/>
      <c r="H14" s="1"/>
      <c r="I14" s="1"/>
      <c r="J14" s="1"/>
      <c r="K14" s="1"/>
      <c r="L14" s="1"/>
      <c r="M14" s="1"/>
      <c r="N14" s="1"/>
      <c r="O14" s="1"/>
      <c r="P14" s="1"/>
      <c r="Q14" s="1"/>
      <c r="R14" s="1"/>
      <c r="S14" s="1"/>
      <c r="T14" s="1"/>
      <c r="U14" s="1"/>
      <c r="V14" s="1"/>
      <c r="W14" s="1"/>
      <c r="Y14" s="300"/>
      <c r="Z14" s="300"/>
      <c r="AA14" s="1"/>
      <c r="AB14" s="1"/>
      <c r="AC14" s="1"/>
      <c r="AD14" s="1"/>
      <c r="AE14" s="1"/>
      <c r="AF14" s="1"/>
      <c r="AG14" s="1"/>
      <c r="AH14" s="1"/>
      <c r="AI14" s="1"/>
      <c r="AJ14" s="1"/>
      <c r="AK14" s="1"/>
      <c r="AL14" s="1"/>
      <c r="AM14" s="1"/>
      <c r="AN14" s="1"/>
      <c r="AO14" s="1"/>
      <c r="AP14" s="1"/>
      <c r="AQ14" s="1"/>
      <c r="AR14" s="1"/>
      <c r="AS14" s="1"/>
      <c r="AT14" s="1"/>
      <c r="AU14" s="1"/>
      <c r="AW14" s="310"/>
      <c r="AX14" s="310"/>
      <c r="AY14" s="22"/>
      <c r="AZ14" s="22"/>
      <c r="BA14" s="22"/>
      <c r="BB14" s="22"/>
      <c r="BC14" s="22"/>
      <c r="BD14" s="22"/>
      <c r="BE14" s="22"/>
      <c r="BF14" s="22"/>
      <c r="BG14" s="22"/>
      <c r="BH14" s="22"/>
      <c r="BI14" s="22"/>
      <c r="BJ14" s="22"/>
      <c r="BK14" s="22"/>
      <c r="BL14" s="22"/>
      <c r="BM14" s="22"/>
      <c r="BN14" s="22"/>
      <c r="BO14" s="22"/>
      <c r="BP14" s="22"/>
      <c r="BQ14" s="22"/>
      <c r="BR14" s="22"/>
      <c r="BS14" s="22"/>
      <c r="BT14" s="38"/>
      <c r="BU14" s="310"/>
      <c r="BV14" s="310"/>
      <c r="BW14" s="22"/>
      <c r="BX14" s="22"/>
      <c r="BY14" s="22"/>
      <c r="BZ14" s="22"/>
      <c r="CA14" s="22"/>
      <c r="CB14" s="22"/>
      <c r="CC14" s="22"/>
      <c r="CD14" s="22"/>
      <c r="CE14" s="22"/>
      <c r="CF14" s="22"/>
      <c r="CG14" s="22"/>
      <c r="CH14" s="22"/>
      <c r="CI14" s="22"/>
      <c r="CJ14" s="22"/>
      <c r="CK14" s="22"/>
      <c r="CL14" s="22"/>
      <c r="CM14" s="22"/>
      <c r="CN14" s="22"/>
      <c r="CO14" s="22"/>
      <c r="CP14" s="22"/>
      <c r="CQ14" s="22"/>
      <c r="CR14" s="38"/>
      <c r="CS14" s="310"/>
      <c r="CT14" s="310"/>
      <c r="CU14" s="22"/>
      <c r="CV14" s="22"/>
      <c r="CW14" s="22"/>
      <c r="CX14" s="22"/>
      <c r="CY14" s="22"/>
      <c r="CZ14" s="22"/>
      <c r="DA14" s="22"/>
      <c r="DB14" s="22"/>
      <c r="DC14" s="22"/>
      <c r="DD14" s="22"/>
      <c r="DE14" s="22"/>
      <c r="DF14" s="22"/>
      <c r="DG14" s="22"/>
      <c r="DH14" s="22"/>
      <c r="DI14" s="22"/>
      <c r="DJ14" s="22"/>
      <c r="DK14" s="22"/>
      <c r="DL14" s="22"/>
      <c r="DM14" s="22"/>
      <c r="DN14" s="22"/>
      <c r="DO14" s="22"/>
      <c r="DP14" s="38"/>
      <c r="DQ14" s="310"/>
      <c r="DR14" s="310"/>
      <c r="DS14" s="22"/>
      <c r="DT14" s="22"/>
      <c r="DU14" s="22"/>
      <c r="DV14" s="22"/>
      <c r="DW14" s="22"/>
      <c r="DX14" s="22"/>
      <c r="DY14" s="22"/>
      <c r="DZ14" s="22"/>
      <c r="EA14" s="22"/>
      <c r="EB14" s="22"/>
      <c r="EC14" s="22"/>
      <c r="ED14" s="22"/>
      <c r="EE14" s="22"/>
      <c r="EF14" s="22"/>
      <c r="EG14" s="22"/>
      <c r="EH14" s="22"/>
      <c r="EI14" s="22"/>
      <c r="EJ14" s="22"/>
      <c r="EK14" s="22"/>
      <c r="EL14" s="22"/>
      <c r="EM14" s="22"/>
      <c r="EO14" s="300"/>
      <c r="EP14" s="300"/>
      <c r="EQ14" s="1"/>
      <c r="ER14" s="1"/>
      <c r="ES14" s="1"/>
      <c r="ET14" s="1"/>
      <c r="EU14" s="1"/>
      <c r="EV14" s="1"/>
      <c r="EW14" s="1"/>
      <c r="EX14" s="1"/>
      <c r="EY14" s="1"/>
      <c r="EZ14" s="1"/>
      <c r="FA14" s="1"/>
      <c r="FB14" s="1"/>
      <c r="FC14" s="1"/>
      <c r="FD14" s="1"/>
      <c r="FE14" s="1"/>
      <c r="FF14" s="1"/>
      <c r="FG14" s="1"/>
      <c r="FH14" s="1"/>
      <c r="FI14" s="1"/>
      <c r="FJ14" s="1"/>
      <c r="FK14" s="1"/>
      <c r="FM14" s="300"/>
      <c r="FN14" s="300"/>
      <c r="FO14" s="1"/>
      <c r="FP14" s="1"/>
      <c r="FQ14" s="1"/>
      <c r="FR14" s="1"/>
      <c r="FS14" s="1"/>
      <c r="FT14" s="1"/>
      <c r="FU14" s="1"/>
      <c r="FV14" s="1"/>
      <c r="FW14" s="1"/>
      <c r="FX14" s="1"/>
      <c r="FY14" s="1"/>
      <c r="FZ14" s="1"/>
      <c r="GA14" s="1"/>
      <c r="GB14" s="1"/>
      <c r="GC14" s="1"/>
      <c r="GD14" s="1"/>
      <c r="GE14" s="1"/>
      <c r="GF14" s="1"/>
      <c r="GG14" s="1"/>
      <c r="GH14" s="1"/>
      <c r="GI14" s="1"/>
      <c r="GK14" s="300"/>
      <c r="GL14" s="300"/>
      <c r="GM14" s="1"/>
      <c r="GN14" s="1"/>
      <c r="GO14" s="1"/>
      <c r="GP14" s="1"/>
      <c r="GQ14" s="1"/>
      <c r="GR14" s="1"/>
      <c r="GS14" s="1"/>
      <c r="GT14" s="1"/>
      <c r="GU14" s="1"/>
      <c r="GV14" s="1"/>
      <c r="GW14" s="1"/>
      <c r="GX14" s="1"/>
      <c r="GY14" s="1"/>
      <c r="GZ14" s="1"/>
      <c r="HA14" s="1"/>
      <c r="HB14" s="1"/>
      <c r="HC14" s="1"/>
      <c r="HD14" s="1"/>
      <c r="HE14" s="1"/>
      <c r="HF14" s="1"/>
      <c r="HG14" s="1"/>
    </row>
    <row r="15" spans="1:215" ht="15">
      <c r="A15" s="1"/>
      <c r="B15" s="12" t="s">
        <v>313</v>
      </c>
      <c r="C15" s="1"/>
      <c r="D15" s="1"/>
      <c r="E15" s="1"/>
      <c r="F15" s="1"/>
      <c r="G15" s="1"/>
      <c r="H15" s="1"/>
      <c r="I15" s="1"/>
      <c r="J15" s="1"/>
      <c r="K15" s="1"/>
      <c r="L15" s="1"/>
      <c r="M15" s="1"/>
      <c r="N15" s="1"/>
      <c r="O15" s="1"/>
      <c r="P15" s="1"/>
      <c r="Q15" s="1"/>
      <c r="R15" s="1"/>
      <c r="S15" s="1"/>
      <c r="T15" s="1"/>
      <c r="U15" s="1"/>
      <c r="V15" s="1"/>
      <c r="W15" s="1"/>
      <c r="Y15" s="1"/>
      <c r="Z15" s="12" t="s">
        <v>313</v>
      </c>
      <c r="AA15" s="1"/>
      <c r="AB15" s="1"/>
      <c r="AC15" s="1"/>
      <c r="AD15" s="1"/>
      <c r="AE15" s="1"/>
      <c r="AF15" s="1"/>
      <c r="AG15" s="1"/>
      <c r="AH15" s="1"/>
      <c r="AI15" s="1"/>
      <c r="AJ15" s="1"/>
      <c r="AK15" s="1"/>
      <c r="AL15" s="1"/>
      <c r="AM15" s="1"/>
      <c r="AN15" s="1"/>
      <c r="AO15" s="1"/>
      <c r="AP15" s="1"/>
      <c r="AQ15" s="1"/>
      <c r="AR15" s="1"/>
      <c r="AS15" s="1"/>
      <c r="AT15" s="1"/>
      <c r="AU15" s="1"/>
      <c r="AW15" s="22"/>
      <c r="AX15" s="30" t="s">
        <v>314</v>
      </c>
      <c r="AY15" s="22"/>
      <c r="AZ15" s="22"/>
      <c r="BA15" s="22"/>
      <c r="BB15" s="22"/>
      <c r="BC15" s="22"/>
      <c r="BD15" s="22"/>
      <c r="BE15" s="22"/>
      <c r="BF15" s="22"/>
      <c r="BG15" s="22"/>
      <c r="BH15" s="22"/>
      <c r="BI15" s="22"/>
      <c r="BJ15" s="22"/>
      <c r="BK15" s="22"/>
      <c r="BL15" s="22"/>
      <c r="BM15" s="22"/>
      <c r="BN15" s="22"/>
      <c r="BO15" s="22"/>
      <c r="BP15" s="22"/>
      <c r="BQ15" s="22"/>
      <c r="BR15" s="22"/>
      <c r="BS15" s="22"/>
      <c r="BT15" s="38"/>
      <c r="BU15" s="22"/>
      <c r="BV15" s="30" t="s">
        <v>314</v>
      </c>
      <c r="BW15" s="22"/>
      <c r="BX15" s="22"/>
      <c r="BY15" s="22"/>
      <c r="BZ15" s="22"/>
      <c r="CA15" s="22"/>
      <c r="CB15" s="22"/>
      <c r="CC15" s="22"/>
      <c r="CD15" s="22"/>
      <c r="CE15" s="22"/>
      <c r="CF15" s="22"/>
      <c r="CG15" s="22"/>
      <c r="CH15" s="22"/>
      <c r="CI15" s="22"/>
      <c r="CJ15" s="22"/>
      <c r="CK15" s="22"/>
      <c r="CL15" s="22"/>
      <c r="CM15" s="22"/>
      <c r="CN15" s="22"/>
      <c r="CO15" s="22"/>
      <c r="CP15" s="22"/>
      <c r="CQ15" s="22"/>
      <c r="CR15" s="38"/>
      <c r="CS15" s="22"/>
      <c r="CT15" s="30" t="s">
        <v>314</v>
      </c>
      <c r="CU15" s="22"/>
      <c r="CV15" s="22"/>
      <c r="CW15" s="22"/>
      <c r="CX15" s="22"/>
      <c r="CY15" s="22"/>
      <c r="CZ15" s="22"/>
      <c r="DA15" s="22"/>
      <c r="DB15" s="22"/>
      <c r="DC15" s="22"/>
      <c r="DD15" s="22"/>
      <c r="DE15" s="22"/>
      <c r="DF15" s="22"/>
      <c r="DG15" s="22"/>
      <c r="DH15" s="22"/>
      <c r="DI15" s="22"/>
      <c r="DJ15" s="22"/>
      <c r="DK15" s="22"/>
      <c r="DL15" s="22"/>
      <c r="DM15" s="22"/>
      <c r="DN15" s="22"/>
      <c r="DO15" s="22"/>
      <c r="DP15" s="38"/>
      <c r="DQ15" s="22"/>
      <c r="DR15" s="30" t="s">
        <v>314</v>
      </c>
      <c r="DS15" s="22"/>
      <c r="DT15" s="22"/>
      <c r="DU15" s="22"/>
      <c r="DV15" s="22"/>
      <c r="DW15" s="22"/>
      <c r="DX15" s="22"/>
      <c r="DY15" s="22"/>
      <c r="DZ15" s="22"/>
      <c r="EA15" s="22"/>
      <c r="EB15" s="22"/>
      <c r="EC15" s="22"/>
      <c r="ED15" s="22"/>
      <c r="EE15" s="22"/>
      <c r="EF15" s="22"/>
      <c r="EG15" s="22"/>
      <c r="EH15" s="22"/>
      <c r="EI15" s="22"/>
      <c r="EJ15" s="22"/>
      <c r="EK15" s="22"/>
      <c r="EL15" s="22"/>
      <c r="EM15" s="22"/>
      <c r="EO15" s="1"/>
      <c r="EP15" s="12" t="s">
        <v>313</v>
      </c>
      <c r="EQ15" s="1"/>
      <c r="ER15" s="1"/>
      <c r="ES15" s="1"/>
      <c r="ET15" s="1"/>
      <c r="EU15" s="1"/>
      <c r="EV15" s="1"/>
      <c r="EW15" s="1"/>
      <c r="EX15" s="1"/>
      <c r="EY15" s="1"/>
      <c r="EZ15" s="1"/>
      <c r="FA15" s="1"/>
      <c r="FB15" s="1"/>
      <c r="FC15" s="1"/>
      <c r="FD15" s="1"/>
      <c r="FE15" s="1"/>
      <c r="FF15" s="1"/>
      <c r="FG15" s="1"/>
      <c r="FH15" s="1"/>
      <c r="FI15" s="1"/>
      <c r="FJ15" s="1"/>
      <c r="FK15" s="1"/>
      <c r="FM15" s="1"/>
      <c r="FN15" s="12" t="s">
        <v>313</v>
      </c>
      <c r="FO15" s="1"/>
      <c r="FP15" s="1"/>
      <c r="FQ15" s="1"/>
      <c r="FR15" s="1"/>
      <c r="FS15" s="1"/>
      <c r="FT15" s="1"/>
      <c r="FU15" s="1"/>
      <c r="FV15" s="1"/>
      <c r="FW15" s="1"/>
      <c r="FX15" s="1"/>
      <c r="FY15" s="1"/>
      <c r="FZ15" s="1"/>
      <c r="GA15" s="1"/>
      <c r="GB15" s="1"/>
      <c r="GC15" s="1"/>
      <c r="GD15" s="1"/>
      <c r="GE15" s="1"/>
      <c r="GF15" s="1"/>
      <c r="GG15" s="1"/>
      <c r="GH15" s="1"/>
      <c r="GI15" s="1"/>
      <c r="GK15" s="1"/>
      <c r="GL15" s="12" t="s">
        <v>313</v>
      </c>
      <c r="GM15" s="1"/>
      <c r="GN15" s="1"/>
      <c r="GO15" s="1"/>
      <c r="GP15" s="1"/>
      <c r="GQ15" s="1"/>
      <c r="GR15" s="1"/>
      <c r="GS15" s="1"/>
      <c r="GT15" s="1"/>
      <c r="GU15" s="1"/>
      <c r="GV15" s="1"/>
      <c r="GW15" s="1"/>
      <c r="GX15" s="1"/>
      <c r="GY15" s="1"/>
      <c r="GZ15" s="1"/>
      <c r="HA15" s="1"/>
      <c r="HB15" s="1"/>
      <c r="HC15" s="1"/>
      <c r="HD15" s="1"/>
      <c r="HE15" s="1"/>
      <c r="HF15" s="1"/>
      <c r="HG15" s="1"/>
    </row>
    <row r="16" spans="1:215" ht="15">
      <c r="A16" s="1"/>
      <c r="B16" s="13" t="s">
        <v>315</v>
      </c>
      <c r="C16" s="1">
        <v>6</v>
      </c>
      <c r="D16" s="1">
        <v>6</v>
      </c>
      <c r="E16" s="1">
        <v>8</v>
      </c>
      <c r="F16" s="1">
        <v>9</v>
      </c>
      <c r="G16" s="1">
        <v>11</v>
      </c>
      <c r="H16" s="1">
        <v>12</v>
      </c>
      <c r="I16" s="1">
        <v>14</v>
      </c>
      <c r="J16" s="1">
        <v>16</v>
      </c>
      <c r="K16" s="1">
        <v>17</v>
      </c>
      <c r="L16" s="1">
        <v>17</v>
      </c>
      <c r="M16" s="1">
        <v>18</v>
      </c>
      <c r="N16" s="1">
        <v>20</v>
      </c>
      <c r="O16" s="1">
        <v>19</v>
      </c>
      <c r="P16" s="1">
        <v>15</v>
      </c>
      <c r="Q16" s="1">
        <v>14</v>
      </c>
      <c r="R16" s="1">
        <v>13</v>
      </c>
      <c r="S16" s="1">
        <v>15</v>
      </c>
      <c r="T16" s="1">
        <v>15</v>
      </c>
      <c r="U16" s="1">
        <v>17</v>
      </c>
      <c r="V16" s="1">
        <v>16</v>
      </c>
      <c r="W16" s="1">
        <v>15</v>
      </c>
      <c r="Y16" s="1"/>
      <c r="Z16" s="13" t="s">
        <v>315</v>
      </c>
      <c r="AA16" s="1">
        <v>57</v>
      </c>
      <c r="AB16" s="1">
        <v>48</v>
      </c>
      <c r="AC16" s="1">
        <v>56</v>
      </c>
      <c r="AD16" s="1">
        <v>49</v>
      </c>
      <c r="AE16" s="1">
        <v>62</v>
      </c>
      <c r="AF16" s="1">
        <v>74</v>
      </c>
      <c r="AG16" s="1">
        <v>87</v>
      </c>
      <c r="AH16" s="1">
        <v>90</v>
      </c>
      <c r="AI16" s="1">
        <v>111</v>
      </c>
      <c r="AJ16" s="1">
        <v>81</v>
      </c>
      <c r="AK16" s="1">
        <v>92</v>
      </c>
      <c r="AL16" s="1">
        <v>105</v>
      </c>
      <c r="AM16" s="1">
        <v>115</v>
      </c>
      <c r="AN16" s="1">
        <v>94</v>
      </c>
      <c r="AO16" s="1">
        <v>86</v>
      </c>
      <c r="AP16" s="1">
        <v>101</v>
      </c>
      <c r="AQ16" s="1">
        <v>114</v>
      </c>
      <c r="AR16" s="1">
        <v>116</v>
      </c>
      <c r="AS16" s="1">
        <v>118</v>
      </c>
      <c r="AT16" s="1">
        <v>126</v>
      </c>
      <c r="AU16" s="1">
        <v>103</v>
      </c>
      <c r="AW16" s="22"/>
      <c r="AX16" s="31" t="s">
        <v>316</v>
      </c>
      <c r="AY16" s="22">
        <v>45</v>
      </c>
      <c r="AZ16" s="22">
        <v>54</v>
      </c>
      <c r="BA16" s="22">
        <v>67</v>
      </c>
      <c r="BB16" s="22">
        <v>72</v>
      </c>
      <c r="BC16" s="22">
        <v>81</v>
      </c>
      <c r="BD16" s="22">
        <v>86</v>
      </c>
      <c r="BE16" s="22">
        <v>98</v>
      </c>
      <c r="BF16" s="22">
        <v>101</v>
      </c>
      <c r="BG16" s="22">
        <v>108</v>
      </c>
      <c r="BH16" s="22">
        <v>83</v>
      </c>
      <c r="BI16" s="22">
        <v>94</v>
      </c>
      <c r="BJ16" s="22">
        <v>105</v>
      </c>
      <c r="BK16" s="22">
        <v>117</v>
      </c>
      <c r="BL16" s="22">
        <v>90</v>
      </c>
      <c r="BM16" s="22">
        <v>80</v>
      </c>
      <c r="BN16" s="22">
        <v>102</v>
      </c>
      <c r="BO16" s="22">
        <v>119</v>
      </c>
      <c r="BP16" s="22">
        <v>106</v>
      </c>
      <c r="BQ16" s="22">
        <v>103</v>
      </c>
      <c r="BR16" s="22">
        <v>104</v>
      </c>
      <c r="BS16" s="22">
        <v>95</v>
      </c>
      <c r="BT16" s="38"/>
      <c r="BU16" s="22"/>
      <c r="BV16" s="31" t="s">
        <v>316</v>
      </c>
      <c r="BW16" s="22">
        <v>517</v>
      </c>
      <c r="BX16" s="22">
        <v>632</v>
      </c>
      <c r="BY16" s="22">
        <v>730</v>
      </c>
      <c r="BZ16" s="22">
        <v>807</v>
      </c>
      <c r="CA16" s="22">
        <v>866</v>
      </c>
      <c r="CB16" s="22">
        <v>932</v>
      </c>
      <c r="CC16" s="22">
        <v>961</v>
      </c>
      <c r="CD16" s="22">
        <v>1033</v>
      </c>
      <c r="CE16" s="22">
        <v>974</v>
      </c>
      <c r="CF16" s="22">
        <v>841</v>
      </c>
      <c r="CG16" s="22">
        <v>816</v>
      </c>
      <c r="CH16" s="22">
        <v>852</v>
      </c>
      <c r="CI16" s="22">
        <v>865</v>
      </c>
      <c r="CJ16" s="22">
        <v>860</v>
      </c>
      <c r="CK16" s="22">
        <v>819</v>
      </c>
      <c r="CL16" s="22">
        <v>837</v>
      </c>
      <c r="CM16" s="22">
        <v>919</v>
      </c>
      <c r="CN16" s="22">
        <v>972</v>
      </c>
      <c r="CO16" s="22">
        <v>993</v>
      </c>
      <c r="CP16" s="22">
        <v>1022</v>
      </c>
      <c r="CQ16" s="22">
        <v>898</v>
      </c>
      <c r="CR16" s="38"/>
      <c r="CS16" s="22"/>
      <c r="CT16" s="31" t="s">
        <v>316</v>
      </c>
      <c r="CU16" s="22">
        <v>472</v>
      </c>
      <c r="CV16" s="22">
        <v>586</v>
      </c>
      <c r="CW16" s="22">
        <v>727</v>
      </c>
      <c r="CX16" s="22">
        <v>765</v>
      </c>
      <c r="CY16" s="22">
        <v>825</v>
      </c>
      <c r="CZ16" s="22">
        <v>902</v>
      </c>
      <c r="DA16" s="22">
        <v>966</v>
      </c>
      <c r="DB16" s="22">
        <v>1054</v>
      </c>
      <c r="DC16" s="22">
        <v>1129</v>
      </c>
      <c r="DD16" s="22">
        <v>1069</v>
      </c>
      <c r="DE16" s="22">
        <v>1143</v>
      </c>
      <c r="DF16" s="22">
        <v>1172</v>
      </c>
      <c r="DG16" s="22">
        <v>1155</v>
      </c>
      <c r="DH16" s="22">
        <v>1218</v>
      </c>
      <c r="DI16" s="22">
        <v>1166</v>
      </c>
      <c r="DJ16" s="22">
        <v>1168</v>
      </c>
      <c r="DK16" s="22">
        <v>1232</v>
      </c>
      <c r="DL16" s="22">
        <v>1187</v>
      </c>
      <c r="DM16" s="22">
        <v>1161</v>
      </c>
      <c r="DN16" s="22">
        <v>1189</v>
      </c>
      <c r="DO16" s="22">
        <v>1056</v>
      </c>
      <c r="DP16" s="38"/>
      <c r="DQ16" s="22"/>
      <c r="DR16" s="31" t="s">
        <v>316</v>
      </c>
      <c r="DS16" s="22">
        <v>15</v>
      </c>
      <c r="DT16" s="22">
        <v>25</v>
      </c>
      <c r="DU16" s="22">
        <v>38</v>
      </c>
      <c r="DV16" s="22">
        <v>42</v>
      </c>
      <c r="DW16" s="22">
        <v>45</v>
      </c>
      <c r="DX16" s="22">
        <v>49</v>
      </c>
      <c r="DY16" s="22">
        <v>60</v>
      </c>
      <c r="DZ16" s="22">
        <v>54</v>
      </c>
      <c r="EA16" s="22">
        <v>56</v>
      </c>
      <c r="EB16" s="22">
        <v>51</v>
      </c>
      <c r="EC16" s="22">
        <v>59</v>
      </c>
      <c r="ED16" s="22">
        <v>65</v>
      </c>
      <c r="EE16" s="22">
        <v>88</v>
      </c>
      <c r="EF16" s="22">
        <v>94</v>
      </c>
      <c r="EG16" s="22">
        <v>100</v>
      </c>
      <c r="EH16" s="22">
        <v>101</v>
      </c>
      <c r="EI16" s="22">
        <v>117</v>
      </c>
      <c r="EJ16" s="22">
        <v>122</v>
      </c>
      <c r="EK16" s="22">
        <v>138</v>
      </c>
      <c r="EL16" s="22">
        <v>144</v>
      </c>
      <c r="EM16" s="22">
        <v>140</v>
      </c>
      <c r="EO16" s="1"/>
      <c r="EP16" s="13" t="s">
        <v>315</v>
      </c>
      <c r="EQ16" s="1">
        <v>31</v>
      </c>
      <c r="ER16" s="1">
        <v>22</v>
      </c>
      <c r="ES16" s="1">
        <v>27</v>
      </c>
      <c r="ET16" s="1">
        <v>33</v>
      </c>
      <c r="EU16" s="1">
        <v>34</v>
      </c>
      <c r="EV16" s="1">
        <v>33</v>
      </c>
      <c r="EW16" s="1">
        <v>39</v>
      </c>
      <c r="EX16" s="1">
        <v>47</v>
      </c>
      <c r="EY16" s="1">
        <v>57</v>
      </c>
      <c r="EZ16" s="1">
        <v>53</v>
      </c>
      <c r="FA16" s="1">
        <v>69</v>
      </c>
      <c r="FB16" s="1">
        <v>71</v>
      </c>
      <c r="FC16" s="1">
        <v>77</v>
      </c>
      <c r="FD16" s="1">
        <v>74</v>
      </c>
      <c r="FE16" s="1">
        <v>63</v>
      </c>
      <c r="FF16" s="1">
        <v>59</v>
      </c>
      <c r="FG16" s="1">
        <v>59</v>
      </c>
      <c r="FH16" s="1">
        <v>58</v>
      </c>
      <c r="FI16" s="1">
        <v>52</v>
      </c>
      <c r="FJ16" s="1">
        <v>49</v>
      </c>
      <c r="FK16" s="1">
        <v>42</v>
      </c>
      <c r="FM16" s="1"/>
      <c r="FN16" s="13" t="s">
        <v>315</v>
      </c>
      <c r="FO16" s="1">
        <v>203</v>
      </c>
      <c r="FP16" s="1">
        <v>278</v>
      </c>
      <c r="FQ16" s="1">
        <v>324</v>
      </c>
      <c r="FR16" s="1">
        <v>339</v>
      </c>
      <c r="FS16" s="1">
        <v>356</v>
      </c>
      <c r="FT16" s="1">
        <v>390</v>
      </c>
      <c r="FU16" s="1">
        <v>421</v>
      </c>
      <c r="FV16" s="1">
        <v>474</v>
      </c>
      <c r="FW16" s="1">
        <v>482</v>
      </c>
      <c r="FX16" s="1">
        <v>415</v>
      </c>
      <c r="FY16" s="1">
        <v>423</v>
      </c>
      <c r="FZ16" s="1">
        <v>385</v>
      </c>
      <c r="GA16" s="1">
        <v>431</v>
      </c>
      <c r="GB16" s="1">
        <v>464</v>
      </c>
      <c r="GC16" s="1">
        <v>486</v>
      </c>
      <c r="GD16" s="1">
        <v>479</v>
      </c>
      <c r="GE16" s="1">
        <v>530</v>
      </c>
      <c r="GF16" s="1">
        <v>529</v>
      </c>
      <c r="GG16" s="1">
        <v>530</v>
      </c>
      <c r="GH16" s="1">
        <v>580</v>
      </c>
      <c r="GI16" s="1">
        <v>497</v>
      </c>
      <c r="GK16" s="1"/>
      <c r="GL16" s="13" t="s">
        <v>315</v>
      </c>
      <c r="GM16" s="1">
        <v>288</v>
      </c>
      <c r="GN16" s="1">
        <v>185</v>
      </c>
      <c r="GO16" s="1">
        <v>204</v>
      </c>
      <c r="GP16" s="1">
        <v>216</v>
      </c>
      <c r="GQ16" s="1">
        <v>254</v>
      </c>
      <c r="GR16" s="1">
        <v>272</v>
      </c>
      <c r="GS16" s="1">
        <v>269</v>
      </c>
      <c r="GT16" s="1">
        <v>287</v>
      </c>
      <c r="GU16" s="1">
        <v>284</v>
      </c>
      <c r="GV16" s="1">
        <v>252</v>
      </c>
      <c r="GW16" s="1">
        <v>266</v>
      </c>
      <c r="GX16" s="1">
        <v>248</v>
      </c>
      <c r="GY16" s="1">
        <v>266</v>
      </c>
      <c r="GZ16" s="1">
        <v>274</v>
      </c>
      <c r="HA16" s="1">
        <v>280</v>
      </c>
      <c r="HB16" s="1">
        <v>306</v>
      </c>
      <c r="HC16" s="1">
        <v>320</v>
      </c>
      <c r="HD16" s="1">
        <v>346</v>
      </c>
      <c r="HE16" s="1">
        <v>366</v>
      </c>
      <c r="HF16" s="1">
        <v>356</v>
      </c>
      <c r="HG16" s="1">
        <v>343</v>
      </c>
    </row>
    <row r="17" spans="1:215" ht="15">
      <c r="A17" s="300"/>
      <c r="B17" s="300"/>
      <c r="C17" s="1"/>
      <c r="D17" s="1"/>
      <c r="E17" s="1"/>
      <c r="F17" s="1"/>
      <c r="G17" s="1"/>
      <c r="H17" s="1"/>
      <c r="I17" s="1"/>
      <c r="J17" s="1"/>
      <c r="K17" s="1"/>
      <c r="L17" s="1"/>
      <c r="M17" s="1"/>
      <c r="N17" s="1"/>
      <c r="O17" s="1"/>
      <c r="P17" s="1"/>
      <c r="Q17" s="1"/>
      <c r="R17" s="1"/>
      <c r="S17" s="1"/>
      <c r="T17" s="1"/>
      <c r="U17" s="1"/>
      <c r="V17" s="1"/>
      <c r="W17" s="1"/>
      <c r="Y17" s="300"/>
      <c r="Z17" s="300"/>
      <c r="AA17" s="1"/>
      <c r="AB17" s="1"/>
      <c r="AC17" s="1"/>
      <c r="AD17" s="1"/>
      <c r="AE17" s="1"/>
      <c r="AF17" s="1"/>
      <c r="AG17" s="1"/>
      <c r="AH17" s="1"/>
      <c r="AI17" s="1"/>
      <c r="AJ17" s="1"/>
      <c r="AK17" s="1"/>
      <c r="AL17" s="1"/>
      <c r="AM17" s="1"/>
      <c r="AN17" s="1"/>
      <c r="AO17" s="1"/>
      <c r="AP17" s="1"/>
      <c r="AQ17" s="1"/>
      <c r="AR17" s="1"/>
      <c r="AS17" s="1"/>
      <c r="AT17" s="1"/>
      <c r="AU17" s="1"/>
      <c r="AW17" s="310"/>
      <c r="AX17" s="310"/>
      <c r="AY17" s="22"/>
      <c r="AZ17" s="22"/>
      <c r="BA17" s="22"/>
      <c r="BB17" s="22"/>
      <c r="BC17" s="22"/>
      <c r="BD17" s="22"/>
      <c r="BE17" s="22"/>
      <c r="BF17" s="22"/>
      <c r="BG17" s="22"/>
      <c r="BH17" s="22"/>
      <c r="BI17" s="22"/>
      <c r="BJ17" s="22"/>
      <c r="BK17" s="22"/>
      <c r="BL17" s="22"/>
      <c r="BM17" s="22"/>
      <c r="BN17" s="22"/>
      <c r="BO17" s="22"/>
      <c r="BP17" s="22"/>
      <c r="BQ17" s="22"/>
      <c r="BR17" s="22"/>
      <c r="BS17" s="22"/>
      <c r="BT17" s="38"/>
      <c r="BU17" s="310"/>
      <c r="BV17" s="310"/>
      <c r="BW17" s="22"/>
      <c r="BX17" s="22"/>
      <c r="BY17" s="22"/>
      <c r="BZ17" s="22"/>
      <c r="CA17" s="22"/>
      <c r="CB17" s="22"/>
      <c r="CC17" s="22"/>
      <c r="CD17" s="22"/>
      <c r="CE17" s="22"/>
      <c r="CF17" s="22"/>
      <c r="CG17" s="22"/>
      <c r="CH17" s="22"/>
      <c r="CI17" s="22"/>
      <c r="CJ17" s="22"/>
      <c r="CK17" s="22"/>
      <c r="CL17" s="22"/>
      <c r="CM17" s="22"/>
      <c r="CN17" s="22"/>
      <c r="CO17" s="22"/>
      <c r="CP17" s="22"/>
      <c r="CQ17" s="22"/>
      <c r="CR17" s="38"/>
      <c r="CS17" s="310"/>
      <c r="CT17" s="310"/>
      <c r="CU17" s="22"/>
      <c r="CV17" s="22"/>
      <c r="CW17" s="22"/>
      <c r="CX17" s="22"/>
      <c r="CY17" s="22"/>
      <c r="CZ17" s="22"/>
      <c r="DA17" s="22"/>
      <c r="DB17" s="22"/>
      <c r="DC17" s="22"/>
      <c r="DD17" s="22"/>
      <c r="DE17" s="22"/>
      <c r="DF17" s="22"/>
      <c r="DG17" s="22"/>
      <c r="DH17" s="22"/>
      <c r="DI17" s="22"/>
      <c r="DJ17" s="22"/>
      <c r="DK17" s="22"/>
      <c r="DL17" s="22"/>
      <c r="DM17" s="22"/>
      <c r="DN17" s="22"/>
      <c r="DO17" s="22"/>
      <c r="DP17" s="38"/>
      <c r="DQ17" s="310"/>
      <c r="DR17" s="310"/>
      <c r="DS17" s="22"/>
      <c r="DT17" s="22"/>
      <c r="DU17" s="22"/>
      <c r="DV17" s="22"/>
      <c r="DW17" s="22"/>
      <c r="DX17" s="22"/>
      <c r="DY17" s="22"/>
      <c r="DZ17" s="22"/>
      <c r="EA17" s="22"/>
      <c r="EB17" s="22"/>
      <c r="EC17" s="22"/>
      <c r="ED17" s="22"/>
      <c r="EE17" s="22"/>
      <c r="EF17" s="22"/>
      <c r="EG17" s="22"/>
      <c r="EH17" s="22"/>
      <c r="EI17" s="22"/>
      <c r="EJ17" s="22"/>
      <c r="EK17" s="22"/>
      <c r="EL17" s="22"/>
      <c r="EM17" s="22"/>
      <c r="EO17" s="300"/>
      <c r="EP17" s="300"/>
      <c r="EQ17" s="1"/>
      <c r="ER17" s="1"/>
      <c r="ES17" s="1"/>
      <c r="ET17" s="1"/>
      <c r="EU17" s="1"/>
      <c r="EV17" s="1"/>
      <c r="EW17" s="1"/>
      <c r="EX17" s="1"/>
      <c r="EY17" s="1"/>
      <c r="EZ17" s="1"/>
      <c r="FA17" s="1"/>
      <c r="FB17" s="1"/>
      <c r="FC17" s="1"/>
      <c r="FD17" s="1"/>
      <c r="FE17" s="1"/>
      <c r="FF17" s="1"/>
      <c r="FG17" s="1"/>
      <c r="FH17" s="1"/>
      <c r="FI17" s="1"/>
      <c r="FJ17" s="1"/>
      <c r="FK17" s="1"/>
      <c r="FM17" s="300"/>
      <c r="FN17" s="300"/>
      <c r="FO17" s="1"/>
      <c r="FP17" s="1"/>
      <c r="FQ17" s="1"/>
      <c r="FR17" s="1"/>
      <c r="FS17" s="1"/>
      <c r="FT17" s="1"/>
      <c r="FU17" s="1"/>
      <c r="FV17" s="1"/>
      <c r="FW17" s="1"/>
      <c r="FX17" s="1"/>
      <c r="FY17" s="1"/>
      <c r="FZ17" s="1"/>
      <c r="GA17" s="1"/>
      <c r="GB17" s="1"/>
      <c r="GC17" s="1"/>
      <c r="GD17" s="1"/>
      <c r="GE17" s="1"/>
      <c r="GF17" s="1"/>
      <c r="GG17" s="1"/>
      <c r="GH17" s="1"/>
      <c r="GI17" s="1"/>
      <c r="GK17" s="300"/>
      <c r="GL17" s="300"/>
      <c r="GM17" s="1"/>
      <c r="GN17" s="1"/>
      <c r="GO17" s="1"/>
      <c r="GP17" s="1"/>
      <c r="GQ17" s="1"/>
      <c r="GR17" s="1"/>
      <c r="GS17" s="1"/>
      <c r="GT17" s="1"/>
      <c r="GU17" s="1"/>
      <c r="GV17" s="1"/>
      <c r="GW17" s="1"/>
      <c r="GX17" s="1"/>
      <c r="GY17" s="1"/>
      <c r="GZ17" s="1"/>
      <c r="HA17" s="1"/>
      <c r="HB17" s="1"/>
      <c r="HC17" s="1"/>
      <c r="HD17" s="1"/>
      <c r="HE17" s="1"/>
      <c r="HF17" s="1"/>
      <c r="HG17" s="1"/>
    </row>
    <row r="18" spans="1:215" ht="15">
      <c r="A18" s="11"/>
      <c r="B18" s="12" t="s">
        <v>317</v>
      </c>
      <c r="C18" s="11">
        <v>1.5</v>
      </c>
      <c r="D18" s="11">
        <v>1.35</v>
      </c>
      <c r="E18" s="11">
        <v>1.3</v>
      </c>
      <c r="F18" s="11">
        <v>1.3</v>
      </c>
      <c r="G18" s="11">
        <v>1.3</v>
      </c>
      <c r="H18" s="11">
        <v>1.19</v>
      </c>
      <c r="I18" s="11">
        <v>1.18</v>
      </c>
      <c r="J18" s="11">
        <v>1.1599999999999999</v>
      </c>
      <c r="K18" s="11">
        <v>1.1599999999999999</v>
      </c>
      <c r="L18" s="11">
        <v>1.75</v>
      </c>
      <c r="M18" s="11">
        <v>1.75</v>
      </c>
      <c r="N18" s="11">
        <v>1.75</v>
      </c>
      <c r="O18" s="11">
        <v>1.75</v>
      </c>
      <c r="P18" s="11">
        <v>1.75</v>
      </c>
      <c r="Q18" s="11">
        <v>1.75</v>
      </c>
      <c r="R18" s="11">
        <v>1.75</v>
      </c>
      <c r="S18" s="11">
        <v>1.65</v>
      </c>
      <c r="T18" s="11">
        <v>1.6</v>
      </c>
      <c r="U18" s="11">
        <v>1.6</v>
      </c>
      <c r="V18" s="11">
        <v>1.6</v>
      </c>
      <c r="W18" s="11">
        <v>1.54</v>
      </c>
      <c r="Y18" s="11"/>
      <c r="Z18" s="12" t="s">
        <v>317</v>
      </c>
      <c r="AA18" s="11">
        <v>1.5</v>
      </c>
      <c r="AB18" s="11">
        <v>1.35</v>
      </c>
      <c r="AC18" s="11">
        <v>1.3</v>
      </c>
      <c r="AD18" s="11">
        <v>1.3</v>
      </c>
      <c r="AE18" s="11">
        <v>1.3</v>
      </c>
      <c r="AF18" s="11">
        <v>1.19</v>
      </c>
      <c r="AG18" s="11">
        <v>1.18</v>
      </c>
      <c r="AH18" s="11">
        <v>1.1599999999999999</v>
      </c>
      <c r="AI18" s="11">
        <v>1.1599999999999999</v>
      </c>
      <c r="AJ18" s="11">
        <v>1.75</v>
      </c>
      <c r="AK18" s="11">
        <v>1.75</v>
      </c>
      <c r="AL18" s="11">
        <v>1.75</v>
      </c>
      <c r="AM18" s="11">
        <v>1.75</v>
      </c>
      <c r="AN18" s="11">
        <v>1.75</v>
      </c>
      <c r="AO18" s="11">
        <v>1.75</v>
      </c>
      <c r="AP18" s="11">
        <v>1.75</v>
      </c>
      <c r="AQ18" s="11">
        <v>1.65</v>
      </c>
      <c r="AR18" s="11">
        <v>1.6</v>
      </c>
      <c r="AS18" s="11">
        <v>1.6</v>
      </c>
      <c r="AT18" s="11">
        <v>1.6</v>
      </c>
      <c r="AU18" s="11">
        <v>1.54</v>
      </c>
      <c r="AW18" s="27"/>
      <c r="AX18" s="30" t="s">
        <v>318</v>
      </c>
      <c r="AY18" s="27">
        <v>1.5</v>
      </c>
      <c r="AZ18" s="27">
        <v>1.35</v>
      </c>
      <c r="BA18" s="27">
        <v>1.3</v>
      </c>
      <c r="BB18" s="27">
        <v>1.3</v>
      </c>
      <c r="BC18" s="27">
        <v>1.3</v>
      </c>
      <c r="BD18" s="27">
        <v>1.19</v>
      </c>
      <c r="BE18" s="27">
        <v>1.18</v>
      </c>
      <c r="BF18" s="27">
        <v>1.1599999999999999</v>
      </c>
      <c r="BG18" s="27">
        <v>1.1599999999999999</v>
      </c>
      <c r="BH18" s="27">
        <v>1.75</v>
      </c>
      <c r="BI18" s="27">
        <v>1.75</v>
      </c>
      <c r="BJ18" s="27">
        <v>1.75</v>
      </c>
      <c r="BK18" s="27">
        <v>1.75</v>
      </c>
      <c r="BL18" s="27">
        <v>1.75</v>
      </c>
      <c r="BM18" s="27">
        <v>1.75</v>
      </c>
      <c r="BN18" s="27">
        <v>1.75</v>
      </c>
      <c r="BO18" s="27">
        <v>1.65</v>
      </c>
      <c r="BP18" s="27">
        <v>1.6</v>
      </c>
      <c r="BQ18" s="27">
        <v>1.6</v>
      </c>
      <c r="BR18" s="27">
        <v>1.6</v>
      </c>
      <c r="BS18" s="27">
        <v>1.54</v>
      </c>
      <c r="BT18" s="38"/>
      <c r="BU18" s="27"/>
      <c r="BV18" s="30" t="s">
        <v>318</v>
      </c>
      <c r="BW18" s="27">
        <v>1.5</v>
      </c>
      <c r="BX18" s="27">
        <v>1.35</v>
      </c>
      <c r="BY18" s="27">
        <v>1.3</v>
      </c>
      <c r="BZ18" s="27">
        <v>1.3</v>
      </c>
      <c r="CA18" s="27">
        <v>1.3</v>
      </c>
      <c r="CB18" s="27">
        <v>1.19</v>
      </c>
      <c r="CC18" s="27">
        <v>1.18</v>
      </c>
      <c r="CD18" s="27">
        <v>1.1599999999999999</v>
      </c>
      <c r="CE18" s="27">
        <v>1.1599999999999999</v>
      </c>
      <c r="CF18" s="27">
        <v>1.75</v>
      </c>
      <c r="CG18" s="27">
        <v>1.75</v>
      </c>
      <c r="CH18" s="27">
        <v>1.75</v>
      </c>
      <c r="CI18" s="27">
        <v>1.75</v>
      </c>
      <c r="CJ18" s="27">
        <v>1.75</v>
      </c>
      <c r="CK18" s="27">
        <v>1.75</v>
      </c>
      <c r="CL18" s="27">
        <v>1.75</v>
      </c>
      <c r="CM18" s="27">
        <v>1.65</v>
      </c>
      <c r="CN18" s="27">
        <v>1.6</v>
      </c>
      <c r="CO18" s="27">
        <v>1.6</v>
      </c>
      <c r="CP18" s="27">
        <v>1.6</v>
      </c>
      <c r="CQ18" s="27">
        <v>1.54</v>
      </c>
      <c r="CR18" s="38"/>
      <c r="CS18" s="27"/>
      <c r="CT18" s="30" t="s">
        <v>318</v>
      </c>
      <c r="CU18" s="27">
        <v>1.5</v>
      </c>
      <c r="CV18" s="27">
        <v>1.35</v>
      </c>
      <c r="CW18" s="27">
        <v>1.3</v>
      </c>
      <c r="CX18" s="27">
        <v>1.3</v>
      </c>
      <c r="CY18" s="27">
        <v>1.3</v>
      </c>
      <c r="CZ18" s="27">
        <v>1.19</v>
      </c>
      <c r="DA18" s="27">
        <v>1.18</v>
      </c>
      <c r="DB18" s="27">
        <v>1.1599999999999999</v>
      </c>
      <c r="DC18" s="27">
        <v>1.1599999999999999</v>
      </c>
      <c r="DD18" s="27">
        <v>1.75</v>
      </c>
      <c r="DE18" s="27">
        <v>1.75</v>
      </c>
      <c r="DF18" s="27">
        <v>1.75</v>
      </c>
      <c r="DG18" s="27">
        <v>1.75</v>
      </c>
      <c r="DH18" s="27">
        <v>1.75</v>
      </c>
      <c r="DI18" s="27">
        <v>1.75</v>
      </c>
      <c r="DJ18" s="27">
        <v>1.75</v>
      </c>
      <c r="DK18" s="27">
        <v>1.65</v>
      </c>
      <c r="DL18" s="27">
        <v>1.6</v>
      </c>
      <c r="DM18" s="27">
        <v>1.6</v>
      </c>
      <c r="DN18" s="27">
        <v>1.6</v>
      </c>
      <c r="DO18" s="27">
        <v>1.54</v>
      </c>
      <c r="DP18" s="38"/>
      <c r="DQ18" s="27"/>
      <c r="DR18" s="30" t="s">
        <v>318</v>
      </c>
      <c r="DS18" s="27">
        <v>1.5</v>
      </c>
      <c r="DT18" s="27">
        <v>1.35</v>
      </c>
      <c r="DU18" s="27">
        <v>1.3</v>
      </c>
      <c r="DV18" s="27">
        <v>1.3</v>
      </c>
      <c r="DW18" s="27">
        <v>1.3</v>
      </c>
      <c r="DX18" s="27">
        <v>1.19</v>
      </c>
      <c r="DY18" s="27">
        <v>1.18</v>
      </c>
      <c r="DZ18" s="27">
        <v>1.1599999999999999</v>
      </c>
      <c r="EA18" s="27">
        <v>1.1599999999999999</v>
      </c>
      <c r="EB18" s="27">
        <v>1.75</v>
      </c>
      <c r="EC18" s="27">
        <v>1.75</v>
      </c>
      <c r="ED18" s="27">
        <v>1.75</v>
      </c>
      <c r="EE18" s="27">
        <v>1.75</v>
      </c>
      <c r="EF18" s="27">
        <v>1.75</v>
      </c>
      <c r="EG18" s="27">
        <v>1.75</v>
      </c>
      <c r="EH18" s="27">
        <v>1.75</v>
      </c>
      <c r="EI18" s="27">
        <v>1.65</v>
      </c>
      <c r="EJ18" s="27">
        <v>1.6</v>
      </c>
      <c r="EK18" s="27">
        <v>1.6</v>
      </c>
      <c r="EL18" s="27">
        <v>1.6</v>
      </c>
      <c r="EM18" s="27">
        <v>1.54</v>
      </c>
      <c r="EO18" s="11"/>
      <c r="EP18" s="12" t="s">
        <v>317</v>
      </c>
      <c r="EQ18" s="11">
        <v>1.5</v>
      </c>
      <c r="ER18" s="11">
        <v>1.35</v>
      </c>
      <c r="ES18" s="11">
        <v>1.3</v>
      </c>
      <c r="ET18" s="11">
        <v>1.3</v>
      </c>
      <c r="EU18" s="11">
        <v>1.3</v>
      </c>
      <c r="EV18" s="11">
        <v>1.19</v>
      </c>
      <c r="EW18" s="11">
        <v>1.18</v>
      </c>
      <c r="EX18" s="11">
        <v>1.1599999999999999</v>
      </c>
      <c r="EY18" s="11">
        <v>1.1599999999999999</v>
      </c>
      <c r="EZ18" s="11">
        <v>1.75</v>
      </c>
      <c r="FA18" s="11">
        <v>1.75</v>
      </c>
      <c r="FB18" s="11">
        <v>1.75</v>
      </c>
      <c r="FC18" s="11">
        <v>1.75</v>
      </c>
      <c r="FD18" s="11">
        <v>1.75</v>
      </c>
      <c r="FE18" s="11">
        <v>1.75</v>
      </c>
      <c r="FF18" s="11">
        <v>1.75</v>
      </c>
      <c r="FG18" s="11">
        <v>1.65</v>
      </c>
      <c r="FH18" s="11">
        <v>1.6</v>
      </c>
      <c r="FI18" s="11">
        <v>1.6</v>
      </c>
      <c r="FJ18" s="11">
        <v>1.6</v>
      </c>
      <c r="FK18" s="11">
        <v>1.54</v>
      </c>
      <c r="FM18" s="11"/>
      <c r="FN18" s="12" t="s">
        <v>317</v>
      </c>
      <c r="FO18" s="11">
        <v>1.5</v>
      </c>
      <c r="FP18" s="11">
        <v>1.35</v>
      </c>
      <c r="FQ18" s="11">
        <v>1.3</v>
      </c>
      <c r="FR18" s="11">
        <v>1.3</v>
      </c>
      <c r="FS18" s="11">
        <v>1.3</v>
      </c>
      <c r="FT18" s="11">
        <v>1.19</v>
      </c>
      <c r="FU18" s="11">
        <v>1.18</v>
      </c>
      <c r="FV18" s="11">
        <v>1.1599999999999999</v>
      </c>
      <c r="FW18" s="11">
        <v>1.1599999999999999</v>
      </c>
      <c r="FX18" s="11">
        <v>1.75</v>
      </c>
      <c r="FY18" s="11">
        <v>1.75</v>
      </c>
      <c r="FZ18" s="11">
        <v>1.75</v>
      </c>
      <c r="GA18" s="11">
        <v>1.75</v>
      </c>
      <c r="GB18" s="11">
        <v>1.75</v>
      </c>
      <c r="GC18" s="11">
        <v>1.75</v>
      </c>
      <c r="GD18" s="11">
        <v>1.75</v>
      </c>
      <c r="GE18" s="11">
        <v>1.65</v>
      </c>
      <c r="GF18" s="11">
        <v>1.6</v>
      </c>
      <c r="GG18" s="11">
        <v>1.6</v>
      </c>
      <c r="GH18" s="11">
        <v>1.6</v>
      </c>
      <c r="GI18" s="11">
        <v>1.54</v>
      </c>
      <c r="GK18" s="11"/>
      <c r="GL18" s="12" t="s">
        <v>317</v>
      </c>
      <c r="GM18" s="11">
        <v>1.5</v>
      </c>
      <c r="GN18" s="11">
        <v>1.35</v>
      </c>
      <c r="GO18" s="11">
        <v>1.3</v>
      </c>
      <c r="GP18" s="11">
        <v>1.3</v>
      </c>
      <c r="GQ18" s="11">
        <v>1.3</v>
      </c>
      <c r="GR18" s="11">
        <v>1.19</v>
      </c>
      <c r="GS18" s="11">
        <v>1.18</v>
      </c>
      <c r="GT18" s="11">
        <v>1.1599999999999999</v>
      </c>
      <c r="GU18" s="11">
        <v>1.1599999999999999</v>
      </c>
      <c r="GV18" s="11">
        <v>1.75</v>
      </c>
      <c r="GW18" s="11">
        <v>1.75</v>
      </c>
      <c r="GX18" s="11">
        <v>1.75</v>
      </c>
      <c r="GY18" s="11">
        <v>1.75</v>
      </c>
      <c r="GZ18" s="11">
        <v>1.75</v>
      </c>
      <c r="HA18" s="11">
        <v>1.75</v>
      </c>
      <c r="HB18" s="11">
        <v>1.75</v>
      </c>
      <c r="HC18" s="11">
        <v>1.65</v>
      </c>
      <c r="HD18" s="11">
        <v>1.6</v>
      </c>
      <c r="HE18" s="11">
        <v>1.6</v>
      </c>
      <c r="HF18" s="11">
        <v>1.6</v>
      </c>
      <c r="HG18" s="11">
        <v>1.54</v>
      </c>
    </row>
    <row r="19" spans="1:215" ht="15">
      <c r="A19" s="300"/>
      <c r="B19" s="300"/>
      <c r="C19" s="1"/>
      <c r="D19" s="1"/>
      <c r="E19" s="1"/>
      <c r="F19" s="1"/>
      <c r="G19" s="1"/>
      <c r="H19" s="1"/>
      <c r="I19" s="1"/>
      <c r="J19" s="1"/>
      <c r="K19" s="1"/>
      <c r="L19" s="1"/>
      <c r="M19" s="1"/>
      <c r="N19" s="1"/>
      <c r="O19" s="1"/>
      <c r="P19" s="1"/>
      <c r="Q19" s="1"/>
      <c r="R19" s="1"/>
      <c r="S19" s="1"/>
      <c r="T19" s="1"/>
      <c r="U19" s="1"/>
      <c r="V19" s="1"/>
      <c r="W19" s="1"/>
      <c r="Y19" s="300"/>
      <c r="Z19" s="300"/>
      <c r="AA19" s="1"/>
      <c r="AB19" s="1"/>
      <c r="AC19" s="1"/>
      <c r="AD19" s="1"/>
      <c r="AE19" s="1"/>
      <c r="AF19" s="1"/>
      <c r="AG19" s="1"/>
      <c r="AH19" s="1"/>
      <c r="AI19" s="1"/>
      <c r="AJ19" s="1"/>
      <c r="AK19" s="1"/>
      <c r="AL19" s="1"/>
      <c r="AM19" s="1"/>
      <c r="AN19" s="1"/>
      <c r="AO19" s="1"/>
      <c r="AP19" s="1"/>
      <c r="AQ19" s="1"/>
      <c r="AR19" s="1"/>
      <c r="AS19" s="1"/>
      <c r="AT19" s="1"/>
      <c r="AU19" s="1"/>
      <c r="AW19" s="310"/>
      <c r="AX19" s="310"/>
      <c r="AY19" s="22"/>
      <c r="AZ19" s="22"/>
      <c r="BA19" s="22"/>
      <c r="BB19" s="22"/>
      <c r="BC19" s="22"/>
      <c r="BD19" s="22"/>
      <c r="BE19" s="22"/>
      <c r="BF19" s="22"/>
      <c r="BG19" s="22"/>
      <c r="BH19" s="22"/>
      <c r="BI19" s="22"/>
      <c r="BJ19" s="22"/>
      <c r="BK19" s="22"/>
      <c r="BL19" s="22"/>
      <c r="BM19" s="22"/>
      <c r="BN19" s="22"/>
      <c r="BO19" s="22"/>
      <c r="BP19" s="22"/>
      <c r="BQ19" s="22"/>
      <c r="BR19" s="22"/>
      <c r="BS19" s="22"/>
      <c r="BT19" s="38"/>
      <c r="BU19" s="310"/>
      <c r="BV19" s="310"/>
      <c r="BW19" s="22"/>
      <c r="BX19" s="22"/>
      <c r="BY19" s="22"/>
      <c r="BZ19" s="22"/>
      <c r="CA19" s="22"/>
      <c r="CB19" s="22"/>
      <c r="CC19" s="22"/>
      <c r="CD19" s="22"/>
      <c r="CE19" s="22"/>
      <c r="CF19" s="22"/>
      <c r="CG19" s="22"/>
      <c r="CH19" s="22"/>
      <c r="CI19" s="22"/>
      <c r="CJ19" s="22"/>
      <c r="CK19" s="22"/>
      <c r="CL19" s="22"/>
      <c r="CM19" s="22"/>
      <c r="CN19" s="22"/>
      <c r="CO19" s="22"/>
      <c r="CP19" s="22"/>
      <c r="CQ19" s="22"/>
      <c r="CR19" s="38"/>
      <c r="CS19" s="310"/>
      <c r="CT19" s="310"/>
      <c r="CU19" s="22"/>
      <c r="CV19" s="22"/>
      <c r="CW19" s="22"/>
      <c r="CX19" s="22"/>
      <c r="CY19" s="22"/>
      <c r="CZ19" s="22"/>
      <c r="DA19" s="22"/>
      <c r="DB19" s="22"/>
      <c r="DC19" s="22"/>
      <c r="DD19" s="22"/>
      <c r="DE19" s="22"/>
      <c r="DF19" s="22"/>
      <c r="DG19" s="22"/>
      <c r="DH19" s="22"/>
      <c r="DI19" s="22"/>
      <c r="DJ19" s="22"/>
      <c r="DK19" s="22"/>
      <c r="DL19" s="22"/>
      <c r="DM19" s="22"/>
      <c r="DN19" s="22"/>
      <c r="DO19" s="22"/>
      <c r="DP19" s="38"/>
      <c r="DQ19" s="310"/>
      <c r="DR19" s="310"/>
      <c r="DS19" s="22"/>
      <c r="DT19" s="22"/>
      <c r="DU19" s="22"/>
      <c r="DV19" s="22"/>
      <c r="DW19" s="22"/>
      <c r="DX19" s="22"/>
      <c r="DY19" s="22"/>
      <c r="DZ19" s="22"/>
      <c r="EA19" s="22"/>
      <c r="EB19" s="22"/>
      <c r="EC19" s="22"/>
      <c r="ED19" s="22"/>
      <c r="EE19" s="22"/>
      <c r="EF19" s="22"/>
      <c r="EG19" s="22"/>
      <c r="EH19" s="22"/>
      <c r="EI19" s="22"/>
      <c r="EJ19" s="22"/>
      <c r="EK19" s="22"/>
      <c r="EL19" s="22"/>
      <c r="EM19" s="22"/>
      <c r="EO19" s="300"/>
      <c r="EP19" s="300"/>
      <c r="EQ19" s="1"/>
      <c r="ER19" s="1"/>
      <c r="ES19" s="1"/>
      <c r="ET19" s="1"/>
      <c r="EU19" s="1"/>
      <c r="EV19" s="1"/>
      <c r="EW19" s="1"/>
      <c r="EX19" s="1"/>
      <c r="EY19" s="1"/>
      <c r="EZ19" s="1"/>
      <c r="FA19" s="1"/>
      <c r="FB19" s="1"/>
      <c r="FC19" s="1"/>
      <c r="FD19" s="1"/>
      <c r="FE19" s="1"/>
      <c r="FF19" s="1"/>
      <c r="FG19" s="1"/>
      <c r="FH19" s="1"/>
      <c r="FI19" s="1"/>
      <c r="FJ19" s="1"/>
      <c r="FK19" s="1"/>
      <c r="FM19" s="300"/>
      <c r="FN19" s="300"/>
      <c r="FO19" s="1"/>
      <c r="FP19" s="1"/>
      <c r="FQ19" s="1"/>
      <c r="FR19" s="1"/>
      <c r="FS19" s="1"/>
      <c r="FT19" s="1"/>
      <c r="FU19" s="1"/>
      <c r="FV19" s="1"/>
      <c r="FW19" s="1"/>
      <c r="FX19" s="1"/>
      <c r="FY19" s="1"/>
      <c r="FZ19" s="1"/>
      <c r="GA19" s="1"/>
      <c r="GB19" s="1"/>
      <c r="GC19" s="1"/>
      <c r="GD19" s="1"/>
      <c r="GE19" s="1"/>
      <c r="GF19" s="1"/>
      <c r="GG19" s="1"/>
      <c r="GH19" s="1"/>
      <c r="GI19" s="1"/>
      <c r="GK19" s="300"/>
      <c r="GL19" s="300"/>
      <c r="GM19" s="1"/>
      <c r="GN19" s="1"/>
      <c r="GO19" s="1"/>
      <c r="GP19" s="1"/>
      <c r="GQ19" s="1"/>
      <c r="GR19" s="1"/>
      <c r="GS19" s="1"/>
      <c r="GT19" s="1"/>
      <c r="GU19" s="1"/>
      <c r="GV19" s="1"/>
      <c r="GW19" s="1"/>
      <c r="GX19" s="1"/>
      <c r="GY19" s="1"/>
      <c r="GZ19" s="1"/>
      <c r="HA19" s="1"/>
      <c r="HB19" s="1"/>
      <c r="HC19" s="1"/>
      <c r="HD19" s="1"/>
      <c r="HE19" s="1"/>
      <c r="HF19" s="1"/>
      <c r="HG19" s="1"/>
    </row>
    <row r="20" spans="1:215" ht="15">
      <c r="A20" s="300"/>
      <c r="B20" s="300"/>
      <c r="C20" s="1"/>
      <c r="D20" s="1"/>
      <c r="E20" s="1"/>
      <c r="F20" s="1"/>
      <c r="G20" s="1"/>
      <c r="H20" s="1"/>
      <c r="I20" s="1"/>
      <c r="J20" s="1"/>
      <c r="K20" s="1"/>
      <c r="L20" s="1"/>
      <c r="M20" s="1"/>
      <c r="N20" s="1"/>
      <c r="O20" s="1"/>
      <c r="P20" s="1"/>
      <c r="Q20" s="1"/>
      <c r="R20" s="1"/>
      <c r="S20" s="1"/>
      <c r="T20" s="1"/>
      <c r="U20" s="1"/>
      <c r="V20" s="1"/>
      <c r="W20" s="1"/>
      <c r="Y20" s="300"/>
      <c r="Z20" s="300"/>
      <c r="AA20" s="1"/>
      <c r="AB20" s="1"/>
      <c r="AC20" s="1"/>
      <c r="AD20" s="1"/>
      <c r="AE20" s="1"/>
      <c r="AF20" s="1"/>
      <c r="AG20" s="1"/>
      <c r="AH20" s="1"/>
      <c r="AI20" s="1"/>
      <c r="AJ20" s="1"/>
      <c r="AK20" s="1"/>
      <c r="AL20" s="1"/>
      <c r="AM20" s="1"/>
      <c r="AN20" s="1"/>
      <c r="AO20" s="1"/>
      <c r="AP20" s="1"/>
      <c r="AQ20" s="1"/>
      <c r="AR20" s="1"/>
      <c r="AS20" s="1"/>
      <c r="AT20" s="1"/>
      <c r="AU20" s="1"/>
      <c r="AW20" s="310"/>
      <c r="AX20" s="310"/>
      <c r="AY20" s="22"/>
      <c r="AZ20" s="22"/>
      <c r="BA20" s="22"/>
      <c r="BB20" s="22"/>
      <c r="BC20" s="22"/>
      <c r="BD20" s="22"/>
      <c r="BE20" s="22"/>
      <c r="BF20" s="22"/>
      <c r="BG20" s="22"/>
      <c r="BH20" s="22"/>
      <c r="BI20" s="22"/>
      <c r="BJ20" s="22"/>
      <c r="BK20" s="22"/>
      <c r="BL20" s="22"/>
      <c r="BM20" s="22"/>
      <c r="BN20" s="22"/>
      <c r="BO20" s="22"/>
      <c r="BP20" s="22"/>
      <c r="BQ20" s="22"/>
      <c r="BR20" s="22"/>
      <c r="BS20" s="22"/>
      <c r="BT20" s="38"/>
      <c r="BU20" s="310"/>
      <c r="BV20" s="310"/>
      <c r="BW20" s="22"/>
      <c r="BX20" s="22"/>
      <c r="BY20" s="22"/>
      <c r="BZ20" s="22"/>
      <c r="CA20" s="22"/>
      <c r="CB20" s="22"/>
      <c r="CC20" s="22"/>
      <c r="CD20" s="22"/>
      <c r="CE20" s="22"/>
      <c r="CF20" s="22"/>
      <c r="CG20" s="22"/>
      <c r="CH20" s="22"/>
      <c r="CI20" s="22"/>
      <c r="CJ20" s="22"/>
      <c r="CK20" s="22"/>
      <c r="CL20" s="22"/>
      <c r="CM20" s="22"/>
      <c r="CN20" s="22"/>
      <c r="CO20" s="22"/>
      <c r="CP20" s="22"/>
      <c r="CQ20" s="22"/>
      <c r="CR20" s="38"/>
      <c r="CS20" s="310"/>
      <c r="CT20" s="310"/>
      <c r="CU20" s="22"/>
      <c r="CV20" s="22"/>
      <c r="CW20" s="22"/>
      <c r="CX20" s="22"/>
      <c r="CY20" s="22"/>
      <c r="CZ20" s="22"/>
      <c r="DA20" s="22"/>
      <c r="DB20" s="22"/>
      <c r="DC20" s="22"/>
      <c r="DD20" s="22"/>
      <c r="DE20" s="22"/>
      <c r="DF20" s="22"/>
      <c r="DG20" s="22"/>
      <c r="DH20" s="22"/>
      <c r="DI20" s="22"/>
      <c r="DJ20" s="22"/>
      <c r="DK20" s="22"/>
      <c r="DL20" s="22"/>
      <c r="DM20" s="22"/>
      <c r="DN20" s="22"/>
      <c r="DO20" s="22"/>
      <c r="DP20" s="38"/>
      <c r="DQ20" s="310"/>
      <c r="DR20" s="310"/>
      <c r="DS20" s="22"/>
      <c r="DT20" s="22"/>
      <c r="DU20" s="22"/>
      <c r="DV20" s="22"/>
      <c r="DW20" s="22"/>
      <c r="DX20" s="22"/>
      <c r="DY20" s="22"/>
      <c r="DZ20" s="22"/>
      <c r="EA20" s="22"/>
      <c r="EB20" s="22"/>
      <c r="EC20" s="22"/>
      <c r="ED20" s="22"/>
      <c r="EE20" s="22"/>
      <c r="EF20" s="22"/>
      <c r="EG20" s="22"/>
      <c r="EH20" s="22"/>
      <c r="EI20" s="22"/>
      <c r="EJ20" s="22"/>
      <c r="EK20" s="22"/>
      <c r="EL20" s="22"/>
      <c r="EM20" s="22"/>
      <c r="EO20" s="300"/>
      <c r="EP20" s="300"/>
      <c r="EQ20" s="1"/>
      <c r="ER20" s="1"/>
      <c r="ES20" s="1"/>
      <c r="ET20" s="1"/>
      <c r="EU20" s="1"/>
      <c r="EV20" s="1"/>
      <c r="EW20" s="1"/>
      <c r="EX20" s="1"/>
      <c r="EY20" s="1"/>
      <c r="EZ20" s="1"/>
      <c r="FA20" s="1"/>
      <c r="FB20" s="1"/>
      <c r="FC20" s="1"/>
      <c r="FD20" s="1"/>
      <c r="FE20" s="1"/>
      <c r="FF20" s="1"/>
      <c r="FG20" s="1"/>
      <c r="FH20" s="1"/>
      <c r="FI20" s="1"/>
      <c r="FJ20" s="1"/>
      <c r="FK20" s="1"/>
      <c r="FM20" s="300"/>
      <c r="FN20" s="300"/>
      <c r="FO20" s="1"/>
      <c r="FP20" s="1"/>
      <c r="FQ20" s="1"/>
      <c r="FR20" s="1"/>
      <c r="FS20" s="1"/>
      <c r="FT20" s="1"/>
      <c r="FU20" s="1"/>
      <c r="FV20" s="1"/>
      <c r="FW20" s="1"/>
      <c r="FX20" s="1"/>
      <c r="FY20" s="1"/>
      <c r="FZ20" s="1"/>
      <c r="GA20" s="1"/>
      <c r="GB20" s="1"/>
      <c r="GC20" s="1"/>
      <c r="GD20" s="1"/>
      <c r="GE20" s="1"/>
      <c r="GF20" s="1"/>
      <c r="GG20" s="1"/>
      <c r="GH20" s="1"/>
      <c r="GI20" s="1"/>
      <c r="GK20" s="300"/>
      <c r="GL20" s="300"/>
      <c r="GM20" s="1"/>
      <c r="GN20" s="1"/>
      <c r="GO20" s="1"/>
      <c r="GP20" s="1"/>
      <c r="GQ20" s="1"/>
      <c r="GR20" s="1"/>
      <c r="GS20" s="1"/>
      <c r="GT20" s="1"/>
      <c r="GU20" s="1"/>
      <c r="GV20" s="1"/>
      <c r="GW20" s="1"/>
      <c r="GX20" s="1"/>
      <c r="GY20" s="1"/>
      <c r="GZ20" s="1"/>
      <c r="HA20" s="1"/>
      <c r="HB20" s="1"/>
      <c r="HC20" s="1"/>
      <c r="HD20" s="1"/>
      <c r="HE20" s="1"/>
      <c r="HF20" s="1"/>
      <c r="HG20" s="1"/>
    </row>
    <row r="21" spans="1:215" ht="15">
      <c r="A21" s="11"/>
      <c r="B21" s="6" t="s">
        <v>524</v>
      </c>
      <c r="C21" s="11">
        <v>0</v>
      </c>
      <c r="D21" s="11">
        <v>0</v>
      </c>
      <c r="E21" s="11">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1">
        <v>0</v>
      </c>
      <c r="Y21" s="11"/>
      <c r="Z21" s="6" t="s">
        <v>524</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W21" s="27"/>
      <c r="AX21" s="34" t="s">
        <v>524</v>
      </c>
      <c r="AY21" s="27">
        <v>0</v>
      </c>
      <c r="AZ21" s="27">
        <v>0</v>
      </c>
      <c r="BA21" s="27">
        <v>0</v>
      </c>
      <c r="BB21" s="27">
        <v>0</v>
      </c>
      <c r="BC21" s="27">
        <v>0</v>
      </c>
      <c r="BD21" s="27">
        <v>0</v>
      </c>
      <c r="BE21" s="27">
        <v>0</v>
      </c>
      <c r="BF21" s="27">
        <v>0</v>
      </c>
      <c r="BG21" s="27">
        <v>0</v>
      </c>
      <c r="BH21" s="27">
        <v>0</v>
      </c>
      <c r="BI21" s="27">
        <v>0</v>
      </c>
      <c r="BJ21" s="27">
        <v>0</v>
      </c>
      <c r="BK21" s="27">
        <v>0</v>
      </c>
      <c r="BL21" s="27">
        <v>0</v>
      </c>
      <c r="BM21" s="27">
        <v>0</v>
      </c>
      <c r="BN21" s="27">
        <v>0</v>
      </c>
      <c r="BO21" s="27">
        <v>0</v>
      </c>
      <c r="BP21" s="27">
        <v>0</v>
      </c>
      <c r="BQ21" s="27">
        <v>0</v>
      </c>
      <c r="BR21" s="27">
        <v>0</v>
      </c>
      <c r="BS21" s="27">
        <v>0</v>
      </c>
      <c r="BT21" s="38"/>
      <c r="BU21" s="27"/>
      <c r="BV21" s="34" t="s">
        <v>524</v>
      </c>
      <c r="BW21" s="27">
        <v>0.1</v>
      </c>
      <c r="BX21" s="27">
        <v>0.1</v>
      </c>
      <c r="BY21" s="27">
        <v>0.1</v>
      </c>
      <c r="BZ21" s="27">
        <v>0.1</v>
      </c>
      <c r="CA21" s="27">
        <v>0.1</v>
      </c>
      <c r="CB21" s="27">
        <v>0.1</v>
      </c>
      <c r="CC21" s="27">
        <v>0.1</v>
      </c>
      <c r="CD21" s="27">
        <v>0.1</v>
      </c>
      <c r="CE21" s="27">
        <v>0.1</v>
      </c>
      <c r="CF21" s="27">
        <v>0.1</v>
      </c>
      <c r="CG21" s="27">
        <v>0.1</v>
      </c>
      <c r="CH21" s="27">
        <v>0.1</v>
      </c>
      <c r="CI21" s="27">
        <v>0.1</v>
      </c>
      <c r="CJ21" s="27">
        <v>0.1</v>
      </c>
      <c r="CK21" s="27">
        <v>0.1</v>
      </c>
      <c r="CL21" s="27">
        <v>0.1</v>
      </c>
      <c r="CM21" s="27">
        <v>0.1</v>
      </c>
      <c r="CN21" s="27">
        <v>0.1</v>
      </c>
      <c r="CO21" s="27">
        <v>0.1</v>
      </c>
      <c r="CP21" s="27">
        <v>0.1</v>
      </c>
      <c r="CQ21" s="27">
        <v>0.1</v>
      </c>
      <c r="CR21" s="38"/>
      <c r="CS21" s="27"/>
      <c r="CT21" s="34" t="s">
        <v>524</v>
      </c>
      <c r="CU21" s="27">
        <v>0</v>
      </c>
      <c r="CV21" s="27">
        <v>0.1</v>
      </c>
      <c r="CW21" s="27">
        <v>0.1</v>
      </c>
      <c r="CX21" s="27">
        <v>0.1</v>
      </c>
      <c r="CY21" s="27">
        <v>0.1</v>
      </c>
      <c r="CZ21" s="27">
        <v>0.1</v>
      </c>
      <c r="DA21" s="27">
        <v>0.1</v>
      </c>
      <c r="DB21" s="27">
        <v>0.1</v>
      </c>
      <c r="DC21" s="27">
        <v>0.1</v>
      </c>
      <c r="DD21" s="27">
        <v>0.1</v>
      </c>
      <c r="DE21" s="27">
        <v>0.1</v>
      </c>
      <c r="DF21" s="27">
        <v>0.1</v>
      </c>
      <c r="DG21" s="27">
        <v>0.1</v>
      </c>
      <c r="DH21" s="27">
        <v>0.1</v>
      </c>
      <c r="DI21" s="27">
        <v>0.1</v>
      </c>
      <c r="DJ21" s="27">
        <v>0.1</v>
      </c>
      <c r="DK21" s="27">
        <v>0.1</v>
      </c>
      <c r="DL21" s="27">
        <v>0.1</v>
      </c>
      <c r="DM21" s="27">
        <v>0.1</v>
      </c>
      <c r="DN21" s="27">
        <v>0.1</v>
      </c>
      <c r="DO21" s="27">
        <v>0.1</v>
      </c>
      <c r="DP21" s="38"/>
      <c r="DQ21" s="27"/>
      <c r="DR21" s="34" t="s">
        <v>524</v>
      </c>
      <c r="DS21" s="27">
        <v>0</v>
      </c>
      <c r="DT21" s="27">
        <v>0</v>
      </c>
      <c r="DU21" s="27">
        <v>0</v>
      </c>
      <c r="DV21" s="27">
        <v>0</v>
      </c>
      <c r="DW21" s="27">
        <v>0</v>
      </c>
      <c r="DX21" s="27">
        <v>0</v>
      </c>
      <c r="DY21" s="27">
        <v>0</v>
      </c>
      <c r="DZ21" s="27">
        <v>0</v>
      </c>
      <c r="EA21" s="27">
        <v>0</v>
      </c>
      <c r="EB21" s="27">
        <v>0</v>
      </c>
      <c r="EC21" s="27">
        <v>0</v>
      </c>
      <c r="ED21" s="27">
        <v>0</v>
      </c>
      <c r="EE21" s="27">
        <v>0</v>
      </c>
      <c r="EF21" s="27">
        <v>0</v>
      </c>
      <c r="EG21" s="27">
        <v>0</v>
      </c>
      <c r="EH21" s="27">
        <v>0</v>
      </c>
      <c r="EI21" s="27">
        <v>0</v>
      </c>
      <c r="EJ21" s="27">
        <v>0</v>
      </c>
      <c r="EK21" s="27">
        <v>0</v>
      </c>
      <c r="EL21" s="27">
        <v>0</v>
      </c>
      <c r="EM21" s="27">
        <v>0</v>
      </c>
      <c r="EO21" s="11"/>
      <c r="EP21" s="6" t="s">
        <v>524</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M21" s="11"/>
      <c r="FN21" s="6" t="s">
        <v>524</v>
      </c>
      <c r="FO21" s="11">
        <v>0</v>
      </c>
      <c r="FP21" s="11">
        <v>0</v>
      </c>
      <c r="FQ21" s="11">
        <v>0</v>
      </c>
      <c r="FR21" s="11">
        <v>0</v>
      </c>
      <c r="FS21" s="11">
        <v>0</v>
      </c>
      <c r="FT21" s="11">
        <v>0</v>
      </c>
      <c r="FU21" s="11">
        <v>0</v>
      </c>
      <c r="FV21" s="11">
        <v>0</v>
      </c>
      <c r="FW21" s="11">
        <v>0</v>
      </c>
      <c r="FX21" s="11">
        <v>0</v>
      </c>
      <c r="FY21" s="11">
        <v>0</v>
      </c>
      <c r="FZ21" s="11">
        <v>0</v>
      </c>
      <c r="GA21" s="11">
        <v>0.1</v>
      </c>
      <c r="GB21" s="11">
        <v>0.1</v>
      </c>
      <c r="GC21" s="11">
        <v>0.1</v>
      </c>
      <c r="GD21" s="11">
        <v>0.1</v>
      </c>
      <c r="GE21" s="11">
        <v>0.1</v>
      </c>
      <c r="GF21" s="11">
        <v>0.1</v>
      </c>
      <c r="GG21" s="11">
        <v>0.1</v>
      </c>
      <c r="GH21" s="11">
        <v>0.1</v>
      </c>
      <c r="GI21" s="11">
        <v>0.1</v>
      </c>
      <c r="GK21" s="11"/>
      <c r="GL21" s="6" t="s">
        <v>524</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row>
    <row r="22" spans="1:215" ht="15">
      <c r="A22" s="300"/>
      <c r="B22" s="300"/>
      <c r="C22" s="1"/>
      <c r="D22" s="1"/>
      <c r="E22" s="1"/>
      <c r="F22" s="1"/>
      <c r="G22" s="1"/>
      <c r="H22" s="1"/>
      <c r="I22" s="1"/>
      <c r="J22" s="1"/>
      <c r="K22" s="1"/>
      <c r="L22" s="1"/>
      <c r="M22" s="1"/>
      <c r="N22" s="1"/>
      <c r="O22" s="1"/>
      <c r="P22" s="1"/>
      <c r="Q22" s="1"/>
      <c r="R22" s="1"/>
      <c r="S22" s="1"/>
      <c r="T22" s="1"/>
      <c r="U22" s="1"/>
      <c r="V22" s="1"/>
      <c r="W22" s="1"/>
      <c r="Y22" s="300"/>
      <c r="Z22" s="300"/>
      <c r="AA22" s="1"/>
      <c r="AB22" s="1"/>
      <c r="AC22" s="1"/>
      <c r="AD22" s="1"/>
      <c r="AE22" s="1"/>
      <c r="AF22" s="1"/>
      <c r="AG22" s="1"/>
      <c r="AH22" s="1"/>
      <c r="AI22" s="1"/>
      <c r="AJ22" s="1"/>
      <c r="AK22" s="1"/>
      <c r="AL22" s="1"/>
      <c r="AM22" s="1"/>
      <c r="AN22" s="1"/>
      <c r="AO22" s="1"/>
      <c r="AP22" s="1"/>
      <c r="AQ22" s="1"/>
      <c r="AR22" s="1"/>
      <c r="AS22" s="1"/>
      <c r="AT22" s="1"/>
      <c r="AU22" s="1"/>
      <c r="AW22" s="310"/>
      <c r="AX22" s="310"/>
      <c r="AY22" s="22"/>
      <c r="AZ22" s="22"/>
      <c r="BA22" s="22"/>
      <c r="BB22" s="22"/>
      <c r="BC22" s="22"/>
      <c r="BD22" s="22"/>
      <c r="BE22" s="22"/>
      <c r="BF22" s="22"/>
      <c r="BG22" s="22"/>
      <c r="BH22" s="22"/>
      <c r="BI22" s="22"/>
      <c r="BJ22" s="22"/>
      <c r="BK22" s="22"/>
      <c r="BL22" s="22"/>
      <c r="BM22" s="22"/>
      <c r="BN22" s="22"/>
      <c r="BO22" s="22"/>
      <c r="BP22" s="22"/>
      <c r="BQ22" s="22"/>
      <c r="BR22" s="22"/>
      <c r="BS22" s="22"/>
      <c r="BT22" s="38"/>
      <c r="BU22" s="310"/>
      <c r="BV22" s="310"/>
      <c r="BW22" s="22"/>
      <c r="BX22" s="22"/>
      <c r="BY22" s="22"/>
      <c r="BZ22" s="22"/>
      <c r="CA22" s="22"/>
      <c r="CB22" s="22"/>
      <c r="CC22" s="22"/>
      <c r="CD22" s="22"/>
      <c r="CE22" s="22"/>
      <c r="CF22" s="22"/>
      <c r="CG22" s="22"/>
      <c r="CH22" s="22"/>
      <c r="CI22" s="22"/>
      <c r="CJ22" s="22"/>
      <c r="CK22" s="22"/>
      <c r="CL22" s="22"/>
      <c r="CM22" s="22"/>
      <c r="CN22" s="22"/>
      <c r="CO22" s="22"/>
      <c r="CP22" s="22"/>
      <c r="CQ22" s="22"/>
      <c r="CR22" s="38"/>
      <c r="CS22" s="310"/>
      <c r="CT22" s="310"/>
      <c r="CU22" s="22"/>
      <c r="CV22" s="22"/>
      <c r="CW22" s="22"/>
      <c r="CX22" s="22"/>
      <c r="CY22" s="22"/>
      <c r="CZ22" s="22"/>
      <c r="DA22" s="22"/>
      <c r="DB22" s="22"/>
      <c r="DC22" s="22"/>
      <c r="DD22" s="22"/>
      <c r="DE22" s="22"/>
      <c r="DF22" s="22"/>
      <c r="DG22" s="22"/>
      <c r="DH22" s="22"/>
      <c r="DI22" s="22"/>
      <c r="DJ22" s="22"/>
      <c r="DK22" s="22"/>
      <c r="DL22" s="22"/>
      <c r="DM22" s="22"/>
      <c r="DN22" s="22"/>
      <c r="DO22" s="22"/>
      <c r="DP22" s="38"/>
      <c r="DQ22" s="310"/>
      <c r="DR22" s="310"/>
      <c r="DS22" s="22"/>
      <c r="DT22" s="22"/>
      <c r="DU22" s="22"/>
      <c r="DV22" s="22"/>
      <c r="DW22" s="22"/>
      <c r="DX22" s="22"/>
      <c r="DY22" s="22"/>
      <c r="DZ22" s="22"/>
      <c r="EA22" s="22"/>
      <c r="EB22" s="22"/>
      <c r="EC22" s="22"/>
      <c r="ED22" s="22"/>
      <c r="EE22" s="22"/>
      <c r="EF22" s="22"/>
      <c r="EG22" s="22"/>
      <c r="EH22" s="22"/>
      <c r="EI22" s="22"/>
      <c r="EJ22" s="22"/>
      <c r="EK22" s="22"/>
      <c r="EL22" s="22"/>
      <c r="EM22" s="22"/>
      <c r="EO22" s="300"/>
      <c r="EP22" s="300"/>
      <c r="EQ22" s="1"/>
      <c r="ER22" s="1"/>
      <c r="ES22" s="1"/>
      <c r="ET22" s="1"/>
      <c r="EU22" s="1"/>
      <c r="EV22" s="1"/>
      <c r="EW22" s="1"/>
      <c r="EX22" s="1"/>
      <c r="EY22" s="1"/>
      <c r="EZ22" s="1"/>
      <c r="FA22" s="1"/>
      <c r="FB22" s="1"/>
      <c r="FC22" s="1"/>
      <c r="FD22" s="1"/>
      <c r="FE22" s="1"/>
      <c r="FF22" s="1"/>
      <c r="FG22" s="1"/>
      <c r="FH22" s="1"/>
      <c r="FI22" s="1"/>
      <c r="FJ22" s="1"/>
      <c r="FK22" s="1"/>
      <c r="FM22" s="300"/>
      <c r="FN22" s="300"/>
      <c r="FO22" s="1"/>
      <c r="FP22" s="1"/>
      <c r="FQ22" s="1"/>
      <c r="FR22" s="1"/>
      <c r="FS22" s="1"/>
      <c r="FT22" s="1"/>
      <c r="FU22" s="1"/>
      <c r="FV22" s="1"/>
      <c r="FW22" s="1"/>
      <c r="FX22" s="1"/>
      <c r="FY22" s="1"/>
      <c r="FZ22" s="1"/>
      <c r="GA22" s="1"/>
      <c r="GB22" s="1"/>
      <c r="GC22" s="1"/>
      <c r="GD22" s="1"/>
      <c r="GE22" s="1"/>
      <c r="GF22" s="1"/>
      <c r="GG22" s="1"/>
      <c r="GH22" s="1"/>
      <c r="GI22" s="1"/>
      <c r="GK22" s="300"/>
      <c r="GL22" s="300"/>
      <c r="GM22" s="1"/>
      <c r="GN22" s="1"/>
      <c r="GO22" s="1"/>
      <c r="GP22" s="1"/>
      <c r="GQ22" s="1"/>
      <c r="GR22" s="1"/>
      <c r="GS22" s="1"/>
      <c r="GT22" s="1"/>
      <c r="GU22" s="1"/>
      <c r="GV22" s="1"/>
      <c r="GW22" s="1"/>
      <c r="GX22" s="1"/>
      <c r="GY22" s="1"/>
      <c r="GZ22" s="1"/>
      <c r="HA22" s="1"/>
      <c r="HB22" s="1"/>
      <c r="HC22" s="1"/>
      <c r="HD22" s="1"/>
      <c r="HE22" s="1"/>
      <c r="HF22" s="1"/>
      <c r="HG22" s="1"/>
    </row>
    <row r="23" spans="1:215" ht="15">
      <c r="A23" s="11"/>
      <c r="B23" s="12" t="s">
        <v>322</v>
      </c>
      <c r="C23" s="11">
        <v>67.400000000000006</v>
      </c>
      <c r="D23" s="11">
        <v>67.3</v>
      </c>
      <c r="E23" s="11">
        <v>67.2</v>
      </c>
      <c r="F23" s="11">
        <v>67.2</v>
      </c>
      <c r="G23" s="11">
        <v>67.099999999999994</v>
      </c>
      <c r="H23" s="11">
        <v>67.099999999999994</v>
      </c>
      <c r="I23" s="11">
        <v>67</v>
      </c>
      <c r="J23" s="11">
        <v>67</v>
      </c>
      <c r="K23" s="11">
        <v>67</v>
      </c>
      <c r="L23" s="11">
        <v>67</v>
      </c>
      <c r="M23" s="11">
        <v>66.900000000000006</v>
      </c>
      <c r="N23" s="11">
        <v>66.900000000000006</v>
      </c>
      <c r="O23" s="11">
        <v>66.900000000000006</v>
      </c>
      <c r="P23" s="11">
        <v>66.900000000000006</v>
      </c>
      <c r="Q23" s="11">
        <v>66.7</v>
      </c>
      <c r="R23" s="11">
        <v>66.900000000000006</v>
      </c>
      <c r="S23" s="11">
        <v>66.900000000000006</v>
      </c>
      <c r="T23" s="11">
        <v>66.900000000000006</v>
      </c>
      <c r="U23" s="11">
        <v>66.900000000000006</v>
      </c>
      <c r="V23" s="11">
        <v>66.900000000000006</v>
      </c>
      <c r="W23" s="11">
        <v>66.900000000000006</v>
      </c>
      <c r="Y23" s="11"/>
      <c r="Z23" s="12" t="s">
        <v>322</v>
      </c>
      <c r="AA23" s="11">
        <v>67.400000000000006</v>
      </c>
      <c r="AB23" s="11">
        <v>67.3</v>
      </c>
      <c r="AC23" s="11">
        <v>67.2</v>
      </c>
      <c r="AD23" s="11">
        <v>67.2</v>
      </c>
      <c r="AE23" s="11">
        <v>67.099999999999994</v>
      </c>
      <c r="AF23" s="11">
        <v>67.099999999999994</v>
      </c>
      <c r="AG23" s="11">
        <v>67</v>
      </c>
      <c r="AH23" s="11">
        <v>67</v>
      </c>
      <c r="AI23" s="11">
        <v>67</v>
      </c>
      <c r="AJ23" s="11">
        <v>67</v>
      </c>
      <c r="AK23" s="11">
        <v>66.900000000000006</v>
      </c>
      <c r="AL23" s="11">
        <v>66.900000000000006</v>
      </c>
      <c r="AM23" s="11">
        <v>66.900000000000006</v>
      </c>
      <c r="AN23" s="11">
        <v>66.900000000000006</v>
      </c>
      <c r="AO23" s="11">
        <v>66.900000000000006</v>
      </c>
      <c r="AP23" s="11">
        <v>66.900000000000006</v>
      </c>
      <c r="AQ23" s="11">
        <v>66.900000000000006</v>
      </c>
      <c r="AR23" s="11">
        <v>66.900000000000006</v>
      </c>
      <c r="AS23" s="11">
        <v>66.900000000000006</v>
      </c>
      <c r="AT23" s="11">
        <v>66.900000000000006</v>
      </c>
      <c r="AU23" s="11">
        <v>66.900000000000006</v>
      </c>
      <c r="AW23" s="27"/>
      <c r="AX23" s="30" t="s">
        <v>323</v>
      </c>
      <c r="AY23" s="27">
        <v>67.400000000000006</v>
      </c>
      <c r="AZ23" s="27">
        <v>67.3</v>
      </c>
      <c r="BA23" s="27">
        <v>67.2</v>
      </c>
      <c r="BB23" s="27">
        <v>67.2</v>
      </c>
      <c r="BC23" s="27">
        <v>67.099999999999994</v>
      </c>
      <c r="BD23" s="27">
        <v>67.099999999999994</v>
      </c>
      <c r="BE23" s="27">
        <v>67</v>
      </c>
      <c r="BF23" s="27">
        <v>67</v>
      </c>
      <c r="BG23" s="27">
        <v>67</v>
      </c>
      <c r="BH23" s="27">
        <v>67</v>
      </c>
      <c r="BI23" s="27">
        <v>66.900000000000006</v>
      </c>
      <c r="BJ23" s="27">
        <v>66.900000000000006</v>
      </c>
      <c r="BK23" s="27">
        <v>66.900000000000006</v>
      </c>
      <c r="BL23" s="27">
        <v>66.900000000000006</v>
      </c>
      <c r="BM23" s="27">
        <v>66.900000000000006</v>
      </c>
      <c r="BN23" s="27">
        <v>66.900000000000006</v>
      </c>
      <c r="BO23" s="27">
        <v>66.900000000000006</v>
      </c>
      <c r="BP23" s="27">
        <v>66.900000000000006</v>
      </c>
      <c r="BQ23" s="27">
        <v>66.900000000000006</v>
      </c>
      <c r="BR23" s="27">
        <v>66.900000000000006</v>
      </c>
      <c r="BS23" s="27">
        <v>66.900000000000006</v>
      </c>
      <c r="BT23" s="38"/>
      <c r="BU23" s="27"/>
      <c r="BV23" s="30" t="s">
        <v>323</v>
      </c>
      <c r="BW23" s="27">
        <v>67.400000000000006</v>
      </c>
      <c r="BX23" s="27">
        <v>67.3</v>
      </c>
      <c r="BY23" s="27">
        <v>67.2</v>
      </c>
      <c r="BZ23" s="27">
        <v>67.2</v>
      </c>
      <c r="CA23" s="27">
        <v>67.099999999999994</v>
      </c>
      <c r="CB23" s="27">
        <v>67.099999999999994</v>
      </c>
      <c r="CC23" s="27">
        <v>67</v>
      </c>
      <c r="CD23" s="27">
        <v>67</v>
      </c>
      <c r="CE23" s="27">
        <v>67</v>
      </c>
      <c r="CF23" s="27">
        <v>67</v>
      </c>
      <c r="CG23" s="27">
        <v>66.900000000000006</v>
      </c>
      <c r="CH23" s="27">
        <v>66.900000000000006</v>
      </c>
      <c r="CI23" s="27">
        <v>66.900000000000006</v>
      </c>
      <c r="CJ23" s="27">
        <v>66.900000000000006</v>
      </c>
      <c r="CK23" s="27">
        <v>66.8</v>
      </c>
      <c r="CL23" s="27">
        <v>66.900000000000006</v>
      </c>
      <c r="CM23" s="27">
        <v>66.900000000000006</v>
      </c>
      <c r="CN23" s="27">
        <v>66.900000000000006</v>
      </c>
      <c r="CO23" s="27">
        <v>66.900000000000006</v>
      </c>
      <c r="CP23" s="27">
        <v>66.900000000000006</v>
      </c>
      <c r="CQ23" s="27">
        <v>66.900000000000006</v>
      </c>
      <c r="CR23" s="38"/>
      <c r="CS23" s="27"/>
      <c r="CT23" s="30" t="s">
        <v>323</v>
      </c>
      <c r="CU23" s="27">
        <v>67.400000000000006</v>
      </c>
      <c r="CV23" s="27">
        <v>67.3</v>
      </c>
      <c r="CW23" s="27">
        <v>67.2</v>
      </c>
      <c r="CX23" s="27">
        <v>67.2</v>
      </c>
      <c r="CY23" s="27">
        <v>67.099999999999994</v>
      </c>
      <c r="CZ23" s="27">
        <v>67.099999999999994</v>
      </c>
      <c r="DA23" s="27">
        <v>67</v>
      </c>
      <c r="DB23" s="27">
        <v>67</v>
      </c>
      <c r="DC23" s="27">
        <v>66.900000000000006</v>
      </c>
      <c r="DD23" s="27">
        <v>66.900000000000006</v>
      </c>
      <c r="DE23" s="27">
        <v>66.900000000000006</v>
      </c>
      <c r="DF23" s="27">
        <v>66.900000000000006</v>
      </c>
      <c r="DG23" s="27">
        <v>66.900000000000006</v>
      </c>
      <c r="DH23" s="27">
        <v>66.8</v>
      </c>
      <c r="DI23" s="27">
        <v>66.8</v>
      </c>
      <c r="DJ23" s="27">
        <v>66.900000000000006</v>
      </c>
      <c r="DK23" s="27">
        <v>66.900000000000006</v>
      </c>
      <c r="DL23" s="27">
        <v>66.900000000000006</v>
      </c>
      <c r="DM23" s="27">
        <v>66.900000000000006</v>
      </c>
      <c r="DN23" s="27">
        <v>66.900000000000006</v>
      </c>
      <c r="DO23" s="27">
        <v>66.900000000000006</v>
      </c>
      <c r="DP23" s="38"/>
      <c r="DQ23" s="27"/>
      <c r="DR23" s="30" t="s">
        <v>323</v>
      </c>
      <c r="DS23" s="27">
        <v>67.400000000000006</v>
      </c>
      <c r="DT23" s="27">
        <v>67.3</v>
      </c>
      <c r="DU23" s="27">
        <v>67.2</v>
      </c>
      <c r="DV23" s="27">
        <v>67.2</v>
      </c>
      <c r="DW23" s="27">
        <v>67.099999999999994</v>
      </c>
      <c r="DX23" s="27">
        <v>67.099999999999994</v>
      </c>
      <c r="DY23" s="27">
        <v>67</v>
      </c>
      <c r="DZ23" s="27">
        <v>67</v>
      </c>
      <c r="EA23" s="27">
        <v>66.900000000000006</v>
      </c>
      <c r="EB23" s="27">
        <v>66.900000000000006</v>
      </c>
      <c r="EC23" s="27">
        <v>66.900000000000006</v>
      </c>
      <c r="ED23" s="27">
        <v>66.8</v>
      </c>
      <c r="EE23" s="27">
        <v>66.900000000000006</v>
      </c>
      <c r="EF23" s="27">
        <v>66.8</v>
      </c>
      <c r="EG23" s="27">
        <v>66.8</v>
      </c>
      <c r="EH23" s="27">
        <v>66.900000000000006</v>
      </c>
      <c r="EI23" s="27">
        <v>66.900000000000006</v>
      </c>
      <c r="EJ23" s="27">
        <v>66.900000000000006</v>
      </c>
      <c r="EK23" s="27">
        <v>66.900000000000006</v>
      </c>
      <c r="EL23" s="27">
        <v>66.900000000000006</v>
      </c>
      <c r="EM23" s="27">
        <v>66.900000000000006</v>
      </c>
      <c r="EO23" s="11"/>
      <c r="EP23" s="12" t="s">
        <v>322</v>
      </c>
      <c r="EQ23" s="11">
        <v>67.400000000000006</v>
      </c>
      <c r="ER23" s="11">
        <v>67.3</v>
      </c>
      <c r="ES23" s="11">
        <v>67.2</v>
      </c>
      <c r="ET23" s="11">
        <v>67.2</v>
      </c>
      <c r="EU23" s="11">
        <v>67.099999999999994</v>
      </c>
      <c r="EV23" s="11">
        <v>67.099999999999994</v>
      </c>
      <c r="EW23" s="11">
        <v>67</v>
      </c>
      <c r="EX23" s="11">
        <v>67</v>
      </c>
      <c r="EY23" s="11">
        <v>67</v>
      </c>
      <c r="EZ23" s="11">
        <v>67</v>
      </c>
      <c r="FA23" s="11">
        <v>66.900000000000006</v>
      </c>
      <c r="FB23" s="11">
        <v>66.900000000000006</v>
      </c>
      <c r="FC23" s="11">
        <v>66.900000000000006</v>
      </c>
      <c r="FD23" s="11">
        <v>66.8</v>
      </c>
      <c r="FE23" s="11">
        <v>66.8</v>
      </c>
      <c r="FF23" s="11">
        <v>66.900000000000006</v>
      </c>
      <c r="FG23" s="11">
        <v>66.900000000000006</v>
      </c>
      <c r="FH23" s="11">
        <v>66.900000000000006</v>
      </c>
      <c r="FI23" s="11">
        <v>66.900000000000006</v>
      </c>
      <c r="FJ23" s="11">
        <v>66.900000000000006</v>
      </c>
      <c r="FK23" s="11">
        <v>66.900000000000006</v>
      </c>
      <c r="FM23" s="11"/>
      <c r="FN23" s="12" t="s">
        <v>322</v>
      </c>
      <c r="FO23" s="11">
        <v>67.400000000000006</v>
      </c>
      <c r="FP23" s="11">
        <v>67.3</v>
      </c>
      <c r="FQ23" s="11">
        <v>67.2</v>
      </c>
      <c r="FR23" s="11">
        <v>67.2</v>
      </c>
      <c r="FS23" s="11">
        <v>67.099999999999994</v>
      </c>
      <c r="FT23" s="11">
        <v>67.099999999999994</v>
      </c>
      <c r="FU23" s="11">
        <v>67</v>
      </c>
      <c r="FV23" s="11">
        <v>67</v>
      </c>
      <c r="FW23" s="11">
        <v>67</v>
      </c>
      <c r="FX23" s="11">
        <v>67</v>
      </c>
      <c r="FY23" s="11">
        <v>66.900000000000006</v>
      </c>
      <c r="FZ23" s="11">
        <v>66.900000000000006</v>
      </c>
      <c r="GA23" s="11">
        <v>66.900000000000006</v>
      </c>
      <c r="GB23" s="11">
        <v>66.900000000000006</v>
      </c>
      <c r="GC23" s="11">
        <v>66.8</v>
      </c>
      <c r="GD23" s="11">
        <v>66.900000000000006</v>
      </c>
      <c r="GE23" s="11">
        <v>66.900000000000006</v>
      </c>
      <c r="GF23" s="11">
        <v>66.900000000000006</v>
      </c>
      <c r="GG23" s="11">
        <v>66.900000000000006</v>
      </c>
      <c r="GH23" s="11">
        <v>66.900000000000006</v>
      </c>
      <c r="GI23" s="11">
        <v>66.900000000000006</v>
      </c>
      <c r="GK23" s="11"/>
      <c r="GL23" s="12" t="s">
        <v>322</v>
      </c>
      <c r="GM23" s="11">
        <v>67.400000000000006</v>
      </c>
      <c r="GN23" s="11">
        <v>67.3</v>
      </c>
      <c r="GO23" s="11">
        <v>67.2</v>
      </c>
      <c r="GP23" s="11">
        <v>67.2</v>
      </c>
      <c r="GQ23" s="11">
        <v>67.099999999999994</v>
      </c>
      <c r="GR23" s="11">
        <v>67.099999999999994</v>
      </c>
      <c r="GS23" s="11">
        <v>67</v>
      </c>
      <c r="GT23" s="11">
        <v>67</v>
      </c>
      <c r="GU23" s="11">
        <v>67</v>
      </c>
      <c r="GV23" s="11">
        <v>67</v>
      </c>
      <c r="GW23" s="11">
        <v>66.900000000000006</v>
      </c>
      <c r="GX23" s="11">
        <v>66.900000000000006</v>
      </c>
      <c r="GY23" s="11">
        <v>66.900000000000006</v>
      </c>
      <c r="GZ23" s="11">
        <v>66.900000000000006</v>
      </c>
      <c r="HA23" s="11">
        <v>66.8</v>
      </c>
      <c r="HB23" s="11">
        <v>66.900000000000006</v>
      </c>
      <c r="HC23" s="11">
        <v>66.900000000000006</v>
      </c>
      <c r="HD23" s="11">
        <v>66.900000000000006</v>
      </c>
      <c r="HE23" s="11">
        <v>66.900000000000006</v>
      </c>
      <c r="HF23" s="11">
        <v>66.900000000000006</v>
      </c>
      <c r="HG23" s="11">
        <v>66.900000000000006</v>
      </c>
    </row>
    <row r="24" spans="1:215" ht="15">
      <c r="A24" s="300"/>
      <c r="B24" s="300"/>
      <c r="C24" s="1"/>
      <c r="D24" s="1"/>
      <c r="E24" s="1"/>
      <c r="F24" s="1"/>
      <c r="G24" s="1"/>
      <c r="H24" s="1"/>
      <c r="I24" s="1"/>
      <c r="J24" s="1"/>
      <c r="K24" s="1"/>
      <c r="L24" s="1"/>
      <c r="M24" s="1"/>
      <c r="N24" s="1"/>
      <c r="O24" s="1"/>
      <c r="P24" s="1"/>
      <c r="Q24" s="1"/>
      <c r="R24" s="1"/>
      <c r="S24" s="1"/>
      <c r="T24" s="1"/>
      <c r="U24" s="1"/>
      <c r="V24" s="1"/>
      <c r="W24" s="1"/>
      <c r="Y24" s="300"/>
      <c r="Z24" s="300"/>
      <c r="AA24" s="1"/>
      <c r="AB24" s="1"/>
      <c r="AC24" s="1"/>
      <c r="AD24" s="1"/>
      <c r="AE24" s="1"/>
      <c r="AF24" s="1"/>
      <c r="AG24" s="1"/>
      <c r="AH24" s="1"/>
      <c r="AI24" s="1"/>
      <c r="AJ24" s="1"/>
      <c r="AK24" s="1"/>
      <c r="AL24" s="1"/>
      <c r="AM24" s="1"/>
      <c r="AN24" s="1"/>
      <c r="AO24" s="1"/>
      <c r="AP24" s="1"/>
      <c r="AQ24" s="1"/>
      <c r="AR24" s="1"/>
      <c r="AS24" s="1"/>
      <c r="AT24" s="1"/>
      <c r="AU24" s="1"/>
      <c r="AW24" s="310"/>
      <c r="AX24" s="310"/>
      <c r="AY24" s="22"/>
      <c r="AZ24" s="22"/>
      <c r="BA24" s="22"/>
      <c r="BB24" s="22"/>
      <c r="BC24" s="22"/>
      <c r="BD24" s="22"/>
      <c r="BE24" s="22"/>
      <c r="BF24" s="22"/>
      <c r="BG24" s="22"/>
      <c r="BH24" s="22"/>
      <c r="BI24" s="22"/>
      <c r="BJ24" s="22"/>
      <c r="BK24" s="22"/>
      <c r="BL24" s="22"/>
      <c r="BM24" s="22"/>
      <c r="BN24" s="22"/>
      <c r="BO24" s="22"/>
      <c r="BP24" s="22"/>
      <c r="BQ24" s="22"/>
      <c r="BR24" s="22"/>
      <c r="BS24" s="22"/>
      <c r="BT24" s="38"/>
      <c r="BU24" s="310"/>
      <c r="BV24" s="310"/>
      <c r="BW24" s="22"/>
      <c r="BX24" s="22"/>
      <c r="BY24" s="22"/>
      <c r="BZ24" s="22"/>
      <c r="CA24" s="22"/>
      <c r="CB24" s="22"/>
      <c r="CC24" s="22"/>
      <c r="CD24" s="22"/>
      <c r="CE24" s="22"/>
      <c r="CF24" s="22"/>
      <c r="CG24" s="22"/>
      <c r="CH24" s="22"/>
      <c r="CI24" s="22"/>
      <c r="CJ24" s="22"/>
      <c r="CK24" s="22"/>
      <c r="CL24" s="22"/>
      <c r="CM24" s="22"/>
      <c r="CN24" s="22"/>
      <c r="CO24" s="22"/>
      <c r="CP24" s="22"/>
      <c r="CQ24" s="22"/>
      <c r="CR24" s="38"/>
      <c r="CS24" s="310"/>
      <c r="CT24" s="310"/>
      <c r="CU24" s="22"/>
      <c r="CV24" s="22"/>
      <c r="CW24" s="22"/>
      <c r="CX24" s="22"/>
      <c r="CY24" s="22"/>
      <c r="CZ24" s="22"/>
      <c r="DA24" s="22"/>
      <c r="DB24" s="22"/>
      <c r="DC24" s="22"/>
      <c r="DD24" s="22"/>
      <c r="DE24" s="22"/>
      <c r="DF24" s="22"/>
      <c r="DG24" s="22"/>
      <c r="DH24" s="22"/>
      <c r="DI24" s="22"/>
      <c r="DJ24" s="22"/>
      <c r="DK24" s="22"/>
      <c r="DL24" s="22"/>
      <c r="DM24" s="22"/>
      <c r="DN24" s="22"/>
      <c r="DO24" s="22"/>
      <c r="DP24" s="38"/>
      <c r="DQ24" s="310"/>
      <c r="DR24" s="310"/>
      <c r="DS24" s="22"/>
      <c r="DT24" s="22"/>
      <c r="DU24" s="22"/>
      <c r="DV24" s="22"/>
      <c r="DW24" s="22"/>
      <c r="DX24" s="22"/>
      <c r="DY24" s="22"/>
      <c r="DZ24" s="22"/>
      <c r="EA24" s="22"/>
      <c r="EB24" s="22"/>
      <c r="EC24" s="22"/>
      <c r="ED24" s="22"/>
      <c r="EE24" s="22"/>
      <c r="EF24" s="22"/>
      <c r="EG24" s="22"/>
      <c r="EH24" s="22"/>
      <c r="EI24" s="22"/>
      <c r="EJ24" s="22"/>
      <c r="EK24" s="22"/>
      <c r="EL24" s="22"/>
      <c r="EM24" s="22"/>
      <c r="EO24" s="300"/>
      <c r="EP24" s="300"/>
      <c r="EQ24" s="1"/>
      <c r="ER24" s="1"/>
      <c r="ES24" s="1"/>
      <c r="ET24" s="1"/>
      <c r="EU24" s="1"/>
      <c r="EV24" s="1"/>
      <c r="EW24" s="1"/>
      <c r="EX24" s="1"/>
      <c r="EY24" s="1"/>
      <c r="EZ24" s="1"/>
      <c r="FA24" s="1"/>
      <c r="FB24" s="1"/>
      <c r="FC24" s="1"/>
      <c r="FD24" s="1"/>
      <c r="FE24" s="1"/>
      <c r="FF24" s="1"/>
      <c r="FG24" s="1"/>
      <c r="FH24" s="1"/>
      <c r="FI24" s="1"/>
      <c r="FJ24" s="1"/>
      <c r="FK24" s="1"/>
      <c r="FM24" s="300"/>
      <c r="FN24" s="300"/>
      <c r="FO24" s="1"/>
      <c r="FP24" s="1"/>
      <c r="FQ24" s="1"/>
      <c r="FR24" s="1"/>
      <c r="FS24" s="1"/>
      <c r="FT24" s="1"/>
      <c r="FU24" s="1"/>
      <c r="FV24" s="1"/>
      <c r="FW24" s="1"/>
      <c r="FX24" s="1"/>
      <c r="FY24" s="1"/>
      <c r="FZ24" s="1"/>
      <c r="GA24" s="1"/>
      <c r="GB24" s="1"/>
      <c r="GC24" s="1"/>
      <c r="GD24" s="1"/>
      <c r="GE24" s="1"/>
      <c r="GF24" s="1"/>
      <c r="GG24" s="1"/>
      <c r="GH24" s="1"/>
      <c r="GI24" s="1"/>
      <c r="GK24" s="300"/>
      <c r="GL24" s="300"/>
      <c r="GM24" s="1"/>
      <c r="GN24" s="1"/>
      <c r="GO24" s="1"/>
      <c r="GP24" s="1"/>
      <c r="GQ24" s="1"/>
      <c r="GR24" s="1"/>
      <c r="GS24" s="1"/>
      <c r="GT24" s="1"/>
      <c r="GU24" s="1"/>
      <c r="GV24" s="1"/>
      <c r="GW24" s="1"/>
      <c r="GX24" s="1"/>
      <c r="GY24" s="1"/>
      <c r="GZ24" s="1"/>
      <c r="HA24" s="1"/>
      <c r="HB24" s="1"/>
      <c r="HC24" s="1"/>
      <c r="HD24" s="1"/>
      <c r="HE24" s="1"/>
      <c r="HF24" s="1"/>
      <c r="HG24" s="1"/>
    </row>
    <row r="25" spans="1:215" ht="15">
      <c r="A25" s="300"/>
      <c r="B25" s="300"/>
      <c r="C25" s="1"/>
      <c r="D25" s="1"/>
      <c r="E25" s="1"/>
      <c r="F25" s="1"/>
      <c r="G25" s="1"/>
      <c r="H25" s="1"/>
      <c r="I25" s="1"/>
      <c r="J25" s="1"/>
      <c r="K25" s="1"/>
      <c r="L25" s="1"/>
      <c r="M25" s="1"/>
      <c r="N25" s="1"/>
      <c r="O25" s="1"/>
      <c r="P25" s="1"/>
      <c r="Q25" s="1"/>
      <c r="R25" s="1"/>
      <c r="S25" s="1"/>
      <c r="T25" s="1"/>
      <c r="U25" s="1"/>
      <c r="V25" s="1"/>
      <c r="W25" s="1"/>
      <c r="Y25" s="300"/>
      <c r="Z25" s="300"/>
      <c r="AA25" s="1"/>
      <c r="AB25" s="1"/>
      <c r="AC25" s="1"/>
      <c r="AD25" s="1"/>
      <c r="AE25" s="1"/>
      <c r="AF25" s="1"/>
      <c r="AG25" s="1"/>
      <c r="AH25" s="1"/>
      <c r="AI25" s="1"/>
      <c r="AJ25" s="1"/>
      <c r="AK25" s="1"/>
      <c r="AL25" s="1"/>
      <c r="AM25" s="1"/>
      <c r="AN25" s="1"/>
      <c r="AO25" s="1"/>
      <c r="AP25" s="1"/>
      <c r="AQ25" s="1"/>
      <c r="AR25" s="1"/>
      <c r="AS25" s="1"/>
      <c r="AT25" s="1"/>
      <c r="AU25" s="1"/>
      <c r="AW25" s="310"/>
      <c r="AX25" s="310"/>
      <c r="AY25" s="22"/>
      <c r="AZ25" s="22"/>
      <c r="BA25" s="22"/>
      <c r="BB25" s="22"/>
      <c r="BC25" s="22"/>
      <c r="BD25" s="22"/>
      <c r="BE25" s="22"/>
      <c r="BF25" s="22"/>
      <c r="BG25" s="22"/>
      <c r="BH25" s="22"/>
      <c r="BI25" s="22"/>
      <c r="BJ25" s="22"/>
      <c r="BK25" s="22"/>
      <c r="BL25" s="22"/>
      <c r="BM25" s="22"/>
      <c r="BN25" s="22"/>
      <c r="BO25" s="22"/>
      <c r="BP25" s="22"/>
      <c r="BQ25" s="22"/>
      <c r="BR25" s="22"/>
      <c r="BS25" s="22"/>
      <c r="BT25" s="38"/>
      <c r="BU25" s="310"/>
      <c r="BV25" s="310"/>
      <c r="BW25" s="22"/>
      <c r="BX25" s="22"/>
      <c r="BY25" s="22"/>
      <c r="BZ25" s="22"/>
      <c r="CA25" s="22"/>
      <c r="CB25" s="22"/>
      <c r="CC25" s="22"/>
      <c r="CD25" s="22"/>
      <c r="CE25" s="22"/>
      <c r="CF25" s="22"/>
      <c r="CG25" s="22"/>
      <c r="CH25" s="22"/>
      <c r="CI25" s="22"/>
      <c r="CJ25" s="22"/>
      <c r="CK25" s="22"/>
      <c r="CL25" s="22"/>
      <c r="CM25" s="22"/>
      <c r="CN25" s="22"/>
      <c r="CO25" s="22"/>
      <c r="CP25" s="22"/>
      <c r="CQ25" s="22"/>
      <c r="CR25" s="38"/>
      <c r="CS25" s="310"/>
      <c r="CT25" s="310"/>
      <c r="CU25" s="22"/>
      <c r="CV25" s="22"/>
      <c r="CW25" s="22"/>
      <c r="CX25" s="22"/>
      <c r="CY25" s="22"/>
      <c r="CZ25" s="22"/>
      <c r="DA25" s="22"/>
      <c r="DB25" s="22"/>
      <c r="DC25" s="22"/>
      <c r="DD25" s="22"/>
      <c r="DE25" s="22"/>
      <c r="DF25" s="22"/>
      <c r="DG25" s="22"/>
      <c r="DH25" s="22"/>
      <c r="DI25" s="22"/>
      <c r="DJ25" s="22"/>
      <c r="DK25" s="22"/>
      <c r="DL25" s="22"/>
      <c r="DM25" s="22"/>
      <c r="DN25" s="22"/>
      <c r="DO25" s="22"/>
      <c r="DP25" s="38"/>
      <c r="DQ25" s="310"/>
      <c r="DR25" s="310"/>
      <c r="DS25" s="22"/>
      <c r="DT25" s="22"/>
      <c r="DU25" s="22"/>
      <c r="DV25" s="22"/>
      <c r="DW25" s="22"/>
      <c r="DX25" s="22"/>
      <c r="DY25" s="22"/>
      <c r="DZ25" s="22"/>
      <c r="EA25" s="22"/>
      <c r="EB25" s="22"/>
      <c r="EC25" s="22"/>
      <c r="ED25" s="22"/>
      <c r="EE25" s="22"/>
      <c r="EF25" s="22"/>
      <c r="EG25" s="22"/>
      <c r="EH25" s="22"/>
      <c r="EI25" s="22"/>
      <c r="EJ25" s="22"/>
      <c r="EK25" s="22"/>
      <c r="EL25" s="22"/>
      <c r="EM25" s="22"/>
      <c r="EO25" s="300"/>
      <c r="EP25" s="300"/>
      <c r="EQ25" s="1"/>
      <c r="ER25" s="1"/>
      <c r="ES25" s="1"/>
      <c r="ET25" s="1"/>
      <c r="EU25" s="1"/>
      <c r="EV25" s="1"/>
      <c r="EW25" s="1"/>
      <c r="EX25" s="1"/>
      <c r="EY25" s="1"/>
      <c r="EZ25" s="1"/>
      <c r="FA25" s="1"/>
      <c r="FB25" s="1"/>
      <c r="FC25" s="1"/>
      <c r="FD25" s="1"/>
      <c r="FE25" s="1"/>
      <c r="FF25" s="1"/>
      <c r="FG25" s="1"/>
      <c r="FH25" s="1"/>
      <c r="FI25" s="1"/>
      <c r="FJ25" s="1"/>
      <c r="FK25" s="1"/>
      <c r="FM25" s="300"/>
      <c r="FN25" s="300"/>
      <c r="FO25" s="1"/>
      <c r="FP25" s="1"/>
      <c r="FQ25" s="1"/>
      <c r="FR25" s="1"/>
      <c r="FS25" s="1"/>
      <c r="FT25" s="1"/>
      <c r="FU25" s="1"/>
      <c r="FV25" s="1"/>
      <c r="FW25" s="1"/>
      <c r="FX25" s="1"/>
      <c r="FY25" s="1"/>
      <c r="FZ25" s="1"/>
      <c r="GA25" s="1"/>
      <c r="GB25" s="1"/>
      <c r="GC25" s="1"/>
      <c r="GD25" s="1"/>
      <c r="GE25" s="1"/>
      <c r="GF25" s="1"/>
      <c r="GG25" s="1"/>
      <c r="GH25" s="1"/>
      <c r="GI25" s="1"/>
      <c r="GK25" s="300"/>
      <c r="GL25" s="300"/>
      <c r="GM25" s="1"/>
      <c r="GN25" s="1"/>
      <c r="GO25" s="1"/>
      <c r="GP25" s="1"/>
      <c r="GQ25" s="1"/>
      <c r="GR25" s="1"/>
      <c r="GS25" s="1"/>
      <c r="GT25" s="1"/>
      <c r="GU25" s="1"/>
      <c r="GV25" s="1"/>
      <c r="GW25" s="1"/>
      <c r="GX25" s="1"/>
      <c r="GY25" s="1"/>
      <c r="GZ25" s="1"/>
      <c r="HA25" s="1"/>
      <c r="HB25" s="1"/>
      <c r="HC25" s="1"/>
      <c r="HD25" s="1"/>
      <c r="HE25" s="1"/>
      <c r="HF25" s="1"/>
      <c r="HG25" s="1"/>
    </row>
    <row r="26" spans="1:215" ht="15">
      <c r="A26" s="1"/>
      <c r="B26" s="11" t="s">
        <v>525</v>
      </c>
      <c r="C26" s="1"/>
      <c r="D26" s="1"/>
      <c r="E26" s="1"/>
      <c r="F26" s="1"/>
      <c r="G26" s="1"/>
      <c r="H26" s="1"/>
      <c r="I26" s="1"/>
      <c r="J26" s="1"/>
      <c r="K26" s="1"/>
      <c r="L26" s="1"/>
      <c r="M26" s="1"/>
      <c r="N26" s="1"/>
      <c r="O26" s="1"/>
      <c r="P26" s="1"/>
      <c r="Q26" s="1"/>
      <c r="R26" s="1"/>
      <c r="S26" s="1"/>
      <c r="T26" s="1"/>
      <c r="U26" s="1"/>
      <c r="V26" s="1"/>
      <c r="W26" s="1"/>
      <c r="Y26" s="1"/>
      <c r="Z26" s="11" t="s">
        <v>525</v>
      </c>
      <c r="AA26" s="1"/>
      <c r="AB26" s="1"/>
      <c r="AC26" s="1"/>
      <c r="AD26" s="1"/>
      <c r="AE26" s="1"/>
      <c r="AF26" s="1"/>
      <c r="AG26" s="1"/>
      <c r="AH26" s="1"/>
      <c r="AI26" s="1"/>
      <c r="AJ26" s="1"/>
      <c r="AK26" s="1"/>
      <c r="AL26" s="1"/>
      <c r="AM26" s="1"/>
      <c r="AN26" s="1"/>
      <c r="AO26" s="1"/>
      <c r="AP26" s="1"/>
      <c r="AQ26" s="1"/>
      <c r="AR26" s="1"/>
      <c r="AS26" s="1"/>
      <c r="AT26" s="1"/>
      <c r="AU26" s="1"/>
      <c r="AW26" s="22"/>
      <c r="AX26" s="27" t="s">
        <v>526</v>
      </c>
      <c r="AY26" s="22"/>
      <c r="AZ26" s="22"/>
      <c r="BA26" s="22"/>
      <c r="BB26" s="22"/>
      <c r="BC26" s="22"/>
      <c r="BD26" s="22"/>
      <c r="BE26" s="22"/>
      <c r="BF26" s="22"/>
      <c r="BG26" s="22"/>
      <c r="BH26" s="22"/>
      <c r="BI26" s="22"/>
      <c r="BJ26" s="22"/>
      <c r="BK26" s="22"/>
      <c r="BL26" s="22"/>
      <c r="BM26" s="22"/>
      <c r="BN26" s="22"/>
      <c r="BO26" s="22"/>
      <c r="BP26" s="22"/>
      <c r="BQ26" s="22"/>
      <c r="BR26" s="22"/>
      <c r="BS26" s="22"/>
      <c r="BT26" s="38"/>
      <c r="BU26" s="22"/>
      <c r="BV26" s="27" t="s">
        <v>526</v>
      </c>
      <c r="BW26" s="22"/>
      <c r="BX26" s="22"/>
      <c r="BY26" s="22"/>
      <c r="BZ26" s="22"/>
      <c r="CA26" s="22"/>
      <c r="CB26" s="22"/>
      <c r="CC26" s="22"/>
      <c r="CD26" s="22"/>
      <c r="CE26" s="22"/>
      <c r="CF26" s="22"/>
      <c r="CG26" s="22"/>
      <c r="CH26" s="22"/>
      <c r="CI26" s="22"/>
      <c r="CJ26" s="22"/>
      <c r="CK26" s="22"/>
      <c r="CL26" s="22"/>
      <c r="CM26" s="22"/>
      <c r="CN26" s="22"/>
      <c r="CO26" s="22"/>
      <c r="CP26" s="22"/>
      <c r="CQ26" s="22"/>
      <c r="CR26" s="38"/>
      <c r="CS26" s="22"/>
      <c r="CT26" s="27" t="s">
        <v>526</v>
      </c>
      <c r="CU26" s="22"/>
      <c r="CV26" s="22"/>
      <c r="CW26" s="22"/>
      <c r="CX26" s="22"/>
      <c r="CY26" s="22"/>
      <c r="CZ26" s="22"/>
      <c r="DA26" s="22"/>
      <c r="DB26" s="22"/>
      <c r="DC26" s="22"/>
      <c r="DD26" s="22"/>
      <c r="DE26" s="22"/>
      <c r="DF26" s="22"/>
      <c r="DG26" s="22"/>
      <c r="DH26" s="22"/>
      <c r="DI26" s="22"/>
      <c r="DJ26" s="22"/>
      <c r="DK26" s="22"/>
      <c r="DL26" s="22"/>
      <c r="DM26" s="22"/>
      <c r="DN26" s="22"/>
      <c r="DO26" s="22"/>
      <c r="DP26" s="38"/>
      <c r="DQ26" s="22"/>
      <c r="DR26" s="27" t="s">
        <v>526</v>
      </c>
      <c r="DS26" s="22"/>
      <c r="DT26" s="22"/>
      <c r="DU26" s="22"/>
      <c r="DV26" s="22"/>
      <c r="DW26" s="22"/>
      <c r="DX26" s="22"/>
      <c r="DY26" s="22"/>
      <c r="DZ26" s="22"/>
      <c r="EA26" s="22"/>
      <c r="EB26" s="22"/>
      <c r="EC26" s="22"/>
      <c r="ED26" s="22"/>
      <c r="EE26" s="22"/>
      <c r="EF26" s="22"/>
      <c r="EG26" s="22"/>
      <c r="EH26" s="22"/>
      <c r="EI26" s="22"/>
      <c r="EJ26" s="22"/>
      <c r="EK26" s="22"/>
      <c r="EL26" s="22"/>
      <c r="EM26" s="22"/>
      <c r="EO26" s="1"/>
      <c r="EP26" s="11" t="s">
        <v>525</v>
      </c>
      <c r="EQ26" s="1"/>
      <c r="ER26" s="1"/>
      <c r="ES26" s="1"/>
      <c r="ET26" s="1"/>
      <c r="EU26" s="1"/>
      <c r="EV26" s="1"/>
      <c r="EW26" s="1"/>
      <c r="EX26" s="1"/>
      <c r="EY26" s="1"/>
      <c r="EZ26" s="1"/>
      <c r="FA26" s="1"/>
      <c r="FB26" s="1"/>
      <c r="FC26" s="1"/>
      <c r="FD26" s="1"/>
      <c r="FE26" s="1"/>
      <c r="FF26" s="1"/>
      <c r="FG26" s="1"/>
      <c r="FH26" s="1"/>
      <c r="FI26" s="1"/>
      <c r="FJ26" s="1"/>
      <c r="FK26" s="1"/>
      <c r="FM26" s="1"/>
      <c r="FN26" s="11" t="s">
        <v>525</v>
      </c>
      <c r="FO26" s="1"/>
      <c r="FP26" s="1"/>
      <c r="FQ26" s="1"/>
      <c r="FR26" s="1"/>
      <c r="FS26" s="1"/>
      <c r="FT26" s="1"/>
      <c r="FU26" s="1"/>
      <c r="FV26" s="1"/>
      <c r="FW26" s="1"/>
      <c r="FX26" s="1"/>
      <c r="FY26" s="1"/>
      <c r="FZ26" s="1"/>
      <c r="GA26" s="1"/>
      <c r="GB26" s="1"/>
      <c r="GC26" s="1"/>
      <c r="GD26" s="1"/>
      <c r="GE26" s="1"/>
      <c r="GF26" s="1"/>
      <c r="GG26" s="1"/>
      <c r="GH26" s="1"/>
      <c r="GI26" s="1"/>
      <c r="GK26" s="1"/>
      <c r="GL26" s="11" t="s">
        <v>525</v>
      </c>
      <c r="GM26" s="1"/>
      <c r="GN26" s="1"/>
      <c r="GO26" s="1"/>
      <c r="GP26" s="1"/>
      <c r="GQ26" s="1"/>
      <c r="GR26" s="1"/>
      <c r="GS26" s="1"/>
      <c r="GT26" s="1"/>
      <c r="GU26" s="1"/>
      <c r="GV26" s="1"/>
      <c r="GW26" s="1"/>
      <c r="GX26" s="1"/>
      <c r="GY26" s="1"/>
      <c r="GZ26" s="1"/>
      <c r="HA26" s="1"/>
      <c r="HB26" s="1"/>
      <c r="HC26" s="1"/>
      <c r="HD26" s="1"/>
      <c r="HE26" s="1"/>
      <c r="HF26" s="1"/>
      <c r="HG26" s="1"/>
    </row>
    <row r="27" spans="1:215" ht="15">
      <c r="A27" s="1"/>
      <c r="B27" s="14" t="s">
        <v>198</v>
      </c>
      <c r="C27" s="1">
        <v>1</v>
      </c>
      <c r="D27" s="1">
        <v>1</v>
      </c>
      <c r="E27" s="1">
        <v>1</v>
      </c>
      <c r="F27" s="1">
        <v>1</v>
      </c>
      <c r="G27" s="1">
        <v>1</v>
      </c>
      <c r="H27" s="1">
        <v>2</v>
      </c>
      <c r="I27" s="1">
        <v>2</v>
      </c>
      <c r="J27" s="1">
        <v>2</v>
      </c>
      <c r="K27" s="1">
        <v>3</v>
      </c>
      <c r="L27" s="1">
        <v>3</v>
      </c>
      <c r="M27" s="1">
        <v>3</v>
      </c>
      <c r="N27" s="1">
        <v>3</v>
      </c>
      <c r="O27" s="1">
        <v>3</v>
      </c>
      <c r="P27" s="1">
        <v>3</v>
      </c>
      <c r="Q27" s="1">
        <v>3</v>
      </c>
      <c r="R27" s="1">
        <v>3</v>
      </c>
      <c r="S27" s="1">
        <v>3</v>
      </c>
      <c r="T27" s="1">
        <v>3</v>
      </c>
      <c r="U27" s="1">
        <v>4</v>
      </c>
      <c r="V27" s="1">
        <v>4</v>
      </c>
      <c r="W27" s="1">
        <v>4</v>
      </c>
      <c r="Y27" s="1"/>
      <c r="Z27" s="14" t="s">
        <v>198</v>
      </c>
      <c r="AA27" s="1">
        <v>9</v>
      </c>
      <c r="AB27" s="1">
        <v>7</v>
      </c>
      <c r="AC27" s="1">
        <v>8</v>
      </c>
      <c r="AD27" s="1">
        <v>7</v>
      </c>
      <c r="AE27" s="1">
        <v>9</v>
      </c>
      <c r="AF27" s="1">
        <v>10</v>
      </c>
      <c r="AG27" s="1">
        <v>12</v>
      </c>
      <c r="AH27" s="1">
        <v>14</v>
      </c>
      <c r="AI27" s="1">
        <v>16</v>
      </c>
      <c r="AJ27" s="1">
        <v>16</v>
      </c>
      <c r="AK27" s="1">
        <v>18</v>
      </c>
      <c r="AL27" s="1">
        <v>18</v>
      </c>
      <c r="AM27" s="1">
        <v>20</v>
      </c>
      <c r="AN27" s="1">
        <v>19</v>
      </c>
      <c r="AO27" s="1">
        <v>19</v>
      </c>
      <c r="AP27" s="1">
        <v>18</v>
      </c>
      <c r="AQ27" s="1">
        <v>19</v>
      </c>
      <c r="AR27" s="1">
        <v>18</v>
      </c>
      <c r="AS27" s="1">
        <v>19</v>
      </c>
      <c r="AT27" s="1">
        <v>20</v>
      </c>
      <c r="AU27" s="1">
        <v>20</v>
      </c>
      <c r="AW27" s="22"/>
      <c r="AX27" s="43" t="s">
        <v>527</v>
      </c>
      <c r="AY27" s="22">
        <v>9</v>
      </c>
      <c r="AZ27" s="22">
        <v>10</v>
      </c>
      <c r="BA27" s="22">
        <v>11</v>
      </c>
      <c r="BB27" s="22">
        <v>11</v>
      </c>
      <c r="BC27" s="22">
        <v>13</v>
      </c>
      <c r="BD27" s="22">
        <v>14</v>
      </c>
      <c r="BE27" s="22">
        <v>16</v>
      </c>
      <c r="BF27" s="22">
        <v>17</v>
      </c>
      <c r="BG27" s="22">
        <v>18</v>
      </c>
      <c r="BH27" s="22">
        <v>19</v>
      </c>
      <c r="BI27" s="22">
        <v>21</v>
      </c>
      <c r="BJ27" s="22">
        <v>20</v>
      </c>
      <c r="BK27" s="22">
        <v>22</v>
      </c>
      <c r="BL27" s="22">
        <v>21</v>
      </c>
      <c r="BM27" s="22">
        <v>21</v>
      </c>
      <c r="BN27" s="22">
        <v>22</v>
      </c>
      <c r="BO27" s="22">
        <v>21</v>
      </c>
      <c r="BP27" s="22">
        <v>21</v>
      </c>
      <c r="BQ27" s="22">
        <v>22</v>
      </c>
      <c r="BR27" s="22">
        <v>22</v>
      </c>
      <c r="BS27" s="22">
        <v>22</v>
      </c>
      <c r="BT27" s="38"/>
      <c r="BU27" s="22"/>
      <c r="BV27" s="43" t="s">
        <v>527</v>
      </c>
      <c r="BW27" s="22">
        <v>110</v>
      </c>
      <c r="BX27" s="22">
        <v>117</v>
      </c>
      <c r="BY27" s="22">
        <v>127</v>
      </c>
      <c r="BZ27" s="22">
        <v>138</v>
      </c>
      <c r="CA27" s="22">
        <v>152</v>
      </c>
      <c r="CB27" s="22">
        <v>165</v>
      </c>
      <c r="CC27" s="22">
        <v>175</v>
      </c>
      <c r="CD27" s="22">
        <v>181</v>
      </c>
      <c r="CE27" s="22">
        <v>183</v>
      </c>
      <c r="CF27" s="22">
        <v>183</v>
      </c>
      <c r="CG27" s="22">
        <v>180</v>
      </c>
      <c r="CH27" s="22">
        <v>182</v>
      </c>
      <c r="CI27" s="22">
        <v>190</v>
      </c>
      <c r="CJ27" s="22">
        <v>194</v>
      </c>
      <c r="CK27" s="22">
        <v>201</v>
      </c>
      <c r="CL27" s="22">
        <v>205</v>
      </c>
      <c r="CM27" s="22">
        <v>214</v>
      </c>
      <c r="CN27" s="22">
        <v>218</v>
      </c>
      <c r="CO27" s="22">
        <v>227</v>
      </c>
      <c r="CP27" s="22">
        <v>228</v>
      </c>
      <c r="CQ27" s="22">
        <v>227</v>
      </c>
      <c r="CR27" s="38"/>
      <c r="CS27" s="22"/>
      <c r="CT27" s="43" t="s">
        <v>527</v>
      </c>
      <c r="CU27" s="22">
        <v>84</v>
      </c>
      <c r="CV27" s="22">
        <v>96</v>
      </c>
      <c r="CW27" s="22">
        <v>108</v>
      </c>
      <c r="CX27" s="22">
        <v>113</v>
      </c>
      <c r="CY27" s="22">
        <v>120</v>
      </c>
      <c r="CZ27" s="22">
        <v>128</v>
      </c>
      <c r="DA27" s="22">
        <v>141</v>
      </c>
      <c r="DB27" s="22">
        <v>153</v>
      </c>
      <c r="DC27" s="22">
        <v>168</v>
      </c>
      <c r="DD27" s="22">
        <v>181</v>
      </c>
      <c r="DE27" s="22">
        <v>191</v>
      </c>
      <c r="DF27" s="22">
        <v>198</v>
      </c>
      <c r="DG27" s="22">
        <v>209</v>
      </c>
      <c r="DH27" s="22">
        <v>211</v>
      </c>
      <c r="DI27" s="22">
        <v>213</v>
      </c>
      <c r="DJ27" s="22">
        <v>217</v>
      </c>
      <c r="DK27" s="22">
        <v>220</v>
      </c>
      <c r="DL27" s="22">
        <v>219</v>
      </c>
      <c r="DM27" s="22">
        <v>219</v>
      </c>
      <c r="DN27" s="22">
        <v>217</v>
      </c>
      <c r="DO27" s="22">
        <v>220</v>
      </c>
      <c r="DP27" s="38"/>
      <c r="DQ27" s="22"/>
      <c r="DR27" s="43" t="s">
        <v>527</v>
      </c>
      <c r="DS27" s="22">
        <v>3</v>
      </c>
      <c r="DT27" s="22">
        <v>5</v>
      </c>
      <c r="DU27" s="22">
        <v>7</v>
      </c>
      <c r="DV27" s="22">
        <v>8</v>
      </c>
      <c r="DW27" s="22">
        <v>8</v>
      </c>
      <c r="DX27" s="22">
        <v>9</v>
      </c>
      <c r="DY27" s="22">
        <v>10</v>
      </c>
      <c r="DZ27" s="22">
        <v>11</v>
      </c>
      <c r="EA27" s="22">
        <v>12</v>
      </c>
      <c r="EB27" s="22">
        <v>13</v>
      </c>
      <c r="EC27" s="22">
        <v>14</v>
      </c>
      <c r="ED27" s="22">
        <v>15</v>
      </c>
      <c r="EE27" s="22">
        <v>16</v>
      </c>
      <c r="EF27" s="22">
        <v>17</v>
      </c>
      <c r="EG27" s="22">
        <v>18</v>
      </c>
      <c r="EH27" s="22">
        <v>19</v>
      </c>
      <c r="EI27" s="22">
        <v>20</v>
      </c>
      <c r="EJ27" s="22">
        <v>21</v>
      </c>
      <c r="EK27" s="22">
        <v>22</v>
      </c>
      <c r="EL27" s="22">
        <v>23</v>
      </c>
      <c r="EM27" s="22">
        <v>24</v>
      </c>
      <c r="EO27" s="1"/>
      <c r="EP27" s="14" t="s">
        <v>198</v>
      </c>
      <c r="EQ27" s="1">
        <v>7</v>
      </c>
      <c r="ER27" s="1">
        <v>4</v>
      </c>
      <c r="ES27" s="1">
        <v>4</v>
      </c>
      <c r="ET27" s="1">
        <v>5</v>
      </c>
      <c r="EU27" s="1">
        <v>6</v>
      </c>
      <c r="EV27" s="1">
        <v>6</v>
      </c>
      <c r="EW27" s="1">
        <v>6</v>
      </c>
      <c r="EX27" s="1">
        <v>7</v>
      </c>
      <c r="EY27" s="1">
        <v>8</v>
      </c>
      <c r="EZ27" s="1">
        <v>9</v>
      </c>
      <c r="FA27" s="1">
        <v>11</v>
      </c>
      <c r="FB27" s="1">
        <v>14</v>
      </c>
      <c r="FC27" s="1">
        <v>13</v>
      </c>
      <c r="FD27" s="1">
        <v>12</v>
      </c>
      <c r="FE27" s="1">
        <v>11</v>
      </c>
      <c r="FF27" s="1">
        <v>10</v>
      </c>
      <c r="FG27" s="1">
        <v>9</v>
      </c>
      <c r="FH27" s="1">
        <v>9</v>
      </c>
      <c r="FI27" s="1">
        <v>8</v>
      </c>
      <c r="FJ27" s="1">
        <v>7</v>
      </c>
      <c r="FK27" s="1">
        <v>7</v>
      </c>
      <c r="FM27" s="1"/>
      <c r="FN27" s="14" t="s">
        <v>198</v>
      </c>
      <c r="FO27" s="1">
        <v>37</v>
      </c>
      <c r="FP27" s="1">
        <v>44</v>
      </c>
      <c r="FQ27" s="1">
        <v>49</v>
      </c>
      <c r="FR27" s="1">
        <v>53</v>
      </c>
      <c r="FS27" s="1">
        <v>59</v>
      </c>
      <c r="FT27" s="1">
        <v>63</v>
      </c>
      <c r="FU27" s="1">
        <v>71</v>
      </c>
      <c r="FV27" s="1">
        <v>82</v>
      </c>
      <c r="FW27" s="1">
        <v>96</v>
      </c>
      <c r="FX27" s="1">
        <v>103</v>
      </c>
      <c r="FY27" s="1">
        <v>107</v>
      </c>
      <c r="FZ27" s="1">
        <v>107</v>
      </c>
      <c r="GA27" s="1">
        <v>112</v>
      </c>
      <c r="GB27" s="1">
        <v>117</v>
      </c>
      <c r="GC27" s="1">
        <v>122</v>
      </c>
      <c r="GD27" s="1">
        <v>129</v>
      </c>
      <c r="GE27" s="1">
        <v>129</v>
      </c>
      <c r="GF27" s="1">
        <v>124</v>
      </c>
      <c r="GG27" s="1">
        <v>122</v>
      </c>
      <c r="GH27" s="1">
        <v>126</v>
      </c>
      <c r="GI27" s="1">
        <v>125</v>
      </c>
      <c r="GK27" s="1"/>
      <c r="GL27" s="14" t="s">
        <v>198</v>
      </c>
      <c r="GM27" s="1">
        <v>48</v>
      </c>
      <c r="GN27" s="1">
        <v>29</v>
      </c>
      <c r="GO27" s="1">
        <v>30</v>
      </c>
      <c r="GP27" s="1">
        <v>33</v>
      </c>
      <c r="GQ27" s="1">
        <v>37</v>
      </c>
      <c r="GR27" s="1">
        <v>41</v>
      </c>
      <c r="GS27" s="1">
        <v>46</v>
      </c>
      <c r="GT27" s="1">
        <v>49</v>
      </c>
      <c r="GU27" s="1">
        <v>55</v>
      </c>
      <c r="GV27" s="1">
        <v>57</v>
      </c>
      <c r="GW27" s="1">
        <v>60</v>
      </c>
      <c r="GX27" s="1">
        <v>59</v>
      </c>
      <c r="GY27" s="1">
        <v>61</v>
      </c>
      <c r="GZ27" s="1">
        <v>64</v>
      </c>
      <c r="HA27" s="1">
        <v>65</v>
      </c>
      <c r="HB27" s="1">
        <v>71</v>
      </c>
      <c r="HC27" s="1">
        <v>65</v>
      </c>
      <c r="HD27" s="1">
        <v>71</v>
      </c>
      <c r="HE27" s="1">
        <v>73</v>
      </c>
      <c r="HF27" s="1">
        <v>75</v>
      </c>
      <c r="HG27" s="1">
        <v>77</v>
      </c>
    </row>
    <row r="28" spans="1:215" ht="15">
      <c r="A28" s="5"/>
      <c r="B28" s="14" t="s">
        <v>199</v>
      </c>
      <c r="C28" s="9">
        <v>5211</v>
      </c>
      <c r="D28" s="9">
        <v>4739</v>
      </c>
      <c r="E28" s="9">
        <v>5533</v>
      </c>
      <c r="F28" s="9">
        <v>5631</v>
      </c>
      <c r="G28" s="9">
        <v>5827</v>
      </c>
      <c r="H28" s="9">
        <v>5935</v>
      </c>
      <c r="I28" s="9">
        <v>5803</v>
      </c>
      <c r="J28" s="9">
        <v>5798</v>
      </c>
      <c r="K28" s="9">
        <v>5256</v>
      </c>
      <c r="L28" s="9">
        <v>5404</v>
      </c>
      <c r="M28" s="9">
        <v>5044</v>
      </c>
      <c r="N28" s="9">
        <v>5447</v>
      </c>
      <c r="O28" s="9">
        <v>5143</v>
      </c>
      <c r="P28" s="9">
        <v>4329</v>
      </c>
      <c r="Q28" s="9">
        <v>4215</v>
      </c>
      <c r="R28" s="9">
        <v>4039</v>
      </c>
      <c r="S28" s="9">
        <v>4159</v>
      </c>
      <c r="T28" s="9">
        <v>4310</v>
      </c>
      <c r="U28" s="9">
        <v>3915</v>
      </c>
      <c r="V28" s="9">
        <v>3927</v>
      </c>
      <c r="W28" s="9">
        <v>3491</v>
      </c>
      <c r="Y28" s="5"/>
      <c r="Z28" s="14" t="s">
        <v>199</v>
      </c>
      <c r="AA28" s="9">
        <v>5670</v>
      </c>
      <c r="AB28" s="9">
        <v>5385</v>
      </c>
      <c r="AC28" s="9">
        <v>5604</v>
      </c>
      <c r="AD28" s="9">
        <v>5707</v>
      </c>
      <c r="AE28" s="9">
        <v>5673</v>
      </c>
      <c r="AF28" s="9">
        <v>5615</v>
      </c>
      <c r="AG28" s="9">
        <v>5625</v>
      </c>
      <c r="AH28" s="9">
        <v>5265</v>
      </c>
      <c r="AI28" s="9">
        <v>5353</v>
      </c>
      <c r="AJ28" s="9">
        <v>4743</v>
      </c>
      <c r="AK28" s="9">
        <v>4821</v>
      </c>
      <c r="AL28" s="9">
        <v>5318</v>
      </c>
      <c r="AM28" s="9">
        <v>5437</v>
      </c>
      <c r="AN28" s="9">
        <v>4707</v>
      </c>
      <c r="AO28" s="9">
        <v>4201</v>
      </c>
      <c r="AP28" s="9">
        <v>5224</v>
      </c>
      <c r="AQ28" s="9">
        <v>5368</v>
      </c>
      <c r="AR28" s="9">
        <v>5451</v>
      </c>
      <c r="AS28" s="9">
        <v>5448</v>
      </c>
      <c r="AT28" s="9">
        <v>5324</v>
      </c>
      <c r="AU28" s="9">
        <v>4322</v>
      </c>
      <c r="AW28" s="32"/>
      <c r="AX28" s="43" t="s">
        <v>528</v>
      </c>
      <c r="AY28" s="35">
        <v>4320</v>
      </c>
      <c r="AZ28" s="35">
        <v>4473</v>
      </c>
      <c r="BA28" s="35">
        <v>4782</v>
      </c>
      <c r="BB28" s="35">
        <v>4910</v>
      </c>
      <c r="BC28" s="35">
        <v>5040</v>
      </c>
      <c r="BD28" s="35">
        <v>4957</v>
      </c>
      <c r="BE28" s="35">
        <v>4857</v>
      </c>
      <c r="BF28" s="35">
        <v>4795</v>
      </c>
      <c r="BG28" s="35">
        <v>4799</v>
      </c>
      <c r="BH28" s="35">
        <v>3991</v>
      </c>
      <c r="BI28" s="35">
        <v>4152</v>
      </c>
      <c r="BJ28" s="35">
        <v>4965</v>
      </c>
      <c r="BK28" s="35">
        <v>4843</v>
      </c>
      <c r="BL28" s="35">
        <v>3922</v>
      </c>
      <c r="BM28" s="35">
        <v>3519</v>
      </c>
      <c r="BN28" s="35">
        <v>4262</v>
      </c>
      <c r="BO28" s="35">
        <v>4874</v>
      </c>
      <c r="BP28" s="35">
        <v>4280</v>
      </c>
      <c r="BQ28" s="35">
        <v>4121</v>
      </c>
      <c r="BR28" s="35">
        <v>4051</v>
      </c>
      <c r="BS28" s="35">
        <v>3609</v>
      </c>
      <c r="BT28" s="38"/>
      <c r="BU28" s="32"/>
      <c r="BV28" s="43" t="s">
        <v>528</v>
      </c>
      <c r="BW28" s="35">
        <v>4274</v>
      </c>
      <c r="BX28" s="35">
        <v>4419</v>
      </c>
      <c r="BY28" s="35">
        <v>4512</v>
      </c>
      <c r="BZ28" s="35">
        <v>4609</v>
      </c>
      <c r="CA28" s="35">
        <v>4484</v>
      </c>
      <c r="CB28" s="35">
        <v>4437</v>
      </c>
      <c r="CC28" s="35">
        <v>4329</v>
      </c>
      <c r="CD28" s="35">
        <v>4499</v>
      </c>
      <c r="CE28" s="35">
        <v>4198</v>
      </c>
      <c r="CF28" s="35">
        <v>4277</v>
      </c>
      <c r="CG28" s="35">
        <v>4217</v>
      </c>
      <c r="CH28" s="35">
        <v>4336</v>
      </c>
      <c r="CI28" s="35">
        <v>4233</v>
      </c>
      <c r="CJ28" s="35">
        <v>4118</v>
      </c>
      <c r="CK28" s="35">
        <v>3786</v>
      </c>
      <c r="CL28" s="35">
        <v>3794</v>
      </c>
      <c r="CM28" s="35">
        <v>3750</v>
      </c>
      <c r="CN28" s="35">
        <v>3838</v>
      </c>
      <c r="CO28" s="35">
        <v>3768</v>
      </c>
      <c r="CP28" s="35">
        <v>3859</v>
      </c>
      <c r="CQ28" s="35">
        <v>3293</v>
      </c>
      <c r="CR28" s="38"/>
      <c r="CS28" s="32"/>
      <c r="CT28" s="43" t="s">
        <v>528</v>
      </c>
      <c r="CU28" s="35">
        <v>5106</v>
      </c>
      <c r="CV28" s="35">
        <v>4999</v>
      </c>
      <c r="CW28" s="35">
        <v>5324</v>
      </c>
      <c r="CX28" s="35">
        <v>5348</v>
      </c>
      <c r="CY28" s="35">
        <v>5433</v>
      </c>
      <c r="CZ28" s="35">
        <v>5540</v>
      </c>
      <c r="DA28" s="35">
        <v>5396</v>
      </c>
      <c r="DB28" s="35">
        <v>5408</v>
      </c>
      <c r="DC28" s="35">
        <v>5286</v>
      </c>
      <c r="DD28" s="35">
        <v>5474</v>
      </c>
      <c r="DE28" s="35">
        <v>5565</v>
      </c>
      <c r="DF28" s="35">
        <v>5488</v>
      </c>
      <c r="DG28" s="35">
        <v>5120</v>
      </c>
      <c r="DH28" s="35">
        <v>5352</v>
      </c>
      <c r="DI28" s="35">
        <v>5075</v>
      </c>
      <c r="DJ28" s="35">
        <v>4997</v>
      </c>
      <c r="DK28" s="35">
        <v>4889</v>
      </c>
      <c r="DL28" s="35">
        <v>4660</v>
      </c>
      <c r="DM28" s="35">
        <v>4575</v>
      </c>
      <c r="DN28" s="35">
        <v>4711</v>
      </c>
      <c r="DO28" s="35">
        <v>3984</v>
      </c>
      <c r="DP28" s="38"/>
      <c r="DQ28" s="32"/>
      <c r="DR28" s="43" t="s">
        <v>528</v>
      </c>
      <c r="DS28" s="35">
        <v>4068</v>
      </c>
      <c r="DT28" s="35">
        <v>3915</v>
      </c>
      <c r="DU28" s="35">
        <v>4167</v>
      </c>
      <c r="DV28" s="35">
        <v>4198</v>
      </c>
      <c r="DW28" s="35">
        <v>4227</v>
      </c>
      <c r="DX28" s="35">
        <v>4378</v>
      </c>
      <c r="DY28" s="35">
        <v>4819</v>
      </c>
      <c r="DZ28" s="35">
        <v>3921</v>
      </c>
      <c r="EA28" s="35">
        <v>3609</v>
      </c>
      <c r="EB28" s="35">
        <v>3648</v>
      </c>
      <c r="EC28" s="35">
        <v>4032</v>
      </c>
      <c r="ED28" s="35">
        <v>4133</v>
      </c>
      <c r="EE28" s="35">
        <v>4991</v>
      </c>
      <c r="EF28" s="35">
        <v>5087</v>
      </c>
      <c r="EG28" s="35">
        <v>5115</v>
      </c>
      <c r="EH28" s="35">
        <v>4907</v>
      </c>
      <c r="EI28" s="35">
        <v>5035</v>
      </c>
      <c r="EJ28" s="35">
        <v>4927</v>
      </c>
      <c r="EK28" s="35">
        <v>5368</v>
      </c>
      <c r="EL28" s="35">
        <v>5395</v>
      </c>
      <c r="EM28" s="35">
        <v>4813</v>
      </c>
      <c r="EO28" s="5"/>
      <c r="EP28" s="14" t="s">
        <v>199</v>
      </c>
      <c r="EQ28" s="9">
        <v>4375</v>
      </c>
      <c r="ER28" s="9">
        <v>4294</v>
      </c>
      <c r="ES28" s="9">
        <v>4831</v>
      </c>
      <c r="ET28" s="9">
        <v>5006</v>
      </c>
      <c r="EU28" s="9">
        <v>4825</v>
      </c>
      <c r="EV28" s="9">
        <v>4641</v>
      </c>
      <c r="EW28" s="9">
        <v>4952</v>
      </c>
      <c r="EX28" s="9">
        <v>5422</v>
      </c>
      <c r="EY28" s="9">
        <v>5628</v>
      </c>
      <c r="EZ28" s="9">
        <v>5700</v>
      </c>
      <c r="FA28" s="9">
        <v>5748</v>
      </c>
      <c r="FB28" s="9">
        <v>4767</v>
      </c>
      <c r="FC28" s="9">
        <v>5605</v>
      </c>
      <c r="FD28" s="9">
        <v>5928</v>
      </c>
      <c r="FE28" s="9">
        <v>5453</v>
      </c>
      <c r="FF28" s="9">
        <v>5454</v>
      </c>
      <c r="FG28" s="9">
        <v>5597</v>
      </c>
      <c r="FH28" s="9">
        <v>5651</v>
      </c>
      <c r="FI28" s="9">
        <v>5553</v>
      </c>
      <c r="FJ28" s="9">
        <v>5659</v>
      </c>
      <c r="FK28" s="9">
        <v>5156</v>
      </c>
      <c r="FM28" s="5"/>
      <c r="FN28" s="14" t="s">
        <v>199</v>
      </c>
      <c r="FO28" s="9">
        <v>5020</v>
      </c>
      <c r="FP28" s="9">
        <v>5142</v>
      </c>
      <c r="FQ28" s="9">
        <v>5192</v>
      </c>
      <c r="FR28" s="9">
        <v>5015</v>
      </c>
      <c r="FS28" s="9">
        <v>4781</v>
      </c>
      <c r="FT28" s="9">
        <v>4839</v>
      </c>
      <c r="FU28" s="9">
        <v>4658</v>
      </c>
      <c r="FV28" s="9">
        <v>4572</v>
      </c>
      <c r="FW28" s="9">
        <v>3976</v>
      </c>
      <c r="FX28" s="9">
        <v>3749</v>
      </c>
      <c r="FY28" s="9">
        <v>3681</v>
      </c>
      <c r="FZ28" s="9">
        <v>3329</v>
      </c>
      <c r="GA28" s="9">
        <v>3567</v>
      </c>
      <c r="GB28" s="9">
        <v>3693</v>
      </c>
      <c r="GC28" s="9">
        <v>3692</v>
      </c>
      <c r="GD28" s="9">
        <v>3439</v>
      </c>
      <c r="GE28" s="9">
        <v>3580</v>
      </c>
      <c r="GF28" s="9">
        <v>3668</v>
      </c>
      <c r="GG28" s="9">
        <v>3746</v>
      </c>
      <c r="GH28" s="9">
        <v>3956</v>
      </c>
      <c r="GI28" s="9">
        <v>3307</v>
      </c>
      <c r="GK28" s="5"/>
      <c r="GL28" s="14" t="s">
        <v>199</v>
      </c>
      <c r="GM28" s="9">
        <v>5487</v>
      </c>
      <c r="GN28" s="9">
        <v>5149</v>
      </c>
      <c r="GO28" s="9">
        <v>5277</v>
      </c>
      <c r="GP28" s="9">
        <v>5182</v>
      </c>
      <c r="GQ28" s="9">
        <v>5378</v>
      </c>
      <c r="GR28" s="9">
        <v>5167</v>
      </c>
      <c r="GS28" s="9">
        <v>4610</v>
      </c>
      <c r="GT28" s="9">
        <v>4595</v>
      </c>
      <c r="GU28" s="9">
        <v>4076</v>
      </c>
      <c r="GV28" s="9">
        <v>4085</v>
      </c>
      <c r="GW28" s="9">
        <v>4142</v>
      </c>
      <c r="GX28" s="9">
        <v>3877</v>
      </c>
      <c r="GY28" s="9">
        <v>4041</v>
      </c>
      <c r="GZ28" s="9">
        <v>3985</v>
      </c>
      <c r="HA28" s="9">
        <v>4019</v>
      </c>
      <c r="HB28" s="9">
        <v>4024</v>
      </c>
      <c r="HC28" s="9">
        <v>4275</v>
      </c>
      <c r="HD28" s="9">
        <v>4216</v>
      </c>
      <c r="HE28" s="9">
        <v>4299</v>
      </c>
      <c r="HF28" s="9">
        <v>4074</v>
      </c>
      <c r="HG28" s="9">
        <v>3722</v>
      </c>
    </row>
    <row r="29" spans="1:215" ht="115.5">
      <c r="A29" s="1"/>
      <c r="B29" s="15" t="s">
        <v>529</v>
      </c>
      <c r="C29" s="1">
        <v>4.7</v>
      </c>
      <c r="D29" s="1">
        <v>4.7</v>
      </c>
      <c r="E29" s="1">
        <v>4.7</v>
      </c>
      <c r="F29" s="1">
        <v>4.7</v>
      </c>
      <c r="G29" s="1">
        <v>4.7</v>
      </c>
      <c r="H29" s="1">
        <v>4.3</v>
      </c>
      <c r="I29" s="1">
        <v>4.3</v>
      </c>
      <c r="J29" s="1">
        <v>4.2</v>
      </c>
      <c r="K29" s="1">
        <v>4.2</v>
      </c>
      <c r="L29" s="1">
        <v>5.4</v>
      </c>
      <c r="M29" s="1">
        <v>5.4</v>
      </c>
      <c r="N29" s="1">
        <v>5.4</v>
      </c>
      <c r="O29" s="1">
        <v>5.4</v>
      </c>
      <c r="P29" s="1">
        <v>5.4</v>
      </c>
      <c r="Q29" s="1">
        <v>5.4</v>
      </c>
      <c r="R29" s="1">
        <v>5.4</v>
      </c>
      <c r="S29" s="1">
        <v>5.4</v>
      </c>
      <c r="T29" s="1">
        <v>5.3</v>
      </c>
      <c r="U29" s="1">
        <v>5.3</v>
      </c>
      <c r="V29" s="1">
        <v>5.3</v>
      </c>
      <c r="W29" s="1">
        <v>5.3</v>
      </c>
      <c r="Y29" s="1"/>
      <c r="Z29" s="15" t="s">
        <v>529</v>
      </c>
      <c r="AA29" s="1">
        <v>4.7</v>
      </c>
      <c r="AB29" s="1">
        <v>4.7</v>
      </c>
      <c r="AC29" s="1">
        <v>4.7</v>
      </c>
      <c r="AD29" s="1">
        <v>4.7</v>
      </c>
      <c r="AE29" s="1">
        <v>4.7</v>
      </c>
      <c r="AF29" s="1">
        <v>4.3</v>
      </c>
      <c r="AG29" s="1">
        <v>4.3</v>
      </c>
      <c r="AH29" s="1">
        <v>4.2</v>
      </c>
      <c r="AI29" s="1">
        <v>4.2</v>
      </c>
      <c r="AJ29" s="1">
        <v>5.4</v>
      </c>
      <c r="AK29" s="1">
        <v>5.4</v>
      </c>
      <c r="AL29" s="1">
        <v>5.4</v>
      </c>
      <c r="AM29" s="1">
        <v>5.4</v>
      </c>
      <c r="AN29" s="1">
        <v>5.4</v>
      </c>
      <c r="AO29" s="1">
        <v>5.4</v>
      </c>
      <c r="AP29" s="1">
        <v>5.4</v>
      </c>
      <c r="AQ29" s="1">
        <v>5.4</v>
      </c>
      <c r="AR29" s="1">
        <v>5.3</v>
      </c>
      <c r="AS29" s="1">
        <v>5.3</v>
      </c>
      <c r="AT29" s="1">
        <v>5.3</v>
      </c>
      <c r="AU29" s="1">
        <v>5.3</v>
      </c>
      <c r="AW29" s="22"/>
      <c r="AX29" s="44" t="s">
        <v>530</v>
      </c>
      <c r="AY29" s="22">
        <v>4.7</v>
      </c>
      <c r="AZ29" s="22">
        <v>4.7</v>
      </c>
      <c r="BA29" s="22">
        <v>4.7</v>
      </c>
      <c r="BB29" s="22">
        <v>4.7</v>
      </c>
      <c r="BC29" s="22">
        <v>4.7</v>
      </c>
      <c r="BD29" s="22">
        <v>4.3</v>
      </c>
      <c r="BE29" s="22">
        <v>4.3</v>
      </c>
      <c r="BF29" s="22">
        <v>4.2</v>
      </c>
      <c r="BG29" s="22">
        <v>4.2</v>
      </c>
      <c r="BH29" s="22">
        <v>5.4</v>
      </c>
      <c r="BI29" s="22">
        <v>5.4</v>
      </c>
      <c r="BJ29" s="22">
        <v>5.4</v>
      </c>
      <c r="BK29" s="22">
        <v>5.4</v>
      </c>
      <c r="BL29" s="22">
        <v>5.4</v>
      </c>
      <c r="BM29" s="22">
        <v>5.4</v>
      </c>
      <c r="BN29" s="22">
        <v>5.4</v>
      </c>
      <c r="BO29" s="22">
        <v>5.4</v>
      </c>
      <c r="BP29" s="22">
        <v>5.3</v>
      </c>
      <c r="BQ29" s="22">
        <v>5.3</v>
      </c>
      <c r="BR29" s="22">
        <v>5.3</v>
      </c>
      <c r="BS29" s="22">
        <v>5.3</v>
      </c>
      <c r="BT29" s="38"/>
      <c r="BU29" s="22"/>
      <c r="BV29" s="44" t="s">
        <v>530</v>
      </c>
      <c r="BW29" s="22">
        <v>4.7</v>
      </c>
      <c r="BX29" s="22">
        <v>4.7</v>
      </c>
      <c r="BY29" s="22">
        <v>4.7</v>
      </c>
      <c r="BZ29" s="22">
        <v>4.7</v>
      </c>
      <c r="CA29" s="22">
        <v>4.7</v>
      </c>
      <c r="CB29" s="22">
        <v>4.3</v>
      </c>
      <c r="CC29" s="22">
        <v>4.3</v>
      </c>
      <c r="CD29" s="22">
        <v>4.2</v>
      </c>
      <c r="CE29" s="22">
        <v>4.2</v>
      </c>
      <c r="CF29" s="22">
        <v>5.4</v>
      </c>
      <c r="CG29" s="22">
        <v>5.4</v>
      </c>
      <c r="CH29" s="22">
        <v>5.4</v>
      </c>
      <c r="CI29" s="22">
        <v>5.4</v>
      </c>
      <c r="CJ29" s="22">
        <v>5.4</v>
      </c>
      <c r="CK29" s="22">
        <v>5.4</v>
      </c>
      <c r="CL29" s="22">
        <v>5.4</v>
      </c>
      <c r="CM29" s="22">
        <v>5.4</v>
      </c>
      <c r="CN29" s="22">
        <v>5.3</v>
      </c>
      <c r="CO29" s="22">
        <v>5.3</v>
      </c>
      <c r="CP29" s="22">
        <v>5.3</v>
      </c>
      <c r="CQ29" s="22">
        <v>5.3</v>
      </c>
      <c r="CR29" s="38"/>
      <c r="CS29" s="22"/>
      <c r="CT29" s="44" t="s">
        <v>530</v>
      </c>
      <c r="CU29" s="22">
        <v>4.7</v>
      </c>
      <c r="CV29" s="22">
        <v>4.7</v>
      </c>
      <c r="CW29" s="22">
        <v>4.7</v>
      </c>
      <c r="CX29" s="22">
        <v>4.7</v>
      </c>
      <c r="CY29" s="22">
        <v>4.7</v>
      </c>
      <c r="CZ29" s="22">
        <v>4.3</v>
      </c>
      <c r="DA29" s="22">
        <v>4.3</v>
      </c>
      <c r="DB29" s="22">
        <v>4.2</v>
      </c>
      <c r="DC29" s="22">
        <v>4.2</v>
      </c>
      <c r="DD29" s="22">
        <v>5.4</v>
      </c>
      <c r="DE29" s="22">
        <v>5.4</v>
      </c>
      <c r="DF29" s="22">
        <v>5.4</v>
      </c>
      <c r="DG29" s="22">
        <v>5.4</v>
      </c>
      <c r="DH29" s="22">
        <v>5.4</v>
      </c>
      <c r="DI29" s="22">
        <v>5.4</v>
      </c>
      <c r="DJ29" s="22">
        <v>5.4</v>
      </c>
      <c r="DK29" s="22">
        <v>5.4</v>
      </c>
      <c r="DL29" s="22">
        <v>5.3</v>
      </c>
      <c r="DM29" s="22">
        <v>5.3</v>
      </c>
      <c r="DN29" s="22">
        <v>5.3</v>
      </c>
      <c r="DO29" s="22">
        <v>5.3</v>
      </c>
      <c r="DP29" s="38"/>
      <c r="DQ29" s="22"/>
      <c r="DR29" s="44" t="s">
        <v>530</v>
      </c>
      <c r="DS29" s="22">
        <v>4.7</v>
      </c>
      <c r="DT29" s="22">
        <v>4.7</v>
      </c>
      <c r="DU29" s="22">
        <v>4.7</v>
      </c>
      <c r="DV29" s="22">
        <v>4.7</v>
      </c>
      <c r="DW29" s="22">
        <v>4.7</v>
      </c>
      <c r="DX29" s="22">
        <v>4.3</v>
      </c>
      <c r="DY29" s="22">
        <v>4.3</v>
      </c>
      <c r="DZ29" s="22">
        <v>4.2</v>
      </c>
      <c r="EA29" s="22">
        <v>4.2</v>
      </c>
      <c r="EB29" s="22">
        <v>5.4</v>
      </c>
      <c r="EC29" s="22">
        <v>5.4</v>
      </c>
      <c r="ED29" s="22">
        <v>5.4</v>
      </c>
      <c r="EE29" s="22">
        <v>5.4</v>
      </c>
      <c r="EF29" s="22">
        <v>5.4</v>
      </c>
      <c r="EG29" s="22">
        <v>5.4</v>
      </c>
      <c r="EH29" s="22">
        <v>5.4</v>
      </c>
      <c r="EI29" s="22">
        <v>5.4</v>
      </c>
      <c r="EJ29" s="22">
        <v>5.3</v>
      </c>
      <c r="EK29" s="22">
        <v>5.3</v>
      </c>
      <c r="EL29" s="22">
        <v>5.3</v>
      </c>
      <c r="EM29" s="22">
        <v>5.3</v>
      </c>
      <c r="EO29" s="1"/>
      <c r="EP29" s="15" t="s">
        <v>529</v>
      </c>
      <c r="EQ29" s="1">
        <v>4.7</v>
      </c>
      <c r="ER29" s="1">
        <v>4.7</v>
      </c>
      <c r="ES29" s="1">
        <v>4.7</v>
      </c>
      <c r="ET29" s="1">
        <v>4.7</v>
      </c>
      <c r="EU29" s="1">
        <v>4.7</v>
      </c>
      <c r="EV29" s="1">
        <v>4.3</v>
      </c>
      <c r="EW29" s="1">
        <v>4.3</v>
      </c>
      <c r="EX29" s="1">
        <v>4.2</v>
      </c>
      <c r="EY29" s="1">
        <v>4.2</v>
      </c>
      <c r="EZ29" s="1">
        <v>5.4</v>
      </c>
      <c r="FA29" s="1">
        <v>5.4</v>
      </c>
      <c r="FB29" s="1">
        <v>5.4</v>
      </c>
      <c r="FC29" s="1">
        <v>5.4</v>
      </c>
      <c r="FD29" s="1">
        <v>5.4</v>
      </c>
      <c r="FE29" s="1">
        <v>5.4</v>
      </c>
      <c r="FF29" s="1">
        <v>5.4</v>
      </c>
      <c r="FG29" s="1">
        <v>5.4</v>
      </c>
      <c r="FH29" s="1">
        <v>5.3</v>
      </c>
      <c r="FI29" s="1">
        <v>5.3</v>
      </c>
      <c r="FJ29" s="1">
        <v>5.3</v>
      </c>
      <c r="FK29" s="1">
        <v>5.3</v>
      </c>
      <c r="FM29" s="1"/>
      <c r="FN29" s="15" t="s">
        <v>529</v>
      </c>
      <c r="FO29" s="1">
        <v>4.7</v>
      </c>
      <c r="FP29" s="1">
        <v>4.7</v>
      </c>
      <c r="FQ29" s="1">
        <v>4.7</v>
      </c>
      <c r="FR29" s="1">
        <v>4.7</v>
      </c>
      <c r="FS29" s="1">
        <v>4.7</v>
      </c>
      <c r="FT29" s="1">
        <v>4.3</v>
      </c>
      <c r="FU29" s="1">
        <v>4.3</v>
      </c>
      <c r="FV29" s="1">
        <v>4.2</v>
      </c>
      <c r="FW29" s="1">
        <v>4.2</v>
      </c>
      <c r="FX29" s="1">
        <v>5.4</v>
      </c>
      <c r="FY29" s="1">
        <v>5.4</v>
      </c>
      <c r="FZ29" s="1">
        <v>5.4</v>
      </c>
      <c r="GA29" s="1">
        <v>5.4</v>
      </c>
      <c r="GB29" s="1">
        <v>5.4</v>
      </c>
      <c r="GC29" s="1">
        <v>5.4</v>
      </c>
      <c r="GD29" s="1">
        <v>5.4</v>
      </c>
      <c r="GE29" s="1">
        <v>5.4</v>
      </c>
      <c r="GF29" s="1">
        <v>5.3</v>
      </c>
      <c r="GG29" s="1">
        <v>5.3</v>
      </c>
      <c r="GH29" s="1">
        <v>5.3</v>
      </c>
      <c r="GI29" s="1">
        <v>5.3</v>
      </c>
      <c r="GK29" s="1"/>
      <c r="GL29" s="15" t="s">
        <v>529</v>
      </c>
      <c r="GM29" s="1">
        <v>4.7</v>
      </c>
      <c r="GN29" s="1">
        <v>4.7</v>
      </c>
      <c r="GO29" s="1">
        <v>4.7</v>
      </c>
      <c r="GP29" s="1">
        <v>4.7</v>
      </c>
      <c r="GQ29" s="1">
        <v>4.7</v>
      </c>
      <c r="GR29" s="1">
        <v>4.3</v>
      </c>
      <c r="GS29" s="1">
        <v>4.3</v>
      </c>
      <c r="GT29" s="1">
        <v>4.2</v>
      </c>
      <c r="GU29" s="1">
        <v>4.2</v>
      </c>
      <c r="GV29" s="1">
        <v>5.4</v>
      </c>
      <c r="GW29" s="1">
        <v>5.4</v>
      </c>
      <c r="GX29" s="1">
        <v>5.4</v>
      </c>
      <c r="GY29" s="1">
        <v>5.4</v>
      </c>
      <c r="GZ29" s="1">
        <v>5.4</v>
      </c>
      <c r="HA29" s="1">
        <v>5.4</v>
      </c>
      <c r="HB29" s="1">
        <v>5.4</v>
      </c>
      <c r="HC29" s="1">
        <v>5.4</v>
      </c>
      <c r="HD29" s="1">
        <v>5.3</v>
      </c>
      <c r="HE29" s="1">
        <v>5.3</v>
      </c>
      <c r="HF29" s="1">
        <v>5.3</v>
      </c>
      <c r="HG29" s="1">
        <v>5.3</v>
      </c>
    </row>
    <row r="30" spans="1:215" ht="15">
      <c r="A30" s="300"/>
      <c r="B30" s="300"/>
      <c r="C30" s="1"/>
      <c r="D30" s="1"/>
      <c r="E30" s="1"/>
      <c r="F30" s="1"/>
      <c r="G30" s="1"/>
      <c r="H30" s="1"/>
      <c r="I30" s="1"/>
      <c r="J30" s="1"/>
      <c r="K30" s="1"/>
      <c r="L30" s="1"/>
      <c r="M30" s="1"/>
      <c r="N30" s="1"/>
      <c r="O30" s="1"/>
      <c r="P30" s="1"/>
      <c r="Q30" s="1"/>
      <c r="R30" s="1"/>
      <c r="S30" s="1"/>
      <c r="T30" s="1"/>
      <c r="U30" s="1"/>
      <c r="V30" s="1"/>
      <c r="W30" s="1"/>
      <c r="Y30" s="300"/>
      <c r="Z30" s="300"/>
      <c r="AA30" s="1"/>
      <c r="AB30" s="1"/>
      <c r="AC30" s="1"/>
      <c r="AD30" s="1"/>
      <c r="AE30" s="1"/>
      <c r="AF30" s="1"/>
      <c r="AG30" s="1"/>
      <c r="AH30" s="1"/>
      <c r="AI30" s="1"/>
      <c r="AJ30" s="1"/>
      <c r="AK30" s="1"/>
      <c r="AL30" s="1"/>
      <c r="AM30" s="1"/>
      <c r="AN30" s="1"/>
      <c r="AO30" s="1"/>
      <c r="AP30" s="1"/>
      <c r="AQ30" s="1"/>
      <c r="AR30" s="1"/>
      <c r="AS30" s="1"/>
      <c r="AT30" s="1"/>
      <c r="AU30" s="1"/>
      <c r="AW30" s="310"/>
      <c r="AX30" s="310"/>
      <c r="AY30" s="22"/>
      <c r="AZ30" s="22"/>
      <c r="BA30" s="22"/>
      <c r="BB30" s="22"/>
      <c r="BC30" s="22"/>
      <c r="BD30" s="22"/>
      <c r="BE30" s="22"/>
      <c r="BF30" s="22"/>
      <c r="BG30" s="22"/>
      <c r="BH30" s="22"/>
      <c r="BI30" s="22"/>
      <c r="BJ30" s="22"/>
      <c r="BK30" s="22"/>
      <c r="BL30" s="22"/>
      <c r="BM30" s="22"/>
      <c r="BN30" s="22"/>
      <c r="BO30" s="22"/>
      <c r="BP30" s="22"/>
      <c r="BQ30" s="22"/>
      <c r="BR30" s="22"/>
      <c r="BS30" s="22"/>
      <c r="BT30" s="38"/>
      <c r="BU30" s="310"/>
      <c r="BV30" s="310"/>
      <c r="BW30" s="22"/>
      <c r="BX30" s="22"/>
      <c r="BY30" s="22"/>
      <c r="BZ30" s="22"/>
      <c r="CA30" s="22"/>
      <c r="CB30" s="22"/>
      <c r="CC30" s="22"/>
      <c r="CD30" s="22"/>
      <c r="CE30" s="22"/>
      <c r="CF30" s="22"/>
      <c r="CG30" s="22"/>
      <c r="CH30" s="22"/>
      <c r="CI30" s="22"/>
      <c r="CJ30" s="22"/>
      <c r="CK30" s="22"/>
      <c r="CL30" s="22"/>
      <c r="CM30" s="22"/>
      <c r="CN30" s="22"/>
      <c r="CO30" s="22"/>
      <c r="CP30" s="22"/>
      <c r="CQ30" s="22"/>
      <c r="CR30" s="38"/>
      <c r="CS30" s="310"/>
      <c r="CT30" s="310"/>
      <c r="CU30" s="22"/>
      <c r="CV30" s="22"/>
      <c r="CW30" s="22"/>
      <c r="CX30" s="22"/>
      <c r="CY30" s="22"/>
      <c r="CZ30" s="22"/>
      <c r="DA30" s="22"/>
      <c r="DB30" s="22"/>
      <c r="DC30" s="22"/>
      <c r="DD30" s="22"/>
      <c r="DE30" s="22"/>
      <c r="DF30" s="22"/>
      <c r="DG30" s="22"/>
      <c r="DH30" s="22"/>
      <c r="DI30" s="22"/>
      <c r="DJ30" s="22"/>
      <c r="DK30" s="22"/>
      <c r="DL30" s="22"/>
      <c r="DM30" s="22"/>
      <c r="DN30" s="22"/>
      <c r="DO30" s="22"/>
      <c r="DP30" s="38"/>
      <c r="DQ30" s="310"/>
      <c r="DR30" s="310"/>
      <c r="DS30" s="22"/>
      <c r="DT30" s="22"/>
      <c r="DU30" s="22"/>
      <c r="DV30" s="22"/>
      <c r="DW30" s="22"/>
      <c r="DX30" s="22"/>
      <c r="DY30" s="22"/>
      <c r="DZ30" s="22"/>
      <c r="EA30" s="22"/>
      <c r="EB30" s="22"/>
      <c r="EC30" s="22"/>
      <c r="ED30" s="22"/>
      <c r="EE30" s="22"/>
      <c r="EF30" s="22"/>
      <c r="EG30" s="22"/>
      <c r="EH30" s="22"/>
      <c r="EI30" s="22"/>
      <c r="EJ30" s="22"/>
      <c r="EK30" s="22"/>
      <c r="EL30" s="22"/>
      <c r="EM30" s="22"/>
      <c r="EO30" s="300"/>
      <c r="EP30" s="300"/>
      <c r="EQ30" s="1"/>
      <c r="ER30" s="1"/>
      <c r="ES30" s="1"/>
      <c r="ET30" s="1"/>
      <c r="EU30" s="1"/>
      <c r="EV30" s="1"/>
      <c r="EW30" s="1"/>
      <c r="EX30" s="1"/>
      <c r="EY30" s="1"/>
      <c r="EZ30" s="1"/>
      <c r="FA30" s="1"/>
      <c r="FB30" s="1"/>
      <c r="FC30" s="1"/>
      <c r="FD30" s="1"/>
      <c r="FE30" s="1"/>
      <c r="FF30" s="1"/>
      <c r="FG30" s="1"/>
      <c r="FH30" s="1"/>
      <c r="FI30" s="1"/>
      <c r="FJ30" s="1"/>
      <c r="FK30" s="1"/>
      <c r="FM30" s="300"/>
      <c r="FN30" s="300"/>
      <c r="FO30" s="1"/>
      <c r="FP30" s="1"/>
      <c r="FQ30" s="1"/>
      <c r="FR30" s="1"/>
      <c r="FS30" s="1"/>
      <c r="FT30" s="1"/>
      <c r="FU30" s="1"/>
      <c r="FV30" s="1"/>
      <c r="FW30" s="1"/>
      <c r="FX30" s="1"/>
      <c r="FY30" s="1"/>
      <c r="FZ30" s="1"/>
      <c r="GA30" s="1"/>
      <c r="GB30" s="1"/>
      <c r="GC30" s="1"/>
      <c r="GD30" s="1"/>
      <c r="GE30" s="1"/>
      <c r="GF30" s="1"/>
      <c r="GG30" s="1"/>
      <c r="GH30" s="1"/>
      <c r="GI30" s="1"/>
      <c r="GK30" s="300"/>
      <c r="GL30" s="300"/>
      <c r="GM30" s="1"/>
      <c r="GN30" s="1"/>
      <c r="GO30" s="1"/>
      <c r="GP30" s="1"/>
      <c r="GQ30" s="1"/>
      <c r="GR30" s="1"/>
      <c r="GS30" s="1"/>
      <c r="GT30" s="1"/>
      <c r="GU30" s="1"/>
      <c r="GV30" s="1"/>
      <c r="GW30" s="1"/>
      <c r="GX30" s="1"/>
      <c r="GY30" s="1"/>
      <c r="GZ30" s="1"/>
      <c r="HA30" s="1"/>
      <c r="HB30" s="1"/>
      <c r="HC30" s="1"/>
      <c r="HD30" s="1"/>
      <c r="HE30" s="1"/>
      <c r="HF30" s="1"/>
      <c r="HG30" s="1"/>
    </row>
    <row r="31" spans="1:215" ht="15">
      <c r="A31" s="314" t="s">
        <v>531</v>
      </c>
      <c r="B31" s="314"/>
      <c r="C31" s="1"/>
      <c r="D31" s="1"/>
      <c r="E31" s="1"/>
      <c r="F31" s="1"/>
      <c r="G31" s="1"/>
      <c r="H31" s="1"/>
      <c r="I31" s="1"/>
      <c r="J31" s="1"/>
      <c r="K31" s="1"/>
      <c r="L31" s="1"/>
      <c r="M31" s="1"/>
      <c r="N31" s="1"/>
      <c r="O31" s="1"/>
      <c r="P31" s="1"/>
      <c r="Q31" s="1"/>
      <c r="R31" s="1"/>
      <c r="S31" s="1"/>
      <c r="T31" s="1"/>
      <c r="U31" s="1"/>
      <c r="V31" s="1"/>
      <c r="W31" s="1"/>
      <c r="Y31" s="314" t="s">
        <v>531</v>
      </c>
      <c r="Z31" s="314"/>
      <c r="AA31" s="1"/>
      <c r="AB31" s="1"/>
      <c r="AC31" s="1"/>
      <c r="AD31" s="1"/>
      <c r="AE31" s="1"/>
      <c r="AF31" s="1"/>
      <c r="AG31" s="1"/>
      <c r="AH31" s="1"/>
      <c r="AI31" s="1"/>
      <c r="AJ31" s="1"/>
      <c r="AK31" s="1"/>
      <c r="AL31" s="1"/>
      <c r="AM31" s="1"/>
      <c r="AN31" s="1"/>
      <c r="AO31" s="1"/>
      <c r="AP31" s="1"/>
      <c r="AQ31" s="1"/>
      <c r="AR31" s="1"/>
      <c r="AS31" s="1"/>
      <c r="AT31" s="1"/>
      <c r="AU31" s="1"/>
      <c r="AW31" s="315" t="s">
        <v>532</v>
      </c>
      <c r="AX31" s="315"/>
      <c r="AY31" s="22"/>
      <c r="AZ31" s="22"/>
      <c r="BA31" s="22"/>
      <c r="BB31" s="22"/>
      <c r="BC31" s="22"/>
      <c r="BD31" s="22"/>
      <c r="BE31" s="22"/>
      <c r="BF31" s="22"/>
      <c r="BG31" s="22"/>
      <c r="BH31" s="22"/>
      <c r="BI31" s="22"/>
      <c r="BJ31" s="22"/>
      <c r="BK31" s="22"/>
      <c r="BL31" s="22"/>
      <c r="BM31" s="22"/>
      <c r="BN31" s="22"/>
      <c r="BO31" s="22"/>
      <c r="BP31" s="22"/>
      <c r="BQ31" s="22"/>
      <c r="BR31" s="22"/>
      <c r="BS31" s="22"/>
      <c r="BT31" s="38"/>
      <c r="BU31" s="315" t="s">
        <v>532</v>
      </c>
      <c r="BV31" s="315"/>
      <c r="BW31" s="22"/>
      <c r="BX31" s="22"/>
      <c r="BY31" s="22"/>
      <c r="BZ31" s="22"/>
      <c r="CA31" s="22"/>
      <c r="CB31" s="22"/>
      <c r="CC31" s="22"/>
      <c r="CD31" s="22"/>
      <c r="CE31" s="22"/>
      <c r="CF31" s="22"/>
      <c r="CG31" s="22"/>
      <c r="CH31" s="22"/>
      <c r="CI31" s="22"/>
      <c r="CJ31" s="22"/>
      <c r="CK31" s="22"/>
      <c r="CL31" s="22"/>
      <c r="CM31" s="22"/>
      <c r="CN31" s="22"/>
      <c r="CO31" s="22"/>
      <c r="CP31" s="22"/>
      <c r="CQ31" s="22"/>
      <c r="CR31" s="38"/>
      <c r="CS31" s="315" t="s">
        <v>532</v>
      </c>
      <c r="CT31" s="315"/>
      <c r="CU31" s="22"/>
      <c r="CV31" s="22"/>
      <c r="CW31" s="22"/>
      <c r="CX31" s="22"/>
      <c r="CY31" s="22"/>
      <c r="CZ31" s="22"/>
      <c r="DA31" s="22"/>
      <c r="DB31" s="22"/>
      <c r="DC31" s="22"/>
      <c r="DD31" s="22"/>
      <c r="DE31" s="22"/>
      <c r="DF31" s="22"/>
      <c r="DG31" s="22"/>
      <c r="DH31" s="22"/>
      <c r="DI31" s="22"/>
      <c r="DJ31" s="22"/>
      <c r="DK31" s="22"/>
      <c r="DL31" s="22"/>
      <c r="DM31" s="22"/>
      <c r="DN31" s="22"/>
      <c r="DO31" s="22"/>
      <c r="DP31" s="38"/>
      <c r="DQ31" s="315" t="s">
        <v>532</v>
      </c>
      <c r="DR31" s="315"/>
      <c r="DS31" s="22"/>
      <c r="DT31" s="22"/>
      <c r="DU31" s="22"/>
      <c r="DV31" s="22"/>
      <c r="DW31" s="22"/>
      <c r="DX31" s="22"/>
      <c r="DY31" s="22"/>
      <c r="DZ31" s="22"/>
      <c r="EA31" s="22"/>
      <c r="EB31" s="22"/>
      <c r="EC31" s="22"/>
      <c r="ED31" s="22"/>
      <c r="EE31" s="22"/>
      <c r="EF31" s="22"/>
      <c r="EG31" s="22"/>
      <c r="EH31" s="22"/>
      <c r="EI31" s="22"/>
      <c r="EJ31" s="22"/>
      <c r="EK31" s="22"/>
      <c r="EL31" s="22"/>
      <c r="EM31" s="22"/>
      <c r="EO31" s="314" t="s">
        <v>531</v>
      </c>
      <c r="EP31" s="314"/>
      <c r="EQ31" s="1"/>
      <c r="ER31" s="1"/>
      <c r="ES31" s="1"/>
      <c r="ET31" s="1"/>
      <c r="EU31" s="1"/>
      <c r="EV31" s="1"/>
      <c r="EW31" s="1"/>
      <c r="EX31" s="1"/>
      <c r="EY31" s="1"/>
      <c r="EZ31" s="1"/>
      <c r="FA31" s="1"/>
      <c r="FB31" s="1"/>
      <c r="FC31" s="1"/>
      <c r="FD31" s="1"/>
      <c r="FE31" s="1"/>
      <c r="FF31" s="1"/>
      <c r="FG31" s="1"/>
      <c r="FH31" s="1"/>
      <c r="FI31" s="1"/>
      <c r="FJ31" s="1"/>
      <c r="FK31" s="1"/>
      <c r="FM31" s="314" t="s">
        <v>531</v>
      </c>
      <c r="FN31" s="314"/>
      <c r="FO31" s="1"/>
      <c r="FP31" s="1"/>
      <c r="FQ31" s="1"/>
      <c r="FR31" s="1"/>
      <c r="FS31" s="1"/>
      <c r="FT31" s="1"/>
      <c r="FU31" s="1"/>
      <c r="FV31" s="1"/>
      <c r="FW31" s="1"/>
      <c r="FX31" s="1"/>
      <c r="FY31" s="1"/>
      <c r="FZ31" s="1"/>
      <c r="GA31" s="1"/>
      <c r="GB31" s="1"/>
      <c r="GC31" s="1"/>
      <c r="GD31" s="1"/>
      <c r="GE31" s="1"/>
      <c r="GF31" s="1"/>
      <c r="GG31" s="1"/>
      <c r="GH31" s="1"/>
      <c r="GI31" s="1"/>
      <c r="GK31" s="314" t="s">
        <v>531</v>
      </c>
      <c r="GL31" s="314"/>
      <c r="GM31" s="1"/>
      <c r="GN31" s="1"/>
      <c r="GO31" s="1"/>
      <c r="GP31" s="1"/>
      <c r="GQ31" s="1"/>
      <c r="GR31" s="1"/>
      <c r="GS31" s="1"/>
      <c r="GT31" s="1"/>
      <c r="GU31" s="1"/>
      <c r="GV31" s="1"/>
      <c r="GW31" s="1"/>
      <c r="GX31" s="1"/>
      <c r="GY31" s="1"/>
      <c r="GZ31" s="1"/>
      <c r="HA31" s="1"/>
      <c r="HB31" s="1"/>
      <c r="HC31" s="1"/>
      <c r="HD31" s="1"/>
      <c r="HE31" s="1"/>
      <c r="HF31" s="1"/>
      <c r="HG31" s="1"/>
    </row>
    <row r="32" spans="1:215" ht="15">
      <c r="A32" s="300"/>
      <c r="B32" s="300"/>
      <c r="C32" s="1"/>
      <c r="D32" s="1"/>
      <c r="E32" s="1"/>
      <c r="F32" s="1"/>
      <c r="G32" s="1"/>
      <c r="H32" s="1"/>
      <c r="I32" s="1"/>
      <c r="J32" s="1"/>
      <c r="K32" s="1"/>
      <c r="L32" s="1"/>
      <c r="M32" s="1"/>
      <c r="N32" s="1"/>
      <c r="O32" s="1"/>
      <c r="P32" s="1"/>
      <c r="Q32" s="1"/>
      <c r="R32" s="1"/>
      <c r="S32" s="1"/>
      <c r="T32" s="1"/>
      <c r="U32" s="1"/>
      <c r="V32" s="1"/>
      <c r="W32" s="1"/>
      <c r="Y32" s="300"/>
      <c r="Z32" s="300"/>
      <c r="AA32" s="1"/>
      <c r="AB32" s="1"/>
      <c r="AC32" s="1"/>
      <c r="AD32" s="1"/>
      <c r="AE32" s="1"/>
      <c r="AF32" s="1"/>
      <c r="AG32" s="1"/>
      <c r="AH32" s="1"/>
      <c r="AI32" s="1"/>
      <c r="AJ32" s="1"/>
      <c r="AK32" s="1"/>
      <c r="AL32" s="1"/>
      <c r="AM32" s="1"/>
      <c r="AN32" s="1"/>
      <c r="AO32" s="1"/>
      <c r="AP32" s="1"/>
      <c r="AQ32" s="1"/>
      <c r="AR32" s="1"/>
      <c r="AS32" s="1"/>
      <c r="AT32" s="1"/>
      <c r="AU32" s="1"/>
      <c r="AW32" s="310"/>
      <c r="AX32" s="310"/>
      <c r="AY32" s="22"/>
      <c r="AZ32" s="22"/>
      <c r="BA32" s="22"/>
      <c r="BB32" s="22"/>
      <c r="BC32" s="22"/>
      <c r="BD32" s="22"/>
      <c r="BE32" s="22"/>
      <c r="BF32" s="22"/>
      <c r="BG32" s="22"/>
      <c r="BH32" s="22"/>
      <c r="BI32" s="22"/>
      <c r="BJ32" s="22"/>
      <c r="BK32" s="22"/>
      <c r="BL32" s="22"/>
      <c r="BM32" s="22"/>
      <c r="BN32" s="22"/>
      <c r="BO32" s="22"/>
      <c r="BP32" s="22"/>
      <c r="BQ32" s="22"/>
      <c r="BR32" s="22"/>
      <c r="BS32" s="22"/>
      <c r="BT32" s="38"/>
      <c r="BU32" s="310"/>
      <c r="BV32" s="310"/>
      <c r="BW32" s="22"/>
      <c r="BX32" s="22"/>
      <c r="BY32" s="22"/>
      <c r="BZ32" s="22"/>
      <c r="CA32" s="22"/>
      <c r="CB32" s="22"/>
      <c r="CC32" s="22"/>
      <c r="CD32" s="22"/>
      <c r="CE32" s="22"/>
      <c r="CF32" s="22"/>
      <c r="CG32" s="22"/>
      <c r="CH32" s="22"/>
      <c r="CI32" s="22"/>
      <c r="CJ32" s="22"/>
      <c r="CK32" s="22"/>
      <c r="CL32" s="22"/>
      <c r="CM32" s="22"/>
      <c r="CN32" s="22"/>
      <c r="CO32" s="22"/>
      <c r="CP32" s="22"/>
      <c r="CQ32" s="22"/>
      <c r="CR32" s="38"/>
      <c r="CS32" s="310"/>
      <c r="CT32" s="310"/>
      <c r="CU32" s="22"/>
      <c r="CV32" s="22"/>
      <c r="CW32" s="22"/>
      <c r="CX32" s="22"/>
      <c r="CY32" s="22"/>
      <c r="CZ32" s="22"/>
      <c r="DA32" s="22"/>
      <c r="DB32" s="22"/>
      <c r="DC32" s="22"/>
      <c r="DD32" s="22"/>
      <c r="DE32" s="22"/>
      <c r="DF32" s="22"/>
      <c r="DG32" s="22"/>
      <c r="DH32" s="22"/>
      <c r="DI32" s="22"/>
      <c r="DJ32" s="22"/>
      <c r="DK32" s="22"/>
      <c r="DL32" s="22"/>
      <c r="DM32" s="22"/>
      <c r="DN32" s="22"/>
      <c r="DO32" s="22"/>
      <c r="DP32" s="38"/>
      <c r="DQ32" s="310"/>
      <c r="DR32" s="310"/>
      <c r="DS32" s="22"/>
      <c r="DT32" s="22"/>
      <c r="DU32" s="22"/>
      <c r="DV32" s="22"/>
      <c r="DW32" s="22"/>
      <c r="DX32" s="22"/>
      <c r="DY32" s="22"/>
      <c r="DZ32" s="22"/>
      <c r="EA32" s="22"/>
      <c r="EB32" s="22"/>
      <c r="EC32" s="22"/>
      <c r="ED32" s="22"/>
      <c r="EE32" s="22"/>
      <c r="EF32" s="22"/>
      <c r="EG32" s="22"/>
      <c r="EH32" s="22"/>
      <c r="EI32" s="22"/>
      <c r="EJ32" s="22"/>
      <c r="EK32" s="22"/>
      <c r="EL32" s="22"/>
      <c r="EM32" s="22"/>
      <c r="EO32" s="300"/>
      <c r="EP32" s="300"/>
      <c r="EQ32" s="1"/>
      <c r="ER32" s="1"/>
      <c r="ES32" s="1"/>
      <c r="ET32" s="1"/>
      <c r="EU32" s="1"/>
      <c r="EV32" s="1"/>
      <c r="EW32" s="1"/>
      <c r="EX32" s="1"/>
      <c r="EY32" s="1"/>
      <c r="EZ32" s="1"/>
      <c r="FA32" s="1"/>
      <c r="FB32" s="1"/>
      <c r="FC32" s="1"/>
      <c r="FD32" s="1"/>
      <c r="FE32" s="1"/>
      <c r="FF32" s="1"/>
      <c r="FG32" s="1"/>
      <c r="FH32" s="1"/>
      <c r="FI32" s="1"/>
      <c r="FJ32" s="1"/>
      <c r="FK32" s="1"/>
      <c r="FM32" s="300"/>
      <c r="FN32" s="300"/>
      <c r="FO32" s="1"/>
      <c r="FP32" s="1"/>
      <c r="FQ32" s="1"/>
      <c r="FR32" s="1"/>
      <c r="FS32" s="1"/>
      <c r="FT32" s="1"/>
      <c r="FU32" s="1"/>
      <c r="FV32" s="1"/>
      <c r="FW32" s="1"/>
      <c r="FX32" s="1"/>
      <c r="FY32" s="1"/>
      <c r="FZ32" s="1"/>
      <c r="GA32" s="1"/>
      <c r="GB32" s="1"/>
      <c r="GC32" s="1"/>
      <c r="GD32" s="1"/>
      <c r="GE32" s="1"/>
      <c r="GF32" s="1"/>
      <c r="GG32" s="1"/>
      <c r="GH32" s="1"/>
      <c r="GI32" s="1"/>
      <c r="GK32" s="300"/>
      <c r="GL32" s="300"/>
      <c r="GM32" s="1"/>
      <c r="GN32" s="1"/>
      <c r="GO32" s="1"/>
      <c r="GP32" s="1"/>
      <c r="GQ32" s="1"/>
      <c r="GR32" s="1"/>
      <c r="GS32" s="1"/>
      <c r="GT32" s="1"/>
      <c r="GU32" s="1"/>
      <c r="GV32" s="1"/>
      <c r="GW32" s="1"/>
      <c r="GX32" s="1"/>
      <c r="GY32" s="1"/>
      <c r="GZ32" s="1"/>
      <c r="HA32" s="1"/>
      <c r="HB32" s="1"/>
      <c r="HC32" s="1"/>
      <c r="HD32" s="1"/>
      <c r="HE32" s="1"/>
      <c r="HF32" s="1"/>
      <c r="HG32" s="1"/>
    </row>
    <row r="33" spans="1:215" ht="15">
      <c r="A33" s="300"/>
      <c r="B33" s="300"/>
      <c r="C33" s="1"/>
      <c r="D33" s="1"/>
      <c r="E33" s="1"/>
      <c r="F33" s="1"/>
      <c r="G33" s="1"/>
      <c r="H33" s="1"/>
      <c r="I33" s="1"/>
      <c r="J33" s="1"/>
      <c r="K33" s="1"/>
      <c r="L33" s="1"/>
      <c r="M33" s="1"/>
      <c r="N33" s="1"/>
      <c r="O33" s="1"/>
      <c r="P33" s="1"/>
      <c r="Q33" s="1"/>
      <c r="R33" s="1"/>
      <c r="S33" s="1"/>
      <c r="T33" s="1"/>
      <c r="U33" s="1"/>
      <c r="V33" s="1"/>
      <c r="W33" s="1"/>
      <c r="Y33" s="300"/>
      <c r="Z33" s="300"/>
      <c r="AA33" s="1"/>
      <c r="AB33" s="1"/>
      <c r="AC33" s="1"/>
      <c r="AD33" s="1"/>
      <c r="AE33" s="1"/>
      <c r="AF33" s="1"/>
      <c r="AG33" s="1"/>
      <c r="AH33" s="1"/>
      <c r="AI33" s="1"/>
      <c r="AJ33" s="1"/>
      <c r="AK33" s="1"/>
      <c r="AL33" s="1"/>
      <c r="AM33" s="1"/>
      <c r="AN33" s="1"/>
      <c r="AO33" s="1"/>
      <c r="AP33" s="1"/>
      <c r="AQ33" s="1"/>
      <c r="AR33" s="1"/>
      <c r="AS33" s="1"/>
      <c r="AT33" s="1"/>
      <c r="AU33" s="1"/>
      <c r="AW33" s="310"/>
      <c r="AX33" s="310"/>
      <c r="AY33" s="22"/>
      <c r="AZ33" s="22"/>
      <c r="BA33" s="22"/>
      <c r="BB33" s="22"/>
      <c r="BC33" s="22"/>
      <c r="BD33" s="22"/>
      <c r="BE33" s="22"/>
      <c r="BF33" s="22"/>
      <c r="BG33" s="22"/>
      <c r="BH33" s="22"/>
      <c r="BI33" s="22"/>
      <c r="BJ33" s="22"/>
      <c r="BK33" s="22"/>
      <c r="BL33" s="22"/>
      <c r="BM33" s="22"/>
      <c r="BN33" s="22"/>
      <c r="BO33" s="22"/>
      <c r="BP33" s="22"/>
      <c r="BQ33" s="22"/>
      <c r="BR33" s="22"/>
      <c r="BS33" s="22"/>
      <c r="BT33" s="38"/>
      <c r="BU33" s="310"/>
      <c r="BV33" s="310"/>
      <c r="BW33" s="22"/>
      <c r="BX33" s="22"/>
      <c r="BY33" s="22"/>
      <c r="BZ33" s="22"/>
      <c r="CA33" s="22"/>
      <c r="CB33" s="22"/>
      <c r="CC33" s="22"/>
      <c r="CD33" s="22"/>
      <c r="CE33" s="22"/>
      <c r="CF33" s="22"/>
      <c r="CG33" s="22"/>
      <c r="CH33" s="22"/>
      <c r="CI33" s="22"/>
      <c r="CJ33" s="22"/>
      <c r="CK33" s="22"/>
      <c r="CL33" s="22"/>
      <c r="CM33" s="22"/>
      <c r="CN33" s="22"/>
      <c r="CO33" s="22"/>
      <c r="CP33" s="22"/>
      <c r="CQ33" s="22"/>
      <c r="CR33" s="38"/>
      <c r="CS33" s="310"/>
      <c r="CT33" s="310"/>
      <c r="CU33" s="22"/>
      <c r="CV33" s="22"/>
      <c r="CW33" s="22"/>
      <c r="CX33" s="22"/>
      <c r="CY33" s="22"/>
      <c r="CZ33" s="22"/>
      <c r="DA33" s="22"/>
      <c r="DB33" s="22"/>
      <c r="DC33" s="22"/>
      <c r="DD33" s="22"/>
      <c r="DE33" s="22"/>
      <c r="DF33" s="22"/>
      <c r="DG33" s="22"/>
      <c r="DH33" s="22"/>
      <c r="DI33" s="22"/>
      <c r="DJ33" s="22"/>
      <c r="DK33" s="22"/>
      <c r="DL33" s="22"/>
      <c r="DM33" s="22"/>
      <c r="DN33" s="22"/>
      <c r="DO33" s="22"/>
      <c r="DP33" s="38"/>
      <c r="DQ33" s="310"/>
      <c r="DR33" s="310"/>
      <c r="DS33" s="22"/>
      <c r="DT33" s="22"/>
      <c r="DU33" s="22"/>
      <c r="DV33" s="22"/>
      <c r="DW33" s="22"/>
      <c r="DX33" s="22"/>
      <c r="DY33" s="22"/>
      <c r="DZ33" s="22"/>
      <c r="EA33" s="22"/>
      <c r="EB33" s="22"/>
      <c r="EC33" s="22"/>
      <c r="ED33" s="22"/>
      <c r="EE33" s="22"/>
      <c r="EF33" s="22"/>
      <c r="EG33" s="22"/>
      <c r="EH33" s="22"/>
      <c r="EI33" s="22"/>
      <c r="EJ33" s="22"/>
      <c r="EK33" s="22"/>
      <c r="EL33" s="22"/>
      <c r="EM33" s="22"/>
      <c r="EO33" s="300"/>
      <c r="EP33" s="300"/>
      <c r="EQ33" s="1"/>
      <c r="ER33" s="1"/>
      <c r="ES33" s="1"/>
      <c r="ET33" s="1"/>
      <c r="EU33" s="1"/>
      <c r="EV33" s="1"/>
      <c r="EW33" s="1"/>
      <c r="EX33" s="1"/>
      <c r="EY33" s="1"/>
      <c r="EZ33" s="1"/>
      <c r="FA33" s="1"/>
      <c r="FB33" s="1"/>
      <c r="FC33" s="1"/>
      <c r="FD33" s="1"/>
      <c r="FE33" s="1"/>
      <c r="FF33" s="1"/>
      <c r="FG33" s="1"/>
      <c r="FH33" s="1"/>
      <c r="FI33" s="1"/>
      <c r="FJ33" s="1"/>
      <c r="FK33" s="1"/>
      <c r="FM33" s="300"/>
      <c r="FN33" s="300"/>
      <c r="FO33" s="1"/>
      <c r="FP33" s="1"/>
      <c r="FQ33" s="1"/>
      <c r="FR33" s="1"/>
      <c r="FS33" s="1"/>
      <c r="FT33" s="1"/>
      <c r="FU33" s="1"/>
      <c r="FV33" s="1"/>
      <c r="FW33" s="1"/>
      <c r="FX33" s="1"/>
      <c r="FY33" s="1"/>
      <c r="FZ33" s="1"/>
      <c r="GA33" s="1"/>
      <c r="GB33" s="1"/>
      <c r="GC33" s="1"/>
      <c r="GD33" s="1"/>
      <c r="GE33" s="1"/>
      <c r="GF33" s="1"/>
      <c r="GG33" s="1"/>
      <c r="GH33" s="1"/>
      <c r="GI33" s="1"/>
      <c r="GK33" s="300"/>
      <c r="GL33" s="300"/>
      <c r="GM33" s="1"/>
      <c r="GN33" s="1"/>
      <c r="GO33" s="1"/>
      <c r="GP33" s="1"/>
      <c r="GQ33" s="1"/>
      <c r="GR33" s="1"/>
      <c r="GS33" s="1"/>
      <c r="GT33" s="1"/>
      <c r="GU33" s="1"/>
      <c r="GV33" s="1"/>
      <c r="GW33" s="1"/>
      <c r="GX33" s="1"/>
      <c r="GY33" s="1"/>
      <c r="GZ33" s="1"/>
      <c r="HA33" s="1"/>
      <c r="HB33" s="1"/>
      <c r="HC33" s="1"/>
      <c r="HD33" s="1"/>
      <c r="HE33" s="1"/>
      <c r="HF33" s="1"/>
      <c r="HG33" s="1"/>
    </row>
    <row r="34" spans="1:215" ht="15">
      <c r="A34" s="300"/>
      <c r="B34" s="300"/>
      <c r="C34" s="1"/>
      <c r="D34" s="1"/>
      <c r="E34" s="1"/>
      <c r="F34" s="1"/>
      <c r="G34" s="1"/>
      <c r="H34" s="1"/>
      <c r="I34" s="1"/>
      <c r="J34" s="1"/>
      <c r="K34" s="1"/>
      <c r="L34" s="1"/>
      <c r="M34" s="1"/>
      <c r="N34" s="1"/>
      <c r="O34" s="1"/>
      <c r="P34" s="1"/>
      <c r="Q34" s="1"/>
      <c r="R34" s="1"/>
      <c r="S34" s="1"/>
      <c r="T34" s="1"/>
      <c r="U34" s="1"/>
      <c r="V34" s="1"/>
      <c r="W34" s="1"/>
      <c r="Y34" s="300"/>
      <c r="Z34" s="300"/>
      <c r="AA34" s="1"/>
      <c r="AB34" s="1"/>
      <c r="AC34" s="1"/>
      <c r="AD34" s="1"/>
      <c r="AE34" s="1"/>
      <c r="AF34" s="1"/>
      <c r="AG34" s="1"/>
      <c r="AH34" s="1"/>
      <c r="AI34" s="1"/>
      <c r="AJ34" s="1"/>
      <c r="AK34" s="1"/>
      <c r="AL34" s="1"/>
      <c r="AM34" s="1"/>
      <c r="AN34" s="1"/>
      <c r="AO34" s="1"/>
      <c r="AP34" s="1"/>
      <c r="AQ34" s="1"/>
      <c r="AR34" s="1"/>
      <c r="AS34" s="1"/>
      <c r="AT34" s="1"/>
      <c r="AU34" s="1"/>
      <c r="AW34" s="310"/>
      <c r="AX34" s="310"/>
      <c r="AY34" s="22"/>
      <c r="AZ34" s="22"/>
      <c r="BA34" s="22"/>
      <c r="BB34" s="22"/>
      <c r="BC34" s="22"/>
      <c r="BD34" s="22"/>
      <c r="BE34" s="22"/>
      <c r="BF34" s="22"/>
      <c r="BG34" s="22"/>
      <c r="BH34" s="22"/>
      <c r="BI34" s="22"/>
      <c r="BJ34" s="22"/>
      <c r="BK34" s="22"/>
      <c r="BL34" s="22"/>
      <c r="BM34" s="22"/>
      <c r="BN34" s="22"/>
      <c r="BO34" s="22"/>
      <c r="BP34" s="22"/>
      <c r="BQ34" s="22"/>
      <c r="BR34" s="22"/>
      <c r="BS34" s="22"/>
      <c r="BT34" s="38"/>
      <c r="BU34" s="310"/>
      <c r="BV34" s="310"/>
      <c r="BW34" s="22"/>
      <c r="BX34" s="22"/>
      <c r="BY34" s="22"/>
      <c r="BZ34" s="22"/>
      <c r="CA34" s="22"/>
      <c r="CB34" s="22"/>
      <c r="CC34" s="22"/>
      <c r="CD34" s="22"/>
      <c r="CE34" s="22"/>
      <c r="CF34" s="22"/>
      <c r="CG34" s="22"/>
      <c r="CH34" s="22"/>
      <c r="CI34" s="22"/>
      <c r="CJ34" s="22"/>
      <c r="CK34" s="22"/>
      <c r="CL34" s="22"/>
      <c r="CM34" s="22"/>
      <c r="CN34" s="22"/>
      <c r="CO34" s="22"/>
      <c r="CP34" s="22"/>
      <c r="CQ34" s="22"/>
      <c r="CR34" s="38"/>
      <c r="CS34" s="310"/>
      <c r="CT34" s="310"/>
      <c r="CU34" s="22"/>
      <c r="CV34" s="22"/>
      <c r="CW34" s="22"/>
      <c r="CX34" s="22"/>
      <c r="CY34" s="22"/>
      <c r="CZ34" s="22"/>
      <c r="DA34" s="22"/>
      <c r="DB34" s="22"/>
      <c r="DC34" s="22"/>
      <c r="DD34" s="22"/>
      <c r="DE34" s="22"/>
      <c r="DF34" s="22"/>
      <c r="DG34" s="22"/>
      <c r="DH34" s="22"/>
      <c r="DI34" s="22"/>
      <c r="DJ34" s="22"/>
      <c r="DK34" s="22"/>
      <c r="DL34" s="22"/>
      <c r="DM34" s="22"/>
      <c r="DN34" s="22"/>
      <c r="DO34" s="22"/>
      <c r="DP34" s="38"/>
      <c r="DQ34" s="310"/>
      <c r="DR34" s="310"/>
      <c r="DS34" s="22"/>
      <c r="DT34" s="22"/>
      <c r="DU34" s="22"/>
      <c r="DV34" s="22"/>
      <c r="DW34" s="22"/>
      <c r="DX34" s="22"/>
      <c r="DY34" s="22"/>
      <c r="DZ34" s="22"/>
      <c r="EA34" s="22"/>
      <c r="EB34" s="22"/>
      <c r="EC34" s="22"/>
      <c r="ED34" s="22"/>
      <c r="EE34" s="22"/>
      <c r="EF34" s="22"/>
      <c r="EG34" s="22"/>
      <c r="EH34" s="22"/>
      <c r="EI34" s="22"/>
      <c r="EJ34" s="22"/>
      <c r="EK34" s="22"/>
      <c r="EL34" s="22"/>
      <c r="EM34" s="22"/>
      <c r="EO34" s="300"/>
      <c r="EP34" s="300"/>
      <c r="EQ34" s="1"/>
      <c r="ER34" s="1"/>
      <c r="ES34" s="1"/>
      <c r="ET34" s="1"/>
      <c r="EU34" s="1"/>
      <c r="EV34" s="1"/>
      <c r="EW34" s="1"/>
      <c r="EX34" s="1"/>
      <c r="EY34" s="1"/>
      <c r="EZ34" s="1"/>
      <c r="FA34" s="1"/>
      <c r="FB34" s="1"/>
      <c r="FC34" s="1"/>
      <c r="FD34" s="1"/>
      <c r="FE34" s="1"/>
      <c r="FF34" s="1"/>
      <c r="FG34" s="1"/>
      <c r="FH34" s="1"/>
      <c r="FI34" s="1"/>
      <c r="FJ34" s="1"/>
      <c r="FK34" s="1"/>
      <c r="FM34" s="300"/>
      <c r="FN34" s="300"/>
      <c r="FO34" s="1"/>
      <c r="FP34" s="1"/>
      <c r="FQ34" s="1"/>
      <c r="FR34" s="1"/>
      <c r="FS34" s="1"/>
      <c r="FT34" s="1"/>
      <c r="FU34" s="1"/>
      <c r="FV34" s="1"/>
      <c r="FW34" s="1"/>
      <c r="FX34" s="1"/>
      <c r="FY34" s="1"/>
      <c r="FZ34" s="1"/>
      <c r="GA34" s="1"/>
      <c r="GB34" s="1"/>
      <c r="GC34" s="1"/>
      <c r="GD34" s="1"/>
      <c r="GE34" s="1"/>
      <c r="GF34" s="1"/>
      <c r="GG34" s="1"/>
      <c r="GH34" s="1"/>
      <c r="GI34" s="1"/>
      <c r="GK34" s="300"/>
      <c r="GL34" s="300"/>
      <c r="GM34" s="1"/>
      <c r="GN34" s="1"/>
      <c r="GO34" s="1"/>
      <c r="GP34" s="1"/>
      <c r="GQ34" s="1"/>
      <c r="GR34" s="1"/>
      <c r="GS34" s="1"/>
      <c r="GT34" s="1"/>
      <c r="GU34" s="1"/>
      <c r="GV34" s="1"/>
      <c r="GW34" s="1"/>
      <c r="GX34" s="1"/>
      <c r="GY34" s="1"/>
      <c r="GZ34" s="1"/>
      <c r="HA34" s="1"/>
      <c r="HB34" s="1"/>
      <c r="HC34" s="1"/>
      <c r="HD34" s="1"/>
      <c r="HE34" s="1"/>
      <c r="HF34" s="1"/>
      <c r="HG34" s="1"/>
    </row>
    <row r="35" spans="1:215" ht="15">
      <c r="A35" s="300"/>
      <c r="B35" s="300"/>
      <c r="C35" s="1"/>
      <c r="D35" s="1"/>
      <c r="E35" s="1"/>
      <c r="F35" s="1"/>
      <c r="G35" s="1"/>
      <c r="H35" s="1"/>
      <c r="I35" s="1"/>
      <c r="J35" s="1"/>
      <c r="K35" s="1"/>
      <c r="L35" s="1"/>
      <c r="M35" s="1"/>
      <c r="N35" s="1"/>
      <c r="O35" s="1"/>
      <c r="P35" s="1"/>
      <c r="Q35" s="1"/>
      <c r="R35" s="1"/>
      <c r="S35" s="1"/>
      <c r="T35" s="1"/>
      <c r="U35" s="1"/>
      <c r="V35" s="1"/>
      <c r="W35" s="1"/>
      <c r="Y35" s="300"/>
      <c r="Z35" s="300"/>
      <c r="AA35" s="1"/>
      <c r="AB35" s="1"/>
      <c r="AC35" s="1"/>
      <c r="AD35" s="1"/>
      <c r="AE35" s="1"/>
      <c r="AF35" s="1"/>
      <c r="AG35" s="1"/>
      <c r="AH35" s="1"/>
      <c r="AI35" s="1"/>
      <c r="AJ35" s="1"/>
      <c r="AK35" s="1"/>
      <c r="AL35" s="1"/>
      <c r="AM35" s="1"/>
      <c r="AN35" s="1"/>
      <c r="AO35" s="1"/>
      <c r="AP35" s="1"/>
      <c r="AQ35" s="1"/>
      <c r="AR35" s="1"/>
      <c r="AS35" s="1"/>
      <c r="AT35" s="1"/>
      <c r="AU35" s="1"/>
      <c r="AW35" s="310"/>
      <c r="AX35" s="310"/>
      <c r="AY35" s="22"/>
      <c r="AZ35" s="22"/>
      <c r="BA35" s="22"/>
      <c r="BB35" s="22"/>
      <c r="BC35" s="22"/>
      <c r="BD35" s="22"/>
      <c r="BE35" s="22"/>
      <c r="BF35" s="22"/>
      <c r="BG35" s="22"/>
      <c r="BH35" s="22"/>
      <c r="BI35" s="22"/>
      <c r="BJ35" s="22"/>
      <c r="BK35" s="22"/>
      <c r="BL35" s="22"/>
      <c r="BM35" s="22"/>
      <c r="BN35" s="22"/>
      <c r="BO35" s="22"/>
      <c r="BP35" s="22"/>
      <c r="BQ35" s="22"/>
      <c r="BR35" s="22"/>
      <c r="BS35" s="22"/>
      <c r="BT35" s="38"/>
      <c r="BU35" s="310"/>
      <c r="BV35" s="310"/>
      <c r="BW35" s="22"/>
      <c r="BX35" s="22"/>
      <c r="BY35" s="22"/>
      <c r="BZ35" s="22"/>
      <c r="CA35" s="22"/>
      <c r="CB35" s="22"/>
      <c r="CC35" s="22"/>
      <c r="CD35" s="22"/>
      <c r="CE35" s="22"/>
      <c r="CF35" s="22"/>
      <c r="CG35" s="22"/>
      <c r="CH35" s="22"/>
      <c r="CI35" s="22"/>
      <c r="CJ35" s="22"/>
      <c r="CK35" s="22"/>
      <c r="CL35" s="22"/>
      <c r="CM35" s="22"/>
      <c r="CN35" s="22"/>
      <c r="CO35" s="22"/>
      <c r="CP35" s="22"/>
      <c r="CQ35" s="22"/>
      <c r="CR35" s="38"/>
      <c r="CS35" s="310"/>
      <c r="CT35" s="310"/>
      <c r="CU35" s="22"/>
      <c r="CV35" s="22"/>
      <c r="CW35" s="22"/>
      <c r="CX35" s="22"/>
      <c r="CY35" s="22"/>
      <c r="CZ35" s="22"/>
      <c r="DA35" s="22"/>
      <c r="DB35" s="22"/>
      <c r="DC35" s="22"/>
      <c r="DD35" s="22"/>
      <c r="DE35" s="22"/>
      <c r="DF35" s="22"/>
      <c r="DG35" s="22"/>
      <c r="DH35" s="22"/>
      <c r="DI35" s="22"/>
      <c r="DJ35" s="22"/>
      <c r="DK35" s="22"/>
      <c r="DL35" s="22"/>
      <c r="DM35" s="22"/>
      <c r="DN35" s="22"/>
      <c r="DO35" s="22"/>
      <c r="DP35" s="38"/>
      <c r="DQ35" s="310"/>
      <c r="DR35" s="310"/>
      <c r="DS35" s="22"/>
      <c r="DT35" s="22"/>
      <c r="DU35" s="22"/>
      <c r="DV35" s="22"/>
      <c r="DW35" s="22"/>
      <c r="DX35" s="22"/>
      <c r="DY35" s="22"/>
      <c r="DZ35" s="22"/>
      <c r="EA35" s="22"/>
      <c r="EB35" s="22"/>
      <c r="EC35" s="22"/>
      <c r="ED35" s="22"/>
      <c r="EE35" s="22"/>
      <c r="EF35" s="22"/>
      <c r="EG35" s="22"/>
      <c r="EH35" s="22"/>
      <c r="EI35" s="22"/>
      <c r="EJ35" s="22"/>
      <c r="EK35" s="22"/>
      <c r="EL35" s="22"/>
      <c r="EM35" s="22"/>
      <c r="EO35" s="300"/>
      <c r="EP35" s="300"/>
      <c r="EQ35" s="1"/>
      <c r="ER35" s="1"/>
      <c r="ES35" s="1"/>
      <c r="ET35" s="1"/>
      <c r="EU35" s="1"/>
      <c r="EV35" s="1"/>
      <c r="EW35" s="1"/>
      <c r="EX35" s="1"/>
      <c r="EY35" s="1"/>
      <c r="EZ35" s="1"/>
      <c r="FA35" s="1"/>
      <c r="FB35" s="1"/>
      <c r="FC35" s="1"/>
      <c r="FD35" s="1"/>
      <c r="FE35" s="1"/>
      <c r="FF35" s="1"/>
      <c r="FG35" s="1"/>
      <c r="FH35" s="1"/>
      <c r="FI35" s="1"/>
      <c r="FJ35" s="1"/>
      <c r="FK35" s="1"/>
      <c r="FM35" s="300"/>
      <c r="FN35" s="300"/>
      <c r="FO35" s="1"/>
      <c r="FP35" s="1"/>
      <c r="FQ35" s="1"/>
      <c r="FR35" s="1"/>
      <c r="FS35" s="1"/>
      <c r="FT35" s="1"/>
      <c r="FU35" s="1"/>
      <c r="FV35" s="1"/>
      <c r="FW35" s="1"/>
      <c r="FX35" s="1"/>
      <c r="FY35" s="1"/>
      <c r="FZ35" s="1"/>
      <c r="GA35" s="1"/>
      <c r="GB35" s="1"/>
      <c r="GC35" s="1"/>
      <c r="GD35" s="1"/>
      <c r="GE35" s="1"/>
      <c r="GF35" s="1"/>
      <c r="GG35" s="1"/>
      <c r="GH35" s="1"/>
      <c r="GI35" s="1"/>
      <c r="GK35" s="300"/>
      <c r="GL35" s="300"/>
      <c r="GM35" s="1"/>
      <c r="GN35" s="1"/>
      <c r="GO35" s="1"/>
      <c r="GP35" s="1"/>
      <c r="GQ35" s="1"/>
      <c r="GR35" s="1"/>
      <c r="GS35" s="1"/>
      <c r="GT35" s="1"/>
      <c r="GU35" s="1"/>
      <c r="GV35" s="1"/>
      <c r="GW35" s="1"/>
      <c r="GX35" s="1"/>
      <c r="GY35" s="1"/>
      <c r="GZ35" s="1"/>
      <c r="HA35" s="1"/>
      <c r="HB35" s="1"/>
      <c r="HC35" s="1"/>
      <c r="HD35" s="1"/>
      <c r="HE35" s="1"/>
      <c r="HF35" s="1"/>
      <c r="HG35" s="1"/>
    </row>
    <row r="36" spans="1:215" ht="15">
      <c r="A36" s="300"/>
      <c r="B36" s="300"/>
      <c r="C36" s="1"/>
      <c r="D36" s="1"/>
      <c r="E36" s="1"/>
      <c r="F36" s="1"/>
      <c r="G36" s="1"/>
      <c r="H36" s="1"/>
      <c r="I36" s="1"/>
      <c r="J36" s="1"/>
      <c r="K36" s="1"/>
      <c r="L36" s="1"/>
      <c r="M36" s="1"/>
      <c r="N36" s="1"/>
      <c r="O36" s="1"/>
      <c r="P36" s="1"/>
      <c r="Q36" s="1"/>
      <c r="R36" s="1"/>
      <c r="S36" s="1"/>
      <c r="T36" s="1"/>
      <c r="U36" s="1"/>
      <c r="V36" s="1"/>
      <c r="W36" s="1"/>
      <c r="Y36" s="300"/>
      <c r="Z36" s="300"/>
      <c r="AA36" s="1"/>
      <c r="AB36" s="1"/>
      <c r="AC36" s="1"/>
      <c r="AD36" s="1"/>
      <c r="AE36" s="1"/>
      <c r="AF36" s="1"/>
      <c r="AG36" s="1"/>
      <c r="AH36" s="1"/>
      <c r="AI36" s="1"/>
      <c r="AJ36" s="1"/>
      <c r="AK36" s="1"/>
      <c r="AL36" s="1"/>
      <c r="AM36" s="1"/>
      <c r="AN36" s="1"/>
      <c r="AO36" s="1"/>
      <c r="AP36" s="1"/>
      <c r="AQ36" s="1"/>
      <c r="AR36" s="1"/>
      <c r="AS36" s="1"/>
      <c r="AT36" s="1"/>
      <c r="AU36" s="1"/>
      <c r="AW36" s="310"/>
      <c r="AX36" s="310"/>
      <c r="AY36" s="22"/>
      <c r="AZ36" s="22"/>
      <c r="BA36" s="22"/>
      <c r="BB36" s="22"/>
      <c r="BC36" s="22"/>
      <c r="BD36" s="22"/>
      <c r="BE36" s="22"/>
      <c r="BF36" s="22"/>
      <c r="BG36" s="22"/>
      <c r="BH36" s="22"/>
      <c r="BI36" s="22"/>
      <c r="BJ36" s="22"/>
      <c r="BK36" s="22"/>
      <c r="BL36" s="22"/>
      <c r="BM36" s="22"/>
      <c r="BN36" s="22"/>
      <c r="BO36" s="22"/>
      <c r="BP36" s="22"/>
      <c r="BQ36" s="22"/>
      <c r="BR36" s="22"/>
      <c r="BS36" s="22"/>
      <c r="BT36" s="38"/>
      <c r="BU36" s="310"/>
      <c r="BV36" s="310"/>
      <c r="BW36" s="22"/>
      <c r="BX36" s="22"/>
      <c r="BY36" s="22"/>
      <c r="BZ36" s="22"/>
      <c r="CA36" s="22"/>
      <c r="CB36" s="22"/>
      <c r="CC36" s="22"/>
      <c r="CD36" s="22"/>
      <c r="CE36" s="22"/>
      <c r="CF36" s="22"/>
      <c r="CG36" s="22"/>
      <c r="CH36" s="22"/>
      <c r="CI36" s="22"/>
      <c r="CJ36" s="22"/>
      <c r="CK36" s="22"/>
      <c r="CL36" s="22"/>
      <c r="CM36" s="22"/>
      <c r="CN36" s="22"/>
      <c r="CO36" s="22"/>
      <c r="CP36" s="22"/>
      <c r="CQ36" s="22"/>
      <c r="CR36" s="38"/>
      <c r="CS36" s="310"/>
      <c r="CT36" s="310"/>
      <c r="CU36" s="22"/>
      <c r="CV36" s="22"/>
      <c r="CW36" s="22"/>
      <c r="CX36" s="22"/>
      <c r="CY36" s="22"/>
      <c r="CZ36" s="22"/>
      <c r="DA36" s="22"/>
      <c r="DB36" s="22"/>
      <c r="DC36" s="22"/>
      <c r="DD36" s="22"/>
      <c r="DE36" s="22"/>
      <c r="DF36" s="22"/>
      <c r="DG36" s="22"/>
      <c r="DH36" s="22"/>
      <c r="DI36" s="22"/>
      <c r="DJ36" s="22"/>
      <c r="DK36" s="22"/>
      <c r="DL36" s="22"/>
      <c r="DM36" s="22"/>
      <c r="DN36" s="22"/>
      <c r="DO36" s="22"/>
      <c r="DP36" s="38"/>
      <c r="DQ36" s="310"/>
      <c r="DR36" s="310"/>
      <c r="DS36" s="22"/>
      <c r="DT36" s="22"/>
      <c r="DU36" s="22"/>
      <c r="DV36" s="22"/>
      <c r="DW36" s="22"/>
      <c r="DX36" s="22"/>
      <c r="DY36" s="22"/>
      <c r="DZ36" s="22"/>
      <c r="EA36" s="22"/>
      <c r="EB36" s="22"/>
      <c r="EC36" s="22"/>
      <c r="ED36" s="22"/>
      <c r="EE36" s="22"/>
      <c r="EF36" s="22"/>
      <c r="EG36" s="22"/>
      <c r="EH36" s="22"/>
      <c r="EI36" s="22"/>
      <c r="EJ36" s="22"/>
      <c r="EK36" s="22"/>
      <c r="EL36" s="22"/>
      <c r="EM36" s="22"/>
      <c r="EO36" s="300"/>
      <c r="EP36" s="300"/>
      <c r="EQ36" s="1"/>
      <c r="ER36" s="1"/>
      <c r="ES36" s="1"/>
      <c r="ET36" s="1"/>
      <c r="EU36" s="1"/>
      <c r="EV36" s="1"/>
      <c r="EW36" s="1"/>
      <c r="EX36" s="1"/>
      <c r="EY36" s="1"/>
      <c r="EZ36" s="1"/>
      <c r="FA36" s="1"/>
      <c r="FB36" s="1"/>
      <c r="FC36" s="1"/>
      <c r="FD36" s="1"/>
      <c r="FE36" s="1"/>
      <c r="FF36" s="1"/>
      <c r="FG36" s="1"/>
      <c r="FH36" s="1"/>
      <c r="FI36" s="1"/>
      <c r="FJ36" s="1"/>
      <c r="FK36" s="1"/>
      <c r="FM36" s="300"/>
      <c r="FN36" s="300"/>
      <c r="FO36" s="1"/>
      <c r="FP36" s="1"/>
      <c r="FQ36" s="1"/>
      <c r="FR36" s="1"/>
      <c r="FS36" s="1"/>
      <c r="FT36" s="1"/>
      <c r="FU36" s="1"/>
      <c r="FV36" s="1"/>
      <c r="FW36" s="1"/>
      <c r="FX36" s="1"/>
      <c r="FY36" s="1"/>
      <c r="FZ36" s="1"/>
      <c r="GA36" s="1"/>
      <c r="GB36" s="1"/>
      <c r="GC36" s="1"/>
      <c r="GD36" s="1"/>
      <c r="GE36" s="1"/>
      <c r="GF36" s="1"/>
      <c r="GG36" s="1"/>
      <c r="GH36" s="1"/>
      <c r="GI36" s="1"/>
      <c r="GK36" s="300"/>
      <c r="GL36" s="300"/>
      <c r="GM36" s="1"/>
      <c r="GN36" s="1"/>
      <c r="GO36" s="1"/>
      <c r="GP36" s="1"/>
      <c r="GQ36" s="1"/>
      <c r="GR36" s="1"/>
      <c r="GS36" s="1"/>
      <c r="GT36" s="1"/>
      <c r="GU36" s="1"/>
      <c r="GV36" s="1"/>
      <c r="GW36" s="1"/>
      <c r="GX36" s="1"/>
      <c r="GY36" s="1"/>
      <c r="GZ36" s="1"/>
      <c r="HA36" s="1"/>
      <c r="HB36" s="1"/>
      <c r="HC36" s="1"/>
      <c r="HD36" s="1"/>
      <c r="HE36" s="1"/>
      <c r="HF36" s="1"/>
      <c r="HG36" s="1"/>
    </row>
    <row r="37" spans="1:215" ht="15">
      <c r="A37" s="300"/>
      <c r="B37" s="300"/>
      <c r="C37" s="1"/>
      <c r="D37" s="1"/>
      <c r="E37" s="1"/>
      <c r="F37" s="1"/>
      <c r="G37" s="1"/>
      <c r="H37" s="1"/>
      <c r="I37" s="1"/>
      <c r="J37" s="1"/>
      <c r="K37" s="1"/>
      <c r="L37" s="1"/>
      <c r="M37" s="1"/>
      <c r="N37" s="1"/>
      <c r="O37" s="1"/>
      <c r="P37" s="1"/>
      <c r="Q37" s="1"/>
      <c r="R37" s="1"/>
      <c r="S37" s="1"/>
      <c r="T37" s="1"/>
      <c r="U37" s="1"/>
      <c r="V37" s="1"/>
      <c r="W37" s="1"/>
      <c r="Y37" s="300"/>
      <c r="Z37" s="300"/>
      <c r="AA37" s="1"/>
      <c r="AB37" s="1"/>
      <c r="AC37" s="1"/>
      <c r="AD37" s="1"/>
      <c r="AE37" s="1"/>
      <c r="AF37" s="1"/>
      <c r="AG37" s="1"/>
      <c r="AH37" s="1"/>
      <c r="AI37" s="1"/>
      <c r="AJ37" s="1"/>
      <c r="AK37" s="1"/>
      <c r="AL37" s="1"/>
      <c r="AM37" s="1"/>
      <c r="AN37" s="1"/>
      <c r="AO37" s="1"/>
      <c r="AP37" s="1"/>
      <c r="AQ37" s="1"/>
      <c r="AR37" s="1"/>
      <c r="AS37" s="1"/>
      <c r="AT37" s="1"/>
      <c r="AU37" s="1"/>
      <c r="AW37" s="310"/>
      <c r="AX37" s="310"/>
      <c r="AY37" s="22"/>
      <c r="AZ37" s="22"/>
      <c r="BA37" s="22"/>
      <c r="BB37" s="22"/>
      <c r="BC37" s="22"/>
      <c r="BD37" s="22"/>
      <c r="BE37" s="22"/>
      <c r="BF37" s="22"/>
      <c r="BG37" s="22"/>
      <c r="BH37" s="22"/>
      <c r="BI37" s="22"/>
      <c r="BJ37" s="22"/>
      <c r="BK37" s="22"/>
      <c r="BL37" s="22"/>
      <c r="BM37" s="22"/>
      <c r="BN37" s="22"/>
      <c r="BO37" s="22"/>
      <c r="BP37" s="22"/>
      <c r="BQ37" s="22"/>
      <c r="BR37" s="22"/>
      <c r="BS37" s="22"/>
      <c r="BT37" s="38"/>
      <c r="BU37" s="310"/>
      <c r="BV37" s="310"/>
      <c r="BW37" s="22"/>
      <c r="BX37" s="22"/>
      <c r="BY37" s="22"/>
      <c r="BZ37" s="22"/>
      <c r="CA37" s="22"/>
      <c r="CB37" s="22"/>
      <c r="CC37" s="22"/>
      <c r="CD37" s="22"/>
      <c r="CE37" s="22"/>
      <c r="CF37" s="22"/>
      <c r="CG37" s="22"/>
      <c r="CH37" s="22"/>
      <c r="CI37" s="22"/>
      <c r="CJ37" s="22"/>
      <c r="CK37" s="22"/>
      <c r="CL37" s="22"/>
      <c r="CM37" s="22"/>
      <c r="CN37" s="22"/>
      <c r="CO37" s="22"/>
      <c r="CP37" s="22"/>
      <c r="CQ37" s="22"/>
      <c r="CR37" s="38"/>
      <c r="CS37" s="310"/>
      <c r="CT37" s="310"/>
      <c r="CU37" s="22"/>
      <c r="CV37" s="22"/>
      <c r="CW37" s="22"/>
      <c r="CX37" s="22"/>
      <c r="CY37" s="22"/>
      <c r="CZ37" s="22"/>
      <c r="DA37" s="22"/>
      <c r="DB37" s="22"/>
      <c r="DC37" s="22"/>
      <c r="DD37" s="22"/>
      <c r="DE37" s="22"/>
      <c r="DF37" s="22"/>
      <c r="DG37" s="22"/>
      <c r="DH37" s="22"/>
      <c r="DI37" s="22"/>
      <c r="DJ37" s="22"/>
      <c r="DK37" s="22"/>
      <c r="DL37" s="22"/>
      <c r="DM37" s="22"/>
      <c r="DN37" s="22"/>
      <c r="DO37" s="22"/>
      <c r="DP37" s="38"/>
      <c r="DQ37" s="310"/>
      <c r="DR37" s="310"/>
      <c r="DS37" s="22"/>
      <c r="DT37" s="22"/>
      <c r="DU37" s="22"/>
      <c r="DV37" s="22"/>
      <c r="DW37" s="22"/>
      <c r="DX37" s="22"/>
      <c r="DY37" s="22"/>
      <c r="DZ37" s="22"/>
      <c r="EA37" s="22"/>
      <c r="EB37" s="22"/>
      <c r="EC37" s="22"/>
      <c r="ED37" s="22"/>
      <c r="EE37" s="22"/>
      <c r="EF37" s="22"/>
      <c r="EG37" s="22"/>
      <c r="EH37" s="22"/>
      <c r="EI37" s="22"/>
      <c r="EJ37" s="22"/>
      <c r="EK37" s="22"/>
      <c r="EL37" s="22"/>
      <c r="EM37" s="22"/>
      <c r="EO37" s="300"/>
      <c r="EP37" s="300"/>
      <c r="EQ37" s="1"/>
      <c r="ER37" s="1"/>
      <c r="ES37" s="1"/>
      <c r="ET37" s="1"/>
      <c r="EU37" s="1"/>
      <c r="EV37" s="1"/>
      <c r="EW37" s="1"/>
      <c r="EX37" s="1"/>
      <c r="EY37" s="1"/>
      <c r="EZ37" s="1"/>
      <c r="FA37" s="1"/>
      <c r="FB37" s="1"/>
      <c r="FC37" s="1"/>
      <c r="FD37" s="1"/>
      <c r="FE37" s="1"/>
      <c r="FF37" s="1"/>
      <c r="FG37" s="1"/>
      <c r="FH37" s="1"/>
      <c r="FI37" s="1"/>
      <c r="FJ37" s="1"/>
      <c r="FK37" s="1"/>
      <c r="FM37" s="300"/>
      <c r="FN37" s="300"/>
      <c r="FO37" s="1"/>
      <c r="FP37" s="1"/>
      <c r="FQ37" s="1"/>
      <c r="FR37" s="1"/>
      <c r="FS37" s="1"/>
      <c r="FT37" s="1"/>
      <c r="FU37" s="1"/>
      <c r="FV37" s="1"/>
      <c r="FW37" s="1"/>
      <c r="FX37" s="1"/>
      <c r="FY37" s="1"/>
      <c r="FZ37" s="1"/>
      <c r="GA37" s="1"/>
      <c r="GB37" s="1"/>
      <c r="GC37" s="1"/>
      <c r="GD37" s="1"/>
      <c r="GE37" s="1"/>
      <c r="GF37" s="1"/>
      <c r="GG37" s="1"/>
      <c r="GH37" s="1"/>
      <c r="GI37" s="1"/>
      <c r="GK37" s="300"/>
      <c r="GL37" s="300"/>
      <c r="GM37" s="1"/>
      <c r="GN37" s="1"/>
      <c r="GO37" s="1"/>
      <c r="GP37" s="1"/>
      <c r="GQ37" s="1"/>
      <c r="GR37" s="1"/>
      <c r="GS37" s="1"/>
      <c r="GT37" s="1"/>
      <c r="GU37" s="1"/>
      <c r="GV37" s="1"/>
      <c r="GW37" s="1"/>
      <c r="GX37" s="1"/>
      <c r="GY37" s="1"/>
      <c r="GZ37" s="1"/>
      <c r="HA37" s="1"/>
      <c r="HB37" s="1"/>
      <c r="HC37" s="1"/>
      <c r="HD37" s="1"/>
      <c r="HE37" s="1"/>
      <c r="HF37" s="1"/>
      <c r="HG37" s="1"/>
    </row>
    <row r="38" spans="1:215" ht="15">
      <c r="A38" s="300"/>
      <c r="B38" s="300"/>
      <c r="C38" s="1"/>
      <c r="D38" s="1"/>
      <c r="E38" s="1"/>
      <c r="F38" s="1"/>
      <c r="G38" s="1"/>
      <c r="H38" s="1"/>
      <c r="I38" s="1"/>
      <c r="J38" s="1"/>
      <c r="K38" s="1"/>
      <c r="L38" s="1"/>
      <c r="M38" s="1"/>
      <c r="N38" s="1"/>
      <c r="O38" s="1"/>
      <c r="P38" s="1"/>
      <c r="Q38" s="1"/>
      <c r="R38" s="1"/>
      <c r="S38" s="1"/>
      <c r="T38" s="1"/>
      <c r="U38" s="1"/>
      <c r="V38" s="1"/>
      <c r="W38" s="1"/>
      <c r="Y38" s="300"/>
      <c r="Z38" s="300"/>
      <c r="AA38" s="1"/>
      <c r="AB38" s="1"/>
      <c r="AC38" s="1"/>
      <c r="AD38" s="1"/>
      <c r="AE38" s="1"/>
      <c r="AF38" s="1"/>
      <c r="AG38" s="1"/>
      <c r="AH38" s="1"/>
      <c r="AI38" s="1"/>
      <c r="AJ38" s="1"/>
      <c r="AK38" s="1"/>
      <c r="AL38" s="1"/>
      <c r="AM38" s="1"/>
      <c r="AN38" s="1"/>
      <c r="AO38" s="1"/>
      <c r="AP38" s="1"/>
      <c r="AQ38" s="1"/>
      <c r="AR38" s="1"/>
      <c r="AS38" s="1"/>
      <c r="AT38" s="1"/>
      <c r="AU38" s="1"/>
      <c r="AW38" s="310"/>
      <c r="AX38" s="310"/>
      <c r="AY38" s="22"/>
      <c r="AZ38" s="22"/>
      <c r="BA38" s="22"/>
      <c r="BB38" s="22"/>
      <c r="BC38" s="22"/>
      <c r="BD38" s="22"/>
      <c r="BE38" s="22"/>
      <c r="BF38" s="22"/>
      <c r="BG38" s="22"/>
      <c r="BH38" s="22"/>
      <c r="BI38" s="22"/>
      <c r="BJ38" s="22"/>
      <c r="BK38" s="22"/>
      <c r="BL38" s="22"/>
      <c r="BM38" s="22"/>
      <c r="BN38" s="22"/>
      <c r="BO38" s="22"/>
      <c r="BP38" s="22"/>
      <c r="BQ38" s="22"/>
      <c r="BR38" s="22"/>
      <c r="BS38" s="22"/>
      <c r="BT38" s="38"/>
      <c r="BU38" s="310"/>
      <c r="BV38" s="310"/>
      <c r="BW38" s="22"/>
      <c r="BX38" s="22"/>
      <c r="BY38" s="22"/>
      <c r="BZ38" s="22"/>
      <c r="CA38" s="22"/>
      <c r="CB38" s="22"/>
      <c r="CC38" s="22"/>
      <c r="CD38" s="22"/>
      <c r="CE38" s="22"/>
      <c r="CF38" s="22"/>
      <c r="CG38" s="22"/>
      <c r="CH38" s="22"/>
      <c r="CI38" s="22"/>
      <c r="CJ38" s="22"/>
      <c r="CK38" s="22"/>
      <c r="CL38" s="22"/>
      <c r="CM38" s="22"/>
      <c r="CN38" s="22"/>
      <c r="CO38" s="22"/>
      <c r="CP38" s="22"/>
      <c r="CQ38" s="22"/>
      <c r="CR38" s="38"/>
      <c r="CS38" s="310"/>
      <c r="CT38" s="310"/>
      <c r="CU38" s="22"/>
      <c r="CV38" s="22"/>
      <c r="CW38" s="22"/>
      <c r="CX38" s="22"/>
      <c r="CY38" s="22"/>
      <c r="CZ38" s="22"/>
      <c r="DA38" s="22"/>
      <c r="DB38" s="22"/>
      <c r="DC38" s="22"/>
      <c r="DD38" s="22"/>
      <c r="DE38" s="22"/>
      <c r="DF38" s="22"/>
      <c r="DG38" s="22"/>
      <c r="DH38" s="22"/>
      <c r="DI38" s="22"/>
      <c r="DJ38" s="22"/>
      <c r="DK38" s="22"/>
      <c r="DL38" s="22"/>
      <c r="DM38" s="22"/>
      <c r="DN38" s="22"/>
      <c r="DO38" s="22"/>
      <c r="DP38" s="38"/>
      <c r="DQ38" s="310"/>
      <c r="DR38" s="310"/>
      <c r="DS38" s="22"/>
      <c r="DT38" s="22"/>
      <c r="DU38" s="22"/>
      <c r="DV38" s="22"/>
      <c r="DW38" s="22"/>
      <c r="DX38" s="22"/>
      <c r="DY38" s="22"/>
      <c r="DZ38" s="22"/>
      <c r="EA38" s="22"/>
      <c r="EB38" s="22"/>
      <c r="EC38" s="22"/>
      <c r="ED38" s="22"/>
      <c r="EE38" s="22"/>
      <c r="EF38" s="22"/>
      <c r="EG38" s="22"/>
      <c r="EH38" s="22"/>
      <c r="EI38" s="22"/>
      <c r="EJ38" s="22"/>
      <c r="EK38" s="22"/>
      <c r="EL38" s="22"/>
      <c r="EM38" s="22"/>
      <c r="EO38" s="300"/>
      <c r="EP38" s="300"/>
      <c r="EQ38" s="1"/>
      <c r="ER38" s="1"/>
      <c r="ES38" s="1"/>
      <c r="ET38" s="1"/>
      <c r="EU38" s="1"/>
      <c r="EV38" s="1"/>
      <c r="EW38" s="1"/>
      <c r="EX38" s="1"/>
      <c r="EY38" s="1"/>
      <c r="EZ38" s="1"/>
      <c r="FA38" s="1"/>
      <c r="FB38" s="1"/>
      <c r="FC38" s="1"/>
      <c r="FD38" s="1"/>
      <c r="FE38" s="1"/>
      <c r="FF38" s="1"/>
      <c r="FG38" s="1"/>
      <c r="FH38" s="1"/>
      <c r="FI38" s="1"/>
      <c r="FJ38" s="1"/>
      <c r="FK38" s="1"/>
      <c r="FM38" s="300"/>
      <c r="FN38" s="300"/>
      <c r="FO38" s="1"/>
      <c r="FP38" s="1"/>
      <c r="FQ38" s="1"/>
      <c r="FR38" s="1"/>
      <c r="FS38" s="1"/>
      <c r="FT38" s="1"/>
      <c r="FU38" s="1"/>
      <c r="FV38" s="1"/>
      <c r="FW38" s="1"/>
      <c r="FX38" s="1"/>
      <c r="FY38" s="1"/>
      <c r="FZ38" s="1"/>
      <c r="GA38" s="1"/>
      <c r="GB38" s="1"/>
      <c r="GC38" s="1"/>
      <c r="GD38" s="1"/>
      <c r="GE38" s="1"/>
      <c r="GF38" s="1"/>
      <c r="GG38" s="1"/>
      <c r="GH38" s="1"/>
      <c r="GI38" s="1"/>
      <c r="GK38" s="300"/>
      <c r="GL38" s="300"/>
      <c r="GM38" s="1"/>
      <c r="GN38" s="1"/>
      <c r="GO38" s="1"/>
      <c r="GP38" s="1"/>
      <c r="GQ38" s="1"/>
      <c r="GR38" s="1"/>
      <c r="GS38" s="1"/>
      <c r="GT38" s="1"/>
      <c r="GU38" s="1"/>
      <c r="GV38" s="1"/>
      <c r="GW38" s="1"/>
      <c r="GX38" s="1"/>
      <c r="GY38" s="1"/>
      <c r="GZ38" s="1"/>
      <c r="HA38" s="1"/>
      <c r="HB38" s="1"/>
      <c r="HC38" s="1"/>
      <c r="HD38" s="1"/>
      <c r="HE38" s="1"/>
      <c r="HF38" s="1"/>
      <c r="HG38" s="1"/>
    </row>
    <row r="39" spans="1:215" ht="15">
      <c r="A39" s="300"/>
      <c r="B39" s="300"/>
      <c r="C39" s="1"/>
      <c r="D39" s="1"/>
      <c r="E39" s="1"/>
      <c r="F39" s="1"/>
      <c r="G39" s="1"/>
      <c r="H39" s="1"/>
      <c r="I39" s="1"/>
      <c r="J39" s="1"/>
      <c r="K39" s="1"/>
      <c r="L39" s="1"/>
      <c r="M39" s="1"/>
      <c r="N39" s="1"/>
      <c r="O39" s="1"/>
      <c r="P39" s="1"/>
      <c r="Q39" s="1"/>
      <c r="R39" s="1"/>
      <c r="S39" s="1"/>
      <c r="T39" s="1"/>
      <c r="U39" s="1"/>
      <c r="V39" s="1"/>
      <c r="W39" s="1"/>
      <c r="Y39" s="300"/>
      <c r="Z39" s="300"/>
      <c r="AA39" s="1"/>
      <c r="AB39" s="1"/>
      <c r="AC39" s="1"/>
      <c r="AD39" s="1"/>
      <c r="AE39" s="1"/>
      <c r="AF39" s="1"/>
      <c r="AG39" s="1"/>
      <c r="AH39" s="1"/>
      <c r="AI39" s="1"/>
      <c r="AJ39" s="1"/>
      <c r="AK39" s="1"/>
      <c r="AL39" s="1"/>
      <c r="AM39" s="1"/>
      <c r="AN39" s="1"/>
      <c r="AO39" s="1"/>
      <c r="AP39" s="1"/>
      <c r="AQ39" s="1"/>
      <c r="AR39" s="1"/>
      <c r="AS39" s="1"/>
      <c r="AT39" s="1"/>
      <c r="AU39" s="1"/>
      <c r="AW39" s="310"/>
      <c r="AX39" s="310"/>
      <c r="AY39" s="22"/>
      <c r="AZ39" s="22"/>
      <c r="BA39" s="22"/>
      <c r="BB39" s="22"/>
      <c r="BC39" s="22"/>
      <c r="BD39" s="22"/>
      <c r="BE39" s="22"/>
      <c r="BF39" s="22"/>
      <c r="BG39" s="22"/>
      <c r="BH39" s="22"/>
      <c r="BI39" s="22"/>
      <c r="BJ39" s="22"/>
      <c r="BK39" s="22"/>
      <c r="BL39" s="22"/>
      <c r="BM39" s="22"/>
      <c r="BN39" s="22"/>
      <c r="BO39" s="22"/>
      <c r="BP39" s="22"/>
      <c r="BQ39" s="22"/>
      <c r="BR39" s="22"/>
      <c r="BS39" s="22"/>
      <c r="BT39" s="38"/>
      <c r="BU39" s="310"/>
      <c r="BV39" s="310"/>
      <c r="BW39" s="22"/>
      <c r="BX39" s="22"/>
      <c r="BY39" s="22"/>
      <c r="BZ39" s="22"/>
      <c r="CA39" s="22"/>
      <c r="CB39" s="22"/>
      <c r="CC39" s="22"/>
      <c r="CD39" s="22"/>
      <c r="CE39" s="22"/>
      <c r="CF39" s="22"/>
      <c r="CG39" s="22"/>
      <c r="CH39" s="22"/>
      <c r="CI39" s="22"/>
      <c r="CJ39" s="22"/>
      <c r="CK39" s="22"/>
      <c r="CL39" s="22"/>
      <c r="CM39" s="22"/>
      <c r="CN39" s="22"/>
      <c r="CO39" s="22"/>
      <c r="CP39" s="22"/>
      <c r="CQ39" s="22"/>
      <c r="CR39" s="38"/>
      <c r="CS39" s="310"/>
      <c r="CT39" s="310"/>
      <c r="CU39" s="22"/>
      <c r="CV39" s="22"/>
      <c r="CW39" s="22"/>
      <c r="CX39" s="22"/>
      <c r="CY39" s="22"/>
      <c r="CZ39" s="22"/>
      <c r="DA39" s="22"/>
      <c r="DB39" s="22"/>
      <c r="DC39" s="22"/>
      <c r="DD39" s="22"/>
      <c r="DE39" s="22"/>
      <c r="DF39" s="22"/>
      <c r="DG39" s="22"/>
      <c r="DH39" s="22"/>
      <c r="DI39" s="22"/>
      <c r="DJ39" s="22"/>
      <c r="DK39" s="22"/>
      <c r="DL39" s="22"/>
      <c r="DM39" s="22"/>
      <c r="DN39" s="22"/>
      <c r="DO39" s="22"/>
      <c r="DP39" s="38"/>
      <c r="DQ39" s="310"/>
      <c r="DR39" s="310"/>
      <c r="DS39" s="22"/>
      <c r="DT39" s="22"/>
      <c r="DU39" s="22"/>
      <c r="DV39" s="22"/>
      <c r="DW39" s="22"/>
      <c r="DX39" s="22"/>
      <c r="DY39" s="22"/>
      <c r="DZ39" s="22"/>
      <c r="EA39" s="22"/>
      <c r="EB39" s="22"/>
      <c r="EC39" s="22"/>
      <c r="ED39" s="22"/>
      <c r="EE39" s="22"/>
      <c r="EF39" s="22"/>
      <c r="EG39" s="22"/>
      <c r="EH39" s="22"/>
      <c r="EI39" s="22"/>
      <c r="EJ39" s="22"/>
      <c r="EK39" s="22"/>
      <c r="EL39" s="22"/>
      <c r="EM39" s="22"/>
      <c r="EO39" s="300"/>
      <c r="EP39" s="300"/>
      <c r="EQ39" s="1"/>
      <c r="ER39" s="1"/>
      <c r="ES39" s="1"/>
      <c r="ET39" s="1"/>
      <c r="EU39" s="1"/>
      <c r="EV39" s="1"/>
      <c r="EW39" s="1"/>
      <c r="EX39" s="1"/>
      <c r="EY39" s="1"/>
      <c r="EZ39" s="1"/>
      <c r="FA39" s="1"/>
      <c r="FB39" s="1"/>
      <c r="FC39" s="1"/>
      <c r="FD39" s="1"/>
      <c r="FE39" s="1"/>
      <c r="FF39" s="1"/>
      <c r="FG39" s="1"/>
      <c r="FH39" s="1"/>
      <c r="FI39" s="1"/>
      <c r="FJ39" s="1"/>
      <c r="FK39" s="1"/>
      <c r="FM39" s="300"/>
      <c r="FN39" s="300"/>
      <c r="FO39" s="1"/>
      <c r="FP39" s="1"/>
      <c r="FQ39" s="1"/>
      <c r="FR39" s="1"/>
      <c r="FS39" s="1"/>
      <c r="FT39" s="1"/>
      <c r="FU39" s="1"/>
      <c r="FV39" s="1"/>
      <c r="FW39" s="1"/>
      <c r="FX39" s="1"/>
      <c r="FY39" s="1"/>
      <c r="FZ39" s="1"/>
      <c r="GA39" s="1"/>
      <c r="GB39" s="1"/>
      <c r="GC39" s="1"/>
      <c r="GD39" s="1"/>
      <c r="GE39" s="1"/>
      <c r="GF39" s="1"/>
      <c r="GG39" s="1"/>
      <c r="GH39" s="1"/>
      <c r="GI39" s="1"/>
      <c r="GK39" s="300"/>
      <c r="GL39" s="300"/>
      <c r="GM39" s="1"/>
      <c r="GN39" s="1"/>
      <c r="GO39" s="1"/>
      <c r="GP39" s="1"/>
      <c r="GQ39" s="1"/>
      <c r="GR39" s="1"/>
      <c r="GS39" s="1"/>
      <c r="GT39" s="1"/>
      <c r="GU39" s="1"/>
      <c r="GV39" s="1"/>
      <c r="GW39" s="1"/>
      <c r="GX39" s="1"/>
      <c r="GY39" s="1"/>
      <c r="GZ39" s="1"/>
      <c r="HA39" s="1"/>
      <c r="HB39" s="1"/>
      <c r="HC39" s="1"/>
      <c r="HD39" s="1"/>
      <c r="HE39" s="1"/>
      <c r="HF39" s="1"/>
      <c r="HG39" s="1"/>
    </row>
    <row r="40" spans="1:215" ht="15">
      <c r="A40" s="300"/>
      <c r="B40" s="300"/>
      <c r="C40" s="1"/>
      <c r="D40" s="1"/>
      <c r="E40" s="1"/>
      <c r="F40" s="1"/>
      <c r="G40" s="1"/>
      <c r="H40" s="1"/>
      <c r="I40" s="1"/>
      <c r="J40" s="1"/>
      <c r="K40" s="1"/>
      <c r="L40" s="1"/>
      <c r="M40" s="1"/>
      <c r="N40" s="1"/>
      <c r="O40" s="1"/>
      <c r="P40" s="1"/>
      <c r="Q40" s="1"/>
      <c r="R40" s="1"/>
      <c r="S40" s="1"/>
      <c r="T40" s="1"/>
      <c r="U40" s="1"/>
      <c r="V40" s="1"/>
      <c r="W40" s="1"/>
      <c r="Y40" s="300"/>
      <c r="Z40" s="300"/>
      <c r="AA40" s="1"/>
      <c r="AB40" s="1"/>
      <c r="AC40" s="1"/>
      <c r="AD40" s="1"/>
      <c r="AE40" s="1"/>
      <c r="AF40" s="1"/>
      <c r="AG40" s="1"/>
      <c r="AH40" s="1"/>
      <c r="AI40" s="1"/>
      <c r="AJ40" s="1"/>
      <c r="AK40" s="1"/>
      <c r="AL40" s="1"/>
      <c r="AM40" s="1"/>
      <c r="AN40" s="1"/>
      <c r="AO40" s="1"/>
      <c r="AP40" s="1"/>
      <c r="AQ40" s="1"/>
      <c r="AR40" s="1"/>
      <c r="AS40" s="1"/>
      <c r="AT40" s="1"/>
      <c r="AU40" s="1"/>
      <c r="AW40" s="310"/>
      <c r="AX40" s="310"/>
      <c r="AY40" s="22"/>
      <c r="AZ40" s="22"/>
      <c r="BA40" s="22"/>
      <c r="BB40" s="22"/>
      <c r="BC40" s="22"/>
      <c r="BD40" s="22"/>
      <c r="BE40" s="22"/>
      <c r="BF40" s="22"/>
      <c r="BG40" s="22"/>
      <c r="BH40" s="22"/>
      <c r="BI40" s="22"/>
      <c r="BJ40" s="22"/>
      <c r="BK40" s="22"/>
      <c r="BL40" s="22"/>
      <c r="BM40" s="22"/>
      <c r="BN40" s="22"/>
      <c r="BO40" s="22"/>
      <c r="BP40" s="22"/>
      <c r="BQ40" s="22"/>
      <c r="BR40" s="22"/>
      <c r="BS40" s="22"/>
      <c r="BT40" s="38"/>
      <c r="BU40" s="310"/>
      <c r="BV40" s="310"/>
      <c r="BW40" s="22"/>
      <c r="BX40" s="22"/>
      <c r="BY40" s="22"/>
      <c r="BZ40" s="22"/>
      <c r="CA40" s="22"/>
      <c r="CB40" s="22"/>
      <c r="CC40" s="22"/>
      <c r="CD40" s="22"/>
      <c r="CE40" s="22"/>
      <c r="CF40" s="22"/>
      <c r="CG40" s="22"/>
      <c r="CH40" s="22"/>
      <c r="CI40" s="22"/>
      <c r="CJ40" s="22"/>
      <c r="CK40" s="22"/>
      <c r="CL40" s="22"/>
      <c r="CM40" s="22"/>
      <c r="CN40" s="22"/>
      <c r="CO40" s="22"/>
      <c r="CP40" s="22"/>
      <c r="CQ40" s="22"/>
      <c r="CR40" s="38"/>
      <c r="CS40" s="310"/>
      <c r="CT40" s="310"/>
      <c r="CU40" s="22"/>
      <c r="CV40" s="22"/>
      <c r="CW40" s="22"/>
      <c r="CX40" s="22"/>
      <c r="CY40" s="22"/>
      <c r="CZ40" s="22"/>
      <c r="DA40" s="22"/>
      <c r="DB40" s="22"/>
      <c r="DC40" s="22"/>
      <c r="DD40" s="22"/>
      <c r="DE40" s="22"/>
      <c r="DF40" s="22"/>
      <c r="DG40" s="22"/>
      <c r="DH40" s="22"/>
      <c r="DI40" s="22"/>
      <c r="DJ40" s="22"/>
      <c r="DK40" s="22"/>
      <c r="DL40" s="22"/>
      <c r="DM40" s="22"/>
      <c r="DN40" s="22"/>
      <c r="DO40" s="22"/>
      <c r="DP40" s="38"/>
      <c r="DQ40" s="310"/>
      <c r="DR40" s="310"/>
      <c r="DS40" s="22"/>
      <c r="DT40" s="22"/>
      <c r="DU40" s="22"/>
      <c r="DV40" s="22"/>
      <c r="DW40" s="22"/>
      <c r="DX40" s="22"/>
      <c r="DY40" s="22"/>
      <c r="DZ40" s="22"/>
      <c r="EA40" s="22"/>
      <c r="EB40" s="22"/>
      <c r="EC40" s="22"/>
      <c r="ED40" s="22"/>
      <c r="EE40" s="22"/>
      <c r="EF40" s="22"/>
      <c r="EG40" s="22"/>
      <c r="EH40" s="22"/>
      <c r="EI40" s="22"/>
      <c r="EJ40" s="22"/>
      <c r="EK40" s="22"/>
      <c r="EL40" s="22"/>
      <c r="EM40" s="22"/>
      <c r="EO40" s="300"/>
      <c r="EP40" s="300"/>
      <c r="EQ40" s="1"/>
      <c r="ER40" s="1"/>
      <c r="ES40" s="1"/>
      <c r="ET40" s="1"/>
      <c r="EU40" s="1"/>
      <c r="EV40" s="1"/>
      <c r="EW40" s="1"/>
      <c r="EX40" s="1"/>
      <c r="EY40" s="1"/>
      <c r="EZ40" s="1"/>
      <c r="FA40" s="1"/>
      <c r="FB40" s="1"/>
      <c r="FC40" s="1"/>
      <c r="FD40" s="1"/>
      <c r="FE40" s="1"/>
      <c r="FF40" s="1"/>
      <c r="FG40" s="1"/>
      <c r="FH40" s="1"/>
      <c r="FI40" s="1"/>
      <c r="FJ40" s="1"/>
      <c r="FK40" s="1"/>
      <c r="FM40" s="300"/>
      <c r="FN40" s="300"/>
      <c r="FO40" s="1"/>
      <c r="FP40" s="1"/>
      <c r="FQ40" s="1"/>
      <c r="FR40" s="1"/>
      <c r="FS40" s="1"/>
      <c r="FT40" s="1"/>
      <c r="FU40" s="1"/>
      <c r="FV40" s="1"/>
      <c r="FW40" s="1"/>
      <c r="FX40" s="1"/>
      <c r="FY40" s="1"/>
      <c r="FZ40" s="1"/>
      <c r="GA40" s="1"/>
      <c r="GB40" s="1"/>
      <c r="GC40" s="1"/>
      <c r="GD40" s="1"/>
      <c r="GE40" s="1"/>
      <c r="GF40" s="1"/>
      <c r="GG40" s="1"/>
      <c r="GH40" s="1"/>
      <c r="GI40" s="1"/>
      <c r="GK40" s="300"/>
      <c r="GL40" s="300"/>
      <c r="GM40" s="1"/>
      <c r="GN40" s="1"/>
      <c r="GO40" s="1"/>
      <c r="GP40" s="1"/>
      <c r="GQ40" s="1"/>
      <c r="GR40" s="1"/>
      <c r="GS40" s="1"/>
      <c r="GT40" s="1"/>
      <c r="GU40" s="1"/>
      <c r="GV40" s="1"/>
      <c r="GW40" s="1"/>
      <c r="GX40" s="1"/>
      <c r="GY40" s="1"/>
      <c r="GZ40" s="1"/>
      <c r="HA40" s="1"/>
      <c r="HB40" s="1"/>
      <c r="HC40" s="1"/>
      <c r="HD40" s="1"/>
      <c r="HE40" s="1"/>
      <c r="HF40" s="1"/>
      <c r="HG40" s="1"/>
    </row>
    <row r="41" spans="1:215" ht="15">
      <c r="A41" s="300"/>
      <c r="B41" s="300"/>
      <c r="C41" s="1"/>
      <c r="D41" s="1"/>
      <c r="E41" s="1"/>
      <c r="F41" s="1"/>
      <c r="G41" s="1"/>
      <c r="H41" s="1"/>
      <c r="I41" s="1"/>
      <c r="J41" s="1"/>
      <c r="K41" s="1"/>
      <c r="L41" s="1"/>
      <c r="M41" s="1"/>
      <c r="N41" s="1"/>
      <c r="O41" s="1"/>
      <c r="P41" s="1"/>
      <c r="Q41" s="1"/>
      <c r="R41" s="1"/>
      <c r="S41" s="1"/>
      <c r="T41" s="1"/>
      <c r="U41" s="1"/>
      <c r="V41" s="1"/>
      <c r="W41" s="1"/>
      <c r="Y41" s="300"/>
      <c r="Z41" s="300"/>
      <c r="AA41" s="1"/>
      <c r="AB41" s="1"/>
      <c r="AC41" s="1"/>
      <c r="AD41" s="1"/>
      <c r="AE41" s="1"/>
      <c r="AF41" s="1"/>
      <c r="AG41" s="1"/>
      <c r="AH41" s="1"/>
      <c r="AI41" s="1"/>
      <c r="AJ41" s="1"/>
      <c r="AK41" s="1"/>
      <c r="AL41" s="1"/>
      <c r="AM41" s="1"/>
      <c r="AN41" s="1"/>
      <c r="AO41" s="1"/>
      <c r="AP41" s="1"/>
      <c r="AQ41" s="1"/>
      <c r="AR41" s="1"/>
      <c r="AS41" s="1"/>
      <c r="AT41" s="1"/>
      <c r="AU41" s="1"/>
      <c r="AW41" s="310"/>
      <c r="AX41" s="310"/>
      <c r="AY41" s="22"/>
      <c r="AZ41" s="22"/>
      <c r="BA41" s="22"/>
      <c r="BB41" s="22"/>
      <c r="BC41" s="22"/>
      <c r="BD41" s="22"/>
      <c r="BE41" s="22"/>
      <c r="BF41" s="22"/>
      <c r="BG41" s="22"/>
      <c r="BH41" s="22"/>
      <c r="BI41" s="22"/>
      <c r="BJ41" s="22"/>
      <c r="BK41" s="22"/>
      <c r="BL41" s="22"/>
      <c r="BM41" s="22"/>
      <c r="BN41" s="22"/>
      <c r="BO41" s="22"/>
      <c r="BP41" s="22"/>
      <c r="BQ41" s="22"/>
      <c r="BR41" s="22"/>
      <c r="BS41" s="22"/>
      <c r="BT41" s="38"/>
      <c r="BU41" s="310"/>
      <c r="BV41" s="310"/>
      <c r="BW41" s="22"/>
      <c r="BX41" s="22"/>
      <c r="BY41" s="22"/>
      <c r="BZ41" s="22"/>
      <c r="CA41" s="22"/>
      <c r="CB41" s="22"/>
      <c r="CC41" s="22"/>
      <c r="CD41" s="22"/>
      <c r="CE41" s="22"/>
      <c r="CF41" s="22"/>
      <c r="CG41" s="22"/>
      <c r="CH41" s="22"/>
      <c r="CI41" s="22"/>
      <c r="CJ41" s="22"/>
      <c r="CK41" s="22"/>
      <c r="CL41" s="22"/>
      <c r="CM41" s="22"/>
      <c r="CN41" s="22"/>
      <c r="CO41" s="22"/>
      <c r="CP41" s="22"/>
      <c r="CQ41" s="22"/>
      <c r="CR41" s="38"/>
      <c r="CS41" s="310"/>
      <c r="CT41" s="310"/>
      <c r="CU41" s="22"/>
      <c r="CV41" s="22"/>
      <c r="CW41" s="22"/>
      <c r="CX41" s="22"/>
      <c r="CY41" s="22"/>
      <c r="CZ41" s="22"/>
      <c r="DA41" s="22"/>
      <c r="DB41" s="22"/>
      <c r="DC41" s="22"/>
      <c r="DD41" s="22"/>
      <c r="DE41" s="22"/>
      <c r="DF41" s="22"/>
      <c r="DG41" s="22"/>
      <c r="DH41" s="22"/>
      <c r="DI41" s="22"/>
      <c r="DJ41" s="22"/>
      <c r="DK41" s="22"/>
      <c r="DL41" s="22"/>
      <c r="DM41" s="22"/>
      <c r="DN41" s="22"/>
      <c r="DO41" s="22"/>
      <c r="DP41" s="38"/>
      <c r="DQ41" s="310"/>
      <c r="DR41" s="310"/>
      <c r="DS41" s="22"/>
      <c r="DT41" s="22"/>
      <c r="DU41" s="22"/>
      <c r="DV41" s="22"/>
      <c r="DW41" s="22"/>
      <c r="DX41" s="22"/>
      <c r="DY41" s="22"/>
      <c r="DZ41" s="22"/>
      <c r="EA41" s="22"/>
      <c r="EB41" s="22"/>
      <c r="EC41" s="22"/>
      <c r="ED41" s="22"/>
      <c r="EE41" s="22"/>
      <c r="EF41" s="22"/>
      <c r="EG41" s="22"/>
      <c r="EH41" s="22"/>
      <c r="EI41" s="22"/>
      <c r="EJ41" s="22"/>
      <c r="EK41" s="22"/>
      <c r="EL41" s="22"/>
      <c r="EM41" s="22"/>
      <c r="EO41" s="300"/>
      <c r="EP41" s="300"/>
      <c r="EQ41" s="1"/>
      <c r="ER41" s="1"/>
      <c r="ES41" s="1"/>
      <c r="ET41" s="1"/>
      <c r="EU41" s="1"/>
      <c r="EV41" s="1"/>
      <c r="EW41" s="1"/>
      <c r="EX41" s="1"/>
      <c r="EY41" s="1"/>
      <c r="EZ41" s="1"/>
      <c r="FA41" s="1"/>
      <c r="FB41" s="1"/>
      <c r="FC41" s="1"/>
      <c r="FD41" s="1"/>
      <c r="FE41" s="1"/>
      <c r="FF41" s="1"/>
      <c r="FG41" s="1"/>
      <c r="FH41" s="1"/>
      <c r="FI41" s="1"/>
      <c r="FJ41" s="1"/>
      <c r="FK41" s="1"/>
      <c r="FM41" s="300"/>
      <c r="FN41" s="300"/>
      <c r="FO41" s="1"/>
      <c r="FP41" s="1"/>
      <c r="FQ41" s="1"/>
      <c r="FR41" s="1"/>
      <c r="FS41" s="1"/>
      <c r="FT41" s="1"/>
      <c r="FU41" s="1"/>
      <c r="FV41" s="1"/>
      <c r="FW41" s="1"/>
      <c r="FX41" s="1"/>
      <c r="FY41" s="1"/>
      <c r="FZ41" s="1"/>
      <c r="GA41" s="1"/>
      <c r="GB41" s="1"/>
      <c r="GC41" s="1"/>
      <c r="GD41" s="1"/>
      <c r="GE41" s="1"/>
      <c r="GF41" s="1"/>
      <c r="GG41" s="1"/>
      <c r="GH41" s="1"/>
      <c r="GI41" s="1"/>
      <c r="GK41" s="300"/>
      <c r="GL41" s="300"/>
      <c r="GM41" s="1"/>
      <c r="GN41" s="1"/>
      <c r="GO41" s="1"/>
      <c r="GP41" s="1"/>
      <c r="GQ41" s="1"/>
      <c r="GR41" s="1"/>
      <c r="GS41" s="1"/>
      <c r="GT41" s="1"/>
      <c r="GU41" s="1"/>
      <c r="GV41" s="1"/>
      <c r="GW41" s="1"/>
      <c r="GX41" s="1"/>
      <c r="GY41" s="1"/>
      <c r="GZ41" s="1"/>
      <c r="HA41" s="1"/>
      <c r="HB41" s="1"/>
      <c r="HC41" s="1"/>
      <c r="HD41" s="1"/>
      <c r="HE41" s="1"/>
      <c r="HF41" s="1"/>
      <c r="HG41" s="1"/>
    </row>
    <row r="42" spans="1:215" ht="15">
      <c r="A42" s="300"/>
      <c r="B42" s="300"/>
      <c r="C42" s="1"/>
      <c r="D42" s="1"/>
      <c r="E42" s="1"/>
      <c r="F42" s="1"/>
      <c r="G42" s="1"/>
      <c r="H42" s="1"/>
      <c r="I42" s="1"/>
      <c r="J42" s="1"/>
      <c r="K42" s="1"/>
      <c r="L42" s="1"/>
      <c r="M42" s="1"/>
      <c r="N42" s="1"/>
      <c r="O42" s="1"/>
      <c r="P42" s="1"/>
      <c r="Q42" s="1"/>
      <c r="R42" s="1"/>
      <c r="S42" s="1"/>
      <c r="T42" s="1"/>
      <c r="U42" s="1"/>
      <c r="V42" s="1"/>
      <c r="W42" s="1"/>
      <c r="Y42" s="300"/>
      <c r="Z42" s="300"/>
      <c r="AA42" s="1"/>
      <c r="AB42" s="1"/>
      <c r="AC42" s="1"/>
      <c r="AD42" s="1"/>
      <c r="AE42" s="1"/>
      <c r="AF42" s="1"/>
      <c r="AG42" s="1"/>
      <c r="AH42" s="1"/>
      <c r="AI42" s="1"/>
      <c r="AJ42" s="1"/>
      <c r="AK42" s="1"/>
      <c r="AL42" s="1"/>
      <c r="AM42" s="1"/>
      <c r="AN42" s="1"/>
      <c r="AO42" s="1"/>
      <c r="AP42" s="1"/>
      <c r="AQ42" s="1"/>
      <c r="AR42" s="1"/>
      <c r="AS42" s="1"/>
      <c r="AT42" s="1"/>
      <c r="AU42" s="1"/>
      <c r="AW42" s="310"/>
      <c r="AX42" s="310"/>
      <c r="AY42" s="22"/>
      <c r="AZ42" s="22"/>
      <c r="BA42" s="22"/>
      <c r="BB42" s="22"/>
      <c r="BC42" s="22"/>
      <c r="BD42" s="22"/>
      <c r="BE42" s="22"/>
      <c r="BF42" s="22"/>
      <c r="BG42" s="22"/>
      <c r="BH42" s="22"/>
      <c r="BI42" s="22"/>
      <c r="BJ42" s="22"/>
      <c r="BK42" s="22"/>
      <c r="BL42" s="22"/>
      <c r="BM42" s="22"/>
      <c r="BN42" s="22"/>
      <c r="BO42" s="22"/>
      <c r="BP42" s="22"/>
      <c r="BQ42" s="22"/>
      <c r="BR42" s="22"/>
      <c r="BS42" s="22"/>
      <c r="BT42" s="38"/>
      <c r="BU42" s="310"/>
      <c r="BV42" s="310"/>
      <c r="BW42" s="22"/>
      <c r="BX42" s="22"/>
      <c r="BY42" s="22"/>
      <c r="BZ42" s="22"/>
      <c r="CA42" s="22"/>
      <c r="CB42" s="22"/>
      <c r="CC42" s="22"/>
      <c r="CD42" s="22"/>
      <c r="CE42" s="22"/>
      <c r="CF42" s="22"/>
      <c r="CG42" s="22"/>
      <c r="CH42" s="22"/>
      <c r="CI42" s="22"/>
      <c r="CJ42" s="22"/>
      <c r="CK42" s="22"/>
      <c r="CL42" s="22"/>
      <c r="CM42" s="22"/>
      <c r="CN42" s="22"/>
      <c r="CO42" s="22"/>
      <c r="CP42" s="22"/>
      <c r="CQ42" s="22"/>
      <c r="CR42" s="38"/>
      <c r="CS42" s="310"/>
      <c r="CT42" s="310"/>
      <c r="CU42" s="22"/>
      <c r="CV42" s="22"/>
      <c r="CW42" s="22"/>
      <c r="CX42" s="22"/>
      <c r="CY42" s="22"/>
      <c r="CZ42" s="22"/>
      <c r="DA42" s="22"/>
      <c r="DB42" s="22"/>
      <c r="DC42" s="22"/>
      <c r="DD42" s="22"/>
      <c r="DE42" s="22"/>
      <c r="DF42" s="22"/>
      <c r="DG42" s="22"/>
      <c r="DH42" s="22"/>
      <c r="DI42" s="22"/>
      <c r="DJ42" s="22"/>
      <c r="DK42" s="22"/>
      <c r="DL42" s="22"/>
      <c r="DM42" s="22"/>
      <c r="DN42" s="22"/>
      <c r="DO42" s="22"/>
      <c r="DP42" s="38"/>
      <c r="DQ42" s="310"/>
      <c r="DR42" s="310"/>
      <c r="DS42" s="22"/>
      <c r="DT42" s="22"/>
      <c r="DU42" s="22"/>
      <c r="DV42" s="22"/>
      <c r="DW42" s="22"/>
      <c r="DX42" s="22"/>
      <c r="DY42" s="22"/>
      <c r="DZ42" s="22"/>
      <c r="EA42" s="22"/>
      <c r="EB42" s="22"/>
      <c r="EC42" s="22"/>
      <c r="ED42" s="22"/>
      <c r="EE42" s="22"/>
      <c r="EF42" s="22"/>
      <c r="EG42" s="22"/>
      <c r="EH42" s="22"/>
      <c r="EI42" s="22"/>
      <c r="EJ42" s="22"/>
      <c r="EK42" s="22"/>
      <c r="EL42" s="22"/>
      <c r="EM42" s="22"/>
      <c r="EO42" s="300"/>
      <c r="EP42" s="300"/>
      <c r="EQ42" s="1"/>
      <c r="ER42" s="1"/>
      <c r="ES42" s="1"/>
      <c r="ET42" s="1"/>
      <c r="EU42" s="1"/>
      <c r="EV42" s="1"/>
      <c r="EW42" s="1"/>
      <c r="EX42" s="1"/>
      <c r="EY42" s="1"/>
      <c r="EZ42" s="1"/>
      <c r="FA42" s="1"/>
      <c r="FB42" s="1"/>
      <c r="FC42" s="1"/>
      <c r="FD42" s="1"/>
      <c r="FE42" s="1"/>
      <c r="FF42" s="1"/>
      <c r="FG42" s="1"/>
      <c r="FH42" s="1"/>
      <c r="FI42" s="1"/>
      <c r="FJ42" s="1"/>
      <c r="FK42" s="1"/>
      <c r="FM42" s="300"/>
      <c r="FN42" s="300"/>
      <c r="FO42" s="1"/>
      <c r="FP42" s="1"/>
      <c r="FQ42" s="1"/>
      <c r="FR42" s="1"/>
      <c r="FS42" s="1"/>
      <c r="FT42" s="1"/>
      <c r="FU42" s="1"/>
      <c r="FV42" s="1"/>
      <c r="FW42" s="1"/>
      <c r="FX42" s="1"/>
      <c r="FY42" s="1"/>
      <c r="FZ42" s="1"/>
      <c r="GA42" s="1"/>
      <c r="GB42" s="1"/>
      <c r="GC42" s="1"/>
      <c r="GD42" s="1"/>
      <c r="GE42" s="1"/>
      <c r="GF42" s="1"/>
      <c r="GG42" s="1"/>
      <c r="GH42" s="1"/>
      <c r="GI42" s="1"/>
      <c r="GK42" s="300"/>
      <c r="GL42" s="300"/>
      <c r="GM42" s="1"/>
      <c r="GN42" s="1"/>
      <c r="GO42" s="1"/>
      <c r="GP42" s="1"/>
      <c r="GQ42" s="1"/>
      <c r="GR42" s="1"/>
      <c r="GS42" s="1"/>
      <c r="GT42" s="1"/>
      <c r="GU42" s="1"/>
      <c r="GV42" s="1"/>
      <c r="GW42" s="1"/>
      <c r="GX42" s="1"/>
      <c r="GY42" s="1"/>
      <c r="GZ42" s="1"/>
      <c r="HA42" s="1"/>
      <c r="HB42" s="1"/>
      <c r="HC42" s="1"/>
      <c r="HD42" s="1"/>
      <c r="HE42" s="1"/>
      <c r="HF42" s="1"/>
      <c r="HG42" s="1"/>
    </row>
    <row r="43" spans="1:215" ht="15">
      <c r="A43" s="300"/>
      <c r="B43" s="300"/>
      <c r="C43" s="1"/>
      <c r="D43" s="1"/>
      <c r="E43" s="1"/>
      <c r="F43" s="1"/>
      <c r="G43" s="1"/>
      <c r="H43" s="1"/>
      <c r="I43" s="1"/>
      <c r="J43" s="1"/>
      <c r="K43" s="1"/>
      <c r="L43" s="1"/>
      <c r="M43" s="1"/>
      <c r="N43" s="1"/>
      <c r="O43" s="1"/>
      <c r="P43" s="1"/>
      <c r="Q43" s="1"/>
      <c r="R43" s="1"/>
      <c r="S43" s="1"/>
      <c r="T43" s="1"/>
      <c r="U43" s="1"/>
      <c r="V43" s="1"/>
      <c r="W43" s="1"/>
      <c r="Y43" s="300"/>
      <c r="Z43" s="300"/>
      <c r="AA43" s="1"/>
      <c r="AB43" s="1"/>
      <c r="AC43" s="1"/>
      <c r="AD43" s="1"/>
      <c r="AE43" s="1"/>
      <c r="AF43" s="1"/>
      <c r="AG43" s="1"/>
      <c r="AH43" s="1"/>
      <c r="AI43" s="1"/>
      <c r="AJ43" s="1"/>
      <c r="AK43" s="1"/>
      <c r="AL43" s="1"/>
      <c r="AM43" s="1"/>
      <c r="AN43" s="1"/>
      <c r="AO43" s="1"/>
      <c r="AP43" s="1"/>
      <c r="AQ43" s="1"/>
      <c r="AR43" s="1"/>
      <c r="AS43" s="1"/>
      <c r="AT43" s="1"/>
      <c r="AU43" s="1"/>
      <c r="AW43" s="310"/>
      <c r="AX43" s="310"/>
      <c r="AY43" s="22"/>
      <c r="AZ43" s="22"/>
      <c r="BA43" s="22"/>
      <c r="BB43" s="22"/>
      <c r="BC43" s="22"/>
      <c r="BD43" s="22"/>
      <c r="BE43" s="22"/>
      <c r="BF43" s="22"/>
      <c r="BG43" s="22"/>
      <c r="BH43" s="22"/>
      <c r="BI43" s="22"/>
      <c r="BJ43" s="22"/>
      <c r="BK43" s="22"/>
      <c r="BL43" s="22"/>
      <c r="BM43" s="22"/>
      <c r="BN43" s="22"/>
      <c r="BO43" s="22"/>
      <c r="BP43" s="22"/>
      <c r="BQ43" s="22"/>
      <c r="BR43" s="22"/>
      <c r="BS43" s="22"/>
      <c r="BT43" s="38"/>
      <c r="BU43" s="310"/>
      <c r="BV43" s="310"/>
      <c r="BW43" s="22"/>
      <c r="BX43" s="22"/>
      <c r="BY43" s="22"/>
      <c r="BZ43" s="22"/>
      <c r="CA43" s="22"/>
      <c r="CB43" s="22"/>
      <c r="CC43" s="22"/>
      <c r="CD43" s="22"/>
      <c r="CE43" s="22"/>
      <c r="CF43" s="22"/>
      <c r="CG43" s="22"/>
      <c r="CH43" s="22"/>
      <c r="CI43" s="22"/>
      <c r="CJ43" s="22"/>
      <c r="CK43" s="22"/>
      <c r="CL43" s="22"/>
      <c r="CM43" s="22"/>
      <c r="CN43" s="22"/>
      <c r="CO43" s="22"/>
      <c r="CP43" s="22"/>
      <c r="CQ43" s="22"/>
      <c r="CR43" s="38"/>
      <c r="CS43" s="310"/>
      <c r="CT43" s="310"/>
      <c r="CU43" s="22"/>
      <c r="CV43" s="22"/>
      <c r="CW43" s="22"/>
      <c r="CX43" s="22"/>
      <c r="CY43" s="22"/>
      <c r="CZ43" s="22"/>
      <c r="DA43" s="22"/>
      <c r="DB43" s="22"/>
      <c r="DC43" s="22"/>
      <c r="DD43" s="22"/>
      <c r="DE43" s="22"/>
      <c r="DF43" s="22"/>
      <c r="DG43" s="22"/>
      <c r="DH43" s="22"/>
      <c r="DI43" s="22"/>
      <c r="DJ43" s="22"/>
      <c r="DK43" s="22"/>
      <c r="DL43" s="22"/>
      <c r="DM43" s="22"/>
      <c r="DN43" s="22"/>
      <c r="DO43" s="22"/>
      <c r="DP43" s="38"/>
      <c r="DQ43" s="310"/>
      <c r="DR43" s="310"/>
      <c r="DS43" s="22"/>
      <c r="DT43" s="22"/>
      <c r="DU43" s="22"/>
      <c r="DV43" s="22"/>
      <c r="DW43" s="22"/>
      <c r="DX43" s="22"/>
      <c r="DY43" s="22"/>
      <c r="DZ43" s="22"/>
      <c r="EA43" s="22"/>
      <c r="EB43" s="22"/>
      <c r="EC43" s="22"/>
      <c r="ED43" s="22"/>
      <c r="EE43" s="22"/>
      <c r="EF43" s="22"/>
      <c r="EG43" s="22"/>
      <c r="EH43" s="22"/>
      <c r="EI43" s="22"/>
      <c r="EJ43" s="22"/>
      <c r="EK43" s="22"/>
      <c r="EL43" s="22"/>
      <c r="EM43" s="22"/>
      <c r="EO43" s="300"/>
      <c r="EP43" s="300"/>
      <c r="EQ43" s="1"/>
      <c r="ER43" s="1"/>
      <c r="ES43" s="1"/>
      <c r="ET43" s="1"/>
      <c r="EU43" s="1"/>
      <c r="EV43" s="1"/>
      <c r="EW43" s="1"/>
      <c r="EX43" s="1"/>
      <c r="EY43" s="1"/>
      <c r="EZ43" s="1"/>
      <c r="FA43" s="1"/>
      <c r="FB43" s="1"/>
      <c r="FC43" s="1"/>
      <c r="FD43" s="1"/>
      <c r="FE43" s="1"/>
      <c r="FF43" s="1"/>
      <c r="FG43" s="1"/>
      <c r="FH43" s="1"/>
      <c r="FI43" s="1"/>
      <c r="FJ43" s="1"/>
      <c r="FK43" s="1"/>
      <c r="FM43" s="300"/>
      <c r="FN43" s="300"/>
      <c r="FO43" s="1"/>
      <c r="FP43" s="1"/>
      <c r="FQ43" s="1"/>
      <c r="FR43" s="1"/>
      <c r="FS43" s="1"/>
      <c r="FT43" s="1"/>
      <c r="FU43" s="1"/>
      <c r="FV43" s="1"/>
      <c r="FW43" s="1"/>
      <c r="FX43" s="1"/>
      <c r="FY43" s="1"/>
      <c r="FZ43" s="1"/>
      <c r="GA43" s="1"/>
      <c r="GB43" s="1"/>
      <c r="GC43" s="1"/>
      <c r="GD43" s="1"/>
      <c r="GE43" s="1"/>
      <c r="GF43" s="1"/>
      <c r="GG43" s="1"/>
      <c r="GH43" s="1"/>
      <c r="GI43" s="1"/>
      <c r="GK43" s="300"/>
      <c r="GL43" s="300"/>
      <c r="GM43" s="1"/>
      <c r="GN43" s="1"/>
      <c r="GO43" s="1"/>
      <c r="GP43" s="1"/>
      <c r="GQ43" s="1"/>
      <c r="GR43" s="1"/>
      <c r="GS43" s="1"/>
      <c r="GT43" s="1"/>
      <c r="GU43" s="1"/>
      <c r="GV43" s="1"/>
      <c r="GW43" s="1"/>
      <c r="GX43" s="1"/>
      <c r="GY43" s="1"/>
      <c r="GZ43" s="1"/>
      <c r="HA43" s="1"/>
      <c r="HB43" s="1"/>
      <c r="HC43" s="1"/>
      <c r="HD43" s="1"/>
      <c r="HE43" s="1"/>
      <c r="HF43" s="1"/>
      <c r="HG43" s="1"/>
    </row>
    <row r="44" spans="1:215" ht="15">
      <c r="A44" s="303"/>
      <c r="B44" s="303"/>
      <c r="C44" s="1"/>
      <c r="D44" s="1"/>
      <c r="E44" s="1"/>
      <c r="F44" s="1"/>
      <c r="G44" s="1"/>
      <c r="H44" s="1"/>
      <c r="I44" s="1"/>
      <c r="J44" s="1"/>
      <c r="K44" s="1"/>
      <c r="L44" s="1"/>
      <c r="M44" s="1"/>
      <c r="N44" s="1"/>
      <c r="O44" s="1"/>
      <c r="P44" s="1"/>
      <c r="Q44" s="1"/>
      <c r="R44" s="1"/>
      <c r="S44" s="1"/>
      <c r="T44" s="1"/>
      <c r="U44" s="1"/>
      <c r="V44" s="1"/>
      <c r="W44" s="1"/>
      <c r="Y44" s="303"/>
      <c r="Z44" s="303"/>
      <c r="AA44" s="1"/>
      <c r="AB44" s="1"/>
      <c r="AC44" s="1"/>
      <c r="AD44" s="1"/>
      <c r="AE44" s="1"/>
      <c r="AF44" s="1"/>
      <c r="AG44" s="1"/>
      <c r="AH44" s="1"/>
      <c r="AI44" s="1"/>
      <c r="AJ44" s="1"/>
      <c r="AK44" s="1"/>
      <c r="AL44" s="1"/>
      <c r="AM44" s="1"/>
      <c r="AN44" s="1"/>
      <c r="AO44" s="1"/>
      <c r="AP44" s="1"/>
      <c r="AQ44" s="1"/>
      <c r="AR44" s="1"/>
      <c r="AS44" s="1"/>
      <c r="AT44" s="1"/>
      <c r="AU44" s="1"/>
      <c r="AW44" s="313"/>
      <c r="AX44" s="313"/>
      <c r="AY44" s="22"/>
      <c r="AZ44" s="22"/>
      <c r="BA44" s="22"/>
      <c r="BB44" s="22"/>
      <c r="BC44" s="22"/>
      <c r="BD44" s="22"/>
      <c r="BE44" s="22"/>
      <c r="BF44" s="22"/>
      <c r="BG44" s="22"/>
      <c r="BH44" s="22"/>
      <c r="BI44" s="22"/>
      <c r="BJ44" s="22"/>
      <c r="BK44" s="22"/>
      <c r="BL44" s="22"/>
      <c r="BM44" s="22"/>
      <c r="BN44" s="22"/>
      <c r="BO44" s="22"/>
      <c r="BP44" s="22"/>
      <c r="BQ44" s="22"/>
      <c r="BR44" s="22"/>
      <c r="BS44" s="22"/>
      <c r="BT44" s="38"/>
      <c r="BU44" s="313"/>
      <c r="BV44" s="313"/>
      <c r="BW44" s="22"/>
      <c r="BX44" s="22"/>
      <c r="BY44" s="22"/>
      <c r="BZ44" s="22"/>
      <c r="CA44" s="22"/>
      <c r="CB44" s="22"/>
      <c r="CC44" s="22"/>
      <c r="CD44" s="22"/>
      <c r="CE44" s="22"/>
      <c r="CF44" s="22"/>
      <c r="CG44" s="22"/>
      <c r="CH44" s="22"/>
      <c r="CI44" s="22"/>
      <c r="CJ44" s="22"/>
      <c r="CK44" s="22"/>
      <c r="CL44" s="22"/>
      <c r="CM44" s="22"/>
      <c r="CN44" s="22"/>
      <c r="CO44" s="22"/>
      <c r="CP44" s="22"/>
      <c r="CQ44" s="22"/>
      <c r="CR44" s="38"/>
      <c r="CS44" s="313"/>
      <c r="CT44" s="313"/>
      <c r="CU44" s="22"/>
      <c r="CV44" s="22"/>
      <c r="CW44" s="22"/>
      <c r="CX44" s="22"/>
      <c r="CY44" s="22"/>
      <c r="CZ44" s="22"/>
      <c r="DA44" s="22"/>
      <c r="DB44" s="22"/>
      <c r="DC44" s="22"/>
      <c r="DD44" s="22"/>
      <c r="DE44" s="22"/>
      <c r="DF44" s="22"/>
      <c r="DG44" s="22"/>
      <c r="DH44" s="22"/>
      <c r="DI44" s="22"/>
      <c r="DJ44" s="22"/>
      <c r="DK44" s="22"/>
      <c r="DL44" s="22"/>
      <c r="DM44" s="22"/>
      <c r="DN44" s="22"/>
      <c r="DO44" s="22"/>
      <c r="DP44" s="38"/>
      <c r="DQ44" s="313"/>
      <c r="DR44" s="313"/>
      <c r="DS44" s="22"/>
      <c r="DT44" s="22"/>
      <c r="DU44" s="22"/>
      <c r="DV44" s="22"/>
      <c r="DW44" s="22"/>
      <c r="DX44" s="22"/>
      <c r="DY44" s="22"/>
      <c r="DZ44" s="22"/>
      <c r="EA44" s="22"/>
      <c r="EB44" s="22"/>
      <c r="EC44" s="22"/>
      <c r="ED44" s="22"/>
      <c r="EE44" s="22"/>
      <c r="EF44" s="22"/>
      <c r="EG44" s="22"/>
      <c r="EH44" s="22"/>
      <c r="EI44" s="22"/>
      <c r="EJ44" s="22"/>
      <c r="EK44" s="22"/>
      <c r="EL44" s="22"/>
      <c r="EM44" s="22"/>
      <c r="EO44" s="303"/>
      <c r="EP44" s="303"/>
      <c r="EQ44" s="1"/>
      <c r="ER44" s="1"/>
      <c r="ES44" s="1"/>
      <c r="ET44" s="1"/>
      <c r="EU44" s="1"/>
      <c r="EV44" s="1"/>
      <c r="EW44" s="1"/>
      <c r="EX44" s="1"/>
      <c r="EY44" s="1"/>
      <c r="EZ44" s="1"/>
      <c r="FA44" s="1"/>
      <c r="FB44" s="1"/>
      <c r="FC44" s="1"/>
      <c r="FD44" s="1"/>
      <c r="FE44" s="1"/>
      <c r="FF44" s="1"/>
      <c r="FG44" s="1"/>
      <c r="FH44" s="1"/>
      <c r="FI44" s="1"/>
      <c r="FJ44" s="1"/>
      <c r="FK44" s="1"/>
      <c r="FM44" s="303"/>
      <c r="FN44" s="303"/>
      <c r="FO44" s="1"/>
      <c r="FP44" s="1"/>
      <c r="FQ44" s="1"/>
      <c r="FR44" s="1"/>
      <c r="FS44" s="1"/>
      <c r="FT44" s="1"/>
      <c r="FU44" s="1"/>
      <c r="FV44" s="1"/>
      <c r="FW44" s="1"/>
      <c r="FX44" s="1"/>
      <c r="FY44" s="1"/>
      <c r="FZ44" s="1"/>
      <c r="GA44" s="1"/>
      <c r="GB44" s="1"/>
      <c r="GC44" s="1"/>
      <c r="GD44" s="1"/>
      <c r="GE44" s="1"/>
      <c r="GF44" s="1"/>
      <c r="GG44" s="1"/>
      <c r="GH44" s="1"/>
      <c r="GI44" s="1"/>
      <c r="GK44" s="303"/>
      <c r="GL44" s="303"/>
      <c r="GM44" s="1"/>
      <c r="GN44" s="1"/>
      <c r="GO44" s="1"/>
      <c r="GP44" s="1"/>
      <c r="GQ44" s="1"/>
      <c r="GR44" s="1"/>
      <c r="GS44" s="1"/>
      <c r="GT44" s="1"/>
      <c r="GU44" s="1"/>
      <c r="GV44" s="1"/>
      <c r="GW44" s="1"/>
      <c r="GX44" s="1"/>
      <c r="GY44" s="1"/>
      <c r="GZ44" s="1"/>
      <c r="HA44" s="1"/>
      <c r="HB44" s="1"/>
      <c r="HC44" s="1"/>
      <c r="HD44" s="1"/>
      <c r="HE44" s="1"/>
      <c r="HF44" s="1"/>
      <c r="HG44" s="1"/>
    </row>
  </sheetData>
  <mergeCells count="306">
    <mergeCell ref="A44:B44"/>
    <mergeCell ref="Y44:Z44"/>
    <mergeCell ref="AW44:AX44"/>
    <mergeCell ref="BU44:BV44"/>
    <mergeCell ref="CS44:CT44"/>
    <mergeCell ref="DQ44:DR44"/>
    <mergeCell ref="EO44:EP44"/>
    <mergeCell ref="FM44:FN44"/>
    <mergeCell ref="GK44:GL44"/>
    <mergeCell ref="A43:B43"/>
    <mergeCell ref="Y43:Z43"/>
    <mergeCell ref="AW43:AX43"/>
    <mergeCell ref="BU43:BV43"/>
    <mergeCell ref="CS43:CT43"/>
    <mergeCell ref="DQ43:DR43"/>
    <mergeCell ref="EO43:EP43"/>
    <mergeCell ref="FM43:FN43"/>
    <mergeCell ref="GK43:GL43"/>
    <mergeCell ref="A42:B42"/>
    <mergeCell ref="Y42:Z42"/>
    <mergeCell ref="AW42:AX42"/>
    <mergeCell ref="BU42:BV42"/>
    <mergeCell ref="CS42:CT42"/>
    <mergeCell ref="DQ42:DR42"/>
    <mergeCell ref="EO42:EP42"/>
    <mergeCell ref="FM42:FN42"/>
    <mergeCell ref="GK42:GL42"/>
    <mergeCell ref="A41:B41"/>
    <mergeCell ref="Y41:Z41"/>
    <mergeCell ref="AW41:AX41"/>
    <mergeCell ref="BU41:BV41"/>
    <mergeCell ref="CS41:CT41"/>
    <mergeCell ref="DQ41:DR41"/>
    <mergeCell ref="EO41:EP41"/>
    <mergeCell ref="FM41:FN41"/>
    <mergeCell ref="GK41:GL41"/>
    <mergeCell ref="A40:B40"/>
    <mergeCell ref="Y40:Z40"/>
    <mergeCell ref="AW40:AX40"/>
    <mergeCell ref="BU40:BV40"/>
    <mergeCell ref="CS40:CT40"/>
    <mergeCell ref="DQ40:DR40"/>
    <mergeCell ref="EO40:EP40"/>
    <mergeCell ref="FM40:FN40"/>
    <mergeCell ref="GK40:GL40"/>
    <mergeCell ref="A39:B39"/>
    <mergeCell ref="Y39:Z39"/>
    <mergeCell ref="AW39:AX39"/>
    <mergeCell ref="BU39:BV39"/>
    <mergeCell ref="CS39:CT39"/>
    <mergeCell ref="DQ39:DR39"/>
    <mergeCell ref="EO39:EP39"/>
    <mergeCell ref="FM39:FN39"/>
    <mergeCell ref="GK39:GL39"/>
    <mergeCell ref="A38:B38"/>
    <mergeCell ref="Y38:Z38"/>
    <mergeCell ref="AW38:AX38"/>
    <mergeCell ref="BU38:BV38"/>
    <mergeCell ref="CS38:CT38"/>
    <mergeCell ref="DQ38:DR38"/>
    <mergeCell ref="EO38:EP38"/>
    <mergeCell ref="FM38:FN38"/>
    <mergeCell ref="GK38:GL38"/>
    <mergeCell ref="A37:B37"/>
    <mergeCell ref="Y37:Z37"/>
    <mergeCell ref="AW37:AX37"/>
    <mergeCell ref="BU37:BV37"/>
    <mergeCell ref="CS37:CT37"/>
    <mergeCell ref="DQ37:DR37"/>
    <mergeCell ref="EO37:EP37"/>
    <mergeCell ref="FM37:FN37"/>
    <mergeCell ref="GK37:GL37"/>
    <mergeCell ref="A36:B36"/>
    <mergeCell ref="Y36:Z36"/>
    <mergeCell ref="AW36:AX36"/>
    <mergeCell ref="BU36:BV36"/>
    <mergeCell ref="CS36:CT36"/>
    <mergeCell ref="DQ36:DR36"/>
    <mergeCell ref="EO36:EP36"/>
    <mergeCell ref="FM36:FN36"/>
    <mergeCell ref="GK36:GL36"/>
    <mergeCell ref="A35:B35"/>
    <mergeCell ref="Y35:Z35"/>
    <mergeCell ref="AW35:AX35"/>
    <mergeCell ref="BU35:BV35"/>
    <mergeCell ref="CS35:CT35"/>
    <mergeCell ref="DQ35:DR35"/>
    <mergeCell ref="EO35:EP35"/>
    <mergeCell ref="FM35:FN35"/>
    <mergeCell ref="GK35:GL35"/>
    <mergeCell ref="A34:B34"/>
    <mergeCell ref="Y34:Z34"/>
    <mergeCell ref="AW34:AX34"/>
    <mergeCell ref="BU34:BV34"/>
    <mergeCell ref="CS34:CT34"/>
    <mergeCell ref="DQ34:DR34"/>
    <mergeCell ref="EO34:EP34"/>
    <mergeCell ref="FM34:FN34"/>
    <mergeCell ref="GK34:GL34"/>
    <mergeCell ref="A33:B33"/>
    <mergeCell ref="Y33:Z33"/>
    <mergeCell ref="AW33:AX33"/>
    <mergeCell ref="BU33:BV33"/>
    <mergeCell ref="CS33:CT33"/>
    <mergeCell ref="DQ33:DR33"/>
    <mergeCell ref="EO33:EP33"/>
    <mergeCell ref="FM33:FN33"/>
    <mergeCell ref="GK33:GL33"/>
    <mergeCell ref="A32:B32"/>
    <mergeCell ref="Y32:Z32"/>
    <mergeCell ref="AW32:AX32"/>
    <mergeCell ref="BU32:BV32"/>
    <mergeCell ref="CS32:CT32"/>
    <mergeCell ref="DQ32:DR32"/>
    <mergeCell ref="EO32:EP32"/>
    <mergeCell ref="FM32:FN32"/>
    <mergeCell ref="GK32:GL32"/>
    <mergeCell ref="A31:B31"/>
    <mergeCell ref="Y31:Z31"/>
    <mergeCell ref="AW31:AX31"/>
    <mergeCell ref="BU31:BV31"/>
    <mergeCell ref="CS31:CT31"/>
    <mergeCell ref="DQ31:DR31"/>
    <mergeCell ref="EO31:EP31"/>
    <mergeCell ref="FM31:FN31"/>
    <mergeCell ref="GK31:GL31"/>
    <mergeCell ref="A30:B30"/>
    <mergeCell ref="Y30:Z30"/>
    <mergeCell ref="AW30:AX30"/>
    <mergeCell ref="BU30:BV30"/>
    <mergeCell ref="CS30:CT30"/>
    <mergeCell ref="DQ30:DR30"/>
    <mergeCell ref="EO30:EP30"/>
    <mergeCell ref="FM30:FN30"/>
    <mergeCell ref="GK30:GL30"/>
    <mergeCell ref="A25:B25"/>
    <mergeCell ref="Y25:Z25"/>
    <mergeCell ref="AW25:AX25"/>
    <mergeCell ref="BU25:BV25"/>
    <mergeCell ref="CS25:CT25"/>
    <mergeCell ref="DQ25:DR25"/>
    <mergeCell ref="EO25:EP25"/>
    <mergeCell ref="FM25:FN25"/>
    <mergeCell ref="GK25:GL25"/>
    <mergeCell ref="A24:B24"/>
    <mergeCell ref="Y24:Z24"/>
    <mergeCell ref="AW24:AX24"/>
    <mergeCell ref="BU24:BV24"/>
    <mergeCell ref="CS24:CT24"/>
    <mergeCell ref="DQ24:DR24"/>
    <mergeCell ref="EO24:EP24"/>
    <mergeCell ref="FM24:FN24"/>
    <mergeCell ref="GK24:GL24"/>
    <mergeCell ref="A22:B22"/>
    <mergeCell ref="Y22:Z22"/>
    <mergeCell ref="AW22:AX22"/>
    <mergeCell ref="BU22:BV22"/>
    <mergeCell ref="CS22:CT22"/>
    <mergeCell ref="DQ22:DR22"/>
    <mergeCell ref="EO22:EP22"/>
    <mergeCell ref="FM22:FN22"/>
    <mergeCell ref="GK22:GL22"/>
    <mergeCell ref="A20:B20"/>
    <mergeCell ref="Y20:Z20"/>
    <mergeCell ref="AW20:AX20"/>
    <mergeCell ref="BU20:BV20"/>
    <mergeCell ref="CS20:CT20"/>
    <mergeCell ref="DQ20:DR20"/>
    <mergeCell ref="EO20:EP20"/>
    <mergeCell ref="FM20:FN20"/>
    <mergeCell ref="GK20:GL20"/>
    <mergeCell ref="A19:B19"/>
    <mergeCell ref="Y19:Z19"/>
    <mergeCell ref="AW19:AX19"/>
    <mergeCell ref="BU19:BV19"/>
    <mergeCell ref="CS19:CT19"/>
    <mergeCell ref="DQ19:DR19"/>
    <mergeCell ref="EO19:EP19"/>
    <mergeCell ref="FM19:FN19"/>
    <mergeCell ref="GK19:GL19"/>
    <mergeCell ref="A17:B17"/>
    <mergeCell ref="Y17:Z17"/>
    <mergeCell ref="AW17:AX17"/>
    <mergeCell ref="BU17:BV17"/>
    <mergeCell ref="CS17:CT17"/>
    <mergeCell ref="DQ17:DR17"/>
    <mergeCell ref="EO17:EP17"/>
    <mergeCell ref="FM17:FN17"/>
    <mergeCell ref="GK17:GL17"/>
    <mergeCell ref="A14:B14"/>
    <mergeCell ref="Y14:Z14"/>
    <mergeCell ref="AW14:AX14"/>
    <mergeCell ref="BU14:BV14"/>
    <mergeCell ref="CS14:CT14"/>
    <mergeCell ref="DQ14:DR14"/>
    <mergeCell ref="EO14:EP14"/>
    <mergeCell ref="FM14:FN14"/>
    <mergeCell ref="GK14:GL14"/>
    <mergeCell ref="A12:B12"/>
    <mergeCell ref="Y12:Z12"/>
    <mergeCell ref="AW12:AX12"/>
    <mergeCell ref="BU12:BV12"/>
    <mergeCell ref="CS12:CT12"/>
    <mergeCell ref="DQ12:DR12"/>
    <mergeCell ref="EO12:EP12"/>
    <mergeCell ref="FM12:FN12"/>
    <mergeCell ref="GK12:GL12"/>
    <mergeCell ref="A11:B11"/>
    <mergeCell ref="Y11:Z11"/>
    <mergeCell ref="AW11:AX11"/>
    <mergeCell ref="BU11:BV11"/>
    <mergeCell ref="CS11:CT11"/>
    <mergeCell ref="DQ11:DR11"/>
    <mergeCell ref="EO11:EP11"/>
    <mergeCell ref="FM11:FN11"/>
    <mergeCell ref="GK11:GL11"/>
    <mergeCell ref="A10:B10"/>
    <mergeCell ref="Y10:Z10"/>
    <mergeCell ref="AW10:AX10"/>
    <mergeCell ref="BU10:BV10"/>
    <mergeCell ref="CS10:CT10"/>
    <mergeCell ref="DQ10:DR10"/>
    <mergeCell ref="EO10:EP10"/>
    <mergeCell ref="FM10:FN10"/>
    <mergeCell ref="GK10:GL10"/>
    <mergeCell ref="A9:B9"/>
    <mergeCell ref="Y9:Z9"/>
    <mergeCell ref="AW9:AX9"/>
    <mergeCell ref="BU9:BV9"/>
    <mergeCell ref="CS9:CT9"/>
    <mergeCell ref="DQ9:DR9"/>
    <mergeCell ref="EO9:EP9"/>
    <mergeCell ref="FM9:FN9"/>
    <mergeCell ref="GK9:GL9"/>
    <mergeCell ref="A8:B8"/>
    <mergeCell ref="Y8:Z8"/>
    <mergeCell ref="AW8:AX8"/>
    <mergeCell ref="BU8:BV8"/>
    <mergeCell ref="CS8:CT8"/>
    <mergeCell ref="DQ8:DR8"/>
    <mergeCell ref="EO8:EP8"/>
    <mergeCell ref="FM8:FN8"/>
    <mergeCell ref="GK8:GL8"/>
    <mergeCell ref="A7:B7"/>
    <mergeCell ref="Y7:Z7"/>
    <mergeCell ref="AW7:AX7"/>
    <mergeCell ref="BU7:BV7"/>
    <mergeCell ref="CS7:CT7"/>
    <mergeCell ref="DQ7:DR7"/>
    <mergeCell ref="EO7:EP7"/>
    <mergeCell ref="FM7:FN7"/>
    <mergeCell ref="GK7:GL7"/>
    <mergeCell ref="A6:B6"/>
    <mergeCell ref="Y6:Z6"/>
    <mergeCell ref="AW6:AX6"/>
    <mergeCell ref="BU6:BV6"/>
    <mergeCell ref="CS6:CT6"/>
    <mergeCell ref="DQ6:DR6"/>
    <mergeCell ref="EO6:EP6"/>
    <mergeCell ref="FM6:FN6"/>
    <mergeCell ref="GK6:GL6"/>
    <mergeCell ref="A5:B5"/>
    <mergeCell ref="Y5:Z5"/>
    <mergeCell ref="AW5:AX5"/>
    <mergeCell ref="BU5:BV5"/>
    <mergeCell ref="CS5:CT5"/>
    <mergeCell ref="DQ5:DR5"/>
    <mergeCell ref="EO5:EP5"/>
    <mergeCell ref="FM5:FN5"/>
    <mergeCell ref="GK5:GL5"/>
    <mergeCell ref="A4:B4"/>
    <mergeCell ref="Y4:Z4"/>
    <mergeCell ref="AW4:AX4"/>
    <mergeCell ref="BU4:BV4"/>
    <mergeCell ref="CS4:CT4"/>
    <mergeCell ref="DQ4:DR4"/>
    <mergeCell ref="EO4:EP4"/>
    <mergeCell ref="FM4:FN4"/>
    <mergeCell ref="GK4:GL4"/>
    <mergeCell ref="A3:B3"/>
    <mergeCell ref="Y3:Z3"/>
    <mergeCell ref="AW3:AX3"/>
    <mergeCell ref="BU3:BV3"/>
    <mergeCell ref="CS3:CT3"/>
    <mergeCell ref="DQ3:DR3"/>
    <mergeCell ref="EO3:EP3"/>
    <mergeCell ref="FM3:FN3"/>
    <mergeCell ref="GK3:GL3"/>
    <mergeCell ref="A2:B2"/>
    <mergeCell ref="Y2:Z2"/>
    <mergeCell ref="AW2:AX2"/>
    <mergeCell ref="BU2:BV2"/>
    <mergeCell ref="CS2:CT2"/>
    <mergeCell ref="DQ2:DR2"/>
    <mergeCell ref="EO2:EP2"/>
    <mergeCell ref="FM2:FN2"/>
    <mergeCell ref="GK2:GL2"/>
    <mergeCell ref="A1:B1"/>
    <mergeCell ref="Y1:Z1"/>
    <mergeCell ref="AW1:AX1"/>
    <mergeCell ref="BU1:BV1"/>
    <mergeCell ref="CS1:CT1"/>
    <mergeCell ref="DQ1:DR1"/>
    <mergeCell ref="EO1:EP1"/>
    <mergeCell ref="FM1:FN1"/>
    <mergeCell ref="GK1:GL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G55"/>
  <sheetViews>
    <sheetView topLeftCell="BS15" workbookViewId="0">
      <selection activeCell="GN1" sqref="GN1:HF1048576"/>
    </sheetView>
  </sheetViews>
  <sheetFormatPr defaultColWidth="9" defaultRowHeight="12.75"/>
  <cols>
    <col min="2" max="2" width="44.85546875" customWidth="1"/>
    <col min="4" max="22" width="9" hidden="1" customWidth="1"/>
    <col min="28" max="46" width="9" hidden="1" customWidth="1"/>
    <col min="52" max="70" width="9" hidden="1" customWidth="1"/>
    <col min="74" max="74" width="44.85546875"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s>
  <sheetData>
    <row r="1" spans="1:215" ht="15">
      <c r="A1" s="300"/>
      <c r="B1" s="300"/>
      <c r="C1" s="1"/>
      <c r="D1" s="1"/>
      <c r="E1" s="1"/>
      <c r="F1" s="1"/>
      <c r="G1" s="1"/>
      <c r="H1" s="1"/>
      <c r="I1" s="1"/>
      <c r="J1" s="1"/>
      <c r="K1" s="1"/>
      <c r="L1" s="1"/>
      <c r="M1" s="1"/>
      <c r="N1" s="1"/>
      <c r="O1" s="1"/>
      <c r="P1" s="1"/>
      <c r="Q1" s="1"/>
      <c r="R1" s="1"/>
      <c r="S1" s="1"/>
      <c r="T1" s="1"/>
      <c r="U1" s="1"/>
      <c r="V1" s="1"/>
      <c r="W1" s="1"/>
      <c r="Y1" s="300"/>
      <c r="Z1" s="300"/>
      <c r="AA1" s="1"/>
      <c r="AB1" s="1"/>
      <c r="AC1" s="1"/>
      <c r="AD1" s="1"/>
      <c r="AE1" s="1"/>
      <c r="AF1" s="1"/>
      <c r="AG1" s="1"/>
      <c r="AH1" s="1"/>
      <c r="AI1" s="1"/>
      <c r="AJ1" s="1"/>
      <c r="AK1" s="1"/>
      <c r="AL1" s="1"/>
      <c r="AM1" s="1"/>
      <c r="AN1" s="1"/>
      <c r="AO1" s="1"/>
      <c r="AP1" s="1"/>
      <c r="AQ1" s="1"/>
      <c r="AR1" s="1"/>
      <c r="AS1" s="1"/>
      <c r="AT1" s="1"/>
      <c r="AU1" s="1"/>
      <c r="AW1" s="310"/>
      <c r="AX1" s="310"/>
      <c r="AY1" s="22"/>
      <c r="AZ1" s="22"/>
      <c r="BA1" s="22"/>
      <c r="BB1" s="22"/>
      <c r="BC1" s="22"/>
      <c r="BD1" s="22"/>
      <c r="BE1" s="22"/>
      <c r="BF1" s="22"/>
      <c r="BG1" s="22"/>
      <c r="BH1" s="22"/>
      <c r="BI1" s="22"/>
      <c r="BJ1" s="22"/>
      <c r="BK1" s="22"/>
      <c r="BL1" s="22"/>
      <c r="BM1" s="22"/>
      <c r="BN1" s="22"/>
      <c r="BO1" s="22"/>
      <c r="BP1" s="22"/>
      <c r="BQ1" s="22"/>
      <c r="BR1" s="22"/>
      <c r="BS1" s="22"/>
      <c r="BT1" s="38"/>
      <c r="BU1" s="310"/>
      <c r="BV1" s="310"/>
      <c r="BW1" s="22"/>
      <c r="BX1" s="22"/>
      <c r="BY1" s="22"/>
      <c r="BZ1" s="22"/>
      <c r="CA1" s="22"/>
      <c r="CB1" s="22"/>
      <c r="CC1" s="22"/>
      <c r="CD1" s="22"/>
      <c r="CE1" s="22"/>
      <c r="CF1" s="22"/>
      <c r="CG1" s="22"/>
      <c r="CH1" s="22"/>
      <c r="CI1" s="22"/>
      <c r="CJ1" s="22"/>
      <c r="CK1" s="22"/>
      <c r="CL1" s="22"/>
      <c r="CM1" s="22"/>
      <c r="CN1" s="22"/>
      <c r="CO1" s="22"/>
      <c r="CP1" s="22"/>
      <c r="CQ1" s="22"/>
      <c r="CR1" s="38"/>
      <c r="CS1" s="310"/>
      <c r="CT1" s="310"/>
      <c r="CU1" s="22"/>
      <c r="CV1" s="22"/>
      <c r="CW1" s="22"/>
      <c r="CX1" s="22"/>
      <c r="CY1" s="22"/>
      <c r="CZ1" s="22"/>
      <c r="DA1" s="22"/>
      <c r="DB1" s="22"/>
      <c r="DC1" s="22"/>
      <c r="DD1" s="22"/>
      <c r="DE1" s="22"/>
      <c r="DF1" s="22"/>
      <c r="DG1" s="22"/>
      <c r="DH1" s="22"/>
      <c r="DI1" s="22"/>
      <c r="DJ1" s="22"/>
      <c r="DK1" s="22"/>
      <c r="DL1" s="22"/>
      <c r="DM1" s="22"/>
      <c r="DN1" s="22"/>
      <c r="DO1" s="22"/>
      <c r="DP1" s="38"/>
      <c r="DQ1" s="310"/>
      <c r="DR1" s="310"/>
      <c r="DS1" s="22"/>
      <c r="DT1" s="22"/>
      <c r="DU1" s="22"/>
      <c r="DV1" s="22"/>
      <c r="DW1" s="22"/>
      <c r="DX1" s="22"/>
      <c r="DY1" s="22"/>
      <c r="DZ1" s="22"/>
      <c r="EA1" s="22"/>
      <c r="EB1" s="22"/>
      <c r="EC1" s="22"/>
      <c r="ED1" s="22"/>
      <c r="EE1" s="22"/>
      <c r="EF1" s="22"/>
      <c r="EG1" s="22"/>
      <c r="EH1" s="22"/>
      <c r="EI1" s="22"/>
      <c r="EJ1" s="22"/>
      <c r="EK1" s="22"/>
      <c r="EL1" s="22"/>
      <c r="EM1" s="22"/>
      <c r="EO1" s="300"/>
      <c r="EP1" s="300"/>
      <c r="EQ1" s="1"/>
      <c r="ER1" s="1"/>
      <c r="ES1" s="1"/>
      <c r="ET1" s="1"/>
      <c r="EU1" s="1"/>
      <c r="EV1" s="1"/>
      <c r="EW1" s="1"/>
      <c r="EX1" s="1"/>
      <c r="EY1" s="1"/>
      <c r="EZ1" s="1"/>
      <c r="FA1" s="1"/>
      <c r="FB1" s="1"/>
      <c r="FC1" s="1"/>
      <c r="FD1" s="1"/>
      <c r="FE1" s="1"/>
      <c r="FF1" s="1"/>
      <c r="FG1" s="1"/>
      <c r="FH1" s="1"/>
      <c r="FI1" s="1"/>
      <c r="FJ1" s="1"/>
      <c r="FK1" s="1"/>
      <c r="FM1" s="300"/>
      <c r="FN1" s="300"/>
      <c r="FO1" s="1"/>
      <c r="FP1" s="1"/>
      <c r="FQ1" s="1"/>
      <c r="FR1" s="1"/>
      <c r="FS1" s="1"/>
      <c r="FT1" s="1"/>
      <c r="FU1" s="1"/>
      <c r="FV1" s="1"/>
      <c r="FW1" s="1"/>
      <c r="FX1" s="1"/>
      <c r="FY1" s="1"/>
      <c r="FZ1" s="1"/>
      <c r="GA1" s="1"/>
      <c r="GB1" s="1"/>
      <c r="GC1" s="1"/>
      <c r="GD1" s="1"/>
      <c r="GE1" s="1"/>
      <c r="GF1" s="1"/>
      <c r="GG1" s="1"/>
      <c r="GH1" s="1"/>
      <c r="GI1" s="1"/>
      <c r="GK1" s="300"/>
      <c r="GL1" s="300"/>
      <c r="GM1" s="1"/>
      <c r="GN1" s="1"/>
      <c r="GO1" s="1"/>
      <c r="GP1" s="1"/>
      <c r="GQ1" s="1"/>
      <c r="GR1" s="1"/>
      <c r="GS1" s="1"/>
      <c r="GT1" s="1"/>
      <c r="GU1" s="1"/>
      <c r="GV1" s="1"/>
      <c r="GW1" s="1"/>
      <c r="GX1" s="1"/>
      <c r="GY1" s="1"/>
      <c r="GZ1" s="1"/>
      <c r="HA1" s="1"/>
      <c r="HB1" s="1"/>
      <c r="HC1" s="1"/>
      <c r="HD1" s="1"/>
      <c r="HE1" s="1"/>
      <c r="HF1" s="1"/>
      <c r="HG1" s="1"/>
    </row>
    <row r="2" spans="1:215" ht="15">
      <c r="A2" s="300"/>
      <c r="B2" s="300"/>
      <c r="C2" s="1"/>
      <c r="D2" s="1"/>
      <c r="E2" s="1"/>
      <c r="F2" s="1"/>
      <c r="G2" s="1"/>
      <c r="H2" s="1"/>
      <c r="I2" s="1"/>
      <c r="J2" s="1"/>
      <c r="K2" s="1"/>
      <c r="L2" s="1"/>
      <c r="M2" s="1"/>
      <c r="N2" s="1"/>
      <c r="O2" s="1"/>
      <c r="P2" s="1"/>
      <c r="Q2" s="1"/>
      <c r="R2" s="1"/>
      <c r="S2" s="1"/>
      <c r="T2" s="1"/>
      <c r="U2" s="1"/>
      <c r="V2" s="1"/>
      <c r="W2" s="1"/>
      <c r="Y2" s="300"/>
      <c r="Z2" s="300"/>
      <c r="AA2" s="1"/>
      <c r="AB2" s="1"/>
      <c r="AC2" s="1"/>
      <c r="AD2" s="1"/>
      <c r="AE2" s="1"/>
      <c r="AF2" s="1"/>
      <c r="AG2" s="1"/>
      <c r="AH2" s="1"/>
      <c r="AI2" s="1"/>
      <c r="AJ2" s="1"/>
      <c r="AK2" s="1"/>
      <c r="AL2" s="1"/>
      <c r="AM2" s="1"/>
      <c r="AN2" s="1"/>
      <c r="AO2" s="1"/>
      <c r="AP2" s="1"/>
      <c r="AQ2" s="1"/>
      <c r="AR2" s="1"/>
      <c r="AS2" s="1"/>
      <c r="AT2" s="1"/>
      <c r="AU2" s="1"/>
      <c r="AW2" s="310"/>
      <c r="AX2" s="310"/>
      <c r="AY2" s="22"/>
      <c r="AZ2" s="22"/>
      <c r="BA2" s="22"/>
      <c r="BB2" s="22"/>
      <c r="BC2" s="22"/>
      <c r="BD2" s="22"/>
      <c r="BE2" s="22"/>
      <c r="BF2" s="22"/>
      <c r="BG2" s="22"/>
      <c r="BH2" s="22"/>
      <c r="BI2" s="22"/>
      <c r="BJ2" s="22"/>
      <c r="BK2" s="22"/>
      <c r="BL2" s="22"/>
      <c r="BM2" s="22"/>
      <c r="BN2" s="22"/>
      <c r="BO2" s="22"/>
      <c r="BP2" s="22"/>
      <c r="BQ2" s="22"/>
      <c r="BR2" s="22"/>
      <c r="BS2" s="22"/>
      <c r="BT2" s="38"/>
      <c r="BU2" s="310"/>
      <c r="BV2" s="310"/>
      <c r="BW2" s="22"/>
      <c r="BX2" s="22"/>
      <c r="BY2" s="22"/>
      <c r="BZ2" s="22"/>
      <c r="CA2" s="22"/>
      <c r="CB2" s="22"/>
      <c r="CC2" s="22"/>
      <c r="CD2" s="22"/>
      <c r="CE2" s="22"/>
      <c r="CF2" s="22"/>
      <c r="CG2" s="22"/>
      <c r="CH2" s="22"/>
      <c r="CI2" s="22"/>
      <c r="CJ2" s="22"/>
      <c r="CK2" s="22"/>
      <c r="CL2" s="22"/>
      <c r="CM2" s="22"/>
      <c r="CN2" s="22"/>
      <c r="CO2" s="22"/>
      <c r="CP2" s="22"/>
      <c r="CQ2" s="22"/>
      <c r="CR2" s="38"/>
      <c r="CS2" s="310"/>
      <c r="CT2" s="310"/>
      <c r="CU2" s="22"/>
      <c r="CV2" s="22"/>
      <c r="CW2" s="22"/>
      <c r="CX2" s="22"/>
      <c r="CY2" s="22"/>
      <c r="CZ2" s="22"/>
      <c r="DA2" s="22"/>
      <c r="DB2" s="22"/>
      <c r="DC2" s="22"/>
      <c r="DD2" s="22"/>
      <c r="DE2" s="22"/>
      <c r="DF2" s="22"/>
      <c r="DG2" s="22"/>
      <c r="DH2" s="22"/>
      <c r="DI2" s="22"/>
      <c r="DJ2" s="22"/>
      <c r="DK2" s="22"/>
      <c r="DL2" s="22"/>
      <c r="DM2" s="22"/>
      <c r="DN2" s="22"/>
      <c r="DO2" s="22"/>
      <c r="DP2" s="38"/>
      <c r="DQ2" s="310"/>
      <c r="DR2" s="310"/>
      <c r="DS2" s="22"/>
      <c r="DT2" s="22"/>
      <c r="DU2" s="22"/>
      <c r="DV2" s="22"/>
      <c r="DW2" s="22"/>
      <c r="DX2" s="22"/>
      <c r="DY2" s="22"/>
      <c r="DZ2" s="22"/>
      <c r="EA2" s="22"/>
      <c r="EB2" s="22"/>
      <c r="EC2" s="22"/>
      <c r="ED2" s="22"/>
      <c r="EE2" s="22"/>
      <c r="EF2" s="22"/>
      <c r="EG2" s="22"/>
      <c r="EH2" s="22"/>
      <c r="EI2" s="22"/>
      <c r="EJ2" s="22"/>
      <c r="EK2" s="22"/>
      <c r="EL2" s="22"/>
      <c r="EM2" s="22"/>
      <c r="EO2" s="300"/>
      <c r="EP2" s="300"/>
      <c r="EQ2" s="1"/>
      <c r="ER2" s="1"/>
      <c r="ES2" s="1"/>
      <c r="ET2" s="1"/>
      <c r="EU2" s="1"/>
      <c r="EV2" s="1"/>
      <c r="EW2" s="1"/>
      <c r="EX2" s="1"/>
      <c r="EY2" s="1"/>
      <c r="EZ2" s="1"/>
      <c r="FA2" s="1"/>
      <c r="FB2" s="1"/>
      <c r="FC2" s="1"/>
      <c r="FD2" s="1"/>
      <c r="FE2" s="1"/>
      <c r="FF2" s="1"/>
      <c r="FG2" s="1"/>
      <c r="FH2" s="1"/>
      <c r="FI2" s="1"/>
      <c r="FJ2" s="1"/>
      <c r="FK2" s="1"/>
      <c r="FM2" s="300"/>
      <c r="FN2" s="300"/>
      <c r="FO2" s="1"/>
      <c r="FP2" s="1"/>
      <c r="FQ2" s="1"/>
      <c r="FR2" s="1"/>
      <c r="FS2" s="1"/>
      <c r="FT2" s="1"/>
      <c r="FU2" s="1"/>
      <c r="FV2" s="1"/>
      <c r="FW2" s="1"/>
      <c r="FX2" s="1"/>
      <c r="FY2" s="1"/>
      <c r="FZ2" s="1"/>
      <c r="GA2" s="1"/>
      <c r="GB2" s="1"/>
      <c r="GC2" s="1"/>
      <c r="GD2" s="1"/>
      <c r="GE2" s="1"/>
      <c r="GF2" s="1"/>
      <c r="GG2" s="1"/>
      <c r="GH2" s="1"/>
      <c r="GI2" s="1"/>
      <c r="GK2" s="300"/>
      <c r="GL2" s="300"/>
      <c r="GM2" s="1"/>
      <c r="GN2" s="1"/>
      <c r="GO2" s="1"/>
      <c r="GP2" s="1"/>
      <c r="GQ2" s="1"/>
      <c r="GR2" s="1"/>
      <c r="GS2" s="1"/>
      <c r="GT2" s="1"/>
      <c r="GU2" s="1"/>
      <c r="GV2" s="1"/>
      <c r="GW2" s="1"/>
      <c r="GX2" s="1"/>
      <c r="GY2" s="1"/>
      <c r="GZ2" s="1"/>
      <c r="HA2" s="1"/>
      <c r="HB2" s="1"/>
      <c r="HC2" s="1"/>
      <c r="HD2" s="1"/>
      <c r="HE2" s="1"/>
      <c r="HF2" s="1"/>
      <c r="HG2" s="1"/>
    </row>
    <row r="3" spans="1:215" ht="15">
      <c r="A3" s="300"/>
      <c r="B3" s="300"/>
      <c r="C3" s="1"/>
      <c r="D3" s="1"/>
      <c r="E3" s="1"/>
      <c r="F3" s="1"/>
      <c r="G3" s="1"/>
      <c r="H3" s="1"/>
      <c r="I3" s="1"/>
      <c r="J3" s="1"/>
      <c r="K3" s="1"/>
      <c r="L3" s="1"/>
      <c r="M3" s="1"/>
      <c r="N3" s="1"/>
      <c r="O3" s="1"/>
      <c r="P3" s="1"/>
      <c r="Q3" s="1"/>
      <c r="R3" s="1"/>
      <c r="S3" s="1"/>
      <c r="T3" s="1"/>
      <c r="U3" s="1"/>
      <c r="V3" s="1"/>
      <c r="W3" s="1"/>
      <c r="Y3" s="300"/>
      <c r="Z3" s="300"/>
      <c r="AA3" s="1"/>
      <c r="AB3" s="1"/>
      <c r="AC3" s="1"/>
      <c r="AD3" s="1"/>
      <c r="AE3" s="1"/>
      <c r="AF3" s="1"/>
      <c r="AG3" s="1"/>
      <c r="AH3" s="1"/>
      <c r="AI3" s="1"/>
      <c r="AJ3" s="1"/>
      <c r="AK3" s="1"/>
      <c r="AL3" s="1"/>
      <c r="AM3" s="1"/>
      <c r="AN3" s="1"/>
      <c r="AO3" s="1"/>
      <c r="AP3" s="1"/>
      <c r="AQ3" s="1"/>
      <c r="AR3" s="1"/>
      <c r="AS3" s="1"/>
      <c r="AT3" s="1"/>
      <c r="AU3" s="1"/>
      <c r="AW3" s="310"/>
      <c r="AX3" s="310"/>
      <c r="AY3" s="22"/>
      <c r="AZ3" s="22"/>
      <c r="BA3" s="22"/>
      <c r="BB3" s="22"/>
      <c r="BC3" s="22"/>
      <c r="BD3" s="22"/>
      <c r="BE3" s="22"/>
      <c r="BF3" s="22"/>
      <c r="BG3" s="22"/>
      <c r="BH3" s="22"/>
      <c r="BI3" s="22"/>
      <c r="BJ3" s="22"/>
      <c r="BK3" s="22"/>
      <c r="BL3" s="22"/>
      <c r="BM3" s="22"/>
      <c r="BN3" s="22"/>
      <c r="BO3" s="22"/>
      <c r="BP3" s="22"/>
      <c r="BQ3" s="22"/>
      <c r="BR3" s="22"/>
      <c r="BS3" s="22"/>
      <c r="BT3" s="38"/>
      <c r="BU3" s="310"/>
      <c r="BV3" s="310"/>
      <c r="BW3" s="22"/>
      <c r="BX3" s="22"/>
      <c r="BY3" s="22"/>
      <c r="BZ3" s="22"/>
      <c r="CA3" s="22"/>
      <c r="CB3" s="22"/>
      <c r="CC3" s="22"/>
      <c r="CD3" s="22"/>
      <c r="CE3" s="22"/>
      <c r="CF3" s="22"/>
      <c r="CG3" s="22"/>
      <c r="CH3" s="22"/>
      <c r="CI3" s="22"/>
      <c r="CJ3" s="22"/>
      <c r="CK3" s="22"/>
      <c r="CL3" s="22"/>
      <c r="CM3" s="22"/>
      <c r="CN3" s="22"/>
      <c r="CO3" s="22"/>
      <c r="CP3" s="22"/>
      <c r="CQ3" s="22"/>
      <c r="CR3" s="38"/>
      <c r="CS3" s="310"/>
      <c r="CT3" s="310"/>
      <c r="CU3" s="22"/>
      <c r="CV3" s="22"/>
      <c r="CW3" s="22"/>
      <c r="CX3" s="22"/>
      <c r="CY3" s="22"/>
      <c r="CZ3" s="22"/>
      <c r="DA3" s="22"/>
      <c r="DB3" s="22"/>
      <c r="DC3" s="22"/>
      <c r="DD3" s="22"/>
      <c r="DE3" s="22"/>
      <c r="DF3" s="22"/>
      <c r="DG3" s="22"/>
      <c r="DH3" s="22"/>
      <c r="DI3" s="22"/>
      <c r="DJ3" s="22"/>
      <c r="DK3" s="22"/>
      <c r="DL3" s="22"/>
      <c r="DM3" s="22"/>
      <c r="DN3" s="22"/>
      <c r="DO3" s="22"/>
      <c r="DP3" s="38"/>
      <c r="DQ3" s="310"/>
      <c r="DR3" s="310"/>
      <c r="DS3" s="22"/>
      <c r="DT3" s="22"/>
      <c r="DU3" s="22"/>
      <c r="DV3" s="22"/>
      <c r="DW3" s="22"/>
      <c r="DX3" s="22"/>
      <c r="DY3" s="22"/>
      <c r="DZ3" s="22"/>
      <c r="EA3" s="22"/>
      <c r="EB3" s="22"/>
      <c r="EC3" s="22"/>
      <c r="ED3" s="22"/>
      <c r="EE3" s="22"/>
      <c r="EF3" s="22"/>
      <c r="EG3" s="22"/>
      <c r="EH3" s="22"/>
      <c r="EI3" s="22"/>
      <c r="EJ3" s="22"/>
      <c r="EK3" s="22"/>
      <c r="EL3" s="22"/>
      <c r="EM3" s="22"/>
      <c r="EO3" s="300"/>
      <c r="EP3" s="300"/>
      <c r="EQ3" s="1"/>
      <c r="ER3" s="1"/>
      <c r="ES3" s="1"/>
      <c r="ET3" s="1"/>
      <c r="EU3" s="1"/>
      <c r="EV3" s="1"/>
      <c r="EW3" s="1"/>
      <c r="EX3" s="1"/>
      <c r="EY3" s="1"/>
      <c r="EZ3" s="1"/>
      <c r="FA3" s="1"/>
      <c r="FB3" s="1"/>
      <c r="FC3" s="1"/>
      <c r="FD3" s="1"/>
      <c r="FE3" s="1"/>
      <c r="FF3" s="1"/>
      <c r="FG3" s="1"/>
      <c r="FH3" s="1"/>
      <c r="FI3" s="1"/>
      <c r="FJ3" s="1"/>
      <c r="FK3" s="1"/>
      <c r="FM3" s="300"/>
      <c r="FN3" s="300"/>
      <c r="FO3" s="1"/>
      <c r="FP3" s="1"/>
      <c r="FQ3" s="1"/>
      <c r="FR3" s="1"/>
      <c r="FS3" s="1"/>
      <c r="FT3" s="1"/>
      <c r="FU3" s="1"/>
      <c r="FV3" s="1"/>
      <c r="FW3" s="1"/>
      <c r="FX3" s="1"/>
      <c r="FY3" s="1"/>
      <c r="FZ3" s="1"/>
      <c r="GA3" s="1"/>
      <c r="GB3" s="1"/>
      <c r="GC3" s="1"/>
      <c r="GD3" s="1"/>
      <c r="GE3" s="1"/>
      <c r="GF3" s="1"/>
      <c r="GG3" s="1"/>
      <c r="GH3" s="1"/>
      <c r="GI3" s="1"/>
      <c r="GK3" s="300"/>
      <c r="GL3" s="300"/>
      <c r="GM3" s="1"/>
      <c r="GN3" s="1"/>
      <c r="GO3" s="1"/>
      <c r="GP3" s="1"/>
      <c r="GQ3" s="1"/>
      <c r="GR3" s="1"/>
      <c r="GS3" s="1"/>
      <c r="GT3" s="1"/>
      <c r="GU3" s="1"/>
      <c r="GV3" s="1"/>
      <c r="GW3" s="1"/>
      <c r="GX3" s="1"/>
      <c r="GY3" s="1"/>
      <c r="GZ3" s="1"/>
      <c r="HA3" s="1"/>
      <c r="HB3" s="1"/>
      <c r="HC3" s="1"/>
      <c r="HD3" s="1"/>
      <c r="HE3" s="1"/>
      <c r="HF3" s="1"/>
      <c r="HG3" s="1"/>
    </row>
    <row r="4" spans="1:215" ht="15">
      <c r="A4" s="300"/>
      <c r="B4" s="300"/>
      <c r="C4" s="1"/>
      <c r="D4" s="1"/>
      <c r="E4" s="1"/>
      <c r="F4" s="1"/>
      <c r="G4" s="1"/>
      <c r="H4" s="1"/>
      <c r="I4" s="1"/>
      <c r="J4" s="1"/>
      <c r="K4" s="1"/>
      <c r="L4" s="1"/>
      <c r="M4" s="1"/>
      <c r="N4" s="1"/>
      <c r="O4" s="1"/>
      <c r="P4" s="1"/>
      <c r="Q4" s="1"/>
      <c r="R4" s="1"/>
      <c r="S4" s="1"/>
      <c r="T4" s="1"/>
      <c r="U4" s="1"/>
      <c r="V4" s="1"/>
      <c r="W4" s="1"/>
      <c r="Y4" s="300"/>
      <c r="Z4" s="300"/>
      <c r="AA4" s="1"/>
      <c r="AB4" s="1"/>
      <c r="AC4" s="1"/>
      <c r="AD4" s="1"/>
      <c r="AE4" s="1"/>
      <c r="AF4" s="1"/>
      <c r="AG4" s="1"/>
      <c r="AH4" s="1"/>
      <c r="AI4" s="1"/>
      <c r="AJ4" s="1"/>
      <c r="AK4" s="1"/>
      <c r="AL4" s="1"/>
      <c r="AM4" s="1"/>
      <c r="AN4" s="1"/>
      <c r="AO4" s="1"/>
      <c r="AP4" s="1"/>
      <c r="AQ4" s="1"/>
      <c r="AR4" s="1"/>
      <c r="AS4" s="1"/>
      <c r="AT4" s="1"/>
      <c r="AU4" s="1"/>
      <c r="AW4" s="310"/>
      <c r="AX4" s="310"/>
      <c r="AY4" s="22"/>
      <c r="AZ4" s="22"/>
      <c r="BA4" s="22"/>
      <c r="BB4" s="22"/>
      <c r="BC4" s="22"/>
      <c r="BD4" s="22"/>
      <c r="BE4" s="22"/>
      <c r="BF4" s="22"/>
      <c r="BG4" s="22"/>
      <c r="BH4" s="22"/>
      <c r="BI4" s="22"/>
      <c r="BJ4" s="22"/>
      <c r="BK4" s="22"/>
      <c r="BL4" s="22"/>
      <c r="BM4" s="22"/>
      <c r="BN4" s="22"/>
      <c r="BO4" s="22"/>
      <c r="BP4" s="22"/>
      <c r="BQ4" s="22"/>
      <c r="BR4" s="22"/>
      <c r="BS4" s="22"/>
      <c r="BT4" s="38"/>
      <c r="BU4" s="310"/>
      <c r="BV4" s="310"/>
      <c r="BW4" s="22"/>
      <c r="BX4" s="22"/>
      <c r="BY4" s="22"/>
      <c r="BZ4" s="22"/>
      <c r="CA4" s="22"/>
      <c r="CB4" s="22"/>
      <c r="CC4" s="22"/>
      <c r="CD4" s="22"/>
      <c r="CE4" s="22"/>
      <c r="CF4" s="22"/>
      <c r="CG4" s="22"/>
      <c r="CH4" s="22"/>
      <c r="CI4" s="22"/>
      <c r="CJ4" s="22"/>
      <c r="CK4" s="22"/>
      <c r="CL4" s="22"/>
      <c r="CM4" s="22"/>
      <c r="CN4" s="22"/>
      <c r="CO4" s="22"/>
      <c r="CP4" s="22"/>
      <c r="CQ4" s="22"/>
      <c r="CR4" s="38"/>
      <c r="CS4" s="310"/>
      <c r="CT4" s="310"/>
      <c r="CU4" s="22"/>
      <c r="CV4" s="22"/>
      <c r="CW4" s="22"/>
      <c r="CX4" s="22"/>
      <c r="CY4" s="22"/>
      <c r="CZ4" s="22"/>
      <c r="DA4" s="22"/>
      <c r="DB4" s="22"/>
      <c r="DC4" s="22"/>
      <c r="DD4" s="22"/>
      <c r="DE4" s="22"/>
      <c r="DF4" s="22"/>
      <c r="DG4" s="22"/>
      <c r="DH4" s="22"/>
      <c r="DI4" s="22"/>
      <c r="DJ4" s="22"/>
      <c r="DK4" s="22"/>
      <c r="DL4" s="22"/>
      <c r="DM4" s="22"/>
      <c r="DN4" s="22"/>
      <c r="DO4" s="22"/>
      <c r="DP4" s="38"/>
      <c r="DQ4" s="310"/>
      <c r="DR4" s="310"/>
      <c r="DS4" s="22"/>
      <c r="DT4" s="22"/>
      <c r="DU4" s="22"/>
      <c r="DV4" s="22"/>
      <c r="DW4" s="22"/>
      <c r="DX4" s="22"/>
      <c r="DY4" s="22"/>
      <c r="DZ4" s="22"/>
      <c r="EA4" s="22"/>
      <c r="EB4" s="22"/>
      <c r="EC4" s="22"/>
      <c r="ED4" s="22"/>
      <c r="EE4" s="22"/>
      <c r="EF4" s="22"/>
      <c r="EG4" s="22"/>
      <c r="EH4" s="22"/>
      <c r="EI4" s="22"/>
      <c r="EJ4" s="22"/>
      <c r="EK4" s="22"/>
      <c r="EL4" s="22"/>
      <c r="EM4" s="22"/>
      <c r="EO4" s="300"/>
      <c r="EP4" s="300"/>
      <c r="EQ4" s="1"/>
      <c r="ER4" s="1"/>
      <c r="ES4" s="1"/>
      <c r="ET4" s="1"/>
      <c r="EU4" s="1"/>
      <c r="EV4" s="1"/>
      <c r="EW4" s="1"/>
      <c r="EX4" s="1"/>
      <c r="EY4" s="1"/>
      <c r="EZ4" s="1"/>
      <c r="FA4" s="1"/>
      <c r="FB4" s="1"/>
      <c r="FC4" s="1"/>
      <c r="FD4" s="1"/>
      <c r="FE4" s="1"/>
      <c r="FF4" s="1"/>
      <c r="FG4" s="1"/>
      <c r="FH4" s="1"/>
      <c r="FI4" s="1"/>
      <c r="FJ4" s="1"/>
      <c r="FK4" s="1"/>
      <c r="FM4" s="300"/>
      <c r="FN4" s="300"/>
      <c r="FO4" s="1"/>
      <c r="FP4" s="1"/>
      <c r="FQ4" s="1"/>
      <c r="FR4" s="1"/>
      <c r="FS4" s="1"/>
      <c r="FT4" s="1"/>
      <c r="FU4" s="1"/>
      <c r="FV4" s="1"/>
      <c r="FW4" s="1"/>
      <c r="FX4" s="1"/>
      <c r="FY4" s="1"/>
      <c r="FZ4" s="1"/>
      <c r="GA4" s="1"/>
      <c r="GB4" s="1"/>
      <c r="GC4" s="1"/>
      <c r="GD4" s="1"/>
      <c r="GE4" s="1"/>
      <c r="GF4" s="1"/>
      <c r="GG4" s="1"/>
      <c r="GH4" s="1"/>
      <c r="GI4" s="1"/>
      <c r="GK4" s="300"/>
      <c r="GL4" s="300"/>
      <c r="GM4" s="1"/>
      <c r="GN4" s="1"/>
      <c r="GO4" s="1"/>
      <c r="GP4" s="1"/>
      <c r="GQ4" s="1"/>
      <c r="GR4" s="1"/>
      <c r="GS4" s="1"/>
      <c r="GT4" s="1"/>
      <c r="GU4" s="1"/>
      <c r="GV4" s="1"/>
      <c r="GW4" s="1"/>
      <c r="GX4" s="1"/>
      <c r="GY4" s="1"/>
      <c r="GZ4" s="1"/>
      <c r="HA4" s="1"/>
      <c r="HB4" s="1"/>
      <c r="HC4" s="1"/>
      <c r="HD4" s="1"/>
      <c r="HE4" s="1"/>
      <c r="HF4" s="1"/>
      <c r="HG4" s="1"/>
    </row>
    <row r="5" spans="1:215" ht="18">
      <c r="A5" s="301" t="s">
        <v>179</v>
      </c>
      <c r="B5" s="301"/>
      <c r="C5" s="2"/>
      <c r="D5" s="2"/>
      <c r="E5" s="2"/>
      <c r="F5" s="2"/>
      <c r="G5" s="2"/>
      <c r="H5" s="2"/>
      <c r="I5" s="2"/>
      <c r="J5" s="2"/>
      <c r="K5" s="1"/>
      <c r="L5" s="2"/>
      <c r="M5" s="2"/>
      <c r="N5" s="2"/>
      <c r="O5" s="2"/>
      <c r="P5" s="1"/>
      <c r="Q5" s="2"/>
      <c r="R5" s="1"/>
      <c r="S5" s="1"/>
      <c r="T5" s="2"/>
      <c r="U5" s="1"/>
      <c r="V5" s="1"/>
      <c r="W5" s="2" t="s">
        <v>180</v>
      </c>
      <c r="Y5" s="301" t="s">
        <v>179</v>
      </c>
      <c r="Z5" s="301"/>
      <c r="AA5" s="2"/>
      <c r="AB5" s="2"/>
      <c r="AC5" s="2"/>
      <c r="AD5" s="2"/>
      <c r="AE5" s="2"/>
      <c r="AF5" s="2"/>
      <c r="AG5" s="2"/>
      <c r="AH5" s="2"/>
      <c r="AI5" s="1"/>
      <c r="AJ5" s="2"/>
      <c r="AK5" s="2"/>
      <c r="AL5" s="2"/>
      <c r="AM5" s="2"/>
      <c r="AN5" s="1"/>
      <c r="AO5" s="2"/>
      <c r="AP5" s="1"/>
      <c r="AQ5" s="1"/>
      <c r="AR5" s="2"/>
      <c r="AS5" s="1"/>
      <c r="AT5" s="1"/>
      <c r="AU5" s="2" t="s">
        <v>180</v>
      </c>
      <c r="AW5" s="311" t="s">
        <v>285</v>
      </c>
      <c r="AX5" s="311"/>
      <c r="AY5" s="23"/>
      <c r="AZ5" s="23"/>
      <c r="BA5" s="23"/>
      <c r="BB5" s="23"/>
      <c r="BC5" s="23"/>
      <c r="BD5" s="23"/>
      <c r="BE5" s="23"/>
      <c r="BF5" s="23"/>
      <c r="BG5" s="22"/>
      <c r="BH5" s="23"/>
      <c r="BI5" s="23"/>
      <c r="BJ5" s="23"/>
      <c r="BK5" s="23"/>
      <c r="BL5" s="22"/>
      <c r="BM5" s="23"/>
      <c r="BN5" s="22"/>
      <c r="BO5" s="22"/>
      <c r="BP5" s="23"/>
      <c r="BQ5" s="22"/>
      <c r="BR5" s="22"/>
      <c r="BS5" s="23" t="s">
        <v>286</v>
      </c>
      <c r="BT5" s="38"/>
      <c r="BU5" s="311" t="s">
        <v>285</v>
      </c>
      <c r="BV5" s="311"/>
      <c r="BW5" s="23"/>
      <c r="BX5" s="23"/>
      <c r="BY5" s="23"/>
      <c r="BZ5" s="23"/>
      <c r="CA5" s="23"/>
      <c r="CB5" s="23"/>
      <c r="CC5" s="23"/>
      <c r="CD5" s="23"/>
      <c r="CE5" s="22"/>
      <c r="CF5" s="23"/>
      <c r="CG5" s="23"/>
      <c r="CH5" s="23"/>
      <c r="CI5" s="23"/>
      <c r="CJ5" s="22"/>
      <c r="CK5" s="23"/>
      <c r="CL5" s="22"/>
      <c r="CM5" s="22"/>
      <c r="CN5" s="23"/>
      <c r="CO5" s="22"/>
      <c r="CP5" s="22"/>
      <c r="CQ5" s="23" t="s">
        <v>286</v>
      </c>
      <c r="CR5" s="38"/>
      <c r="CS5" s="311" t="s">
        <v>285</v>
      </c>
      <c r="CT5" s="311"/>
      <c r="CU5" s="23"/>
      <c r="CV5" s="23"/>
      <c r="CW5" s="23"/>
      <c r="CX5" s="23"/>
      <c r="CY5" s="23"/>
      <c r="CZ5" s="23"/>
      <c r="DA5" s="23"/>
      <c r="DB5" s="23"/>
      <c r="DC5" s="22"/>
      <c r="DD5" s="23"/>
      <c r="DE5" s="23"/>
      <c r="DF5" s="23"/>
      <c r="DG5" s="23"/>
      <c r="DH5" s="22"/>
      <c r="DI5" s="23"/>
      <c r="DJ5" s="22"/>
      <c r="DK5" s="22"/>
      <c r="DL5" s="23"/>
      <c r="DM5" s="22"/>
      <c r="DN5" s="22"/>
      <c r="DO5" s="23" t="s">
        <v>286</v>
      </c>
      <c r="DP5" s="38"/>
      <c r="DQ5" s="311" t="s">
        <v>285</v>
      </c>
      <c r="DR5" s="311"/>
      <c r="DS5" s="23"/>
      <c r="DT5" s="23"/>
      <c r="DU5" s="23"/>
      <c r="DV5" s="23"/>
      <c r="DW5" s="23"/>
      <c r="DX5" s="23"/>
      <c r="DY5" s="23"/>
      <c r="DZ5" s="23"/>
      <c r="EA5" s="22"/>
      <c r="EB5" s="23"/>
      <c r="EC5" s="23"/>
      <c r="ED5" s="23"/>
      <c r="EE5" s="23"/>
      <c r="EF5" s="22"/>
      <c r="EG5" s="23"/>
      <c r="EH5" s="22"/>
      <c r="EI5" s="22"/>
      <c r="EJ5" s="23"/>
      <c r="EK5" s="22"/>
      <c r="EL5" s="22"/>
      <c r="EM5" s="23" t="s">
        <v>286</v>
      </c>
      <c r="EO5" s="301" t="s">
        <v>179</v>
      </c>
      <c r="EP5" s="301"/>
      <c r="EQ5" s="2"/>
      <c r="ER5" s="2"/>
      <c r="ES5" s="2"/>
      <c r="ET5" s="2"/>
      <c r="EU5" s="2"/>
      <c r="EV5" s="2"/>
      <c r="EW5" s="2"/>
      <c r="EX5" s="2"/>
      <c r="EY5" s="1"/>
      <c r="EZ5" s="2"/>
      <c r="FA5" s="2"/>
      <c r="FB5" s="2"/>
      <c r="FC5" s="2"/>
      <c r="FD5" s="1"/>
      <c r="FE5" s="2"/>
      <c r="FF5" s="1"/>
      <c r="FG5" s="1"/>
      <c r="FH5" s="2"/>
      <c r="FI5" s="1"/>
      <c r="FJ5" s="1"/>
      <c r="FK5" s="2" t="s">
        <v>180</v>
      </c>
      <c r="FM5" s="301" t="s">
        <v>179</v>
      </c>
      <c r="FN5" s="301"/>
      <c r="FO5" s="2"/>
      <c r="FP5" s="2"/>
      <c r="FQ5" s="2"/>
      <c r="FR5" s="2"/>
      <c r="FS5" s="2"/>
      <c r="FT5" s="2"/>
      <c r="FU5" s="2"/>
      <c r="FV5" s="2"/>
      <c r="FW5" s="1"/>
      <c r="FX5" s="2"/>
      <c r="FY5" s="2"/>
      <c r="FZ5" s="2"/>
      <c r="GA5" s="2"/>
      <c r="GB5" s="1"/>
      <c r="GC5" s="2"/>
      <c r="GD5" s="1"/>
      <c r="GE5" s="1"/>
      <c r="GF5" s="2"/>
      <c r="GG5" s="1"/>
      <c r="GH5" s="1"/>
      <c r="GI5" s="2" t="s">
        <v>180</v>
      </c>
      <c r="GK5" s="301" t="s">
        <v>179</v>
      </c>
      <c r="GL5" s="301"/>
      <c r="GM5" s="2"/>
      <c r="GN5" s="2"/>
      <c r="GO5" s="2"/>
      <c r="GP5" s="2"/>
      <c r="GQ5" s="2"/>
      <c r="GR5" s="2"/>
      <c r="GS5" s="2"/>
      <c r="GT5" s="2"/>
      <c r="GU5" s="1"/>
      <c r="GV5" s="2"/>
      <c r="GW5" s="2"/>
      <c r="GX5" s="2"/>
      <c r="GY5" s="2"/>
      <c r="GZ5" s="1"/>
      <c r="HA5" s="2"/>
      <c r="HB5" s="1"/>
      <c r="HC5" s="1"/>
      <c r="HD5" s="2"/>
      <c r="HE5" s="1"/>
      <c r="HF5" s="1"/>
      <c r="HG5" s="2" t="s">
        <v>180</v>
      </c>
    </row>
    <row r="6" spans="1:215" ht="15">
      <c r="A6" s="300"/>
      <c r="B6" s="300"/>
      <c r="C6" s="1"/>
      <c r="D6" s="1"/>
      <c r="E6" s="1"/>
      <c r="F6" s="1"/>
      <c r="G6" s="1"/>
      <c r="H6" s="1"/>
      <c r="I6" s="1"/>
      <c r="J6" s="1"/>
      <c r="K6" s="1"/>
      <c r="L6" s="1"/>
      <c r="M6" s="1"/>
      <c r="N6" s="1"/>
      <c r="O6" s="1"/>
      <c r="P6" s="1"/>
      <c r="Q6" s="1"/>
      <c r="R6" s="1"/>
      <c r="S6" s="1"/>
      <c r="T6" s="1"/>
      <c r="U6" s="1"/>
      <c r="V6" s="1"/>
      <c r="W6" s="1"/>
      <c r="Y6" s="300"/>
      <c r="Z6" s="300"/>
      <c r="AA6" s="1"/>
      <c r="AB6" s="1"/>
      <c r="AC6" s="1"/>
      <c r="AD6" s="1"/>
      <c r="AE6" s="1"/>
      <c r="AF6" s="1"/>
      <c r="AG6" s="1"/>
      <c r="AH6" s="1"/>
      <c r="AI6" s="1"/>
      <c r="AJ6" s="1"/>
      <c r="AK6" s="1"/>
      <c r="AL6" s="1"/>
      <c r="AM6" s="1"/>
      <c r="AN6" s="1"/>
      <c r="AO6" s="1"/>
      <c r="AP6" s="1"/>
      <c r="AQ6" s="1"/>
      <c r="AR6" s="1"/>
      <c r="AS6" s="1"/>
      <c r="AT6" s="1"/>
      <c r="AU6" s="1"/>
      <c r="AW6" s="310"/>
      <c r="AX6" s="310"/>
      <c r="AY6" s="22"/>
      <c r="AZ6" s="22"/>
      <c r="BA6" s="22"/>
      <c r="BB6" s="22"/>
      <c r="BC6" s="22"/>
      <c r="BD6" s="22"/>
      <c r="BE6" s="22"/>
      <c r="BF6" s="22"/>
      <c r="BG6" s="22"/>
      <c r="BH6" s="22"/>
      <c r="BI6" s="22"/>
      <c r="BJ6" s="22"/>
      <c r="BK6" s="22"/>
      <c r="BL6" s="22"/>
      <c r="BM6" s="22"/>
      <c r="BN6" s="22"/>
      <c r="BO6" s="22"/>
      <c r="BP6" s="22"/>
      <c r="BQ6" s="22"/>
      <c r="BR6" s="22"/>
      <c r="BS6" s="22"/>
      <c r="BT6" s="38"/>
      <c r="BU6" s="310"/>
      <c r="BV6" s="310"/>
      <c r="BW6" s="22"/>
      <c r="BX6" s="22"/>
      <c r="BY6" s="22"/>
      <c r="BZ6" s="22"/>
      <c r="CA6" s="22"/>
      <c r="CB6" s="22"/>
      <c r="CC6" s="22"/>
      <c r="CD6" s="22"/>
      <c r="CE6" s="22"/>
      <c r="CF6" s="22"/>
      <c r="CG6" s="22"/>
      <c r="CH6" s="22"/>
      <c r="CI6" s="22"/>
      <c r="CJ6" s="22"/>
      <c r="CK6" s="22"/>
      <c r="CL6" s="22"/>
      <c r="CM6" s="22"/>
      <c r="CN6" s="22"/>
      <c r="CO6" s="22"/>
      <c r="CP6" s="22"/>
      <c r="CQ6" s="22"/>
      <c r="CR6" s="38"/>
      <c r="CS6" s="310"/>
      <c r="CT6" s="310"/>
      <c r="CU6" s="22"/>
      <c r="CV6" s="22"/>
      <c r="CW6" s="22"/>
      <c r="CX6" s="22"/>
      <c r="CY6" s="22"/>
      <c r="CZ6" s="22"/>
      <c r="DA6" s="22"/>
      <c r="DB6" s="22"/>
      <c r="DC6" s="22"/>
      <c r="DD6" s="22"/>
      <c r="DE6" s="22"/>
      <c r="DF6" s="22"/>
      <c r="DG6" s="22"/>
      <c r="DH6" s="22"/>
      <c r="DI6" s="22"/>
      <c r="DJ6" s="22"/>
      <c r="DK6" s="22"/>
      <c r="DL6" s="22"/>
      <c r="DM6" s="22"/>
      <c r="DN6" s="22"/>
      <c r="DO6" s="22"/>
      <c r="DP6" s="38"/>
      <c r="DQ6" s="310"/>
      <c r="DR6" s="310"/>
      <c r="DS6" s="22"/>
      <c r="DT6" s="22"/>
      <c r="DU6" s="22"/>
      <c r="DV6" s="22"/>
      <c r="DW6" s="22"/>
      <c r="DX6" s="22"/>
      <c r="DY6" s="22"/>
      <c r="DZ6" s="22"/>
      <c r="EA6" s="22"/>
      <c r="EB6" s="22"/>
      <c r="EC6" s="22"/>
      <c r="ED6" s="22"/>
      <c r="EE6" s="22"/>
      <c r="EF6" s="22"/>
      <c r="EG6" s="22"/>
      <c r="EH6" s="22"/>
      <c r="EI6" s="22"/>
      <c r="EJ6" s="22"/>
      <c r="EK6" s="22"/>
      <c r="EL6" s="22"/>
      <c r="EM6" s="22"/>
      <c r="EO6" s="300"/>
      <c r="EP6" s="300"/>
      <c r="EQ6" s="1"/>
      <c r="ER6" s="1"/>
      <c r="ES6" s="1"/>
      <c r="ET6" s="1"/>
      <c r="EU6" s="1"/>
      <c r="EV6" s="1"/>
      <c r="EW6" s="1"/>
      <c r="EX6" s="1"/>
      <c r="EY6" s="1"/>
      <c r="EZ6" s="1"/>
      <c r="FA6" s="1"/>
      <c r="FB6" s="1"/>
      <c r="FC6" s="1"/>
      <c r="FD6" s="1"/>
      <c r="FE6" s="1"/>
      <c r="FF6" s="1"/>
      <c r="FG6" s="1"/>
      <c r="FH6" s="1"/>
      <c r="FI6" s="1"/>
      <c r="FJ6" s="1"/>
      <c r="FK6" s="1"/>
      <c r="FM6" s="300"/>
      <c r="FN6" s="300"/>
      <c r="FO6" s="1"/>
      <c r="FP6" s="1"/>
      <c r="FQ6" s="1"/>
      <c r="FR6" s="1"/>
      <c r="FS6" s="1"/>
      <c r="FT6" s="1"/>
      <c r="FU6" s="1"/>
      <c r="FV6" s="1"/>
      <c r="FW6" s="1"/>
      <c r="FX6" s="1"/>
      <c r="FY6" s="1"/>
      <c r="FZ6" s="1"/>
      <c r="GA6" s="1"/>
      <c r="GB6" s="1"/>
      <c r="GC6" s="1"/>
      <c r="GD6" s="1"/>
      <c r="GE6" s="1"/>
      <c r="GF6" s="1"/>
      <c r="GG6" s="1"/>
      <c r="GH6" s="1"/>
      <c r="GI6" s="1"/>
      <c r="GK6" s="300"/>
      <c r="GL6" s="300"/>
      <c r="GM6" s="1"/>
      <c r="GN6" s="1"/>
      <c r="GO6" s="1"/>
      <c r="GP6" s="1"/>
      <c r="GQ6" s="1"/>
      <c r="GR6" s="1"/>
      <c r="GS6" s="1"/>
      <c r="GT6" s="1"/>
      <c r="GU6" s="1"/>
      <c r="GV6" s="1"/>
      <c r="GW6" s="1"/>
      <c r="GX6" s="1"/>
      <c r="GY6" s="1"/>
      <c r="GZ6" s="1"/>
      <c r="HA6" s="1"/>
      <c r="HB6" s="1"/>
      <c r="HC6" s="1"/>
      <c r="HD6" s="1"/>
      <c r="HE6" s="1"/>
      <c r="HF6" s="1"/>
      <c r="HG6" s="1"/>
    </row>
    <row r="7" spans="1:215" ht="15.75">
      <c r="A7" s="302" t="s">
        <v>182</v>
      </c>
      <c r="B7" s="302"/>
      <c r="C7" s="2"/>
      <c r="D7" s="2"/>
      <c r="E7" s="2"/>
      <c r="F7" s="2"/>
      <c r="G7" s="2"/>
      <c r="H7" s="2"/>
      <c r="I7" s="2"/>
      <c r="J7" s="2"/>
      <c r="K7" s="2"/>
      <c r="L7" s="2"/>
      <c r="M7" s="2"/>
      <c r="N7" s="2"/>
      <c r="O7" s="2"/>
      <c r="P7" s="2"/>
      <c r="Q7" s="2"/>
      <c r="R7" s="2"/>
      <c r="S7" s="2"/>
      <c r="T7" s="2"/>
      <c r="U7" s="2"/>
      <c r="V7" s="2"/>
      <c r="W7" s="2"/>
      <c r="Y7" s="302" t="s">
        <v>183</v>
      </c>
      <c r="Z7" s="302"/>
      <c r="AA7" s="2"/>
      <c r="AB7" s="2"/>
      <c r="AC7" s="2"/>
      <c r="AD7" s="2"/>
      <c r="AE7" s="2"/>
      <c r="AF7" s="2"/>
      <c r="AG7" s="2"/>
      <c r="AH7" s="2"/>
      <c r="AI7" s="2"/>
      <c r="AJ7" s="2"/>
      <c r="AK7" s="2"/>
      <c r="AL7" s="2"/>
      <c r="AM7" s="2"/>
      <c r="AN7" s="2"/>
      <c r="AO7" s="2"/>
      <c r="AP7" s="2"/>
      <c r="AQ7" s="2"/>
      <c r="AR7" s="2"/>
      <c r="AS7" s="2"/>
      <c r="AT7" s="2"/>
      <c r="AU7" s="2"/>
      <c r="AW7" s="312" t="s">
        <v>287</v>
      </c>
      <c r="AX7" s="312"/>
      <c r="AY7" s="23"/>
      <c r="AZ7" s="23"/>
      <c r="BA7" s="23"/>
      <c r="BB7" s="23"/>
      <c r="BC7" s="23"/>
      <c r="BD7" s="23"/>
      <c r="BE7" s="23"/>
      <c r="BF7" s="23"/>
      <c r="BG7" s="23"/>
      <c r="BH7" s="23"/>
      <c r="BI7" s="23"/>
      <c r="BJ7" s="23"/>
      <c r="BK7" s="23"/>
      <c r="BL7" s="23"/>
      <c r="BM7" s="23"/>
      <c r="BN7" s="23"/>
      <c r="BO7" s="23"/>
      <c r="BP7" s="23"/>
      <c r="BQ7" s="23"/>
      <c r="BR7" s="23"/>
      <c r="BS7" s="23"/>
      <c r="BT7" s="38"/>
      <c r="BU7" s="312" t="s">
        <v>288</v>
      </c>
      <c r="BV7" s="312"/>
      <c r="BW7" s="23"/>
      <c r="BX7" s="23"/>
      <c r="BY7" s="23"/>
      <c r="BZ7" s="23"/>
      <c r="CA7" s="23"/>
      <c r="CB7" s="23"/>
      <c r="CC7" s="23"/>
      <c r="CD7" s="23"/>
      <c r="CE7" s="23"/>
      <c r="CF7" s="23"/>
      <c r="CG7" s="23"/>
      <c r="CH7" s="23"/>
      <c r="CI7" s="23"/>
      <c r="CJ7" s="23"/>
      <c r="CK7" s="23"/>
      <c r="CL7" s="23"/>
      <c r="CM7" s="23"/>
      <c r="CN7" s="23"/>
      <c r="CO7" s="23"/>
      <c r="CP7" s="23"/>
      <c r="CQ7" s="23"/>
      <c r="CR7" s="38"/>
      <c r="CS7" s="312" t="s">
        <v>289</v>
      </c>
      <c r="CT7" s="312"/>
      <c r="CU7" s="23"/>
      <c r="CV7" s="23"/>
      <c r="CW7" s="23"/>
      <c r="CX7" s="23"/>
      <c r="CY7" s="23"/>
      <c r="CZ7" s="23"/>
      <c r="DA7" s="23"/>
      <c r="DB7" s="23"/>
      <c r="DC7" s="23"/>
      <c r="DD7" s="23"/>
      <c r="DE7" s="23"/>
      <c r="DF7" s="23"/>
      <c r="DG7" s="23"/>
      <c r="DH7" s="23"/>
      <c r="DI7" s="23"/>
      <c r="DJ7" s="23"/>
      <c r="DK7" s="23"/>
      <c r="DL7" s="23"/>
      <c r="DM7" s="23"/>
      <c r="DN7" s="23"/>
      <c r="DO7" s="23"/>
      <c r="DP7" s="38"/>
      <c r="DQ7" s="312" t="s">
        <v>290</v>
      </c>
      <c r="DR7" s="312"/>
      <c r="DS7" s="23"/>
      <c r="DT7" s="23"/>
      <c r="DU7" s="23"/>
      <c r="DV7" s="23"/>
      <c r="DW7" s="23"/>
      <c r="DX7" s="23"/>
      <c r="DY7" s="23"/>
      <c r="DZ7" s="23"/>
      <c r="EA7" s="23"/>
      <c r="EB7" s="23"/>
      <c r="EC7" s="23"/>
      <c r="ED7" s="23"/>
      <c r="EE7" s="23"/>
      <c r="EF7" s="23"/>
      <c r="EG7" s="23"/>
      <c r="EH7" s="23"/>
      <c r="EI7" s="23"/>
      <c r="EJ7" s="23"/>
      <c r="EK7" s="23"/>
      <c r="EL7" s="23"/>
      <c r="EM7" s="23"/>
      <c r="EO7" s="302" t="s">
        <v>188</v>
      </c>
      <c r="EP7" s="302"/>
      <c r="EQ7" s="2"/>
      <c r="ER7" s="2"/>
      <c r="ES7" s="2"/>
      <c r="ET7" s="2"/>
      <c r="EU7" s="2"/>
      <c r="EV7" s="2"/>
      <c r="EW7" s="2"/>
      <c r="EX7" s="2"/>
      <c r="EY7" s="2"/>
      <c r="EZ7" s="2"/>
      <c r="FA7" s="2"/>
      <c r="FB7" s="2"/>
      <c r="FC7" s="2"/>
      <c r="FD7" s="2"/>
      <c r="FE7" s="2"/>
      <c r="FF7" s="2"/>
      <c r="FG7" s="2"/>
      <c r="FH7" s="2"/>
      <c r="FI7" s="2"/>
      <c r="FJ7" s="2"/>
      <c r="FK7" s="2"/>
      <c r="FM7" s="302" t="s">
        <v>189</v>
      </c>
      <c r="FN7" s="302"/>
      <c r="FO7" s="2"/>
      <c r="FP7" s="2"/>
      <c r="FQ7" s="2"/>
      <c r="FR7" s="2"/>
      <c r="FS7" s="2"/>
      <c r="FT7" s="2"/>
      <c r="FU7" s="2"/>
      <c r="FV7" s="2"/>
      <c r="FW7" s="2"/>
      <c r="FX7" s="2"/>
      <c r="FY7" s="2"/>
      <c r="FZ7" s="2"/>
      <c r="GA7" s="2"/>
      <c r="GB7" s="2"/>
      <c r="GC7" s="2"/>
      <c r="GD7" s="2"/>
      <c r="GE7" s="2"/>
      <c r="GF7" s="2"/>
      <c r="GG7" s="2"/>
      <c r="GH7" s="2"/>
      <c r="GI7" s="2"/>
      <c r="GK7" s="302" t="s">
        <v>190</v>
      </c>
      <c r="GL7" s="302"/>
      <c r="GM7" s="2"/>
      <c r="GN7" s="2"/>
      <c r="GO7" s="2"/>
      <c r="GP7" s="2"/>
      <c r="GQ7" s="2"/>
      <c r="GR7" s="2"/>
      <c r="GS7" s="2"/>
      <c r="GT7" s="2"/>
      <c r="GU7" s="2"/>
      <c r="GV7" s="2"/>
      <c r="GW7" s="2"/>
      <c r="GX7" s="2"/>
      <c r="GY7" s="2"/>
      <c r="GZ7" s="2"/>
      <c r="HA7" s="2"/>
      <c r="HB7" s="2"/>
      <c r="HC7" s="2"/>
      <c r="HD7" s="2"/>
      <c r="HE7" s="2"/>
      <c r="HF7" s="2"/>
      <c r="HG7" s="2"/>
    </row>
    <row r="8" spans="1:215" ht="15.75">
      <c r="A8" s="302" t="s">
        <v>533</v>
      </c>
      <c r="B8" s="302"/>
      <c r="C8" s="3"/>
      <c r="D8" s="3"/>
      <c r="E8" s="3"/>
      <c r="F8" s="3"/>
      <c r="G8" s="3"/>
      <c r="H8" s="3"/>
      <c r="I8" s="3"/>
      <c r="J8" s="3"/>
      <c r="K8" s="3"/>
      <c r="L8" s="3"/>
      <c r="M8" s="3"/>
      <c r="N8" s="3"/>
      <c r="O8" s="3"/>
      <c r="P8" s="3"/>
      <c r="Q8" s="3"/>
      <c r="R8" s="3"/>
      <c r="S8" s="3"/>
      <c r="T8" s="3"/>
      <c r="U8" s="3"/>
      <c r="V8" s="3"/>
      <c r="W8" s="3"/>
      <c r="Y8" s="302" t="s">
        <v>533</v>
      </c>
      <c r="Z8" s="302"/>
      <c r="AA8" s="3"/>
      <c r="AB8" s="3"/>
      <c r="AC8" s="3"/>
      <c r="AD8" s="3"/>
      <c r="AE8" s="3"/>
      <c r="AF8" s="3"/>
      <c r="AG8" s="3"/>
      <c r="AH8" s="3"/>
      <c r="AI8" s="3"/>
      <c r="AJ8" s="3"/>
      <c r="AK8" s="3"/>
      <c r="AL8" s="3"/>
      <c r="AM8" s="3"/>
      <c r="AN8" s="3"/>
      <c r="AO8" s="3"/>
      <c r="AP8" s="3"/>
      <c r="AQ8" s="3"/>
      <c r="AR8" s="3"/>
      <c r="AS8" s="3"/>
      <c r="AT8" s="3"/>
      <c r="AU8" s="3"/>
      <c r="AW8" s="312" t="s">
        <v>534</v>
      </c>
      <c r="AX8" s="312"/>
      <c r="AY8" s="24"/>
      <c r="AZ8" s="24"/>
      <c r="BA8" s="24"/>
      <c r="BB8" s="24"/>
      <c r="BC8" s="24"/>
      <c r="BD8" s="24"/>
      <c r="BE8" s="24"/>
      <c r="BF8" s="24"/>
      <c r="BG8" s="24"/>
      <c r="BH8" s="24"/>
      <c r="BI8" s="24"/>
      <c r="BJ8" s="24"/>
      <c r="BK8" s="24"/>
      <c r="BL8" s="24"/>
      <c r="BM8" s="24"/>
      <c r="BN8" s="24"/>
      <c r="BO8" s="24"/>
      <c r="BP8" s="24"/>
      <c r="BQ8" s="24"/>
      <c r="BR8" s="24"/>
      <c r="BS8" s="24"/>
      <c r="BT8" s="38"/>
      <c r="BU8" s="312" t="s">
        <v>534</v>
      </c>
      <c r="BV8" s="312"/>
      <c r="BW8" s="24"/>
      <c r="BX8" s="24"/>
      <c r="BY8" s="24"/>
      <c r="BZ8" s="24"/>
      <c r="CA8" s="24"/>
      <c r="CB8" s="24"/>
      <c r="CC8" s="24"/>
      <c r="CD8" s="24"/>
      <c r="CE8" s="24"/>
      <c r="CF8" s="24"/>
      <c r="CG8" s="24"/>
      <c r="CH8" s="24"/>
      <c r="CI8" s="24"/>
      <c r="CJ8" s="24"/>
      <c r="CK8" s="24"/>
      <c r="CL8" s="24"/>
      <c r="CM8" s="24"/>
      <c r="CN8" s="24"/>
      <c r="CO8" s="24"/>
      <c r="CP8" s="24"/>
      <c r="CQ8" s="24"/>
      <c r="CR8" s="38"/>
      <c r="CS8" s="312" t="s">
        <v>534</v>
      </c>
      <c r="CT8" s="312"/>
      <c r="CU8" s="24"/>
      <c r="CV8" s="24"/>
      <c r="CW8" s="24"/>
      <c r="CX8" s="24"/>
      <c r="CY8" s="24"/>
      <c r="CZ8" s="24"/>
      <c r="DA8" s="24"/>
      <c r="DB8" s="24"/>
      <c r="DC8" s="24"/>
      <c r="DD8" s="24"/>
      <c r="DE8" s="24"/>
      <c r="DF8" s="24"/>
      <c r="DG8" s="24"/>
      <c r="DH8" s="24"/>
      <c r="DI8" s="24"/>
      <c r="DJ8" s="24"/>
      <c r="DK8" s="24"/>
      <c r="DL8" s="24"/>
      <c r="DM8" s="24"/>
      <c r="DN8" s="24"/>
      <c r="DO8" s="24"/>
      <c r="DP8" s="38"/>
      <c r="DQ8" s="312" t="s">
        <v>534</v>
      </c>
      <c r="DR8" s="312"/>
      <c r="DS8" s="24"/>
      <c r="DT8" s="24"/>
      <c r="DU8" s="24"/>
      <c r="DV8" s="24"/>
      <c r="DW8" s="24"/>
      <c r="DX8" s="24"/>
      <c r="DY8" s="24"/>
      <c r="DZ8" s="24"/>
      <c r="EA8" s="24"/>
      <c r="EB8" s="24"/>
      <c r="EC8" s="24"/>
      <c r="ED8" s="24"/>
      <c r="EE8" s="24"/>
      <c r="EF8" s="24"/>
      <c r="EG8" s="24"/>
      <c r="EH8" s="24"/>
      <c r="EI8" s="24"/>
      <c r="EJ8" s="24"/>
      <c r="EK8" s="24"/>
      <c r="EL8" s="24"/>
      <c r="EM8" s="24"/>
      <c r="EO8" s="302" t="s">
        <v>533</v>
      </c>
      <c r="EP8" s="302"/>
      <c r="EQ8" s="3"/>
      <c r="ER8" s="3"/>
      <c r="ES8" s="3"/>
      <c r="ET8" s="3"/>
      <c r="EU8" s="3"/>
      <c r="EV8" s="3"/>
      <c r="EW8" s="3"/>
      <c r="EX8" s="3"/>
      <c r="EY8" s="3"/>
      <c r="EZ8" s="3"/>
      <c r="FA8" s="3"/>
      <c r="FB8" s="3"/>
      <c r="FC8" s="3"/>
      <c r="FD8" s="3"/>
      <c r="FE8" s="3"/>
      <c r="FF8" s="3"/>
      <c r="FG8" s="3"/>
      <c r="FH8" s="3"/>
      <c r="FI8" s="3"/>
      <c r="FJ8" s="3"/>
      <c r="FK8" s="3"/>
      <c r="FM8" s="302" t="s">
        <v>533</v>
      </c>
      <c r="FN8" s="302"/>
      <c r="FO8" s="3"/>
      <c r="FP8" s="3"/>
      <c r="FQ8" s="3"/>
      <c r="FR8" s="3"/>
      <c r="FS8" s="3"/>
      <c r="FT8" s="3"/>
      <c r="FU8" s="3"/>
      <c r="FV8" s="3"/>
      <c r="FW8" s="3"/>
      <c r="FX8" s="3"/>
      <c r="FY8" s="3"/>
      <c r="FZ8" s="3"/>
      <c r="GA8" s="3"/>
      <c r="GB8" s="3"/>
      <c r="GC8" s="3"/>
      <c r="GD8" s="3"/>
      <c r="GE8" s="3"/>
      <c r="GF8" s="3"/>
      <c r="GG8" s="3"/>
      <c r="GH8" s="3"/>
      <c r="GI8" s="3"/>
      <c r="GK8" s="302" t="s">
        <v>533</v>
      </c>
      <c r="GL8" s="302"/>
      <c r="GM8" s="3"/>
      <c r="GN8" s="3"/>
      <c r="GO8" s="3"/>
      <c r="GP8" s="3"/>
      <c r="GQ8" s="3"/>
      <c r="GR8" s="3"/>
      <c r="GS8" s="3"/>
      <c r="GT8" s="3"/>
      <c r="GU8" s="3"/>
      <c r="GV8" s="3"/>
      <c r="GW8" s="3"/>
      <c r="GX8" s="3"/>
      <c r="GY8" s="3"/>
      <c r="GZ8" s="3"/>
      <c r="HA8" s="3"/>
      <c r="HB8" s="3"/>
      <c r="HC8" s="3"/>
      <c r="HD8" s="3"/>
      <c r="HE8" s="3"/>
      <c r="HF8" s="3"/>
      <c r="HG8" s="3"/>
    </row>
    <row r="9" spans="1:215" ht="15">
      <c r="A9" s="300"/>
      <c r="B9" s="300"/>
      <c r="C9" s="1"/>
      <c r="D9" s="1"/>
      <c r="E9" s="1"/>
      <c r="F9" s="1"/>
      <c r="G9" s="1"/>
      <c r="H9" s="1"/>
      <c r="I9" s="1"/>
      <c r="J9" s="1"/>
      <c r="K9" s="1"/>
      <c r="L9" s="1"/>
      <c r="M9" s="1"/>
      <c r="N9" s="1"/>
      <c r="O9" s="1"/>
      <c r="P9" s="1"/>
      <c r="Q9" s="1"/>
      <c r="R9" s="1"/>
      <c r="S9" s="1"/>
      <c r="T9" s="1"/>
      <c r="U9" s="1"/>
      <c r="V9" s="1"/>
      <c r="W9" s="1"/>
      <c r="Y9" s="300"/>
      <c r="Z9" s="300"/>
      <c r="AA9" s="1"/>
      <c r="AB9" s="1"/>
      <c r="AC9" s="1"/>
      <c r="AD9" s="1"/>
      <c r="AE9" s="1"/>
      <c r="AF9" s="1"/>
      <c r="AG9" s="1"/>
      <c r="AH9" s="1"/>
      <c r="AI9" s="1"/>
      <c r="AJ9" s="1"/>
      <c r="AK9" s="1"/>
      <c r="AL9" s="1"/>
      <c r="AM9" s="1"/>
      <c r="AN9" s="1"/>
      <c r="AO9" s="1"/>
      <c r="AP9" s="1"/>
      <c r="AQ9" s="1"/>
      <c r="AR9" s="1"/>
      <c r="AS9" s="1"/>
      <c r="AT9" s="1"/>
      <c r="AU9" s="1"/>
      <c r="AW9" s="310"/>
      <c r="AX9" s="310"/>
      <c r="AY9" s="22"/>
      <c r="AZ9" s="22"/>
      <c r="BA9" s="22"/>
      <c r="BB9" s="22"/>
      <c r="BC9" s="22"/>
      <c r="BD9" s="22"/>
      <c r="BE9" s="22"/>
      <c r="BF9" s="22"/>
      <c r="BG9" s="22"/>
      <c r="BH9" s="22"/>
      <c r="BI9" s="22"/>
      <c r="BJ9" s="22"/>
      <c r="BK9" s="22"/>
      <c r="BL9" s="22"/>
      <c r="BM9" s="22"/>
      <c r="BN9" s="22"/>
      <c r="BO9" s="22"/>
      <c r="BP9" s="22"/>
      <c r="BQ9" s="22"/>
      <c r="BR9" s="22"/>
      <c r="BS9" s="22"/>
      <c r="BT9" s="38"/>
      <c r="BU9" s="310"/>
      <c r="BV9" s="310"/>
      <c r="BW9" s="22"/>
      <c r="BX9" s="22"/>
      <c r="BY9" s="22"/>
      <c r="BZ9" s="22"/>
      <c r="CA9" s="22"/>
      <c r="CB9" s="22"/>
      <c r="CC9" s="22"/>
      <c r="CD9" s="22"/>
      <c r="CE9" s="22"/>
      <c r="CF9" s="22"/>
      <c r="CG9" s="22"/>
      <c r="CH9" s="22"/>
      <c r="CI9" s="22"/>
      <c r="CJ9" s="22"/>
      <c r="CK9" s="22"/>
      <c r="CL9" s="22"/>
      <c r="CM9" s="22"/>
      <c r="CN9" s="22"/>
      <c r="CO9" s="22"/>
      <c r="CP9" s="22"/>
      <c r="CQ9" s="22"/>
      <c r="CR9" s="38"/>
      <c r="CS9" s="310"/>
      <c r="CT9" s="310"/>
      <c r="CU9" s="22"/>
      <c r="CV9" s="22"/>
      <c r="CW9" s="22"/>
      <c r="CX9" s="22"/>
      <c r="CY9" s="22"/>
      <c r="CZ9" s="22"/>
      <c r="DA9" s="22"/>
      <c r="DB9" s="22"/>
      <c r="DC9" s="22"/>
      <c r="DD9" s="22"/>
      <c r="DE9" s="22"/>
      <c r="DF9" s="22"/>
      <c r="DG9" s="22"/>
      <c r="DH9" s="22"/>
      <c r="DI9" s="22"/>
      <c r="DJ9" s="22"/>
      <c r="DK9" s="22"/>
      <c r="DL9" s="22"/>
      <c r="DM9" s="22"/>
      <c r="DN9" s="22"/>
      <c r="DO9" s="22"/>
      <c r="DP9" s="38"/>
      <c r="DQ9" s="310"/>
      <c r="DR9" s="310"/>
      <c r="DS9" s="22"/>
      <c r="DT9" s="22"/>
      <c r="DU9" s="22"/>
      <c r="DV9" s="22"/>
      <c r="DW9" s="22"/>
      <c r="DX9" s="22"/>
      <c r="DY9" s="22"/>
      <c r="DZ9" s="22"/>
      <c r="EA9" s="22"/>
      <c r="EB9" s="22"/>
      <c r="EC9" s="22"/>
      <c r="ED9" s="22"/>
      <c r="EE9" s="22"/>
      <c r="EF9" s="22"/>
      <c r="EG9" s="22"/>
      <c r="EH9" s="22"/>
      <c r="EI9" s="22"/>
      <c r="EJ9" s="22"/>
      <c r="EK9" s="22"/>
      <c r="EL9" s="22"/>
      <c r="EM9" s="22"/>
      <c r="EO9" s="300"/>
      <c r="EP9" s="300"/>
      <c r="EQ9" s="1"/>
      <c r="ER9" s="1"/>
      <c r="ES9" s="1"/>
      <c r="ET9" s="1"/>
      <c r="EU9" s="1"/>
      <c r="EV9" s="1"/>
      <c r="EW9" s="1"/>
      <c r="EX9" s="1"/>
      <c r="EY9" s="1"/>
      <c r="EZ9" s="1"/>
      <c r="FA9" s="1"/>
      <c r="FB9" s="1"/>
      <c r="FC9" s="1"/>
      <c r="FD9" s="1"/>
      <c r="FE9" s="1"/>
      <c r="FF9" s="1"/>
      <c r="FG9" s="1"/>
      <c r="FH9" s="1"/>
      <c r="FI9" s="1"/>
      <c r="FJ9" s="1"/>
      <c r="FK9" s="1"/>
      <c r="FM9" s="300"/>
      <c r="FN9" s="300"/>
      <c r="FO9" s="1"/>
      <c r="FP9" s="1"/>
      <c r="FQ9" s="1"/>
      <c r="FR9" s="1"/>
      <c r="FS9" s="1"/>
      <c r="FT9" s="1"/>
      <c r="FU9" s="1"/>
      <c r="FV9" s="1"/>
      <c r="FW9" s="1"/>
      <c r="FX9" s="1"/>
      <c r="FY9" s="1"/>
      <c r="FZ9" s="1"/>
      <c r="GA9" s="1"/>
      <c r="GB9" s="1"/>
      <c r="GC9" s="1"/>
      <c r="GD9" s="1"/>
      <c r="GE9" s="1"/>
      <c r="GF9" s="1"/>
      <c r="GG9" s="1"/>
      <c r="GH9" s="1"/>
      <c r="GI9" s="1"/>
      <c r="GK9" s="300"/>
      <c r="GL9" s="300"/>
      <c r="GM9" s="1"/>
      <c r="GN9" s="1"/>
      <c r="GO9" s="1"/>
      <c r="GP9" s="1"/>
      <c r="GQ9" s="1"/>
      <c r="GR9" s="1"/>
      <c r="GS9" s="1"/>
      <c r="GT9" s="1"/>
      <c r="GU9" s="1"/>
      <c r="GV9" s="1"/>
      <c r="GW9" s="1"/>
      <c r="GX9" s="1"/>
      <c r="GY9" s="1"/>
      <c r="GZ9" s="1"/>
      <c r="HA9" s="1"/>
      <c r="HB9" s="1"/>
      <c r="HC9" s="1"/>
      <c r="HD9" s="1"/>
      <c r="HE9" s="1"/>
      <c r="HF9" s="1"/>
      <c r="HG9" s="1"/>
    </row>
    <row r="10" spans="1:215" ht="15">
      <c r="A10" s="300"/>
      <c r="B10" s="300"/>
      <c r="C10" s="1"/>
      <c r="D10" s="1"/>
      <c r="E10" s="1"/>
      <c r="F10" s="1"/>
      <c r="G10" s="1"/>
      <c r="H10" s="1"/>
      <c r="I10" s="1"/>
      <c r="J10" s="1"/>
      <c r="K10" s="1"/>
      <c r="L10" s="1"/>
      <c r="M10" s="1"/>
      <c r="N10" s="1"/>
      <c r="O10" s="1"/>
      <c r="P10" s="1"/>
      <c r="Q10" s="1"/>
      <c r="R10" s="1"/>
      <c r="S10" s="1"/>
      <c r="T10" s="1"/>
      <c r="U10" s="1"/>
      <c r="V10" s="1"/>
      <c r="W10" s="1"/>
      <c r="Y10" s="300"/>
      <c r="Z10" s="300"/>
      <c r="AA10" s="1"/>
      <c r="AB10" s="1"/>
      <c r="AC10" s="1"/>
      <c r="AD10" s="1"/>
      <c r="AE10" s="1"/>
      <c r="AF10" s="1"/>
      <c r="AG10" s="1"/>
      <c r="AH10" s="1"/>
      <c r="AI10" s="1"/>
      <c r="AJ10" s="1"/>
      <c r="AK10" s="1"/>
      <c r="AL10" s="1"/>
      <c r="AM10" s="1"/>
      <c r="AN10" s="1"/>
      <c r="AO10" s="1"/>
      <c r="AP10" s="1"/>
      <c r="AQ10" s="1"/>
      <c r="AR10" s="1"/>
      <c r="AS10" s="1"/>
      <c r="AT10" s="1"/>
      <c r="AU10" s="1"/>
      <c r="AW10" s="310"/>
      <c r="AX10" s="310"/>
      <c r="AY10" s="22"/>
      <c r="AZ10" s="22"/>
      <c r="BA10" s="22"/>
      <c r="BB10" s="22"/>
      <c r="BC10" s="22"/>
      <c r="BD10" s="22"/>
      <c r="BE10" s="22"/>
      <c r="BF10" s="22"/>
      <c r="BG10" s="22"/>
      <c r="BH10" s="22"/>
      <c r="BI10" s="22"/>
      <c r="BJ10" s="22"/>
      <c r="BK10" s="22"/>
      <c r="BL10" s="22"/>
      <c r="BM10" s="22"/>
      <c r="BN10" s="22"/>
      <c r="BO10" s="22"/>
      <c r="BP10" s="22"/>
      <c r="BQ10" s="22"/>
      <c r="BR10" s="22"/>
      <c r="BS10" s="22"/>
      <c r="BT10" s="38"/>
      <c r="BU10" s="310"/>
      <c r="BV10" s="310"/>
      <c r="BW10" s="22"/>
      <c r="BX10" s="22"/>
      <c r="BY10" s="22"/>
      <c r="BZ10" s="22"/>
      <c r="CA10" s="22"/>
      <c r="CB10" s="22"/>
      <c r="CC10" s="22"/>
      <c r="CD10" s="22"/>
      <c r="CE10" s="22"/>
      <c r="CF10" s="22"/>
      <c r="CG10" s="22"/>
      <c r="CH10" s="22"/>
      <c r="CI10" s="22"/>
      <c r="CJ10" s="22"/>
      <c r="CK10" s="22"/>
      <c r="CL10" s="22"/>
      <c r="CM10" s="22"/>
      <c r="CN10" s="22"/>
      <c r="CO10" s="22"/>
      <c r="CP10" s="22"/>
      <c r="CQ10" s="22"/>
      <c r="CR10" s="38"/>
      <c r="CS10" s="310"/>
      <c r="CT10" s="310"/>
      <c r="CU10" s="22"/>
      <c r="CV10" s="22"/>
      <c r="CW10" s="22"/>
      <c r="CX10" s="22"/>
      <c r="CY10" s="22"/>
      <c r="CZ10" s="22"/>
      <c r="DA10" s="22"/>
      <c r="DB10" s="22"/>
      <c r="DC10" s="22"/>
      <c r="DD10" s="22"/>
      <c r="DE10" s="22"/>
      <c r="DF10" s="22"/>
      <c r="DG10" s="22"/>
      <c r="DH10" s="22"/>
      <c r="DI10" s="22"/>
      <c r="DJ10" s="22"/>
      <c r="DK10" s="22"/>
      <c r="DL10" s="22"/>
      <c r="DM10" s="22"/>
      <c r="DN10" s="22"/>
      <c r="DO10" s="22"/>
      <c r="DP10" s="38"/>
      <c r="DQ10" s="310"/>
      <c r="DR10" s="310"/>
      <c r="DS10" s="22"/>
      <c r="DT10" s="22"/>
      <c r="DU10" s="22"/>
      <c r="DV10" s="22"/>
      <c r="DW10" s="22"/>
      <c r="DX10" s="22"/>
      <c r="DY10" s="22"/>
      <c r="DZ10" s="22"/>
      <c r="EA10" s="22"/>
      <c r="EB10" s="22"/>
      <c r="EC10" s="22"/>
      <c r="ED10" s="22"/>
      <c r="EE10" s="22"/>
      <c r="EF10" s="22"/>
      <c r="EG10" s="22"/>
      <c r="EH10" s="22"/>
      <c r="EI10" s="22"/>
      <c r="EJ10" s="22"/>
      <c r="EK10" s="22"/>
      <c r="EL10" s="22"/>
      <c r="EM10" s="22"/>
      <c r="EO10" s="300"/>
      <c r="EP10" s="300"/>
      <c r="EQ10" s="1"/>
      <c r="ER10" s="1"/>
      <c r="ES10" s="1"/>
      <c r="ET10" s="1"/>
      <c r="EU10" s="1"/>
      <c r="EV10" s="1"/>
      <c r="EW10" s="1"/>
      <c r="EX10" s="1"/>
      <c r="EY10" s="1"/>
      <c r="EZ10" s="1"/>
      <c r="FA10" s="1"/>
      <c r="FB10" s="1"/>
      <c r="FC10" s="1"/>
      <c r="FD10" s="1"/>
      <c r="FE10" s="1"/>
      <c r="FF10" s="1"/>
      <c r="FG10" s="1"/>
      <c r="FH10" s="1"/>
      <c r="FI10" s="1"/>
      <c r="FJ10" s="1"/>
      <c r="FK10" s="1"/>
      <c r="FM10" s="300"/>
      <c r="FN10" s="300"/>
      <c r="FO10" s="1"/>
      <c r="FP10" s="1"/>
      <c r="FQ10" s="1"/>
      <c r="FR10" s="1"/>
      <c r="FS10" s="1"/>
      <c r="FT10" s="1"/>
      <c r="FU10" s="1"/>
      <c r="FV10" s="1"/>
      <c r="FW10" s="1"/>
      <c r="FX10" s="1"/>
      <c r="FY10" s="1"/>
      <c r="FZ10" s="1"/>
      <c r="GA10" s="1"/>
      <c r="GB10" s="1"/>
      <c r="GC10" s="1"/>
      <c r="GD10" s="1"/>
      <c r="GE10" s="1"/>
      <c r="GF10" s="1"/>
      <c r="GG10" s="1"/>
      <c r="GH10" s="1"/>
      <c r="GI10" s="1"/>
      <c r="GK10" s="300"/>
      <c r="GL10" s="300"/>
      <c r="GM10" s="1"/>
      <c r="GN10" s="1"/>
      <c r="GO10" s="1"/>
      <c r="GP10" s="1"/>
      <c r="GQ10" s="1"/>
      <c r="GR10" s="1"/>
      <c r="GS10" s="1"/>
      <c r="GT10" s="1"/>
      <c r="GU10" s="1"/>
      <c r="GV10" s="1"/>
      <c r="GW10" s="1"/>
      <c r="GX10" s="1"/>
      <c r="GY10" s="1"/>
      <c r="GZ10" s="1"/>
      <c r="HA10" s="1"/>
      <c r="HB10" s="1"/>
      <c r="HC10" s="1"/>
      <c r="HD10" s="1"/>
      <c r="HE10" s="1"/>
      <c r="HF10" s="1"/>
      <c r="HG10" s="1"/>
    </row>
    <row r="11" spans="1:215" ht="15">
      <c r="A11" s="300"/>
      <c r="B11" s="300"/>
      <c r="C11" s="4">
        <v>2000</v>
      </c>
      <c r="D11" s="4">
        <v>2001</v>
      </c>
      <c r="E11" s="4">
        <v>2002</v>
      </c>
      <c r="F11" s="4">
        <v>2003</v>
      </c>
      <c r="G11" s="4">
        <v>2004</v>
      </c>
      <c r="H11" s="4">
        <v>2005</v>
      </c>
      <c r="I11" s="4">
        <v>2006</v>
      </c>
      <c r="J11" s="4">
        <v>2007</v>
      </c>
      <c r="K11" s="4">
        <v>2008</v>
      </c>
      <c r="L11" s="4">
        <v>2009</v>
      </c>
      <c r="M11" s="4">
        <v>2010</v>
      </c>
      <c r="N11" s="4">
        <v>2011</v>
      </c>
      <c r="O11" s="4">
        <v>2012</v>
      </c>
      <c r="P11" s="4">
        <v>2013</v>
      </c>
      <c r="Q11" s="4">
        <v>2014</v>
      </c>
      <c r="R11" s="4">
        <v>2015</v>
      </c>
      <c r="S11" s="4">
        <v>2016</v>
      </c>
      <c r="T11" s="4">
        <v>2017</v>
      </c>
      <c r="U11" s="4">
        <v>2018</v>
      </c>
      <c r="V11" s="4">
        <v>2019</v>
      </c>
      <c r="W11" s="4">
        <v>2020</v>
      </c>
      <c r="Y11" s="300"/>
      <c r="Z11" s="300"/>
      <c r="AA11" s="4">
        <v>2000</v>
      </c>
      <c r="AB11" s="4">
        <v>2001</v>
      </c>
      <c r="AC11" s="4">
        <v>2002</v>
      </c>
      <c r="AD11" s="4">
        <v>2003</v>
      </c>
      <c r="AE11" s="4">
        <v>2004</v>
      </c>
      <c r="AF11" s="4">
        <v>2005</v>
      </c>
      <c r="AG11" s="4">
        <v>2006</v>
      </c>
      <c r="AH11" s="4">
        <v>2007</v>
      </c>
      <c r="AI11" s="4">
        <v>2008</v>
      </c>
      <c r="AJ11" s="4">
        <v>2009</v>
      </c>
      <c r="AK11" s="4">
        <v>2010</v>
      </c>
      <c r="AL11" s="4">
        <v>2011</v>
      </c>
      <c r="AM11" s="4">
        <v>2012</v>
      </c>
      <c r="AN11" s="4">
        <v>2013</v>
      </c>
      <c r="AO11" s="4">
        <v>2014</v>
      </c>
      <c r="AP11" s="4">
        <v>2015</v>
      </c>
      <c r="AQ11" s="4">
        <v>2016</v>
      </c>
      <c r="AR11" s="4">
        <v>2017</v>
      </c>
      <c r="AS11" s="4">
        <v>2018</v>
      </c>
      <c r="AT11" s="4">
        <v>2019</v>
      </c>
      <c r="AU11" s="4">
        <v>2020</v>
      </c>
      <c r="AW11" s="310"/>
      <c r="AX11" s="310"/>
      <c r="AY11" s="25">
        <v>2000</v>
      </c>
      <c r="AZ11" s="25">
        <v>2001</v>
      </c>
      <c r="BA11" s="25">
        <v>2002</v>
      </c>
      <c r="BB11" s="25">
        <v>2003</v>
      </c>
      <c r="BC11" s="25">
        <v>2004</v>
      </c>
      <c r="BD11" s="25">
        <v>2005</v>
      </c>
      <c r="BE11" s="25">
        <v>2006</v>
      </c>
      <c r="BF11" s="25">
        <v>2007</v>
      </c>
      <c r="BG11" s="25">
        <v>2008</v>
      </c>
      <c r="BH11" s="25">
        <v>2009</v>
      </c>
      <c r="BI11" s="25">
        <v>2010</v>
      </c>
      <c r="BJ11" s="25">
        <v>2011</v>
      </c>
      <c r="BK11" s="25">
        <v>2012</v>
      </c>
      <c r="BL11" s="25">
        <v>2013</v>
      </c>
      <c r="BM11" s="25">
        <v>2014</v>
      </c>
      <c r="BN11" s="25">
        <v>2015</v>
      </c>
      <c r="BO11" s="25">
        <v>2016</v>
      </c>
      <c r="BP11" s="25">
        <v>2017</v>
      </c>
      <c r="BQ11" s="25">
        <v>2018</v>
      </c>
      <c r="BR11" s="25">
        <v>2019</v>
      </c>
      <c r="BS11" s="25">
        <v>2020</v>
      </c>
      <c r="BT11" s="38"/>
      <c r="BU11" s="310"/>
      <c r="BV11" s="310"/>
      <c r="BW11" s="25">
        <v>2000</v>
      </c>
      <c r="BX11" s="25">
        <v>2001</v>
      </c>
      <c r="BY11" s="25">
        <v>2002</v>
      </c>
      <c r="BZ11" s="25">
        <v>2003</v>
      </c>
      <c r="CA11" s="25">
        <v>2004</v>
      </c>
      <c r="CB11" s="25">
        <v>2005</v>
      </c>
      <c r="CC11" s="25">
        <v>2006</v>
      </c>
      <c r="CD11" s="25">
        <v>2007</v>
      </c>
      <c r="CE11" s="25">
        <v>2008</v>
      </c>
      <c r="CF11" s="25">
        <v>2009</v>
      </c>
      <c r="CG11" s="25">
        <v>2010</v>
      </c>
      <c r="CH11" s="25">
        <v>2011</v>
      </c>
      <c r="CI11" s="25">
        <v>2012</v>
      </c>
      <c r="CJ11" s="25">
        <v>2013</v>
      </c>
      <c r="CK11" s="25">
        <v>2014</v>
      </c>
      <c r="CL11" s="25">
        <v>2015</v>
      </c>
      <c r="CM11" s="25">
        <v>2016</v>
      </c>
      <c r="CN11" s="25">
        <v>2017</v>
      </c>
      <c r="CO11" s="25">
        <v>2018</v>
      </c>
      <c r="CP11" s="25">
        <v>2019</v>
      </c>
      <c r="CQ11" s="25">
        <v>2020</v>
      </c>
      <c r="CR11" s="38"/>
      <c r="CS11" s="310"/>
      <c r="CT11" s="310"/>
      <c r="CU11" s="25">
        <v>2000</v>
      </c>
      <c r="CV11" s="25">
        <v>2001</v>
      </c>
      <c r="CW11" s="25">
        <v>2002</v>
      </c>
      <c r="CX11" s="25">
        <v>2003</v>
      </c>
      <c r="CY11" s="25">
        <v>2004</v>
      </c>
      <c r="CZ11" s="25">
        <v>2005</v>
      </c>
      <c r="DA11" s="25">
        <v>2006</v>
      </c>
      <c r="DB11" s="25">
        <v>2007</v>
      </c>
      <c r="DC11" s="25">
        <v>2008</v>
      </c>
      <c r="DD11" s="25">
        <v>2009</v>
      </c>
      <c r="DE11" s="25">
        <v>2010</v>
      </c>
      <c r="DF11" s="25">
        <v>2011</v>
      </c>
      <c r="DG11" s="25">
        <v>2012</v>
      </c>
      <c r="DH11" s="25">
        <v>2013</v>
      </c>
      <c r="DI11" s="25">
        <v>2014</v>
      </c>
      <c r="DJ11" s="25">
        <v>2015</v>
      </c>
      <c r="DK11" s="25">
        <v>2016</v>
      </c>
      <c r="DL11" s="25">
        <v>2017</v>
      </c>
      <c r="DM11" s="25">
        <v>2018</v>
      </c>
      <c r="DN11" s="25">
        <v>2019</v>
      </c>
      <c r="DO11" s="25">
        <v>2020</v>
      </c>
      <c r="DP11" s="38"/>
      <c r="DQ11" s="310"/>
      <c r="DR11" s="310"/>
      <c r="DS11" s="25">
        <v>2000</v>
      </c>
      <c r="DT11" s="25">
        <v>2001</v>
      </c>
      <c r="DU11" s="25">
        <v>2002</v>
      </c>
      <c r="DV11" s="25">
        <v>2003</v>
      </c>
      <c r="DW11" s="25">
        <v>2004</v>
      </c>
      <c r="DX11" s="25">
        <v>2005</v>
      </c>
      <c r="DY11" s="25">
        <v>2006</v>
      </c>
      <c r="DZ11" s="25">
        <v>2007</v>
      </c>
      <c r="EA11" s="25">
        <v>2008</v>
      </c>
      <c r="EB11" s="25">
        <v>2009</v>
      </c>
      <c r="EC11" s="25">
        <v>2010</v>
      </c>
      <c r="ED11" s="25">
        <v>2011</v>
      </c>
      <c r="EE11" s="25">
        <v>2012</v>
      </c>
      <c r="EF11" s="25">
        <v>2013</v>
      </c>
      <c r="EG11" s="25">
        <v>2014</v>
      </c>
      <c r="EH11" s="25">
        <v>2015</v>
      </c>
      <c r="EI11" s="25">
        <v>2016</v>
      </c>
      <c r="EJ11" s="25">
        <v>2017</v>
      </c>
      <c r="EK11" s="25">
        <v>2018</v>
      </c>
      <c r="EL11" s="25">
        <v>2019</v>
      </c>
      <c r="EM11" s="25">
        <v>2020</v>
      </c>
      <c r="EO11" s="300"/>
      <c r="EP11" s="300"/>
      <c r="EQ11" s="4">
        <v>2000</v>
      </c>
      <c r="ER11" s="4">
        <v>2001</v>
      </c>
      <c r="ES11" s="4">
        <v>2002</v>
      </c>
      <c r="ET11" s="4">
        <v>2003</v>
      </c>
      <c r="EU11" s="4">
        <v>2004</v>
      </c>
      <c r="EV11" s="4">
        <v>2005</v>
      </c>
      <c r="EW11" s="4">
        <v>2006</v>
      </c>
      <c r="EX11" s="4">
        <v>2007</v>
      </c>
      <c r="EY11" s="4">
        <v>2008</v>
      </c>
      <c r="EZ11" s="4">
        <v>2009</v>
      </c>
      <c r="FA11" s="4">
        <v>2010</v>
      </c>
      <c r="FB11" s="4">
        <v>2011</v>
      </c>
      <c r="FC11" s="4">
        <v>2012</v>
      </c>
      <c r="FD11" s="4">
        <v>2013</v>
      </c>
      <c r="FE11" s="4">
        <v>2014</v>
      </c>
      <c r="FF11" s="4">
        <v>2015</v>
      </c>
      <c r="FG11" s="4">
        <v>2016</v>
      </c>
      <c r="FH11" s="4">
        <v>2017</v>
      </c>
      <c r="FI11" s="4">
        <v>2018</v>
      </c>
      <c r="FJ11" s="4">
        <v>2019</v>
      </c>
      <c r="FK11" s="4">
        <v>2020</v>
      </c>
      <c r="FM11" s="300"/>
      <c r="FN11" s="300"/>
      <c r="FO11" s="4">
        <v>2000</v>
      </c>
      <c r="FP11" s="4">
        <v>2001</v>
      </c>
      <c r="FQ11" s="4">
        <v>2002</v>
      </c>
      <c r="FR11" s="4">
        <v>2003</v>
      </c>
      <c r="FS11" s="4">
        <v>2004</v>
      </c>
      <c r="FT11" s="4">
        <v>2005</v>
      </c>
      <c r="FU11" s="4">
        <v>2006</v>
      </c>
      <c r="FV11" s="4">
        <v>2007</v>
      </c>
      <c r="FW11" s="4">
        <v>2008</v>
      </c>
      <c r="FX11" s="4">
        <v>2009</v>
      </c>
      <c r="FY11" s="4">
        <v>2010</v>
      </c>
      <c r="FZ11" s="4">
        <v>2011</v>
      </c>
      <c r="GA11" s="4">
        <v>2012</v>
      </c>
      <c r="GB11" s="4">
        <v>2013</v>
      </c>
      <c r="GC11" s="4">
        <v>2014</v>
      </c>
      <c r="GD11" s="4">
        <v>2015</v>
      </c>
      <c r="GE11" s="4">
        <v>2016</v>
      </c>
      <c r="GF11" s="4">
        <v>2017</v>
      </c>
      <c r="GG11" s="4">
        <v>2018</v>
      </c>
      <c r="GH11" s="4">
        <v>2019</v>
      </c>
      <c r="GI11" s="4">
        <v>2020</v>
      </c>
      <c r="GK11" s="300"/>
      <c r="GL11" s="300"/>
      <c r="GM11" s="4">
        <v>2000</v>
      </c>
      <c r="GN11" s="4">
        <v>2001</v>
      </c>
      <c r="GO11" s="4">
        <v>2002</v>
      </c>
      <c r="GP11" s="4">
        <v>2003</v>
      </c>
      <c r="GQ11" s="4">
        <v>2004</v>
      </c>
      <c r="GR11" s="4">
        <v>2005</v>
      </c>
      <c r="GS11" s="4">
        <v>2006</v>
      </c>
      <c r="GT11" s="4">
        <v>2007</v>
      </c>
      <c r="GU11" s="4">
        <v>2008</v>
      </c>
      <c r="GV11" s="4">
        <v>2009</v>
      </c>
      <c r="GW11" s="4">
        <v>2010</v>
      </c>
      <c r="GX11" s="4">
        <v>2011</v>
      </c>
      <c r="GY11" s="4">
        <v>2012</v>
      </c>
      <c r="GZ11" s="4">
        <v>2013</v>
      </c>
      <c r="HA11" s="4">
        <v>2014</v>
      </c>
      <c r="HB11" s="4">
        <v>2015</v>
      </c>
      <c r="HC11" s="4">
        <v>2016</v>
      </c>
      <c r="HD11" s="4">
        <v>2017</v>
      </c>
      <c r="HE11" s="4">
        <v>2018</v>
      </c>
      <c r="HF11" s="4">
        <v>2019</v>
      </c>
      <c r="HG11" s="4">
        <v>2020</v>
      </c>
    </row>
    <row r="12" spans="1:215" ht="15">
      <c r="A12" s="303"/>
      <c r="B12" s="303"/>
      <c r="C12" s="1"/>
      <c r="D12" s="1"/>
      <c r="E12" s="1"/>
      <c r="F12" s="1"/>
      <c r="G12" s="1"/>
      <c r="H12" s="1"/>
      <c r="I12" s="1"/>
      <c r="J12" s="1"/>
      <c r="K12" s="1"/>
      <c r="L12" s="1"/>
      <c r="M12" s="1"/>
      <c r="N12" s="1"/>
      <c r="O12" s="1"/>
      <c r="P12" s="1"/>
      <c r="Q12" s="1"/>
      <c r="R12" s="1"/>
      <c r="S12" s="1"/>
      <c r="T12" s="1"/>
      <c r="U12" s="1"/>
      <c r="V12" s="1"/>
      <c r="W12" s="1"/>
      <c r="Y12" s="303"/>
      <c r="Z12" s="303"/>
      <c r="AA12" s="1"/>
      <c r="AB12" s="1"/>
      <c r="AC12" s="1"/>
      <c r="AD12" s="1"/>
      <c r="AE12" s="1"/>
      <c r="AF12" s="1"/>
      <c r="AG12" s="1"/>
      <c r="AH12" s="1"/>
      <c r="AI12" s="1"/>
      <c r="AJ12" s="1"/>
      <c r="AK12" s="1"/>
      <c r="AL12" s="1"/>
      <c r="AM12" s="1"/>
      <c r="AN12" s="1"/>
      <c r="AO12" s="1"/>
      <c r="AP12" s="1"/>
      <c r="AQ12" s="1"/>
      <c r="AR12" s="1"/>
      <c r="AS12" s="1"/>
      <c r="AT12" s="1"/>
      <c r="AU12" s="1"/>
      <c r="AW12" s="313"/>
      <c r="AX12" s="313"/>
      <c r="AY12" s="22"/>
      <c r="AZ12" s="22"/>
      <c r="BA12" s="22"/>
      <c r="BB12" s="22"/>
      <c r="BC12" s="22"/>
      <c r="BD12" s="22"/>
      <c r="BE12" s="22"/>
      <c r="BF12" s="22"/>
      <c r="BG12" s="22"/>
      <c r="BH12" s="22"/>
      <c r="BI12" s="22"/>
      <c r="BJ12" s="22"/>
      <c r="BK12" s="22"/>
      <c r="BL12" s="22"/>
      <c r="BM12" s="22"/>
      <c r="BN12" s="22"/>
      <c r="BO12" s="22"/>
      <c r="BP12" s="22"/>
      <c r="BQ12" s="22"/>
      <c r="BR12" s="22"/>
      <c r="BS12" s="22"/>
      <c r="BT12" s="38"/>
      <c r="BU12" s="313"/>
      <c r="BV12" s="313"/>
      <c r="BW12" s="22"/>
      <c r="BX12" s="22"/>
      <c r="BY12" s="22"/>
      <c r="BZ12" s="22"/>
      <c r="CA12" s="22"/>
      <c r="CB12" s="22"/>
      <c r="CC12" s="22"/>
      <c r="CD12" s="22"/>
      <c r="CE12" s="22"/>
      <c r="CF12" s="22"/>
      <c r="CG12" s="22"/>
      <c r="CH12" s="22"/>
      <c r="CI12" s="22"/>
      <c r="CJ12" s="22"/>
      <c r="CK12" s="22"/>
      <c r="CL12" s="22"/>
      <c r="CM12" s="22"/>
      <c r="CN12" s="22"/>
      <c r="CO12" s="22"/>
      <c r="CP12" s="22"/>
      <c r="CQ12" s="22"/>
      <c r="CR12" s="38"/>
      <c r="CS12" s="313"/>
      <c r="CT12" s="313"/>
      <c r="CU12" s="22"/>
      <c r="CV12" s="22"/>
      <c r="CW12" s="22"/>
      <c r="CX12" s="22"/>
      <c r="CY12" s="22"/>
      <c r="CZ12" s="22"/>
      <c r="DA12" s="22"/>
      <c r="DB12" s="22"/>
      <c r="DC12" s="22"/>
      <c r="DD12" s="22"/>
      <c r="DE12" s="22"/>
      <c r="DF12" s="22"/>
      <c r="DG12" s="22"/>
      <c r="DH12" s="22"/>
      <c r="DI12" s="22"/>
      <c r="DJ12" s="22"/>
      <c r="DK12" s="22"/>
      <c r="DL12" s="22"/>
      <c r="DM12" s="22"/>
      <c r="DN12" s="22"/>
      <c r="DO12" s="22"/>
      <c r="DP12" s="38"/>
      <c r="DQ12" s="313"/>
      <c r="DR12" s="313"/>
      <c r="DS12" s="22"/>
      <c r="DT12" s="22"/>
      <c r="DU12" s="22"/>
      <c r="DV12" s="22"/>
      <c r="DW12" s="22"/>
      <c r="DX12" s="22"/>
      <c r="DY12" s="22"/>
      <c r="DZ12" s="22"/>
      <c r="EA12" s="22"/>
      <c r="EB12" s="22"/>
      <c r="EC12" s="22"/>
      <c r="ED12" s="22"/>
      <c r="EE12" s="22"/>
      <c r="EF12" s="22"/>
      <c r="EG12" s="22"/>
      <c r="EH12" s="22"/>
      <c r="EI12" s="22"/>
      <c r="EJ12" s="22"/>
      <c r="EK12" s="22"/>
      <c r="EL12" s="22"/>
      <c r="EM12" s="22"/>
      <c r="EO12" s="303"/>
      <c r="EP12" s="303"/>
      <c r="EQ12" s="1"/>
      <c r="ER12" s="1"/>
      <c r="ES12" s="1"/>
      <c r="ET12" s="1"/>
      <c r="EU12" s="1"/>
      <c r="EV12" s="1"/>
      <c r="EW12" s="1"/>
      <c r="EX12" s="1"/>
      <c r="EY12" s="1"/>
      <c r="EZ12" s="1"/>
      <c r="FA12" s="1"/>
      <c r="FB12" s="1"/>
      <c r="FC12" s="1"/>
      <c r="FD12" s="1"/>
      <c r="FE12" s="1"/>
      <c r="FF12" s="1"/>
      <c r="FG12" s="1"/>
      <c r="FH12" s="1"/>
      <c r="FI12" s="1"/>
      <c r="FJ12" s="1"/>
      <c r="FK12" s="1"/>
      <c r="FM12" s="303"/>
      <c r="FN12" s="303"/>
      <c r="FO12" s="1"/>
      <c r="FP12" s="1"/>
      <c r="FQ12" s="1"/>
      <c r="FR12" s="1"/>
      <c r="FS12" s="1"/>
      <c r="FT12" s="1"/>
      <c r="FU12" s="1"/>
      <c r="FV12" s="1"/>
      <c r="FW12" s="1"/>
      <c r="FX12" s="1"/>
      <c r="FY12" s="1"/>
      <c r="FZ12" s="1"/>
      <c r="GA12" s="1"/>
      <c r="GB12" s="1"/>
      <c r="GC12" s="1"/>
      <c r="GD12" s="1"/>
      <c r="GE12" s="1"/>
      <c r="GF12" s="1"/>
      <c r="GG12" s="1"/>
      <c r="GH12" s="1"/>
      <c r="GI12" s="1"/>
      <c r="GK12" s="303"/>
      <c r="GL12" s="303"/>
      <c r="GM12" s="1"/>
      <c r="GN12" s="1"/>
      <c r="GO12" s="1"/>
      <c r="GP12" s="1"/>
      <c r="GQ12" s="1"/>
      <c r="GR12" s="1"/>
      <c r="GS12" s="1"/>
      <c r="GT12" s="1"/>
      <c r="GU12" s="1"/>
      <c r="GV12" s="1"/>
      <c r="GW12" s="1"/>
      <c r="GX12" s="1"/>
      <c r="GY12" s="1"/>
      <c r="GZ12" s="1"/>
      <c r="HA12" s="1"/>
      <c r="HB12" s="1"/>
      <c r="HC12" s="1"/>
      <c r="HD12" s="1"/>
      <c r="HE12" s="1"/>
      <c r="HF12" s="1"/>
      <c r="HG12" s="1"/>
    </row>
    <row r="13" spans="1:215" ht="15">
      <c r="A13" s="11"/>
      <c r="B13" s="11" t="s">
        <v>535</v>
      </c>
      <c r="C13" s="11">
        <v>2.1</v>
      </c>
      <c r="D13" s="11">
        <v>2.2000000000000002</v>
      </c>
      <c r="E13" s="11">
        <v>2.5</v>
      </c>
      <c r="F13" s="11">
        <v>2.6</v>
      </c>
      <c r="G13" s="11">
        <v>2.7</v>
      </c>
      <c r="H13" s="11">
        <v>2.8</v>
      </c>
      <c r="I13" s="11">
        <v>2.7</v>
      </c>
      <c r="J13" s="11">
        <v>2.7</v>
      </c>
      <c r="K13" s="11">
        <v>2.8</v>
      </c>
      <c r="L13" s="11">
        <v>2.6</v>
      </c>
      <c r="M13" s="11">
        <v>2.8</v>
      </c>
      <c r="N13" s="11">
        <v>3.1</v>
      </c>
      <c r="O13" s="11">
        <v>3.1</v>
      </c>
      <c r="P13" s="11">
        <v>2.7</v>
      </c>
      <c r="Q13" s="11">
        <v>2.7</v>
      </c>
      <c r="R13" s="11">
        <v>2.8</v>
      </c>
      <c r="S13" s="11">
        <v>3.1</v>
      </c>
      <c r="T13" s="11">
        <v>3.4</v>
      </c>
      <c r="U13" s="11">
        <v>3.2</v>
      </c>
      <c r="V13" s="11">
        <v>3.3</v>
      </c>
      <c r="W13" s="11">
        <v>3.1</v>
      </c>
      <c r="Y13" s="11"/>
      <c r="Z13" s="11" t="s">
        <v>535</v>
      </c>
      <c r="AA13" s="11">
        <v>14</v>
      </c>
      <c r="AB13" s="11">
        <v>13</v>
      </c>
      <c r="AC13" s="11">
        <v>13.7</v>
      </c>
      <c r="AD13" s="11">
        <v>14.3</v>
      </c>
      <c r="AE13" s="11">
        <v>14.6</v>
      </c>
      <c r="AF13" s="11">
        <v>14.4</v>
      </c>
      <c r="AG13" s="11">
        <v>14.5</v>
      </c>
      <c r="AH13" s="11">
        <v>13.8</v>
      </c>
      <c r="AI13" s="11">
        <v>14.5</v>
      </c>
      <c r="AJ13" s="11">
        <v>13.1</v>
      </c>
      <c r="AK13" s="11">
        <v>13.9</v>
      </c>
      <c r="AL13" s="11">
        <v>15.9</v>
      </c>
      <c r="AM13" s="11">
        <v>16.3</v>
      </c>
      <c r="AN13" s="11">
        <v>14.2</v>
      </c>
      <c r="AO13" s="11">
        <v>13.1</v>
      </c>
      <c r="AP13" s="11">
        <v>17</v>
      </c>
      <c r="AQ13" s="11">
        <v>18.100000000000001</v>
      </c>
      <c r="AR13" s="11">
        <v>19.3</v>
      </c>
      <c r="AS13" s="11">
        <v>20.3</v>
      </c>
      <c r="AT13" s="11">
        <v>20.399999999999999</v>
      </c>
      <c r="AU13" s="11">
        <v>18</v>
      </c>
      <c r="AW13" s="27"/>
      <c r="AX13" s="27" t="s">
        <v>536</v>
      </c>
      <c r="AY13" s="27">
        <v>11.5</v>
      </c>
      <c r="AZ13" s="27">
        <v>11.2</v>
      </c>
      <c r="BA13" s="27">
        <v>11.8</v>
      </c>
      <c r="BB13" s="27">
        <v>12.2</v>
      </c>
      <c r="BC13" s="27">
        <v>12.3</v>
      </c>
      <c r="BD13" s="27">
        <v>12.4</v>
      </c>
      <c r="BE13" s="27">
        <v>12.1</v>
      </c>
      <c r="BF13" s="27">
        <v>12.3</v>
      </c>
      <c r="BG13" s="27">
        <v>12.6</v>
      </c>
      <c r="BH13" s="27">
        <v>11.5</v>
      </c>
      <c r="BI13" s="27">
        <v>12.6</v>
      </c>
      <c r="BJ13" s="27">
        <v>15.7</v>
      </c>
      <c r="BK13" s="27">
        <v>15.6</v>
      </c>
      <c r="BL13" s="27">
        <v>12.8</v>
      </c>
      <c r="BM13" s="27">
        <v>11.5</v>
      </c>
      <c r="BN13" s="27">
        <v>14.5</v>
      </c>
      <c r="BO13" s="27">
        <v>17.3</v>
      </c>
      <c r="BP13" s="27">
        <v>15.6</v>
      </c>
      <c r="BQ13" s="27">
        <v>15.8</v>
      </c>
      <c r="BR13" s="27">
        <v>15.7</v>
      </c>
      <c r="BS13" s="27">
        <v>13.9</v>
      </c>
      <c r="BT13" s="38"/>
      <c r="BU13" s="27"/>
      <c r="BV13" s="27" t="s">
        <v>536</v>
      </c>
      <c r="BW13" s="27">
        <v>63.5</v>
      </c>
      <c r="BX13" s="27">
        <v>64.8</v>
      </c>
      <c r="BY13" s="27">
        <v>67.2</v>
      </c>
      <c r="BZ13" s="27">
        <v>71.099999999999994</v>
      </c>
      <c r="CA13" s="27">
        <v>71.8</v>
      </c>
      <c r="CB13" s="27">
        <v>73.099999999999994</v>
      </c>
      <c r="CC13" s="27">
        <v>72.8</v>
      </c>
      <c r="CD13" s="27">
        <v>77.5</v>
      </c>
      <c r="CE13" s="27">
        <v>74.099999999999994</v>
      </c>
      <c r="CF13" s="27">
        <v>77.400000000000006</v>
      </c>
      <c r="CG13" s="27">
        <v>79.099999999999994</v>
      </c>
      <c r="CH13" s="27">
        <v>85.1</v>
      </c>
      <c r="CI13" s="27">
        <v>84.7</v>
      </c>
      <c r="CJ13" s="27">
        <v>86.1</v>
      </c>
      <c r="CK13" s="27">
        <v>83.7</v>
      </c>
      <c r="CL13" s="27">
        <v>88.5</v>
      </c>
      <c r="CM13" s="27">
        <v>94.4</v>
      </c>
      <c r="CN13" s="27">
        <v>102.3</v>
      </c>
      <c r="CO13" s="27">
        <v>105.7</v>
      </c>
      <c r="CP13" s="27">
        <v>110.5</v>
      </c>
      <c r="CQ13" s="27">
        <v>95.9</v>
      </c>
      <c r="CR13" s="38"/>
      <c r="CS13" s="27"/>
      <c r="CT13" s="27" t="s">
        <v>536</v>
      </c>
      <c r="CU13" s="27">
        <v>131.69999999999999</v>
      </c>
      <c r="CV13" s="27">
        <v>132.6</v>
      </c>
      <c r="CW13" s="27">
        <v>141.30000000000001</v>
      </c>
      <c r="CX13" s="27">
        <v>146.19999999999999</v>
      </c>
      <c r="CY13" s="27">
        <v>154.5</v>
      </c>
      <c r="CZ13" s="27">
        <v>163</v>
      </c>
      <c r="DA13" s="27">
        <v>161.80000000000001</v>
      </c>
      <c r="DB13" s="27">
        <v>167</v>
      </c>
      <c r="DC13" s="27">
        <v>168</v>
      </c>
      <c r="DD13" s="27">
        <v>177.5</v>
      </c>
      <c r="DE13" s="27">
        <v>185.4</v>
      </c>
      <c r="DF13" s="27">
        <v>188.5</v>
      </c>
      <c r="DG13" s="27">
        <v>178.9</v>
      </c>
      <c r="DH13" s="27">
        <v>194.6</v>
      </c>
      <c r="DI13" s="27">
        <v>193.3</v>
      </c>
      <c r="DJ13" s="27">
        <v>201.1</v>
      </c>
      <c r="DK13" s="27">
        <v>212.8</v>
      </c>
      <c r="DL13" s="27">
        <v>217.6</v>
      </c>
      <c r="DM13" s="27">
        <v>230.3</v>
      </c>
      <c r="DN13" s="27">
        <v>240.9</v>
      </c>
      <c r="DO13" s="27">
        <v>196.4</v>
      </c>
      <c r="DP13" s="38"/>
      <c r="DQ13" s="27"/>
      <c r="DR13" s="27" t="s">
        <v>536</v>
      </c>
      <c r="DS13" s="27">
        <v>14.3</v>
      </c>
      <c r="DT13" s="27">
        <v>13.9</v>
      </c>
      <c r="DU13" s="27">
        <v>14.9</v>
      </c>
      <c r="DV13" s="27">
        <v>15.4</v>
      </c>
      <c r="DW13" s="27">
        <v>16</v>
      </c>
      <c r="DX13" s="27">
        <v>15.4</v>
      </c>
      <c r="DY13" s="27">
        <v>16.600000000000001</v>
      </c>
      <c r="DZ13" s="27">
        <v>16.8</v>
      </c>
      <c r="EA13" s="27">
        <v>16</v>
      </c>
      <c r="EB13" s="27">
        <v>16.7</v>
      </c>
      <c r="EC13" s="27">
        <v>19</v>
      </c>
      <c r="ED13" s="27">
        <v>18.600000000000001</v>
      </c>
      <c r="EE13" s="27">
        <v>23.8</v>
      </c>
      <c r="EF13" s="27">
        <v>24.7</v>
      </c>
      <c r="EG13" s="27">
        <v>25.4</v>
      </c>
      <c r="EH13" s="27">
        <v>25</v>
      </c>
      <c r="EI13" s="27">
        <v>26.3</v>
      </c>
      <c r="EJ13" s="27">
        <v>26.5</v>
      </c>
      <c r="EK13" s="27">
        <v>29.6</v>
      </c>
      <c r="EL13" s="27">
        <v>30.1</v>
      </c>
      <c r="EM13" s="27">
        <v>27.5</v>
      </c>
      <c r="EO13" s="11"/>
      <c r="EP13" s="11" t="s">
        <v>535</v>
      </c>
      <c r="EQ13" s="11">
        <v>15</v>
      </c>
      <c r="ER13" s="11">
        <v>14.7</v>
      </c>
      <c r="ES13" s="11">
        <v>16.5</v>
      </c>
      <c r="ET13" s="11">
        <v>17.399999999999999</v>
      </c>
      <c r="EU13" s="11">
        <v>16.899999999999999</v>
      </c>
      <c r="EV13" s="11">
        <v>16.7</v>
      </c>
      <c r="EW13" s="11">
        <v>17.100000000000001</v>
      </c>
      <c r="EX13" s="11">
        <v>19.3</v>
      </c>
      <c r="EY13" s="11">
        <v>21.4</v>
      </c>
      <c r="EZ13" s="11">
        <v>22.8</v>
      </c>
      <c r="FA13" s="11">
        <v>24.1</v>
      </c>
      <c r="FB13" s="11">
        <v>20.8</v>
      </c>
      <c r="FC13" s="11">
        <v>24.7</v>
      </c>
      <c r="FD13" s="11">
        <v>26.5</v>
      </c>
      <c r="FE13" s="11">
        <v>25.3</v>
      </c>
      <c r="FF13" s="11">
        <v>27.7</v>
      </c>
      <c r="FG13" s="11">
        <v>29.1</v>
      </c>
      <c r="FH13" s="11">
        <v>29.8</v>
      </c>
      <c r="FI13" s="11">
        <v>29.5</v>
      </c>
      <c r="FJ13" s="11">
        <v>29.8</v>
      </c>
      <c r="FK13" s="11">
        <v>27.3</v>
      </c>
      <c r="FM13" s="11"/>
      <c r="FN13" s="11" t="s">
        <v>535</v>
      </c>
      <c r="FO13" s="11">
        <v>51.3</v>
      </c>
      <c r="FP13" s="11">
        <v>53.9</v>
      </c>
      <c r="FQ13" s="11">
        <v>55.9</v>
      </c>
      <c r="FR13" s="11">
        <v>53</v>
      </c>
      <c r="FS13" s="11">
        <v>51.8</v>
      </c>
      <c r="FT13" s="11">
        <v>54.9</v>
      </c>
      <c r="FU13" s="11">
        <v>53</v>
      </c>
      <c r="FV13" s="11">
        <v>57.8</v>
      </c>
      <c r="FW13" s="11">
        <v>56.5</v>
      </c>
      <c r="FX13" s="11">
        <v>55.4</v>
      </c>
      <c r="FY13" s="11">
        <v>55.5</v>
      </c>
      <c r="FZ13" s="11">
        <v>52.4</v>
      </c>
      <c r="GA13" s="11">
        <v>57.9</v>
      </c>
      <c r="GB13" s="11">
        <v>63.4</v>
      </c>
      <c r="GC13" s="11">
        <v>67.7</v>
      </c>
      <c r="GD13" s="11">
        <v>66.2</v>
      </c>
      <c r="GE13" s="11">
        <v>71.3</v>
      </c>
      <c r="GF13" s="11">
        <v>74.400000000000006</v>
      </c>
      <c r="GG13" s="11">
        <v>77.400000000000006</v>
      </c>
      <c r="GH13" s="11">
        <v>81.7</v>
      </c>
      <c r="GI13" s="11">
        <v>69.400000000000006</v>
      </c>
      <c r="GK13" s="11"/>
      <c r="GL13" s="11" t="s">
        <v>535</v>
      </c>
      <c r="GM13" s="11">
        <v>52.1</v>
      </c>
      <c r="GN13" s="11">
        <v>51.1</v>
      </c>
      <c r="GO13" s="11">
        <v>52.4</v>
      </c>
      <c r="GP13" s="11">
        <v>52.5</v>
      </c>
      <c r="GQ13" s="11">
        <v>55.1</v>
      </c>
      <c r="GR13" s="11">
        <v>52.9</v>
      </c>
      <c r="GS13" s="11">
        <v>47.9</v>
      </c>
      <c r="GT13" s="11">
        <v>51.3</v>
      </c>
      <c r="GU13" s="11">
        <v>49.7</v>
      </c>
      <c r="GV13" s="11">
        <v>50.4</v>
      </c>
      <c r="GW13" s="11">
        <v>52.1</v>
      </c>
      <c r="GX13" s="11">
        <v>49.7</v>
      </c>
      <c r="GY13" s="11">
        <v>51.5</v>
      </c>
      <c r="GZ13" s="11">
        <v>53.8</v>
      </c>
      <c r="HA13" s="11">
        <v>56.4</v>
      </c>
      <c r="HB13" s="11">
        <v>59.6</v>
      </c>
      <c r="HC13" s="11">
        <v>67.400000000000006</v>
      </c>
      <c r="HD13" s="11">
        <v>69.599999999999994</v>
      </c>
      <c r="HE13" s="11">
        <v>72.2</v>
      </c>
      <c r="HF13" s="11">
        <v>72.7</v>
      </c>
      <c r="HG13" s="11">
        <v>67.400000000000006</v>
      </c>
    </row>
    <row r="14" spans="1:215" ht="15">
      <c r="A14" s="1"/>
      <c r="B14" s="18" t="s">
        <v>296</v>
      </c>
      <c r="C14" s="1"/>
      <c r="D14" s="1"/>
      <c r="E14" s="1"/>
      <c r="F14" s="1"/>
      <c r="G14" s="1"/>
      <c r="H14" s="1"/>
      <c r="I14" s="1"/>
      <c r="J14" s="1"/>
      <c r="K14" s="1"/>
      <c r="L14" s="1"/>
      <c r="M14" s="1"/>
      <c r="N14" s="1"/>
      <c r="O14" s="1"/>
      <c r="P14" s="1"/>
      <c r="Q14" s="1"/>
      <c r="R14" s="1"/>
      <c r="S14" s="1"/>
      <c r="T14" s="1"/>
      <c r="U14" s="1"/>
      <c r="V14" s="1"/>
      <c r="W14" s="1"/>
      <c r="Y14" s="1"/>
      <c r="Z14" s="18" t="s">
        <v>296</v>
      </c>
      <c r="AA14" s="1"/>
      <c r="AB14" s="1"/>
      <c r="AC14" s="1"/>
      <c r="AD14" s="1"/>
      <c r="AE14" s="1"/>
      <c r="AF14" s="1"/>
      <c r="AG14" s="1"/>
      <c r="AH14" s="1"/>
      <c r="AI14" s="1"/>
      <c r="AJ14" s="1"/>
      <c r="AK14" s="1"/>
      <c r="AL14" s="1"/>
      <c r="AM14" s="1"/>
      <c r="AN14" s="1"/>
      <c r="AO14" s="1"/>
      <c r="AP14" s="1"/>
      <c r="AQ14" s="1"/>
      <c r="AR14" s="1"/>
      <c r="AS14" s="1"/>
      <c r="AT14" s="1"/>
      <c r="AU14" s="1"/>
      <c r="AW14" s="22"/>
      <c r="AX14" s="28" t="s">
        <v>297</v>
      </c>
      <c r="AY14" s="22"/>
      <c r="AZ14" s="22"/>
      <c r="BA14" s="22"/>
      <c r="BB14" s="22"/>
      <c r="BC14" s="22"/>
      <c r="BD14" s="22"/>
      <c r="BE14" s="22"/>
      <c r="BF14" s="22"/>
      <c r="BG14" s="22"/>
      <c r="BH14" s="22"/>
      <c r="BI14" s="22"/>
      <c r="BJ14" s="22"/>
      <c r="BK14" s="22"/>
      <c r="BL14" s="22"/>
      <c r="BM14" s="22"/>
      <c r="BN14" s="22"/>
      <c r="BO14" s="22"/>
      <c r="BP14" s="22"/>
      <c r="BQ14" s="22"/>
      <c r="BR14" s="22"/>
      <c r="BS14" s="22"/>
      <c r="BT14" s="38"/>
      <c r="BU14" s="22"/>
      <c r="BV14" s="28" t="s">
        <v>297</v>
      </c>
      <c r="BW14" s="22"/>
      <c r="BX14" s="22"/>
      <c r="BY14" s="22"/>
      <c r="BZ14" s="22"/>
      <c r="CA14" s="22"/>
      <c r="CB14" s="22"/>
      <c r="CC14" s="22"/>
      <c r="CD14" s="22"/>
      <c r="CE14" s="22"/>
      <c r="CF14" s="22"/>
      <c r="CG14" s="22"/>
      <c r="CH14" s="22"/>
      <c r="CI14" s="22"/>
      <c r="CJ14" s="22"/>
      <c r="CK14" s="22"/>
      <c r="CL14" s="22"/>
      <c r="CM14" s="22"/>
      <c r="CN14" s="22"/>
      <c r="CO14" s="22"/>
      <c r="CP14" s="22"/>
      <c r="CQ14" s="22"/>
      <c r="CR14" s="38"/>
      <c r="CS14" s="22"/>
      <c r="CT14" s="28" t="s">
        <v>297</v>
      </c>
      <c r="CU14" s="22"/>
      <c r="CV14" s="22"/>
      <c r="CW14" s="22"/>
      <c r="CX14" s="22"/>
      <c r="CY14" s="22"/>
      <c r="CZ14" s="22"/>
      <c r="DA14" s="22"/>
      <c r="DB14" s="22"/>
      <c r="DC14" s="22"/>
      <c r="DD14" s="22"/>
      <c r="DE14" s="22"/>
      <c r="DF14" s="22"/>
      <c r="DG14" s="22"/>
      <c r="DH14" s="22"/>
      <c r="DI14" s="22"/>
      <c r="DJ14" s="22"/>
      <c r="DK14" s="22"/>
      <c r="DL14" s="22"/>
      <c r="DM14" s="22"/>
      <c r="DN14" s="22"/>
      <c r="DO14" s="22"/>
      <c r="DP14" s="38"/>
      <c r="DQ14" s="22"/>
      <c r="DR14" s="28" t="s">
        <v>297</v>
      </c>
      <c r="DS14" s="22"/>
      <c r="DT14" s="22"/>
      <c r="DU14" s="22"/>
      <c r="DV14" s="22"/>
      <c r="DW14" s="22"/>
      <c r="DX14" s="22"/>
      <c r="DY14" s="22"/>
      <c r="DZ14" s="22"/>
      <c r="EA14" s="22"/>
      <c r="EB14" s="22"/>
      <c r="EC14" s="22"/>
      <c r="ED14" s="22"/>
      <c r="EE14" s="22"/>
      <c r="EF14" s="22"/>
      <c r="EG14" s="22"/>
      <c r="EH14" s="22"/>
      <c r="EI14" s="22"/>
      <c r="EJ14" s="22"/>
      <c r="EK14" s="22"/>
      <c r="EL14" s="22"/>
      <c r="EM14" s="22"/>
      <c r="EO14" s="1"/>
      <c r="EP14" s="18" t="s">
        <v>296</v>
      </c>
      <c r="EQ14" s="1"/>
      <c r="ER14" s="1"/>
      <c r="ES14" s="1"/>
      <c r="ET14" s="1"/>
      <c r="EU14" s="1"/>
      <c r="EV14" s="1"/>
      <c r="EW14" s="1"/>
      <c r="EX14" s="1"/>
      <c r="EY14" s="1"/>
      <c r="EZ14" s="1"/>
      <c r="FA14" s="1"/>
      <c r="FB14" s="1"/>
      <c r="FC14" s="1"/>
      <c r="FD14" s="1"/>
      <c r="FE14" s="1"/>
      <c r="FF14" s="1"/>
      <c r="FG14" s="1"/>
      <c r="FH14" s="1"/>
      <c r="FI14" s="1"/>
      <c r="FJ14" s="1"/>
      <c r="FK14" s="1"/>
      <c r="FM14" s="1"/>
      <c r="FN14" s="18" t="s">
        <v>296</v>
      </c>
      <c r="FO14" s="1"/>
      <c r="FP14" s="1"/>
      <c r="FQ14" s="1"/>
      <c r="FR14" s="1"/>
      <c r="FS14" s="1"/>
      <c r="FT14" s="1"/>
      <c r="FU14" s="1"/>
      <c r="FV14" s="1"/>
      <c r="FW14" s="1"/>
      <c r="FX14" s="1"/>
      <c r="FY14" s="1"/>
      <c r="FZ14" s="1"/>
      <c r="GA14" s="1"/>
      <c r="GB14" s="1"/>
      <c r="GC14" s="1"/>
      <c r="GD14" s="1"/>
      <c r="GE14" s="1"/>
      <c r="GF14" s="1"/>
      <c r="GG14" s="1"/>
      <c r="GH14" s="1"/>
      <c r="GI14" s="1"/>
      <c r="GK14" s="1"/>
      <c r="GL14" s="18" t="s">
        <v>296</v>
      </c>
      <c r="GM14" s="1"/>
      <c r="GN14" s="1"/>
      <c r="GO14" s="1"/>
      <c r="GP14" s="1"/>
      <c r="GQ14" s="1"/>
      <c r="GR14" s="1"/>
      <c r="GS14" s="1"/>
      <c r="GT14" s="1"/>
      <c r="GU14" s="1"/>
      <c r="GV14" s="1"/>
      <c r="GW14" s="1"/>
      <c r="GX14" s="1"/>
      <c r="GY14" s="1"/>
      <c r="GZ14" s="1"/>
      <c r="HA14" s="1"/>
      <c r="HB14" s="1"/>
      <c r="HC14" s="1"/>
      <c r="HD14" s="1"/>
      <c r="HE14" s="1"/>
      <c r="HF14" s="1"/>
      <c r="HG14" s="1"/>
    </row>
    <row r="15" spans="1:215" ht="15">
      <c r="A15" s="1"/>
      <c r="B15" s="7" t="s">
        <v>298</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Y15" s="1"/>
      <c r="Z15" s="7" t="s">
        <v>298</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W15" s="22"/>
      <c r="AX15" s="39" t="s">
        <v>299</v>
      </c>
      <c r="AY15" s="22">
        <v>0</v>
      </c>
      <c r="AZ15" s="22">
        <v>0</v>
      </c>
      <c r="BA15" s="22">
        <v>0</v>
      </c>
      <c r="BB15" s="22">
        <v>0</v>
      </c>
      <c r="BC15" s="22">
        <v>0</v>
      </c>
      <c r="BD15" s="22">
        <v>0</v>
      </c>
      <c r="BE15" s="22">
        <v>0</v>
      </c>
      <c r="BF15" s="22">
        <v>0</v>
      </c>
      <c r="BG15" s="22">
        <v>0</v>
      </c>
      <c r="BH15" s="22">
        <v>0</v>
      </c>
      <c r="BI15" s="22">
        <v>0</v>
      </c>
      <c r="BJ15" s="22">
        <v>0</v>
      </c>
      <c r="BK15" s="22">
        <v>0</v>
      </c>
      <c r="BL15" s="22">
        <v>0</v>
      </c>
      <c r="BM15" s="22">
        <v>0</v>
      </c>
      <c r="BN15" s="22">
        <v>0</v>
      </c>
      <c r="BO15" s="22">
        <v>0</v>
      </c>
      <c r="BP15" s="22">
        <v>0</v>
      </c>
      <c r="BQ15" s="22">
        <v>0</v>
      </c>
      <c r="BR15" s="22">
        <v>0</v>
      </c>
      <c r="BS15" s="22">
        <v>0</v>
      </c>
      <c r="BT15" s="38"/>
      <c r="BU15" s="22"/>
      <c r="BV15" s="39" t="s">
        <v>299</v>
      </c>
      <c r="BW15" s="22">
        <v>0</v>
      </c>
      <c r="BX15" s="22">
        <v>0</v>
      </c>
      <c r="BY15" s="22">
        <v>0</v>
      </c>
      <c r="BZ15" s="22">
        <v>0</v>
      </c>
      <c r="CA15" s="22">
        <v>0</v>
      </c>
      <c r="CB15" s="22">
        <v>0</v>
      </c>
      <c r="CC15" s="22">
        <v>0</v>
      </c>
      <c r="CD15" s="22">
        <v>0</v>
      </c>
      <c r="CE15" s="22">
        <v>0</v>
      </c>
      <c r="CF15" s="22">
        <v>0</v>
      </c>
      <c r="CG15" s="22">
        <v>0</v>
      </c>
      <c r="CH15" s="22">
        <v>0</v>
      </c>
      <c r="CI15" s="22">
        <v>0</v>
      </c>
      <c r="CJ15" s="22">
        <v>0</v>
      </c>
      <c r="CK15" s="22">
        <v>0</v>
      </c>
      <c r="CL15" s="22">
        <v>0</v>
      </c>
      <c r="CM15" s="22">
        <v>0</v>
      </c>
      <c r="CN15" s="22">
        <v>0</v>
      </c>
      <c r="CO15" s="22">
        <v>0</v>
      </c>
      <c r="CP15" s="22">
        <v>0</v>
      </c>
      <c r="CQ15" s="22">
        <v>0</v>
      </c>
      <c r="CR15" s="38"/>
      <c r="CS15" s="22"/>
      <c r="CT15" s="39" t="s">
        <v>299</v>
      </c>
      <c r="CU15" s="22">
        <v>0</v>
      </c>
      <c r="CV15" s="22">
        <v>0</v>
      </c>
      <c r="CW15" s="22">
        <v>0</v>
      </c>
      <c r="CX15" s="22">
        <v>0</v>
      </c>
      <c r="CY15" s="22">
        <v>0</v>
      </c>
      <c r="CZ15" s="22">
        <v>0</v>
      </c>
      <c r="DA15" s="22">
        <v>0</v>
      </c>
      <c r="DB15" s="22">
        <v>0</v>
      </c>
      <c r="DC15" s="22">
        <v>0</v>
      </c>
      <c r="DD15" s="22">
        <v>0</v>
      </c>
      <c r="DE15" s="22">
        <v>0</v>
      </c>
      <c r="DF15" s="22">
        <v>0</v>
      </c>
      <c r="DG15" s="22">
        <v>0</v>
      </c>
      <c r="DH15" s="22">
        <v>0</v>
      </c>
      <c r="DI15" s="22">
        <v>0</v>
      </c>
      <c r="DJ15" s="22">
        <v>0</v>
      </c>
      <c r="DK15" s="22">
        <v>0</v>
      </c>
      <c r="DL15" s="22">
        <v>0</v>
      </c>
      <c r="DM15" s="22">
        <v>0</v>
      </c>
      <c r="DN15" s="22">
        <v>0</v>
      </c>
      <c r="DO15" s="22">
        <v>0</v>
      </c>
      <c r="DP15" s="38"/>
      <c r="DQ15" s="22"/>
      <c r="DR15" s="39" t="s">
        <v>299</v>
      </c>
      <c r="DS15" s="22">
        <v>0</v>
      </c>
      <c r="DT15" s="22">
        <v>0</v>
      </c>
      <c r="DU15" s="22">
        <v>0</v>
      </c>
      <c r="DV15" s="22">
        <v>0</v>
      </c>
      <c r="DW15" s="22">
        <v>0</v>
      </c>
      <c r="DX15" s="22">
        <v>0</v>
      </c>
      <c r="DY15" s="22">
        <v>0</v>
      </c>
      <c r="DZ15" s="22">
        <v>0</v>
      </c>
      <c r="EA15" s="22">
        <v>0</v>
      </c>
      <c r="EB15" s="22">
        <v>0</v>
      </c>
      <c r="EC15" s="22">
        <v>0</v>
      </c>
      <c r="ED15" s="22">
        <v>0</v>
      </c>
      <c r="EE15" s="22">
        <v>0</v>
      </c>
      <c r="EF15" s="22">
        <v>0</v>
      </c>
      <c r="EG15" s="22">
        <v>0</v>
      </c>
      <c r="EH15" s="22">
        <v>0</v>
      </c>
      <c r="EI15" s="22">
        <v>0</v>
      </c>
      <c r="EJ15" s="22">
        <v>0</v>
      </c>
      <c r="EK15" s="22">
        <v>0</v>
      </c>
      <c r="EL15" s="22">
        <v>0</v>
      </c>
      <c r="EM15" s="22">
        <v>0</v>
      </c>
      <c r="EO15" s="1"/>
      <c r="EP15" s="7" t="s">
        <v>298</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M15" s="1"/>
      <c r="FN15" s="7" t="s">
        <v>298</v>
      </c>
      <c r="FO15" s="1">
        <v>0</v>
      </c>
      <c r="FP15" s="1">
        <v>0</v>
      </c>
      <c r="FQ15" s="1">
        <v>0</v>
      </c>
      <c r="FR15" s="1">
        <v>0</v>
      </c>
      <c r="FS15" s="1">
        <v>0</v>
      </c>
      <c r="FT15" s="1">
        <v>0</v>
      </c>
      <c r="FU15" s="1">
        <v>0</v>
      </c>
      <c r="FV15" s="1">
        <v>0</v>
      </c>
      <c r="FW15" s="1">
        <v>0</v>
      </c>
      <c r="FX15" s="1">
        <v>0</v>
      </c>
      <c r="FY15" s="1">
        <v>0</v>
      </c>
      <c r="FZ15" s="1">
        <v>0</v>
      </c>
      <c r="GA15" s="1">
        <v>0</v>
      </c>
      <c r="GB15" s="1">
        <v>0</v>
      </c>
      <c r="GC15" s="1">
        <v>0</v>
      </c>
      <c r="GD15" s="1">
        <v>0</v>
      </c>
      <c r="GE15" s="1">
        <v>0</v>
      </c>
      <c r="GF15" s="1">
        <v>0</v>
      </c>
      <c r="GG15" s="1">
        <v>0</v>
      </c>
      <c r="GH15" s="1">
        <v>0</v>
      </c>
      <c r="GI15" s="1">
        <v>0</v>
      </c>
      <c r="GK15" s="1"/>
      <c r="GL15" s="7" t="s">
        <v>298</v>
      </c>
      <c r="GM15" s="1">
        <v>0</v>
      </c>
      <c r="GN15" s="1">
        <v>0</v>
      </c>
      <c r="GO15" s="1">
        <v>0</v>
      </c>
      <c r="GP15" s="1">
        <v>0</v>
      </c>
      <c r="GQ15" s="1">
        <v>0</v>
      </c>
      <c r="GR15" s="1">
        <v>0</v>
      </c>
      <c r="GS15" s="1">
        <v>0</v>
      </c>
      <c r="GT15" s="1">
        <v>0</v>
      </c>
      <c r="GU15" s="1">
        <v>0</v>
      </c>
      <c r="GV15" s="1">
        <v>0</v>
      </c>
      <c r="GW15" s="1">
        <v>0</v>
      </c>
      <c r="GX15" s="1">
        <v>0</v>
      </c>
      <c r="GY15" s="1">
        <v>0</v>
      </c>
      <c r="GZ15" s="1">
        <v>0</v>
      </c>
      <c r="HA15" s="1">
        <v>0</v>
      </c>
      <c r="HB15" s="1">
        <v>0</v>
      </c>
      <c r="HC15" s="1">
        <v>0</v>
      </c>
      <c r="HD15" s="1">
        <v>0</v>
      </c>
      <c r="HE15" s="1">
        <v>0</v>
      </c>
      <c r="HF15" s="1">
        <v>0</v>
      </c>
      <c r="HG15" s="1">
        <v>0</v>
      </c>
    </row>
    <row r="16" spans="1:215" ht="15">
      <c r="A16" s="1"/>
      <c r="B16" s="19" t="s">
        <v>300</v>
      </c>
      <c r="C16" s="1">
        <v>2.1</v>
      </c>
      <c r="D16" s="1">
        <v>2.1</v>
      </c>
      <c r="E16" s="1">
        <v>2.4</v>
      </c>
      <c r="F16" s="1">
        <v>2.5</v>
      </c>
      <c r="G16" s="1">
        <v>2.7</v>
      </c>
      <c r="H16" s="1">
        <v>2.7</v>
      </c>
      <c r="I16" s="1">
        <v>2.7</v>
      </c>
      <c r="J16" s="1">
        <v>2.7</v>
      </c>
      <c r="K16" s="1">
        <v>2.8</v>
      </c>
      <c r="L16" s="1">
        <v>2.6</v>
      </c>
      <c r="M16" s="1">
        <v>2.7</v>
      </c>
      <c r="N16" s="1">
        <v>3</v>
      </c>
      <c r="O16" s="1">
        <v>3</v>
      </c>
      <c r="P16" s="1">
        <v>2.7</v>
      </c>
      <c r="Q16" s="1">
        <v>2.2999999999999998</v>
      </c>
      <c r="R16" s="1">
        <v>2.7</v>
      </c>
      <c r="S16" s="1">
        <v>3.1</v>
      </c>
      <c r="T16" s="1">
        <v>3.3</v>
      </c>
      <c r="U16" s="1">
        <v>3.2</v>
      </c>
      <c r="V16" s="1">
        <v>3.3</v>
      </c>
      <c r="W16" s="1">
        <v>3.1</v>
      </c>
      <c r="Y16" s="1"/>
      <c r="Z16" s="19" t="s">
        <v>300</v>
      </c>
      <c r="AA16" s="1">
        <v>13.8</v>
      </c>
      <c r="AB16" s="1">
        <v>12.7</v>
      </c>
      <c r="AC16" s="1">
        <v>13.4</v>
      </c>
      <c r="AD16" s="1">
        <v>14</v>
      </c>
      <c r="AE16" s="1">
        <v>14.2</v>
      </c>
      <c r="AF16" s="1">
        <v>14.2</v>
      </c>
      <c r="AG16" s="1">
        <v>14.4</v>
      </c>
      <c r="AH16" s="1">
        <v>13.8</v>
      </c>
      <c r="AI16" s="1">
        <v>14.4</v>
      </c>
      <c r="AJ16" s="1">
        <v>13.1</v>
      </c>
      <c r="AK16" s="1">
        <v>13.8</v>
      </c>
      <c r="AL16" s="1">
        <v>15.2</v>
      </c>
      <c r="AM16" s="1">
        <v>15.7</v>
      </c>
      <c r="AN16" s="1">
        <v>14</v>
      </c>
      <c r="AO16" s="1">
        <v>13</v>
      </c>
      <c r="AP16" s="1">
        <v>16.899999999999999</v>
      </c>
      <c r="AQ16" s="1">
        <v>18</v>
      </c>
      <c r="AR16" s="1">
        <v>19.2</v>
      </c>
      <c r="AS16" s="1">
        <v>20.2</v>
      </c>
      <c r="AT16" s="1">
        <v>20.2</v>
      </c>
      <c r="AU16" s="1">
        <v>17.899999999999999</v>
      </c>
      <c r="AW16" s="22"/>
      <c r="AX16" s="29" t="s">
        <v>301</v>
      </c>
      <c r="AY16" s="22">
        <v>11.1</v>
      </c>
      <c r="AZ16" s="22">
        <v>10.8</v>
      </c>
      <c r="BA16" s="22">
        <v>11.4</v>
      </c>
      <c r="BB16" s="22">
        <v>11.8</v>
      </c>
      <c r="BC16" s="22">
        <v>11.9</v>
      </c>
      <c r="BD16" s="22">
        <v>12</v>
      </c>
      <c r="BE16" s="22">
        <v>11.9</v>
      </c>
      <c r="BF16" s="22">
        <v>12.2</v>
      </c>
      <c r="BG16" s="22">
        <v>12.6</v>
      </c>
      <c r="BH16" s="22">
        <v>11.4</v>
      </c>
      <c r="BI16" s="22">
        <v>12.5</v>
      </c>
      <c r="BJ16" s="22">
        <v>15</v>
      </c>
      <c r="BK16" s="22">
        <v>15</v>
      </c>
      <c r="BL16" s="22">
        <v>12.5</v>
      </c>
      <c r="BM16" s="22">
        <v>11.4</v>
      </c>
      <c r="BN16" s="22">
        <v>14.4</v>
      </c>
      <c r="BO16" s="22">
        <v>17.2</v>
      </c>
      <c r="BP16" s="22">
        <v>15.5</v>
      </c>
      <c r="BQ16" s="22">
        <v>15.7</v>
      </c>
      <c r="BR16" s="22">
        <v>15.6</v>
      </c>
      <c r="BS16" s="22">
        <v>13.8</v>
      </c>
      <c r="BT16" s="38"/>
      <c r="BU16" s="22"/>
      <c r="BV16" s="29" t="s">
        <v>301</v>
      </c>
      <c r="BW16" s="22">
        <v>62.4</v>
      </c>
      <c r="BX16" s="22">
        <v>63.8</v>
      </c>
      <c r="BY16" s="22">
        <v>66.3</v>
      </c>
      <c r="BZ16" s="22">
        <v>70.099999999999994</v>
      </c>
      <c r="CA16" s="22">
        <v>71</v>
      </c>
      <c r="CB16" s="22">
        <v>72.2</v>
      </c>
      <c r="CC16" s="22">
        <v>72.2</v>
      </c>
      <c r="CD16" s="22">
        <v>77</v>
      </c>
      <c r="CE16" s="22">
        <v>73.599999999999994</v>
      </c>
      <c r="CF16" s="22">
        <v>76.8</v>
      </c>
      <c r="CG16" s="22">
        <v>78.5</v>
      </c>
      <c r="CH16" s="22">
        <v>81.400000000000006</v>
      </c>
      <c r="CI16" s="22">
        <v>81.2</v>
      </c>
      <c r="CJ16" s="22">
        <v>82.5</v>
      </c>
      <c r="CK16" s="22">
        <v>80</v>
      </c>
      <c r="CL16" s="22">
        <v>87.5</v>
      </c>
      <c r="CM16" s="22">
        <v>93.2</v>
      </c>
      <c r="CN16" s="22">
        <v>101</v>
      </c>
      <c r="CO16" s="22">
        <v>104.3</v>
      </c>
      <c r="CP16" s="22">
        <v>109.2</v>
      </c>
      <c r="CQ16" s="22">
        <v>94.6</v>
      </c>
      <c r="CR16" s="38"/>
      <c r="CS16" s="22"/>
      <c r="CT16" s="29" t="s">
        <v>301</v>
      </c>
      <c r="CU16" s="22">
        <v>129.9</v>
      </c>
      <c r="CV16" s="22">
        <v>130.80000000000001</v>
      </c>
      <c r="CW16" s="22">
        <v>139.69999999999999</v>
      </c>
      <c r="CX16" s="22">
        <v>144.5</v>
      </c>
      <c r="CY16" s="22">
        <v>152.69999999999999</v>
      </c>
      <c r="CZ16" s="22">
        <v>161</v>
      </c>
      <c r="DA16" s="22">
        <v>160.80000000000001</v>
      </c>
      <c r="DB16" s="22">
        <v>160</v>
      </c>
      <c r="DC16" s="22">
        <v>159.5</v>
      </c>
      <c r="DD16" s="22">
        <v>168.8</v>
      </c>
      <c r="DE16" s="22">
        <v>175.7</v>
      </c>
      <c r="DF16" s="22">
        <v>177</v>
      </c>
      <c r="DG16" s="22">
        <v>167</v>
      </c>
      <c r="DH16" s="22">
        <v>182.4</v>
      </c>
      <c r="DI16" s="22">
        <v>180.2</v>
      </c>
      <c r="DJ16" s="22">
        <v>198.5</v>
      </c>
      <c r="DK16" s="22">
        <v>209.8</v>
      </c>
      <c r="DL16" s="22">
        <v>214.4</v>
      </c>
      <c r="DM16" s="22">
        <v>226.7</v>
      </c>
      <c r="DN16" s="22">
        <v>237.3</v>
      </c>
      <c r="DO16" s="22">
        <v>192.9</v>
      </c>
      <c r="DP16" s="38"/>
      <c r="DQ16" s="22"/>
      <c r="DR16" s="29" t="s">
        <v>301</v>
      </c>
      <c r="DS16" s="22">
        <v>14</v>
      </c>
      <c r="DT16" s="22">
        <v>13.6</v>
      </c>
      <c r="DU16" s="22">
        <v>14.6</v>
      </c>
      <c r="DV16" s="22">
        <v>15.1</v>
      </c>
      <c r="DW16" s="22">
        <v>15.8</v>
      </c>
      <c r="DX16" s="22">
        <v>15.1</v>
      </c>
      <c r="DY16" s="22">
        <v>16.399999999999999</v>
      </c>
      <c r="DZ16" s="22">
        <v>16.7</v>
      </c>
      <c r="EA16" s="22">
        <v>14.6</v>
      </c>
      <c r="EB16" s="22">
        <v>15.3</v>
      </c>
      <c r="EC16" s="22">
        <v>17.5</v>
      </c>
      <c r="ED16" s="22">
        <v>17</v>
      </c>
      <c r="EE16" s="22">
        <v>22.2</v>
      </c>
      <c r="EF16" s="22">
        <v>23.2</v>
      </c>
      <c r="EG16" s="22">
        <v>23.8</v>
      </c>
      <c r="EH16" s="22">
        <v>24.9</v>
      </c>
      <c r="EI16" s="22">
        <v>26.3</v>
      </c>
      <c r="EJ16" s="22">
        <v>26.4</v>
      </c>
      <c r="EK16" s="22">
        <v>29.5</v>
      </c>
      <c r="EL16" s="22">
        <v>30</v>
      </c>
      <c r="EM16" s="22">
        <v>27.4</v>
      </c>
      <c r="EO16" s="1"/>
      <c r="EP16" s="10" t="s">
        <v>300</v>
      </c>
      <c r="EQ16" s="1">
        <v>14.1</v>
      </c>
      <c r="ER16" s="1">
        <v>13.9</v>
      </c>
      <c r="ES16" s="1">
        <v>15.5</v>
      </c>
      <c r="ET16" s="1">
        <v>16.2</v>
      </c>
      <c r="EU16" s="1">
        <v>15.9</v>
      </c>
      <c r="EV16" s="1">
        <v>15.6</v>
      </c>
      <c r="EW16" s="1">
        <v>16.600000000000001</v>
      </c>
      <c r="EX16" s="1">
        <v>18.8</v>
      </c>
      <c r="EY16" s="1">
        <v>20.9</v>
      </c>
      <c r="EZ16" s="1">
        <v>22.2</v>
      </c>
      <c r="FA16" s="1">
        <v>23.6</v>
      </c>
      <c r="FB16" s="1">
        <v>19</v>
      </c>
      <c r="FC16" s="1">
        <v>22.8</v>
      </c>
      <c r="FD16" s="1">
        <v>24.5</v>
      </c>
      <c r="FE16" s="1">
        <v>23.2</v>
      </c>
      <c r="FF16" s="1">
        <v>27.3</v>
      </c>
      <c r="FG16" s="1">
        <v>28.8</v>
      </c>
      <c r="FH16" s="1">
        <v>29.5</v>
      </c>
      <c r="FI16" s="1">
        <v>29.2</v>
      </c>
      <c r="FJ16" s="1">
        <v>29.4</v>
      </c>
      <c r="FK16" s="1">
        <v>27</v>
      </c>
      <c r="FM16" s="1"/>
      <c r="FN16" s="10" t="s">
        <v>300</v>
      </c>
      <c r="FO16" s="1">
        <v>48.5</v>
      </c>
      <c r="FP16" s="1">
        <v>50.7</v>
      </c>
      <c r="FQ16" s="1">
        <v>52.4</v>
      </c>
      <c r="FR16" s="1">
        <v>50.2</v>
      </c>
      <c r="FS16" s="1">
        <v>49.5</v>
      </c>
      <c r="FT16" s="1">
        <v>52.4</v>
      </c>
      <c r="FU16" s="1">
        <v>52.2</v>
      </c>
      <c r="FV16" s="1">
        <v>57.1</v>
      </c>
      <c r="FW16" s="1">
        <v>55.8</v>
      </c>
      <c r="FX16" s="1">
        <v>54.6</v>
      </c>
      <c r="FY16" s="1">
        <v>54.7</v>
      </c>
      <c r="FZ16" s="1">
        <v>49.6</v>
      </c>
      <c r="GA16" s="1">
        <v>54.1</v>
      </c>
      <c r="GB16" s="1">
        <v>60.2</v>
      </c>
      <c r="GC16" s="1">
        <v>64</v>
      </c>
      <c r="GD16" s="1">
        <v>65.2</v>
      </c>
      <c r="GE16" s="1">
        <v>70.3</v>
      </c>
      <c r="GF16" s="1">
        <v>73.5</v>
      </c>
      <c r="GG16" s="1">
        <v>76.3</v>
      </c>
      <c r="GH16" s="1">
        <v>80.599999999999994</v>
      </c>
      <c r="GI16" s="1">
        <v>68.099999999999994</v>
      </c>
      <c r="GK16" s="1"/>
      <c r="GL16" s="10" t="s">
        <v>300</v>
      </c>
      <c r="GM16" s="1">
        <v>49</v>
      </c>
      <c r="GN16" s="1">
        <v>47.5</v>
      </c>
      <c r="GO16" s="1">
        <v>48.7</v>
      </c>
      <c r="GP16" s="1">
        <v>49.1</v>
      </c>
      <c r="GQ16" s="1">
        <v>52.2</v>
      </c>
      <c r="GR16" s="1">
        <v>50.2</v>
      </c>
      <c r="GS16" s="1">
        <v>47</v>
      </c>
      <c r="GT16" s="1">
        <v>50.2</v>
      </c>
      <c r="GU16" s="1">
        <v>48.3</v>
      </c>
      <c r="GV16" s="1">
        <v>49.4</v>
      </c>
      <c r="GW16" s="1">
        <v>49.3</v>
      </c>
      <c r="GX16" s="1">
        <v>46.7</v>
      </c>
      <c r="GY16" s="1">
        <v>48.5</v>
      </c>
      <c r="GZ16" s="1">
        <v>50.9</v>
      </c>
      <c r="HA16" s="1">
        <v>53.3</v>
      </c>
      <c r="HB16" s="1">
        <v>58.3</v>
      </c>
      <c r="HC16" s="1">
        <v>65.900000000000006</v>
      </c>
      <c r="HD16" s="1">
        <v>67.8</v>
      </c>
      <c r="HE16" s="1">
        <v>70.099999999999994</v>
      </c>
      <c r="HF16" s="1">
        <v>70.400000000000006</v>
      </c>
      <c r="HG16" s="1">
        <v>65.099999999999994</v>
      </c>
    </row>
    <row r="17" spans="1:215" ht="15">
      <c r="A17" s="1"/>
      <c r="B17" s="19" t="s">
        <v>302</v>
      </c>
      <c r="C17" s="1">
        <v>0.1</v>
      </c>
      <c r="D17" s="1">
        <v>0.1</v>
      </c>
      <c r="E17" s="1">
        <v>0.1</v>
      </c>
      <c r="F17" s="1">
        <v>0.1</v>
      </c>
      <c r="G17" s="1">
        <v>0</v>
      </c>
      <c r="H17" s="1">
        <v>0.1</v>
      </c>
      <c r="I17" s="1">
        <v>0</v>
      </c>
      <c r="J17" s="1">
        <v>0</v>
      </c>
      <c r="K17" s="1">
        <v>0</v>
      </c>
      <c r="L17" s="1">
        <v>0</v>
      </c>
      <c r="M17" s="1">
        <v>0</v>
      </c>
      <c r="N17" s="1">
        <v>0</v>
      </c>
      <c r="O17" s="1">
        <v>0</v>
      </c>
      <c r="P17" s="1">
        <v>0</v>
      </c>
      <c r="Q17" s="1">
        <v>0</v>
      </c>
      <c r="R17" s="1">
        <v>0</v>
      </c>
      <c r="S17" s="1">
        <v>0</v>
      </c>
      <c r="T17" s="1">
        <v>0</v>
      </c>
      <c r="U17" s="1">
        <v>0</v>
      </c>
      <c r="V17" s="1">
        <v>0</v>
      </c>
      <c r="W17" s="1">
        <v>0</v>
      </c>
      <c r="Y17" s="1"/>
      <c r="Z17" s="19" t="s">
        <v>302</v>
      </c>
      <c r="AA17" s="1">
        <v>0.3</v>
      </c>
      <c r="AB17" s="1">
        <v>0.2</v>
      </c>
      <c r="AC17" s="1">
        <v>0.3</v>
      </c>
      <c r="AD17" s="1">
        <v>0.3</v>
      </c>
      <c r="AE17" s="1">
        <v>0.3</v>
      </c>
      <c r="AF17" s="1">
        <v>0.3</v>
      </c>
      <c r="AG17" s="1">
        <v>0.1</v>
      </c>
      <c r="AH17" s="1">
        <v>0.1</v>
      </c>
      <c r="AI17" s="1">
        <v>0.1</v>
      </c>
      <c r="AJ17" s="1">
        <v>0.1</v>
      </c>
      <c r="AK17" s="1">
        <v>0.1</v>
      </c>
      <c r="AL17" s="1">
        <v>0.1</v>
      </c>
      <c r="AM17" s="1">
        <v>0.1</v>
      </c>
      <c r="AN17" s="1">
        <v>0.1</v>
      </c>
      <c r="AO17" s="1">
        <v>0.1</v>
      </c>
      <c r="AP17" s="1">
        <v>0.1</v>
      </c>
      <c r="AQ17" s="1">
        <v>0.1</v>
      </c>
      <c r="AR17" s="1">
        <v>0.1</v>
      </c>
      <c r="AS17" s="1">
        <v>0.1</v>
      </c>
      <c r="AT17" s="1">
        <v>0.1</v>
      </c>
      <c r="AU17" s="1">
        <v>0.1</v>
      </c>
      <c r="AW17" s="22"/>
      <c r="AX17" s="29" t="s">
        <v>303</v>
      </c>
      <c r="AY17" s="22">
        <v>0.4</v>
      </c>
      <c r="AZ17" s="22">
        <v>0.4</v>
      </c>
      <c r="BA17" s="22">
        <v>0.4</v>
      </c>
      <c r="BB17" s="22">
        <v>0.5</v>
      </c>
      <c r="BC17" s="22">
        <v>0.3</v>
      </c>
      <c r="BD17" s="22">
        <v>0.4</v>
      </c>
      <c r="BE17" s="22">
        <v>0.1</v>
      </c>
      <c r="BF17" s="22">
        <v>0.1</v>
      </c>
      <c r="BG17" s="22">
        <v>0.1</v>
      </c>
      <c r="BH17" s="22">
        <v>0.1</v>
      </c>
      <c r="BI17" s="22">
        <v>0.1</v>
      </c>
      <c r="BJ17" s="22">
        <v>0.1</v>
      </c>
      <c r="BK17" s="22">
        <v>0.1</v>
      </c>
      <c r="BL17" s="22">
        <v>0.1</v>
      </c>
      <c r="BM17" s="22">
        <v>0.1</v>
      </c>
      <c r="BN17" s="22">
        <v>0.1</v>
      </c>
      <c r="BO17" s="22">
        <v>0.1</v>
      </c>
      <c r="BP17" s="22">
        <v>0.1</v>
      </c>
      <c r="BQ17" s="22">
        <v>0.1</v>
      </c>
      <c r="BR17" s="22">
        <v>0.1</v>
      </c>
      <c r="BS17" s="22">
        <v>0.1</v>
      </c>
      <c r="BT17" s="38"/>
      <c r="BU17" s="22"/>
      <c r="BV17" s="29" t="s">
        <v>303</v>
      </c>
      <c r="BW17" s="22">
        <v>1</v>
      </c>
      <c r="BX17" s="22">
        <v>0.9</v>
      </c>
      <c r="BY17" s="22">
        <v>0.8</v>
      </c>
      <c r="BZ17" s="22">
        <v>0.9</v>
      </c>
      <c r="CA17" s="22">
        <v>0.8</v>
      </c>
      <c r="CB17" s="22">
        <v>0.9</v>
      </c>
      <c r="CC17" s="22">
        <v>0.5</v>
      </c>
      <c r="CD17" s="22">
        <v>0.4</v>
      </c>
      <c r="CE17" s="22">
        <v>0.5</v>
      </c>
      <c r="CF17" s="22">
        <v>0.5</v>
      </c>
      <c r="CG17" s="22">
        <v>0.6</v>
      </c>
      <c r="CH17" s="22">
        <v>0.6</v>
      </c>
      <c r="CI17" s="22">
        <v>0.6</v>
      </c>
      <c r="CJ17" s="22">
        <v>0.6</v>
      </c>
      <c r="CK17" s="22">
        <v>0.6</v>
      </c>
      <c r="CL17" s="22">
        <v>0.9</v>
      </c>
      <c r="CM17" s="22">
        <v>1.2</v>
      </c>
      <c r="CN17" s="22">
        <v>1.2</v>
      </c>
      <c r="CO17" s="22">
        <v>1.3</v>
      </c>
      <c r="CP17" s="22">
        <v>1.3</v>
      </c>
      <c r="CQ17" s="22">
        <v>1.3</v>
      </c>
      <c r="CR17" s="38"/>
      <c r="CS17" s="22"/>
      <c r="CT17" s="29" t="s">
        <v>303</v>
      </c>
      <c r="CU17" s="22">
        <v>1.4</v>
      </c>
      <c r="CV17" s="22">
        <v>1.4</v>
      </c>
      <c r="CW17" s="22">
        <v>1.4</v>
      </c>
      <c r="CX17" s="22">
        <v>1.4</v>
      </c>
      <c r="CY17" s="22">
        <v>1.5</v>
      </c>
      <c r="CZ17" s="22">
        <v>1.8</v>
      </c>
      <c r="DA17" s="22">
        <v>0.4</v>
      </c>
      <c r="DB17" s="22">
        <v>0.4</v>
      </c>
      <c r="DC17" s="22">
        <v>0.5</v>
      </c>
      <c r="DD17" s="22">
        <v>0.7</v>
      </c>
      <c r="DE17" s="22">
        <v>0.8</v>
      </c>
      <c r="DF17" s="22">
        <v>1</v>
      </c>
      <c r="DG17" s="22">
        <v>1.1000000000000001</v>
      </c>
      <c r="DH17" s="22">
        <v>1.3</v>
      </c>
      <c r="DI17" s="22">
        <v>1.6</v>
      </c>
      <c r="DJ17" s="22">
        <v>2.1</v>
      </c>
      <c r="DK17" s="22">
        <v>2.4</v>
      </c>
      <c r="DL17" s="22">
        <v>2.6</v>
      </c>
      <c r="DM17" s="22">
        <v>3.1</v>
      </c>
      <c r="DN17" s="22">
        <v>3.1</v>
      </c>
      <c r="DO17" s="22">
        <v>2.9</v>
      </c>
      <c r="DP17" s="38"/>
      <c r="DQ17" s="22"/>
      <c r="DR17" s="29" t="s">
        <v>303</v>
      </c>
      <c r="DS17" s="22">
        <v>0.2</v>
      </c>
      <c r="DT17" s="22">
        <v>0.2</v>
      </c>
      <c r="DU17" s="22">
        <v>0.2</v>
      </c>
      <c r="DV17" s="22">
        <v>0.3</v>
      </c>
      <c r="DW17" s="22">
        <v>0.2</v>
      </c>
      <c r="DX17" s="22">
        <v>0.3</v>
      </c>
      <c r="DY17" s="22">
        <v>0.1</v>
      </c>
      <c r="DZ17" s="22">
        <v>0.1</v>
      </c>
      <c r="EA17" s="22">
        <v>0.1</v>
      </c>
      <c r="EB17" s="22">
        <v>0.1</v>
      </c>
      <c r="EC17" s="22">
        <v>0.1</v>
      </c>
      <c r="ED17" s="22">
        <v>0.1</v>
      </c>
      <c r="EE17" s="22">
        <v>0.1</v>
      </c>
      <c r="EF17" s="22">
        <v>0.1</v>
      </c>
      <c r="EG17" s="22">
        <v>0.1</v>
      </c>
      <c r="EH17" s="22">
        <v>0.1</v>
      </c>
      <c r="EI17" s="22">
        <v>0.1</v>
      </c>
      <c r="EJ17" s="22">
        <v>0.1</v>
      </c>
      <c r="EK17" s="22">
        <v>0.1</v>
      </c>
      <c r="EL17" s="22">
        <v>0.1</v>
      </c>
      <c r="EM17" s="22">
        <v>0.1</v>
      </c>
      <c r="EO17" s="1"/>
      <c r="EP17" s="10" t="s">
        <v>302</v>
      </c>
      <c r="EQ17" s="1">
        <v>0.9</v>
      </c>
      <c r="ER17" s="1">
        <v>0.7</v>
      </c>
      <c r="ES17" s="1">
        <v>0.9</v>
      </c>
      <c r="ET17" s="1">
        <v>1.1000000000000001</v>
      </c>
      <c r="EU17" s="1">
        <v>1</v>
      </c>
      <c r="EV17" s="1">
        <v>1.1000000000000001</v>
      </c>
      <c r="EW17" s="1">
        <v>0.5</v>
      </c>
      <c r="EX17" s="1">
        <v>0.5</v>
      </c>
      <c r="EY17" s="1">
        <v>0.5</v>
      </c>
      <c r="EZ17" s="1">
        <v>0.5</v>
      </c>
      <c r="FA17" s="1">
        <v>0.4</v>
      </c>
      <c r="FB17" s="1">
        <v>0.4</v>
      </c>
      <c r="FC17" s="1">
        <v>0.3</v>
      </c>
      <c r="FD17" s="1">
        <v>0.3</v>
      </c>
      <c r="FE17" s="1">
        <v>0.3</v>
      </c>
      <c r="FF17" s="1">
        <v>0.3</v>
      </c>
      <c r="FG17" s="1">
        <v>0.3</v>
      </c>
      <c r="FH17" s="1">
        <v>0.3</v>
      </c>
      <c r="FI17" s="1">
        <v>0.4</v>
      </c>
      <c r="FJ17" s="1">
        <v>0.3</v>
      </c>
      <c r="FK17" s="1">
        <v>0.4</v>
      </c>
      <c r="FM17" s="1"/>
      <c r="FN17" s="10" t="s">
        <v>302</v>
      </c>
      <c r="FO17" s="1">
        <v>2.2000000000000002</v>
      </c>
      <c r="FP17" s="1">
        <v>2.7</v>
      </c>
      <c r="FQ17" s="1">
        <v>3.2</v>
      </c>
      <c r="FR17" s="1">
        <v>2.4</v>
      </c>
      <c r="FS17" s="1">
        <v>2</v>
      </c>
      <c r="FT17" s="1">
        <v>2.4</v>
      </c>
      <c r="FU17" s="1">
        <v>0.4</v>
      </c>
      <c r="FV17" s="1">
        <v>0.5</v>
      </c>
      <c r="FW17" s="1">
        <v>0.5</v>
      </c>
      <c r="FX17" s="1">
        <v>0.6</v>
      </c>
      <c r="FY17" s="1">
        <v>0.7</v>
      </c>
      <c r="FZ17" s="1">
        <v>0.6</v>
      </c>
      <c r="GA17" s="1">
        <v>0.6</v>
      </c>
      <c r="GB17" s="1">
        <v>0.6</v>
      </c>
      <c r="GC17" s="1">
        <v>0.7</v>
      </c>
      <c r="GD17" s="1">
        <v>0.8</v>
      </c>
      <c r="GE17" s="1">
        <v>0.8</v>
      </c>
      <c r="GF17" s="1">
        <v>0.8</v>
      </c>
      <c r="GG17" s="1">
        <v>1</v>
      </c>
      <c r="GH17" s="1">
        <v>1</v>
      </c>
      <c r="GI17" s="1">
        <v>1.1000000000000001</v>
      </c>
      <c r="GK17" s="1"/>
      <c r="GL17" s="10" t="s">
        <v>302</v>
      </c>
      <c r="GM17" s="1">
        <v>2.5</v>
      </c>
      <c r="GN17" s="1">
        <v>3</v>
      </c>
      <c r="GO17" s="1">
        <v>3.1</v>
      </c>
      <c r="GP17" s="1">
        <v>3</v>
      </c>
      <c r="GQ17" s="1">
        <v>2.5</v>
      </c>
      <c r="GR17" s="1">
        <v>2.2999999999999998</v>
      </c>
      <c r="GS17" s="1">
        <v>0.5</v>
      </c>
      <c r="GT17" s="1">
        <v>0.5</v>
      </c>
      <c r="GU17" s="1">
        <v>0.6</v>
      </c>
      <c r="GV17" s="1">
        <v>0.6</v>
      </c>
      <c r="GW17" s="1">
        <v>0.6</v>
      </c>
      <c r="GX17" s="1">
        <v>0.6</v>
      </c>
      <c r="GY17" s="1">
        <v>0.6</v>
      </c>
      <c r="GZ17" s="1">
        <v>0.8</v>
      </c>
      <c r="HA17" s="1">
        <v>0.9</v>
      </c>
      <c r="HB17" s="1">
        <v>1.1000000000000001</v>
      </c>
      <c r="HC17" s="1">
        <v>1.3</v>
      </c>
      <c r="HD17" s="1">
        <v>1.5</v>
      </c>
      <c r="HE17" s="1">
        <v>1.7</v>
      </c>
      <c r="HF17" s="1">
        <v>1.8</v>
      </c>
      <c r="HG17" s="1">
        <v>2</v>
      </c>
    </row>
    <row r="18" spans="1:215" ht="15">
      <c r="A18" s="1"/>
      <c r="B18" s="19" t="s">
        <v>304</v>
      </c>
      <c r="C18" s="2" t="s">
        <v>305</v>
      </c>
      <c r="D18" s="2" t="s">
        <v>305</v>
      </c>
      <c r="E18" s="2" t="s">
        <v>305</v>
      </c>
      <c r="F18" s="2" t="s">
        <v>305</v>
      </c>
      <c r="G18" s="2" t="s">
        <v>305</v>
      </c>
      <c r="H18" s="2" t="s">
        <v>305</v>
      </c>
      <c r="I18" s="2" t="s">
        <v>305</v>
      </c>
      <c r="J18" s="2" t="s">
        <v>305</v>
      </c>
      <c r="K18" s="2" t="s">
        <v>305</v>
      </c>
      <c r="L18" s="2" t="s">
        <v>305</v>
      </c>
      <c r="M18" s="2" t="s">
        <v>305</v>
      </c>
      <c r="N18" s="2">
        <v>0.1</v>
      </c>
      <c r="O18" s="2">
        <v>0.1</v>
      </c>
      <c r="P18" s="2">
        <v>0</v>
      </c>
      <c r="Q18" s="2">
        <v>0.3</v>
      </c>
      <c r="R18" s="2" t="s">
        <v>305</v>
      </c>
      <c r="S18" s="2" t="s">
        <v>305</v>
      </c>
      <c r="T18" s="2" t="s">
        <v>305</v>
      </c>
      <c r="U18" s="2" t="s">
        <v>305</v>
      </c>
      <c r="V18" s="2" t="s">
        <v>305</v>
      </c>
      <c r="W18" s="2" t="s">
        <v>305</v>
      </c>
      <c r="Y18" s="1"/>
      <c r="Z18" s="19" t="s">
        <v>304</v>
      </c>
      <c r="AA18" s="2" t="s">
        <v>305</v>
      </c>
      <c r="AB18" s="2" t="s">
        <v>305</v>
      </c>
      <c r="AC18" s="2" t="s">
        <v>305</v>
      </c>
      <c r="AD18" s="2" t="s">
        <v>305</v>
      </c>
      <c r="AE18" s="2" t="s">
        <v>305</v>
      </c>
      <c r="AF18" s="2" t="s">
        <v>305</v>
      </c>
      <c r="AG18" s="2" t="s">
        <v>305</v>
      </c>
      <c r="AH18" s="2" t="s">
        <v>305</v>
      </c>
      <c r="AI18" s="2" t="s">
        <v>305</v>
      </c>
      <c r="AJ18" s="2" t="s">
        <v>305</v>
      </c>
      <c r="AK18" s="2" t="s">
        <v>305</v>
      </c>
      <c r="AL18" s="2">
        <v>0.6</v>
      </c>
      <c r="AM18" s="2">
        <v>0.6</v>
      </c>
      <c r="AN18" s="2">
        <v>0.2</v>
      </c>
      <c r="AO18" s="2">
        <v>0</v>
      </c>
      <c r="AP18" s="2" t="s">
        <v>305</v>
      </c>
      <c r="AQ18" s="2" t="s">
        <v>305</v>
      </c>
      <c r="AR18" s="2" t="s">
        <v>305</v>
      </c>
      <c r="AS18" s="2" t="s">
        <v>305</v>
      </c>
      <c r="AT18" s="2" t="s">
        <v>305</v>
      </c>
      <c r="AU18" s="2" t="s">
        <v>305</v>
      </c>
      <c r="AW18" s="22"/>
      <c r="AX18" s="29" t="s">
        <v>306</v>
      </c>
      <c r="AY18" s="23" t="s">
        <v>307</v>
      </c>
      <c r="AZ18" s="23" t="s">
        <v>307</v>
      </c>
      <c r="BA18" s="23" t="s">
        <v>307</v>
      </c>
      <c r="BB18" s="23" t="s">
        <v>307</v>
      </c>
      <c r="BC18" s="23" t="s">
        <v>307</v>
      </c>
      <c r="BD18" s="23" t="s">
        <v>307</v>
      </c>
      <c r="BE18" s="23" t="s">
        <v>307</v>
      </c>
      <c r="BF18" s="23" t="s">
        <v>307</v>
      </c>
      <c r="BG18" s="23" t="s">
        <v>307</v>
      </c>
      <c r="BH18" s="23" t="s">
        <v>307</v>
      </c>
      <c r="BI18" s="23" t="s">
        <v>307</v>
      </c>
      <c r="BJ18" s="23">
        <v>0.6</v>
      </c>
      <c r="BK18" s="23">
        <v>0.5</v>
      </c>
      <c r="BL18" s="23">
        <v>0.2</v>
      </c>
      <c r="BM18" s="23">
        <v>0.1</v>
      </c>
      <c r="BN18" s="23" t="s">
        <v>307</v>
      </c>
      <c r="BO18" s="23" t="s">
        <v>307</v>
      </c>
      <c r="BP18" s="23" t="s">
        <v>307</v>
      </c>
      <c r="BQ18" s="23" t="s">
        <v>307</v>
      </c>
      <c r="BR18" s="23" t="s">
        <v>307</v>
      </c>
      <c r="BS18" s="23" t="s">
        <v>307</v>
      </c>
      <c r="BT18" s="38"/>
      <c r="BU18" s="22"/>
      <c r="BV18" s="29" t="s">
        <v>306</v>
      </c>
      <c r="BW18" s="23" t="s">
        <v>307</v>
      </c>
      <c r="BX18" s="23" t="s">
        <v>307</v>
      </c>
      <c r="BY18" s="23" t="s">
        <v>307</v>
      </c>
      <c r="BZ18" s="23" t="s">
        <v>307</v>
      </c>
      <c r="CA18" s="23" t="s">
        <v>307</v>
      </c>
      <c r="CB18" s="23" t="s">
        <v>307</v>
      </c>
      <c r="CC18" s="23" t="s">
        <v>307</v>
      </c>
      <c r="CD18" s="23" t="s">
        <v>307</v>
      </c>
      <c r="CE18" s="23" t="s">
        <v>307</v>
      </c>
      <c r="CF18" s="23" t="s">
        <v>307</v>
      </c>
      <c r="CG18" s="23" t="s">
        <v>307</v>
      </c>
      <c r="CH18" s="23">
        <v>3</v>
      </c>
      <c r="CI18" s="23">
        <v>2.9</v>
      </c>
      <c r="CJ18" s="23">
        <v>2.9</v>
      </c>
      <c r="CK18" s="23">
        <v>3</v>
      </c>
      <c r="CL18" s="23" t="s">
        <v>307</v>
      </c>
      <c r="CM18" s="23" t="s">
        <v>307</v>
      </c>
      <c r="CN18" s="23" t="s">
        <v>307</v>
      </c>
      <c r="CO18" s="23" t="s">
        <v>307</v>
      </c>
      <c r="CP18" s="23" t="s">
        <v>307</v>
      </c>
      <c r="CQ18" s="23" t="s">
        <v>307</v>
      </c>
      <c r="CR18" s="38"/>
      <c r="CS18" s="22"/>
      <c r="CT18" s="29" t="s">
        <v>306</v>
      </c>
      <c r="CU18" s="23" t="s">
        <v>307</v>
      </c>
      <c r="CV18" s="23" t="s">
        <v>307</v>
      </c>
      <c r="CW18" s="23" t="s">
        <v>307</v>
      </c>
      <c r="CX18" s="23" t="s">
        <v>307</v>
      </c>
      <c r="CY18" s="23" t="s">
        <v>307</v>
      </c>
      <c r="CZ18" s="23" t="s">
        <v>307</v>
      </c>
      <c r="DA18" s="23" t="s">
        <v>307</v>
      </c>
      <c r="DB18" s="23">
        <v>6</v>
      </c>
      <c r="DC18" s="23">
        <v>7.4</v>
      </c>
      <c r="DD18" s="23">
        <v>7.6</v>
      </c>
      <c r="DE18" s="23">
        <v>8.4</v>
      </c>
      <c r="DF18" s="23">
        <v>9.8000000000000007</v>
      </c>
      <c r="DG18" s="23">
        <v>10</v>
      </c>
      <c r="DH18" s="23">
        <v>10.4</v>
      </c>
      <c r="DI18" s="23">
        <v>11</v>
      </c>
      <c r="DJ18" s="23" t="s">
        <v>307</v>
      </c>
      <c r="DK18" s="23" t="s">
        <v>307</v>
      </c>
      <c r="DL18" s="23" t="s">
        <v>307</v>
      </c>
      <c r="DM18" s="23" t="s">
        <v>307</v>
      </c>
      <c r="DN18" s="23" t="s">
        <v>307</v>
      </c>
      <c r="DO18" s="23" t="s">
        <v>307</v>
      </c>
      <c r="DP18" s="38"/>
      <c r="DQ18" s="22"/>
      <c r="DR18" s="29" t="s">
        <v>306</v>
      </c>
      <c r="DS18" s="23" t="s">
        <v>307</v>
      </c>
      <c r="DT18" s="23" t="s">
        <v>307</v>
      </c>
      <c r="DU18" s="23" t="s">
        <v>307</v>
      </c>
      <c r="DV18" s="23" t="s">
        <v>307</v>
      </c>
      <c r="DW18" s="23" t="s">
        <v>307</v>
      </c>
      <c r="DX18" s="23" t="s">
        <v>307</v>
      </c>
      <c r="DY18" s="23" t="s">
        <v>307</v>
      </c>
      <c r="DZ18" s="23" t="s">
        <v>307</v>
      </c>
      <c r="EA18" s="23">
        <v>1.2</v>
      </c>
      <c r="EB18" s="23">
        <v>1.3</v>
      </c>
      <c r="EC18" s="23">
        <v>1.4</v>
      </c>
      <c r="ED18" s="23">
        <v>1.5</v>
      </c>
      <c r="EE18" s="23">
        <v>1.5</v>
      </c>
      <c r="EF18" s="23">
        <v>1.5</v>
      </c>
      <c r="EG18" s="23">
        <v>1.5</v>
      </c>
      <c r="EH18" s="23" t="s">
        <v>307</v>
      </c>
      <c r="EI18" s="23" t="s">
        <v>307</v>
      </c>
      <c r="EJ18" s="23" t="s">
        <v>307</v>
      </c>
      <c r="EK18" s="23" t="s">
        <v>307</v>
      </c>
      <c r="EL18" s="23" t="s">
        <v>307</v>
      </c>
      <c r="EM18" s="23" t="s">
        <v>307</v>
      </c>
      <c r="EO18" s="1"/>
      <c r="EP18" s="10" t="s">
        <v>304</v>
      </c>
      <c r="EQ18" s="2" t="s">
        <v>305</v>
      </c>
      <c r="ER18" s="2" t="s">
        <v>305</v>
      </c>
      <c r="ES18" s="2" t="s">
        <v>305</v>
      </c>
      <c r="ET18" s="2" t="s">
        <v>305</v>
      </c>
      <c r="EU18" s="2" t="s">
        <v>305</v>
      </c>
      <c r="EV18" s="2" t="s">
        <v>305</v>
      </c>
      <c r="EW18" s="2" t="s">
        <v>305</v>
      </c>
      <c r="EX18" s="2" t="s">
        <v>305</v>
      </c>
      <c r="EY18" s="2" t="s">
        <v>305</v>
      </c>
      <c r="EZ18" s="2" t="s">
        <v>305</v>
      </c>
      <c r="FA18" s="2" t="s">
        <v>305</v>
      </c>
      <c r="FB18" s="2">
        <v>1.4</v>
      </c>
      <c r="FC18" s="2">
        <v>1.5</v>
      </c>
      <c r="FD18" s="2">
        <v>1.6</v>
      </c>
      <c r="FE18" s="2">
        <v>1.7</v>
      </c>
      <c r="FF18" s="2" t="s">
        <v>305</v>
      </c>
      <c r="FG18" s="2" t="s">
        <v>305</v>
      </c>
      <c r="FH18" s="2" t="s">
        <v>305</v>
      </c>
      <c r="FI18" s="2" t="s">
        <v>305</v>
      </c>
      <c r="FJ18" s="2" t="s">
        <v>305</v>
      </c>
      <c r="FK18" s="2" t="s">
        <v>305</v>
      </c>
      <c r="FM18" s="1"/>
      <c r="FN18" s="10" t="s">
        <v>304</v>
      </c>
      <c r="FO18" s="2" t="s">
        <v>305</v>
      </c>
      <c r="FP18" s="2" t="s">
        <v>305</v>
      </c>
      <c r="FQ18" s="2" t="s">
        <v>305</v>
      </c>
      <c r="FR18" s="2" t="s">
        <v>305</v>
      </c>
      <c r="FS18" s="2" t="s">
        <v>305</v>
      </c>
      <c r="FT18" s="2" t="s">
        <v>305</v>
      </c>
      <c r="FU18" s="2" t="s">
        <v>305</v>
      </c>
      <c r="FV18" s="2" t="s">
        <v>305</v>
      </c>
      <c r="FW18" s="2" t="s">
        <v>305</v>
      </c>
      <c r="FX18" s="2" t="s">
        <v>305</v>
      </c>
      <c r="FY18" s="2" t="s">
        <v>305</v>
      </c>
      <c r="FZ18" s="2">
        <v>2</v>
      </c>
      <c r="GA18" s="2">
        <v>3</v>
      </c>
      <c r="GB18" s="2">
        <v>2.2999999999999998</v>
      </c>
      <c r="GC18" s="2">
        <v>2.9</v>
      </c>
      <c r="GD18" s="2" t="s">
        <v>305</v>
      </c>
      <c r="GE18" s="2" t="s">
        <v>305</v>
      </c>
      <c r="GF18" s="2" t="s">
        <v>305</v>
      </c>
      <c r="GG18" s="2" t="s">
        <v>305</v>
      </c>
      <c r="GH18" s="2" t="s">
        <v>305</v>
      </c>
      <c r="GI18" s="2" t="s">
        <v>305</v>
      </c>
      <c r="GK18" s="1"/>
      <c r="GL18" s="10" t="s">
        <v>304</v>
      </c>
      <c r="GM18" s="2" t="s">
        <v>305</v>
      </c>
      <c r="GN18" s="2" t="s">
        <v>305</v>
      </c>
      <c r="GO18" s="2" t="s">
        <v>305</v>
      </c>
      <c r="GP18" s="2" t="s">
        <v>305</v>
      </c>
      <c r="GQ18" s="2" t="s">
        <v>305</v>
      </c>
      <c r="GR18" s="2" t="s">
        <v>305</v>
      </c>
      <c r="GS18" s="2" t="s">
        <v>305</v>
      </c>
      <c r="GT18" s="2" t="s">
        <v>305</v>
      </c>
      <c r="GU18" s="2" t="s">
        <v>305</v>
      </c>
      <c r="GV18" s="2" t="s">
        <v>305</v>
      </c>
      <c r="GW18" s="2">
        <v>1.8</v>
      </c>
      <c r="GX18" s="2">
        <v>2</v>
      </c>
      <c r="GY18" s="2">
        <v>1.9</v>
      </c>
      <c r="GZ18" s="2">
        <v>1.8</v>
      </c>
      <c r="HA18" s="2">
        <v>1.9</v>
      </c>
      <c r="HB18" s="2" t="s">
        <v>305</v>
      </c>
      <c r="HC18" s="2" t="s">
        <v>305</v>
      </c>
      <c r="HD18" s="2" t="s">
        <v>305</v>
      </c>
      <c r="HE18" s="2" t="s">
        <v>305</v>
      </c>
      <c r="HF18" s="2" t="s">
        <v>305</v>
      </c>
      <c r="HG18" s="2" t="s">
        <v>305</v>
      </c>
    </row>
    <row r="19" spans="1:215" ht="15">
      <c r="A19" s="1"/>
      <c r="B19" s="19" t="s">
        <v>308</v>
      </c>
      <c r="C19" s="1">
        <v>0</v>
      </c>
      <c r="D19" s="2" t="s">
        <v>305</v>
      </c>
      <c r="E19" s="2" t="s">
        <v>305</v>
      </c>
      <c r="F19" s="2" t="s">
        <v>305</v>
      </c>
      <c r="G19" s="2" t="s">
        <v>305</v>
      </c>
      <c r="H19" s="2" t="s">
        <v>305</v>
      </c>
      <c r="I19" s="2" t="s">
        <v>305</v>
      </c>
      <c r="J19" s="2" t="s">
        <v>305</v>
      </c>
      <c r="K19" s="2" t="s">
        <v>305</v>
      </c>
      <c r="L19" s="2" t="s">
        <v>305</v>
      </c>
      <c r="M19" s="2" t="s">
        <v>305</v>
      </c>
      <c r="N19" s="2" t="s">
        <v>305</v>
      </c>
      <c r="O19" s="2" t="s">
        <v>305</v>
      </c>
      <c r="P19" s="2" t="s">
        <v>305</v>
      </c>
      <c r="Q19" s="2" t="s">
        <v>305</v>
      </c>
      <c r="R19" s="2" t="s">
        <v>305</v>
      </c>
      <c r="S19" s="2" t="s">
        <v>305</v>
      </c>
      <c r="T19" s="2" t="s">
        <v>305</v>
      </c>
      <c r="U19" s="2" t="s">
        <v>305</v>
      </c>
      <c r="V19" s="2" t="s">
        <v>305</v>
      </c>
      <c r="W19" s="2" t="s">
        <v>305</v>
      </c>
      <c r="Y19" s="1"/>
      <c r="Z19" s="19" t="s">
        <v>308</v>
      </c>
      <c r="AA19" s="1">
        <v>0</v>
      </c>
      <c r="AB19" s="2" t="s">
        <v>305</v>
      </c>
      <c r="AC19" s="2" t="s">
        <v>305</v>
      </c>
      <c r="AD19" s="2" t="s">
        <v>305</v>
      </c>
      <c r="AE19" s="2" t="s">
        <v>305</v>
      </c>
      <c r="AF19" s="2" t="s">
        <v>305</v>
      </c>
      <c r="AG19" s="2" t="s">
        <v>305</v>
      </c>
      <c r="AH19" s="2" t="s">
        <v>305</v>
      </c>
      <c r="AI19" s="2" t="s">
        <v>305</v>
      </c>
      <c r="AJ19" s="2" t="s">
        <v>305</v>
      </c>
      <c r="AK19" s="2" t="s">
        <v>305</v>
      </c>
      <c r="AL19" s="2" t="s">
        <v>305</v>
      </c>
      <c r="AM19" s="2" t="s">
        <v>305</v>
      </c>
      <c r="AN19" s="2" t="s">
        <v>305</v>
      </c>
      <c r="AO19" s="2" t="s">
        <v>305</v>
      </c>
      <c r="AP19" s="2" t="s">
        <v>305</v>
      </c>
      <c r="AQ19" s="2" t="s">
        <v>305</v>
      </c>
      <c r="AR19" s="2" t="s">
        <v>305</v>
      </c>
      <c r="AS19" s="2" t="s">
        <v>305</v>
      </c>
      <c r="AT19" s="2" t="s">
        <v>305</v>
      </c>
      <c r="AU19" s="2" t="s">
        <v>305</v>
      </c>
      <c r="AW19" s="22"/>
      <c r="AX19" s="29" t="s">
        <v>309</v>
      </c>
      <c r="AY19" s="22">
        <v>0</v>
      </c>
      <c r="AZ19" s="23" t="s">
        <v>307</v>
      </c>
      <c r="BA19" s="23" t="s">
        <v>307</v>
      </c>
      <c r="BB19" s="23" t="s">
        <v>307</v>
      </c>
      <c r="BC19" s="23" t="s">
        <v>307</v>
      </c>
      <c r="BD19" s="23" t="s">
        <v>307</v>
      </c>
      <c r="BE19" s="23" t="s">
        <v>307</v>
      </c>
      <c r="BF19" s="23" t="s">
        <v>307</v>
      </c>
      <c r="BG19" s="23" t="s">
        <v>307</v>
      </c>
      <c r="BH19" s="23" t="s">
        <v>307</v>
      </c>
      <c r="BI19" s="23" t="s">
        <v>307</v>
      </c>
      <c r="BJ19" s="23" t="s">
        <v>307</v>
      </c>
      <c r="BK19" s="23" t="s">
        <v>307</v>
      </c>
      <c r="BL19" s="23" t="s">
        <v>307</v>
      </c>
      <c r="BM19" s="23" t="s">
        <v>307</v>
      </c>
      <c r="BN19" s="23" t="s">
        <v>307</v>
      </c>
      <c r="BO19" s="23" t="s">
        <v>307</v>
      </c>
      <c r="BP19" s="23" t="s">
        <v>307</v>
      </c>
      <c r="BQ19" s="23" t="s">
        <v>307</v>
      </c>
      <c r="BR19" s="23" t="s">
        <v>307</v>
      </c>
      <c r="BS19" s="23" t="s">
        <v>307</v>
      </c>
      <c r="BT19" s="38"/>
      <c r="BU19" s="22"/>
      <c r="BV19" s="29" t="s">
        <v>309</v>
      </c>
      <c r="BW19" s="22">
        <v>0</v>
      </c>
      <c r="BX19" s="23" t="s">
        <v>307</v>
      </c>
      <c r="BY19" s="23" t="s">
        <v>307</v>
      </c>
      <c r="BZ19" s="23" t="s">
        <v>307</v>
      </c>
      <c r="CA19" s="23" t="s">
        <v>307</v>
      </c>
      <c r="CB19" s="23" t="s">
        <v>307</v>
      </c>
      <c r="CC19" s="23" t="s">
        <v>307</v>
      </c>
      <c r="CD19" s="23" t="s">
        <v>307</v>
      </c>
      <c r="CE19" s="23" t="s">
        <v>307</v>
      </c>
      <c r="CF19" s="23" t="s">
        <v>307</v>
      </c>
      <c r="CG19" s="23" t="s">
        <v>307</v>
      </c>
      <c r="CH19" s="23" t="s">
        <v>307</v>
      </c>
      <c r="CI19" s="23" t="s">
        <v>307</v>
      </c>
      <c r="CJ19" s="23" t="s">
        <v>307</v>
      </c>
      <c r="CK19" s="23" t="s">
        <v>307</v>
      </c>
      <c r="CL19" s="23" t="s">
        <v>307</v>
      </c>
      <c r="CM19" s="23" t="s">
        <v>307</v>
      </c>
      <c r="CN19" s="23" t="s">
        <v>307</v>
      </c>
      <c r="CO19" s="23" t="s">
        <v>307</v>
      </c>
      <c r="CP19" s="23" t="s">
        <v>307</v>
      </c>
      <c r="CQ19" s="23" t="s">
        <v>307</v>
      </c>
      <c r="CR19" s="38"/>
      <c r="CS19" s="22"/>
      <c r="CT19" s="29" t="s">
        <v>309</v>
      </c>
      <c r="CU19" s="22">
        <v>0</v>
      </c>
      <c r="CV19" s="23" t="s">
        <v>307</v>
      </c>
      <c r="CW19" s="23" t="s">
        <v>307</v>
      </c>
      <c r="CX19" s="23" t="s">
        <v>307</v>
      </c>
      <c r="CY19" s="23" t="s">
        <v>307</v>
      </c>
      <c r="CZ19" s="23" t="s">
        <v>307</v>
      </c>
      <c r="DA19" s="23" t="s">
        <v>307</v>
      </c>
      <c r="DB19" s="23" t="s">
        <v>307</v>
      </c>
      <c r="DC19" s="23" t="s">
        <v>307</v>
      </c>
      <c r="DD19" s="23" t="s">
        <v>307</v>
      </c>
      <c r="DE19" s="23" t="s">
        <v>307</v>
      </c>
      <c r="DF19" s="23" t="s">
        <v>307</v>
      </c>
      <c r="DG19" s="23" t="s">
        <v>307</v>
      </c>
      <c r="DH19" s="23" t="s">
        <v>307</v>
      </c>
      <c r="DI19" s="23" t="s">
        <v>307</v>
      </c>
      <c r="DJ19" s="23" t="s">
        <v>307</v>
      </c>
      <c r="DK19" s="23" t="s">
        <v>307</v>
      </c>
      <c r="DL19" s="23" t="s">
        <v>307</v>
      </c>
      <c r="DM19" s="23" t="s">
        <v>307</v>
      </c>
      <c r="DN19" s="23" t="s">
        <v>307</v>
      </c>
      <c r="DO19" s="23" t="s">
        <v>307</v>
      </c>
      <c r="DP19" s="38"/>
      <c r="DQ19" s="22"/>
      <c r="DR19" s="29" t="s">
        <v>309</v>
      </c>
      <c r="DS19" s="22">
        <v>0</v>
      </c>
      <c r="DT19" s="23" t="s">
        <v>307</v>
      </c>
      <c r="DU19" s="23" t="s">
        <v>307</v>
      </c>
      <c r="DV19" s="23" t="s">
        <v>307</v>
      </c>
      <c r="DW19" s="23" t="s">
        <v>307</v>
      </c>
      <c r="DX19" s="23" t="s">
        <v>307</v>
      </c>
      <c r="DY19" s="23" t="s">
        <v>307</v>
      </c>
      <c r="DZ19" s="23" t="s">
        <v>307</v>
      </c>
      <c r="EA19" s="23" t="s">
        <v>307</v>
      </c>
      <c r="EB19" s="23" t="s">
        <v>307</v>
      </c>
      <c r="EC19" s="23" t="s">
        <v>307</v>
      </c>
      <c r="ED19" s="23" t="s">
        <v>307</v>
      </c>
      <c r="EE19" s="23" t="s">
        <v>307</v>
      </c>
      <c r="EF19" s="23" t="s">
        <v>307</v>
      </c>
      <c r="EG19" s="23" t="s">
        <v>307</v>
      </c>
      <c r="EH19" s="23" t="s">
        <v>307</v>
      </c>
      <c r="EI19" s="23" t="s">
        <v>307</v>
      </c>
      <c r="EJ19" s="23" t="s">
        <v>307</v>
      </c>
      <c r="EK19" s="23" t="s">
        <v>307</v>
      </c>
      <c r="EL19" s="23" t="s">
        <v>307</v>
      </c>
      <c r="EM19" s="23" t="s">
        <v>307</v>
      </c>
      <c r="EO19" s="1"/>
      <c r="EP19" s="10" t="s">
        <v>308</v>
      </c>
      <c r="EQ19" s="1">
        <v>0</v>
      </c>
      <c r="ER19" s="2" t="s">
        <v>305</v>
      </c>
      <c r="ES19" s="2" t="s">
        <v>305</v>
      </c>
      <c r="ET19" s="2" t="s">
        <v>305</v>
      </c>
      <c r="EU19" s="2" t="s">
        <v>305</v>
      </c>
      <c r="EV19" s="2" t="s">
        <v>305</v>
      </c>
      <c r="EW19" s="2" t="s">
        <v>305</v>
      </c>
      <c r="EX19" s="2" t="s">
        <v>305</v>
      </c>
      <c r="EY19" s="2" t="s">
        <v>305</v>
      </c>
      <c r="EZ19" s="2" t="s">
        <v>305</v>
      </c>
      <c r="FA19" s="2" t="s">
        <v>305</v>
      </c>
      <c r="FB19" s="2" t="s">
        <v>305</v>
      </c>
      <c r="FC19" s="2" t="s">
        <v>305</v>
      </c>
      <c r="FD19" s="2" t="s">
        <v>305</v>
      </c>
      <c r="FE19" s="2" t="s">
        <v>305</v>
      </c>
      <c r="FF19" s="2" t="s">
        <v>305</v>
      </c>
      <c r="FG19" s="2" t="s">
        <v>305</v>
      </c>
      <c r="FH19" s="2" t="s">
        <v>305</v>
      </c>
      <c r="FI19" s="2" t="s">
        <v>305</v>
      </c>
      <c r="FJ19" s="2" t="s">
        <v>305</v>
      </c>
      <c r="FK19" s="2" t="s">
        <v>305</v>
      </c>
      <c r="FM19" s="1"/>
      <c r="FN19" s="10" t="s">
        <v>308</v>
      </c>
      <c r="FO19" s="1">
        <v>0</v>
      </c>
      <c r="FP19" s="2" t="s">
        <v>305</v>
      </c>
      <c r="FQ19" s="2" t="s">
        <v>305</v>
      </c>
      <c r="FR19" s="2" t="s">
        <v>305</v>
      </c>
      <c r="FS19" s="2" t="s">
        <v>305</v>
      </c>
      <c r="FT19" s="2" t="s">
        <v>305</v>
      </c>
      <c r="FU19" s="2" t="s">
        <v>305</v>
      </c>
      <c r="FV19" s="2" t="s">
        <v>305</v>
      </c>
      <c r="FW19" s="2" t="s">
        <v>305</v>
      </c>
      <c r="FX19" s="2" t="s">
        <v>305</v>
      </c>
      <c r="FY19" s="2" t="s">
        <v>305</v>
      </c>
      <c r="FZ19" s="2" t="s">
        <v>305</v>
      </c>
      <c r="GA19" s="2" t="s">
        <v>305</v>
      </c>
      <c r="GB19" s="2" t="s">
        <v>305</v>
      </c>
      <c r="GC19" s="2" t="s">
        <v>305</v>
      </c>
      <c r="GD19" s="2" t="s">
        <v>305</v>
      </c>
      <c r="GE19" s="2" t="s">
        <v>305</v>
      </c>
      <c r="GF19" s="2" t="s">
        <v>305</v>
      </c>
      <c r="GG19" s="2" t="s">
        <v>305</v>
      </c>
      <c r="GH19" s="2" t="s">
        <v>305</v>
      </c>
      <c r="GI19" s="2" t="s">
        <v>305</v>
      </c>
      <c r="GK19" s="1"/>
      <c r="GL19" s="10" t="s">
        <v>308</v>
      </c>
      <c r="GM19" s="1">
        <v>0</v>
      </c>
      <c r="GN19" s="2" t="s">
        <v>305</v>
      </c>
      <c r="GO19" s="2" t="s">
        <v>305</v>
      </c>
      <c r="GP19" s="2" t="s">
        <v>305</v>
      </c>
      <c r="GQ19" s="2" t="s">
        <v>305</v>
      </c>
      <c r="GR19" s="2" t="s">
        <v>305</v>
      </c>
      <c r="GS19" s="2" t="s">
        <v>305</v>
      </c>
      <c r="GT19" s="2" t="s">
        <v>305</v>
      </c>
      <c r="GU19" s="2" t="s">
        <v>305</v>
      </c>
      <c r="GV19" s="2" t="s">
        <v>305</v>
      </c>
      <c r="GW19" s="2" t="s">
        <v>305</v>
      </c>
      <c r="GX19" s="2" t="s">
        <v>305</v>
      </c>
      <c r="GY19" s="2" t="s">
        <v>305</v>
      </c>
      <c r="GZ19" s="2" t="s">
        <v>305</v>
      </c>
      <c r="HA19" s="2" t="s">
        <v>305</v>
      </c>
      <c r="HB19" s="2" t="s">
        <v>305</v>
      </c>
      <c r="HC19" s="2" t="s">
        <v>305</v>
      </c>
      <c r="HD19" s="2" t="s">
        <v>305</v>
      </c>
      <c r="HE19" s="2" t="s">
        <v>305</v>
      </c>
      <c r="HF19" s="2" t="s">
        <v>305</v>
      </c>
      <c r="HG19" s="2" t="s">
        <v>305</v>
      </c>
    </row>
    <row r="20" spans="1:215" ht="15">
      <c r="A20" s="1"/>
      <c r="B20" s="19" t="s">
        <v>310</v>
      </c>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Y20" s="1"/>
      <c r="Z20" s="19" t="s">
        <v>310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W20" s="22"/>
      <c r="AX20" s="29" t="s">
        <v>311</v>
      </c>
      <c r="AY20" s="22">
        <v>0</v>
      </c>
      <c r="AZ20" s="22">
        <v>0</v>
      </c>
      <c r="BA20" s="22">
        <v>0</v>
      </c>
      <c r="BB20" s="22">
        <v>0</v>
      </c>
      <c r="BC20" s="22">
        <v>0</v>
      </c>
      <c r="BD20" s="22">
        <v>0</v>
      </c>
      <c r="BE20" s="22">
        <v>0</v>
      </c>
      <c r="BF20" s="22">
        <v>0</v>
      </c>
      <c r="BG20" s="22">
        <v>0</v>
      </c>
      <c r="BH20" s="22">
        <v>0</v>
      </c>
      <c r="BI20" s="22">
        <v>0</v>
      </c>
      <c r="BJ20" s="22">
        <v>0</v>
      </c>
      <c r="BK20" s="22">
        <v>0</v>
      </c>
      <c r="BL20" s="22">
        <v>0</v>
      </c>
      <c r="BM20" s="22">
        <v>0</v>
      </c>
      <c r="BN20" s="22">
        <v>0</v>
      </c>
      <c r="BO20" s="22">
        <v>0</v>
      </c>
      <c r="BP20" s="22">
        <v>0</v>
      </c>
      <c r="BQ20" s="22">
        <v>0</v>
      </c>
      <c r="BR20" s="22">
        <v>0</v>
      </c>
      <c r="BS20" s="22">
        <v>0</v>
      </c>
      <c r="BT20" s="38"/>
      <c r="BU20" s="22"/>
      <c r="BV20" s="29" t="s">
        <v>311</v>
      </c>
      <c r="BW20" s="22">
        <v>0</v>
      </c>
      <c r="BX20" s="22">
        <v>0.1</v>
      </c>
      <c r="BY20" s="22">
        <v>0</v>
      </c>
      <c r="BZ20" s="22">
        <v>0</v>
      </c>
      <c r="CA20" s="22">
        <v>0</v>
      </c>
      <c r="CB20" s="22">
        <v>0</v>
      </c>
      <c r="CC20" s="22">
        <v>0.1</v>
      </c>
      <c r="CD20" s="22">
        <v>0.1</v>
      </c>
      <c r="CE20" s="22">
        <v>0.1</v>
      </c>
      <c r="CF20" s="22">
        <v>0</v>
      </c>
      <c r="CG20" s="22">
        <v>0</v>
      </c>
      <c r="CH20" s="22">
        <v>0</v>
      </c>
      <c r="CI20" s="22">
        <v>0.1</v>
      </c>
      <c r="CJ20" s="22">
        <v>0.1</v>
      </c>
      <c r="CK20" s="22">
        <v>0.1</v>
      </c>
      <c r="CL20" s="22">
        <v>0.1</v>
      </c>
      <c r="CM20" s="22">
        <v>0.1</v>
      </c>
      <c r="CN20" s="22">
        <v>0.1</v>
      </c>
      <c r="CO20" s="22">
        <v>0.1</v>
      </c>
      <c r="CP20" s="22">
        <v>0.1</v>
      </c>
      <c r="CQ20" s="22">
        <v>0</v>
      </c>
      <c r="CR20" s="38"/>
      <c r="CS20" s="22"/>
      <c r="CT20" s="29" t="s">
        <v>311</v>
      </c>
      <c r="CU20" s="22">
        <v>0.4</v>
      </c>
      <c r="CV20" s="22">
        <v>0.5</v>
      </c>
      <c r="CW20" s="22">
        <v>0.3</v>
      </c>
      <c r="CX20" s="22">
        <v>0.3</v>
      </c>
      <c r="CY20" s="22">
        <v>0.3</v>
      </c>
      <c r="CZ20" s="22">
        <v>0.3</v>
      </c>
      <c r="DA20" s="22">
        <v>0.5</v>
      </c>
      <c r="DB20" s="22">
        <v>0.6</v>
      </c>
      <c r="DC20" s="22">
        <v>0.6</v>
      </c>
      <c r="DD20" s="22">
        <v>0.5</v>
      </c>
      <c r="DE20" s="22">
        <v>0.6</v>
      </c>
      <c r="DF20" s="22">
        <v>0.7</v>
      </c>
      <c r="DG20" s="22">
        <v>0.8</v>
      </c>
      <c r="DH20" s="22">
        <v>0.6</v>
      </c>
      <c r="DI20" s="22">
        <v>0.5</v>
      </c>
      <c r="DJ20" s="22">
        <v>0.5</v>
      </c>
      <c r="DK20" s="22">
        <v>0.7</v>
      </c>
      <c r="DL20" s="22">
        <v>0.7</v>
      </c>
      <c r="DM20" s="22">
        <v>0.5</v>
      </c>
      <c r="DN20" s="22">
        <v>0.5</v>
      </c>
      <c r="DO20" s="22">
        <v>0.5</v>
      </c>
      <c r="DP20" s="38"/>
      <c r="DQ20" s="22"/>
      <c r="DR20" s="29" t="s">
        <v>311</v>
      </c>
      <c r="DS20" s="22">
        <v>0.1</v>
      </c>
      <c r="DT20" s="22">
        <v>0.1</v>
      </c>
      <c r="DU20" s="22">
        <v>0</v>
      </c>
      <c r="DV20" s="22">
        <v>0</v>
      </c>
      <c r="DW20" s="22">
        <v>0</v>
      </c>
      <c r="DX20" s="22">
        <v>0</v>
      </c>
      <c r="DY20" s="22">
        <v>0</v>
      </c>
      <c r="DZ20" s="22">
        <v>0</v>
      </c>
      <c r="EA20" s="22">
        <v>0</v>
      </c>
      <c r="EB20" s="22">
        <v>0</v>
      </c>
      <c r="EC20" s="22">
        <v>0</v>
      </c>
      <c r="ED20" s="22">
        <v>0</v>
      </c>
      <c r="EE20" s="22">
        <v>0</v>
      </c>
      <c r="EF20" s="22">
        <v>0</v>
      </c>
      <c r="EG20" s="22">
        <v>0</v>
      </c>
      <c r="EH20" s="22">
        <v>0</v>
      </c>
      <c r="EI20" s="22">
        <v>0</v>
      </c>
      <c r="EJ20" s="22">
        <v>0</v>
      </c>
      <c r="EK20" s="22">
        <v>0</v>
      </c>
      <c r="EL20" s="22">
        <v>0</v>
      </c>
      <c r="EM20" s="22">
        <v>0</v>
      </c>
      <c r="EO20" s="1"/>
      <c r="EP20" s="10" t="s">
        <v>310</v>
      </c>
      <c r="EQ20" s="1">
        <v>0.1</v>
      </c>
      <c r="ER20" s="1">
        <v>0.1</v>
      </c>
      <c r="ES20" s="1">
        <v>0</v>
      </c>
      <c r="ET20" s="1">
        <v>0</v>
      </c>
      <c r="EU20" s="1">
        <v>0</v>
      </c>
      <c r="EV20" s="1">
        <v>0</v>
      </c>
      <c r="EW20" s="1">
        <v>0</v>
      </c>
      <c r="EX20" s="1">
        <v>0</v>
      </c>
      <c r="EY20" s="1">
        <v>0</v>
      </c>
      <c r="EZ20" s="1">
        <v>0</v>
      </c>
      <c r="FA20" s="1">
        <v>0</v>
      </c>
      <c r="FB20" s="1">
        <v>0</v>
      </c>
      <c r="FC20" s="1">
        <v>0</v>
      </c>
      <c r="FD20" s="1">
        <v>0</v>
      </c>
      <c r="FE20" s="1">
        <v>0</v>
      </c>
      <c r="FF20" s="1">
        <v>0</v>
      </c>
      <c r="FG20" s="1">
        <v>0</v>
      </c>
      <c r="FH20" s="1">
        <v>0</v>
      </c>
      <c r="FI20" s="1">
        <v>0</v>
      </c>
      <c r="FJ20" s="1">
        <v>0</v>
      </c>
      <c r="FK20" s="1">
        <v>0</v>
      </c>
      <c r="FM20" s="1"/>
      <c r="FN20" s="10" t="s">
        <v>310</v>
      </c>
      <c r="FO20" s="1">
        <v>0.5</v>
      </c>
      <c r="FP20" s="1">
        <v>0.5</v>
      </c>
      <c r="FQ20" s="1">
        <v>0.4</v>
      </c>
      <c r="FR20" s="1">
        <v>0.3</v>
      </c>
      <c r="FS20" s="1">
        <v>0.3</v>
      </c>
      <c r="FT20" s="1">
        <v>0.2</v>
      </c>
      <c r="FU20" s="1">
        <v>0.3</v>
      </c>
      <c r="FV20" s="1">
        <v>0.3</v>
      </c>
      <c r="FW20" s="1">
        <v>0.2</v>
      </c>
      <c r="FX20" s="1">
        <v>0.2</v>
      </c>
      <c r="FY20" s="1">
        <v>0.1</v>
      </c>
      <c r="FZ20" s="1">
        <v>0.2</v>
      </c>
      <c r="GA20" s="1">
        <v>0.1</v>
      </c>
      <c r="GB20" s="1">
        <v>0.2</v>
      </c>
      <c r="GC20" s="1">
        <v>0.1</v>
      </c>
      <c r="GD20" s="1">
        <v>0.2</v>
      </c>
      <c r="GE20" s="1">
        <v>0.1</v>
      </c>
      <c r="GF20" s="1">
        <v>0.1</v>
      </c>
      <c r="GG20" s="1">
        <v>0.1</v>
      </c>
      <c r="GH20" s="1">
        <v>0.1</v>
      </c>
      <c r="GI20" s="1">
        <v>0.1</v>
      </c>
      <c r="GK20" s="1"/>
      <c r="GL20" s="10" t="s">
        <v>310</v>
      </c>
      <c r="GM20" s="1">
        <v>0.6</v>
      </c>
      <c r="GN20" s="1">
        <v>0.6</v>
      </c>
      <c r="GO20" s="1">
        <v>0.5</v>
      </c>
      <c r="GP20" s="1">
        <v>0.4</v>
      </c>
      <c r="GQ20" s="1">
        <v>0.4</v>
      </c>
      <c r="GR20" s="1">
        <v>0.3</v>
      </c>
      <c r="GS20" s="1">
        <v>0.4</v>
      </c>
      <c r="GT20" s="1">
        <v>0.6</v>
      </c>
      <c r="GU20" s="1">
        <v>0.7</v>
      </c>
      <c r="GV20" s="1">
        <v>0.5</v>
      </c>
      <c r="GW20" s="1">
        <v>0.5</v>
      </c>
      <c r="GX20" s="1">
        <v>0.4</v>
      </c>
      <c r="GY20" s="1">
        <v>0.4</v>
      </c>
      <c r="GZ20" s="1">
        <v>0.4</v>
      </c>
      <c r="HA20" s="1">
        <v>0.3</v>
      </c>
      <c r="HB20" s="1">
        <v>0.3</v>
      </c>
      <c r="HC20" s="1">
        <v>0.3</v>
      </c>
      <c r="HD20" s="1">
        <v>0.3</v>
      </c>
      <c r="HE20" s="1">
        <v>0.5</v>
      </c>
      <c r="HF20" s="1">
        <v>0.4</v>
      </c>
      <c r="HG20" s="1">
        <v>0.3</v>
      </c>
    </row>
    <row r="21" spans="1:215" ht="15">
      <c r="A21" s="300"/>
      <c r="B21" s="300"/>
      <c r="C21" s="1"/>
      <c r="D21" s="1"/>
      <c r="E21" s="1"/>
      <c r="F21" s="1"/>
      <c r="G21" s="1"/>
      <c r="H21" s="1"/>
      <c r="I21" s="1"/>
      <c r="J21" s="1"/>
      <c r="K21" s="1"/>
      <c r="L21" s="1"/>
      <c r="M21" s="1"/>
      <c r="N21" s="1"/>
      <c r="O21" s="1"/>
      <c r="P21" s="1"/>
      <c r="Q21" s="1"/>
      <c r="R21" s="1"/>
      <c r="S21" s="1"/>
      <c r="T21" s="1"/>
      <c r="U21" s="1"/>
      <c r="V21" s="1"/>
      <c r="W21" s="1"/>
      <c r="Y21" s="300"/>
      <c r="Z21" s="300"/>
      <c r="AA21" s="1"/>
      <c r="AB21" s="1"/>
      <c r="AC21" s="1"/>
      <c r="AD21" s="1"/>
      <c r="AE21" s="1"/>
      <c r="AF21" s="1"/>
      <c r="AG21" s="1"/>
      <c r="AH21" s="1"/>
      <c r="AI21" s="1"/>
      <c r="AJ21" s="1"/>
      <c r="AK21" s="1"/>
      <c r="AL21" s="1"/>
      <c r="AM21" s="1"/>
      <c r="AN21" s="1"/>
      <c r="AO21" s="1"/>
      <c r="AP21" s="1"/>
      <c r="AQ21" s="1"/>
      <c r="AR21" s="1"/>
      <c r="AS21" s="1"/>
      <c r="AT21" s="1"/>
      <c r="AU21" s="1"/>
      <c r="AW21" s="310"/>
      <c r="AX21" s="310"/>
      <c r="AY21" s="22"/>
      <c r="AZ21" s="22"/>
      <c r="BA21" s="22"/>
      <c r="BB21" s="22"/>
      <c r="BC21" s="22"/>
      <c r="BD21" s="22"/>
      <c r="BE21" s="22"/>
      <c r="BF21" s="22"/>
      <c r="BG21" s="22"/>
      <c r="BH21" s="22"/>
      <c r="BI21" s="22"/>
      <c r="BJ21" s="22"/>
      <c r="BK21" s="22"/>
      <c r="BL21" s="22"/>
      <c r="BM21" s="22"/>
      <c r="BN21" s="22"/>
      <c r="BO21" s="22"/>
      <c r="BP21" s="22"/>
      <c r="BQ21" s="22"/>
      <c r="BR21" s="22"/>
      <c r="BS21" s="22"/>
      <c r="BT21" s="38"/>
      <c r="BU21" s="310"/>
      <c r="BV21" s="310"/>
      <c r="BW21" s="22"/>
      <c r="BX21" s="22"/>
      <c r="BY21" s="22"/>
      <c r="BZ21" s="22"/>
      <c r="CA21" s="22"/>
      <c r="CB21" s="22"/>
      <c r="CC21" s="22"/>
      <c r="CD21" s="22"/>
      <c r="CE21" s="22"/>
      <c r="CF21" s="22"/>
      <c r="CG21" s="22"/>
      <c r="CH21" s="22"/>
      <c r="CI21" s="22"/>
      <c r="CJ21" s="22"/>
      <c r="CK21" s="22"/>
      <c r="CL21" s="22"/>
      <c r="CM21" s="22"/>
      <c r="CN21" s="22"/>
      <c r="CO21" s="22"/>
      <c r="CP21" s="22"/>
      <c r="CQ21" s="22"/>
      <c r="CR21" s="38"/>
      <c r="CS21" s="310"/>
      <c r="CT21" s="310"/>
      <c r="CU21" s="22"/>
      <c r="CV21" s="22"/>
      <c r="CW21" s="22"/>
      <c r="CX21" s="22"/>
      <c r="CY21" s="22"/>
      <c r="CZ21" s="22"/>
      <c r="DA21" s="22"/>
      <c r="DB21" s="22"/>
      <c r="DC21" s="22"/>
      <c r="DD21" s="22"/>
      <c r="DE21" s="22"/>
      <c r="DF21" s="22"/>
      <c r="DG21" s="22"/>
      <c r="DH21" s="22"/>
      <c r="DI21" s="22"/>
      <c r="DJ21" s="22"/>
      <c r="DK21" s="22"/>
      <c r="DL21" s="22"/>
      <c r="DM21" s="22"/>
      <c r="DN21" s="22"/>
      <c r="DO21" s="22"/>
      <c r="DP21" s="38"/>
      <c r="DQ21" s="310"/>
      <c r="DR21" s="310"/>
      <c r="DS21" s="22"/>
      <c r="DT21" s="22"/>
      <c r="DU21" s="22"/>
      <c r="DV21" s="22"/>
      <c r="DW21" s="22"/>
      <c r="DX21" s="22"/>
      <c r="DY21" s="22"/>
      <c r="DZ21" s="22"/>
      <c r="EA21" s="22"/>
      <c r="EB21" s="22"/>
      <c r="EC21" s="22"/>
      <c r="ED21" s="22"/>
      <c r="EE21" s="22"/>
      <c r="EF21" s="22"/>
      <c r="EG21" s="22"/>
      <c r="EH21" s="22"/>
      <c r="EI21" s="22"/>
      <c r="EJ21" s="22"/>
      <c r="EK21" s="22"/>
      <c r="EL21" s="22"/>
      <c r="EM21" s="22"/>
      <c r="EO21" s="300"/>
      <c r="EP21" s="300"/>
      <c r="EQ21" s="1"/>
      <c r="ER21" s="1"/>
      <c r="ES21" s="1"/>
      <c r="ET21" s="1"/>
      <c r="EU21" s="1"/>
      <c r="EV21" s="1"/>
      <c r="EW21" s="1"/>
      <c r="EX21" s="1"/>
      <c r="EY21" s="1"/>
      <c r="EZ21" s="1"/>
      <c r="FA21" s="1"/>
      <c r="FB21" s="1"/>
      <c r="FC21" s="1"/>
      <c r="FD21" s="1"/>
      <c r="FE21" s="1"/>
      <c r="FF21" s="1"/>
      <c r="FG21" s="1"/>
      <c r="FH21" s="1"/>
      <c r="FI21" s="1"/>
      <c r="FJ21" s="1"/>
      <c r="FK21" s="1"/>
      <c r="FM21" s="300"/>
      <c r="FN21" s="300"/>
      <c r="FO21" s="1"/>
      <c r="FP21" s="1"/>
      <c r="FQ21" s="1"/>
      <c r="FR21" s="1"/>
      <c r="FS21" s="1"/>
      <c r="FT21" s="1"/>
      <c r="FU21" s="1"/>
      <c r="FV21" s="1"/>
      <c r="FW21" s="1"/>
      <c r="FX21" s="1"/>
      <c r="FY21" s="1"/>
      <c r="FZ21" s="1"/>
      <c r="GA21" s="1"/>
      <c r="GB21" s="1"/>
      <c r="GC21" s="1"/>
      <c r="GD21" s="1"/>
      <c r="GE21" s="1"/>
      <c r="GF21" s="1"/>
      <c r="GG21" s="1"/>
      <c r="GH21" s="1"/>
      <c r="GI21" s="1"/>
      <c r="GK21" s="300"/>
      <c r="GL21" s="300"/>
      <c r="GM21" s="1"/>
      <c r="GN21" s="1"/>
      <c r="GO21" s="1"/>
      <c r="GP21" s="1"/>
      <c r="GQ21" s="1"/>
      <c r="GR21" s="1"/>
      <c r="GS21" s="1"/>
      <c r="GT21" s="1"/>
      <c r="GU21" s="1"/>
      <c r="GV21" s="1"/>
      <c r="GW21" s="1"/>
      <c r="GX21" s="1"/>
      <c r="GY21" s="1"/>
      <c r="GZ21" s="1"/>
      <c r="HA21" s="1"/>
      <c r="HB21" s="1"/>
      <c r="HC21" s="1"/>
      <c r="HD21" s="1"/>
      <c r="HE21" s="1"/>
      <c r="HF21" s="1"/>
      <c r="HG21" s="1"/>
    </row>
    <row r="22" spans="1:215" ht="15">
      <c r="A22" s="1"/>
      <c r="B22" s="18" t="s">
        <v>197</v>
      </c>
      <c r="C22" s="1"/>
      <c r="D22" s="1"/>
      <c r="E22" s="1"/>
      <c r="F22" s="1"/>
      <c r="G22" s="1"/>
      <c r="H22" s="1"/>
      <c r="I22" s="1"/>
      <c r="J22" s="1"/>
      <c r="K22" s="1"/>
      <c r="L22" s="1"/>
      <c r="M22" s="1"/>
      <c r="N22" s="1"/>
      <c r="O22" s="1"/>
      <c r="P22" s="1"/>
      <c r="Q22" s="1"/>
      <c r="R22" s="1"/>
      <c r="S22" s="1"/>
      <c r="T22" s="1"/>
      <c r="U22" s="1"/>
      <c r="V22" s="1"/>
      <c r="W22" s="1"/>
      <c r="Y22" s="1"/>
      <c r="Z22" s="18" t="s">
        <v>197</v>
      </c>
      <c r="AA22" s="1"/>
      <c r="AB22" s="1"/>
      <c r="AC22" s="1"/>
      <c r="AD22" s="1"/>
      <c r="AE22" s="1"/>
      <c r="AF22" s="1"/>
      <c r="AG22" s="1"/>
      <c r="AH22" s="1"/>
      <c r="AI22" s="1"/>
      <c r="AJ22" s="1"/>
      <c r="AK22" s="1"/>
      <c r="AL22" s="1"/>
      <c r="AM22" s="1"/>
      <c r="AN22" s="1"/>
      <c r="AO22" s="1"/>
      <c r="AP22" s="1"/>
      <c r="AQ22" s="1"/>
      <c r="AR22" s="1"/>
      <c r="AS22" s="1"/>
      <c r="AT22" s="1"/>
      <c r="AU22" s="1"/>
      <c r="AW22" s="22"/>
      <c r="AX22" s="28" t="s">
        <v>312</v>
      </c>
      <c r="AY22" s="22"/>
      <c r="AZ22" s="22"/>
      <c r="BA22" s="22"/>
      <c r="BB22" s="22"/>
      <c r="BC22" s="22"/>
      <c r="BD22" s="22"/>
      <c r="BE22" s="22"/>
      <c r="BF22" s="22"/>
      <c r="BG22" s="22"/>
      <c r="BH22" s="22"/>
      <c r="BI22" s="22"/>
      <c r="BJ22" s="22"/>
      <c r="BK22" s="22"/>
      <c r="BL22" s="22"/>
      <c r="BM22" s="22"/>
      <c r="BN22" s="22"/>
      <c r="BO22" s="22"/>
      <c r="BP22" s="22"/>
      <c r="BQ22" s="22"/>
      <c r="BR22" s="22"/>
      <c r="BS22" s="22"/>
      <c r="BT22" s="38"/>
      <c r="BU22" s="22"/>
      <c r="BV22" s="28" t="s">
        <v>312</v>
      </c>
      <c r="BW22" s="22"/>
      <c r="BX22" s="22"/>
      <c r="BY22" s="22"/>
      <c r="BZ22" s="22"/>
      <c r="CA22" s="22"/>
      <c r="CB22" s="22"/>
      <c r="CC22" s="22"/>
      <c r="CD22" s="22"/>
      <c r="CE22" s="22"/>
      <c r="CF22" s="22"/>
      <c r="CG22" s="22"/>
      <c r="CH22" s="22"/>
      <c r="CI22" s="22"/>
      <c r="CJ22" s="22"/>
      <c r="CK22" s="22"/>
      <c r="CL22" s="22"/>
      <c r="CM22" s="22"/>
      <c r="CN22" s="22"/>
      <c r="CO22" s="22"/>
      <c r="CP22" s="22"/>
      <c r="CQ22" s="22"/>
      <c r="CR22" s="38"/>
      <c r="CS22" s="22"/>
      <c r="CT22" s="28" t="s">
        <v>312</v>
      </c>
      <c r="CU22" s="22"/>
      <c r="CV22" s="22"/>
      <c r="CW22" s="22"/>
      <c r="CX22" s="22"/>
      <c r="CY22" s="22"/>
      <c r="CZ22" s="22"/>
      <c r="DA22" s="22"/>
      <c r="DB22" s="22"/>
      <c r="DC22" s="22"/>
      <c r="DD22" s="22"/>
      <c r="DE22" s="22"/>
      <c r="DF22" s="22"/>
      <c r="DG22" s="22"/>
      <c r="DH22" s="22"/>
      <c r="DI22" s="22"/>
      <c r="DJ22" s="22"/>
      <c r="DK22" s="22"/>
      <c r="DL22" s="22"/>
      <c r="DM22" s="22"/>
      <c r="DN22" s="22"/>
      <c r="DO22" s="22"/>
      <c r="DP22" s="38"/>
      <c r="DQ22" s="22"/>
      <c r="DR22" s="28" t="s">
        <v>312</v>
      </c>
      <c r="DS22" s="22"/>
      <c r="DT22" s="22"/>
      <c r="DU22" s="22"/>
      <c r="DV22" s="22"/>
      <c r="DW22" s="22"/>
      <c r="DX22" s="22"/>
      <c r="DY22" s="22"/>
      <c r="DZ22" s="22"/>
      <c r="EA22" s="22"/>
      <c r="EB22" s="22"/>
      <c r="EC22" s="22"/>
      <c r="ED22" s="22"/>
      <c r="EE22" s="22"/>
      <c r="EF22" s="22"/>
      <c r="EG22" s="22"/>
      <c r="EH22" s="22"/>
      <c r="EI22" s="22"/>
      <c r="EJ22" s="22"/>
      <c r="EK22" s="22"/>
      <c r="EL22" s="22"/>
      <c r="EM22" s="22"/>
      <c r="EO22" s="1"/>
      <c r="EP22" s="18" t="s">
        <v>197</v>
      </c>
      <c r="EQ22" s="1"/>
      <c r="ER22" s="1"/>
      <c r="ES22" s="1"/>
      <c r="ET22" s="1"/>
      <c r="EU22" s="1"/>
      <c r="EV22" s="1"/>
      <c r="EW22" s="1"/>
      <c r="EX22" s="1"/>
      <c r="EY22" s="1"/>
      <c r="EZ22" s="1"/>
      <c r="FA22" s="1"/>
      <c r="FB22" s="1"/>
      <c r="FC22" s="1"/>
      <c r="FD22" s="1"/>
      <c r="FE22" s="1"/>
      <c r="FF22" s="1"/>
      <c r="FG22" s="1"/>
      <c r="FH22" s="1"/>
      <c r="FI22" s="1"/>
      <c r="FJ22" s="1"/>
      <c r="FK22" s="1"/>
      <c r="FM22" s="1"/>
      <c r="FN22" s="18" t="s">
        <v>197</v>
      </c>
      <c r="FO22" s="1"/>
      <c r="FP22" s="1"/>
      <c r="FQ22" s="1"/>
      <c r="FR22" s="1"/>
      <c r="FS22" s="1"/>
      <c r="FT22" s="1"/>
      <c r="FU22" s="1"/>
      <c r="FV22" s="1"/>
      <c r="FW22" s="1"/>
      <c r="FX22" s="1"/>
      <c r="FY22" s="1"/>
      <c r="FZ22" s="1"/>
      <c r="GA22" s="1"/>
      <c r="GB22" s="1"/>
      <c r="GC22" s="1"/>
      <c r="GD22" s="1"/>
      <c r="GE22" s="1"/>
      <c r="GF22" s="1"/>
      <c r="GG22" s="1"/>
      <c r="GH22" s="1"/>
      <c r="GI22" s="1"/>
      <c r="GK22" s="1"/>
      <c r="GL22" s="18" t="s">
        <v>197</v>
      </c>
      <c r="GM22" s="1"/>
      <c r="GN22" s="1"/>
      <c r="GO22" s="1"/>
      <c r="GP22" s="1"/>
      <c r="GQ22" s="1"/>
      <c r="GR22" s="1"/>
      <c r="GS22" s="1"/>
      <c r="GT22" s="1"/>
      <c r="GU22" s="1"/>
      <c r="GV22" s="1"/>
      <c r="GW22" s="1"/>
      <c r="GX22" s="1"/>
      <c r="GY22" s="1"/>
      <c r="GZ22" s="1"/>
      <c r="HA22" s="1"/>
      <c r="HB22" s="1"/>
      <c r="HC22" s="1"/>
      <c r="HD22" s="1"/>
      <c r="HE22" s="1"/>
      <c r="HF22" s="1"/>
      <c r="HG22" s="1"/>
    </row>
    <row r="23" spans="1:215" ht="15">
      <c r="A23" s="1"/>
      <c r="B23" s="7" t="s">
        <v>298</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Y23" s="1"/>
      <c r="Z23" s="7" t="s">
        <v>298</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W23" s="22"/>
      <c r="AX23" s="39" t="s">
        <v>299</v>
      </c>
      <c r="AY23" s="22">
        <v>0</v>
      </c>
      <c r="AZ23" s="22">
        <v>0</v>
      </c>
      <c r="BA23" s="22">
        <v>0</v>
      </c>
      <c r="BB23" s="22">
        <v>0</v>
      </c>
      <c r="BC23" s="22">
        <v>0</v>
      </c>
      <c r="BD23" s="22">
        <v>0</v>
      </c>
      <c r="BE23" s="22">
        <v>0</v>
      </c>
      <c r="BF23" s="22">
        <v>0</v>
      </c>
      <c r="BG23" s="22">
        <v>0</v>
      </c>
      <c r="BH23" s="22">
        <v>0</v>
      </c>
      <c r="BI23" s="22">
        <v>0</v>
      </c>
      <c r="BJ23" s="22">
        <v>0</v>
      </c>
      <c r="BK23" s="22">
        <v>0</v>
      </c>
      <c r="BL23" s="22">
        <v>0</v>
      </c>
      <c r="BM23" s="22">
        <v>0</v>
      </c>
      <c r="BN23" s="22">
        <v>0</v>
      </c>
      <c r="BO23" s="22">
        <v>0</v>
      </c>
      <c r="BP23" s="22">
        <v>0</v>
      </c>
      <c r="BQ23" s="22">
        <v>0</v>
      </c>
      <c r="BR23" s="22">
        <v>0</v>
      </c>
      <c r="BS23" s="22">
        <v>0</v>
      </c>
      <c r="BT23" s="38"/>
      <c r="BU23" s="22"/>
      <c r="BV23" s="39" t="s">
        <v>299</v>
      </c>
      <c r="BW23" s="22">
        <v>0</v>
      </c>
      <c r="BX23" s="22">
        <v>0</v>
      </c>
      <c r="BY23" s="22">
        <v>0</v>
      </c>
      <c r="BZ23" s="22">
        <v>0</v>
      </c>
      <c r="CA23" s="22">
        <v>0</v>
      </c>
      <c r="CB23" s="22">
        <v>0</v>
      </c>
      <c r="CC23" s="22">
        <v>0</v>
      </c>
      <c r="CD23" s="22">
        <v>0</v>
      </c>
      <c r="CE23" s="22">
        <v>0</v>
      </c>
      <c r="CF23" s="22">
        <v>0</v>
      </c>
      <c r="CG23" s="22">
        <v>0</v>
      </c>
      <c r="CH23" s="22">
        <v>0</v>
      </c>
      <c r="CI23" s="22">
        <v>0</v>
      </c>
      <c r="CJ23" s="22">
        <v>0</v>
      </c>
      <c r="CK23" s="22">
        <v>0</v>
      </c>
      <c r="CL23" s="22">
        <v>0</v>
      </c>
      <c r="CM23" s="22">
        <v>0</v>
      </c>
      <c r="CN23" s="22">
        <v>0</v>
      </c>
      <c r="CO23" s="22">
        <v>0</v>
      </c>
      <c r="CP23" s="22">
        <v>0</v>
      </c>
      <c r="CQ23" s="22">
        <v>0</v>
      </c>
      <c r="CR23" s="38"/>
      <c r="CS23" s="22"/>
      <c r="CT23" s="39" t="s">
        <v>299</v>
      </c>
      <c r="CU23" s="22">
        <v>0</v>
      </c>
      <c r="CV23" s="22">
        <v>0</v>
      </c>
      <c r="CW23" s="22">
        <v>0</v>
      </c>
      <c r="CX23" s="22">
        <v>0</v>
      </c>
      <c r="CY23" s="22">
        <v>0</v>
      </c>
      <c r="CZ23" s="22">
        <v>0</v>
      </c>
      <c r="DA23" s="22">
        <v>0</v>
      </c>
      <c r="DB23" s="22">
        <v>0</v>
      </c>
      <c r="DC23" s="22">
        <v>0</v>
      </c>
      <c r="DD23" s="22">
        <v>0</v>
      </c>
      <c r="DE23" s="22">
        <v>0</v>
      </c>
      <c r="DF23" s="22">
        <v>0</v>
      </c>
      <c r="DG23" s="22">
        <v>0</v>
      </c>
      <c r="DH23" s="22">
        <v>0</v>
      </c>
      <c r="DI23" s="22">
        <v>0</v>
      </c>
      <c r="DJ23" s="22">
        <v>0</v>
      </c>
      <c r="DK23" s="22">
        <v>0</v>
      </c>
      <c r="DL23" s="22">
        <v>0</v>
      </c>
      <c r="DM23" s="22">
        <v>0</v>
      </c>
      <c r="DN23" s="22">
        <v>0</v>
      </c>
      <c r="DO23" s="22">
        <v>0</v>
      </c>
      <c r="DP23" s="38"/>
      <c r="DQ23" s="22"/>
      <c r="DR23" s="39" t="s">
        <v>299</v>
      </c>
      <c r="DS23" s="22">
        <v>0</v>
      </c>
      <c r="DT23" s="22">
        <v>0</v>
      </c>
      <c r="DU23" s="22">
        <v>0</v>
      </c>
      <c r="DV23" s="22">
        <v>0</v>
      </c>
      <c r="DW23" s="22">
        <v>0</v>
      </c>
      <c r="DX23" s="22">
        <v>0</v>
      </c>
      <c r="DY23" s="22">
        <v>0</v>
      </c>
      <c r="DZ23" s="22">
        <v>0</v>
      </c>
      <c r="EA23" s="22">
        <v>0</v>
      </c>
      <c r="EB23" s="22">
        <v>0</v>
      </c>
      <c r="EC23" s="22">
        <v>0</v>
      </c>
      <c r="ED23" s="22">
        <v>0</v>
      </c>
      <c r="EE23" s="22">
        <v>0</v>
      </c>
      <c r="EF23" s="22">
        <v>0</v>
      </c>
      <c r="EG23" s="22">
        <v>0</v>
      </c>
      <c r="EH23" s="22">
        <v>0</v>
      </c>
      <c r="EI23" s="22">
        <v>0</v>
      </c>
      <c r="EJ23" s="22">
        <v>0</v>
      </c>
      <c r="EK23" s="22">
        <v>0</v>
      </c>
      <c r="EL23" s="22">
        <v>0</v>
      </c>
      <c r="EM23" s="22">
        <v>0</v>
      </c>
      <c r="EO23" s="1"/>
      <c r="EP23" s="7" t="s">
        <v>298</v>
      </c>
      <c r="EQ23" s="1">
        <v>0</v>
      </c>
      <c r="ER23" s="1">
        <v>0</v>
      </c>
      <c r="ES23" s="1">
        <v>0</v>
      </c>
      <c r="ET23" s="1">
        <v>0</v>
      </c>
      <c r="EU23" s="1">
        <v>0</v>
      </c>
      <c r="EV23" s="1">
        <v>0</v>
      </c>
      <c r="EW23" s="1">
        <v>0</v>
      </c>
      <c r="EX23" s="1">
        <v>0</v>
      </c>
      <c r="EY23" s="1">
        <v>0</v>
      </c>
      <c r="EZ23" s="1">
        <v>0</v>
      </c>
      <c r="FA23" s="1">
        <v>0</v>
      </c>
      <c r="FB23" s="1">
        <v>0</v>
      </c>
      <c r="FC23" s="1">
        <v>0</v>
      </c>
      <c r="FD23" s="1">
        <v>0</v>
      </c>
      <c r="FE23" s="1">
        <v>0</v>
      </c>
      <c r="FF23" s="1">
        <v>0</v>
      </c>
      <c r="FG23" s="1">
        <v>0</v>
      </c>
      <c r="FH23" s="1">
        <v>0</v>
      </c>
      <c r="FI23" s="1">
        <v>0</v>
      </c>
      <c r="FJ23" s="1">
        <v>0</v>
      </c>
      <c r="FK23" s="1">
        <v>0</v>
      </c>
      <c r="FM23" s="1"/>
      <c r="FN23" s="7" t="s">
        <v>298</v>
      </c>
      <c r="FO23" s="1">
        <v>0</v>
      </c>
      <c r="FP23" s="1">
        <v>0</v>
      </c>
      <c r="FQ23" s="1">
        <v>0</v>
      </c>
      <c r="FR23" s="1">
        <v>0</v>
      </c>
      <c r="FS23" s="1">
        <v>0</v>
      </c>
      <c r="FT23" s="1">
        <v>0</v>
      </c>
      <c r="FU23" s="1">
        <v>0</v>
      </c>
      <c r="FV23" s="1">
        <v>0</v>
      </c>
      <c r="FW23" s="1">
        <v>0</v>
      </c>
      <c r="FX23" s="1">
        <v>0</v>
      </c>
      <c r="FY23" s="1">
        <v>0</v>
      </c>
      <c r="FZ23" s="1">
        <v>0</v>
      </c>
      <c r="GA23" s="1">
        <v>0</v>
      </c>
      <c r="GB23" s="1">
        <v>0</v>
      </c>
      <c r="GC23" s="1">
        <v>0</v>
      </c>
      <c r="GD23" s="1">
        <v>0</v>
      </c>
      <c r="GE23" s="1">
        <v>0</v>
      </c>
      <c r="GF23" s="1">
        <v>0</v>
      </c>
      <c r="GG23" s="1">
        <v>0</v>
      </c>
      <c r="GH23" s="1">
        <v>0</v>
      </c>
      <c r="GI23" s="1">
        <v>0</v>
      </c>
      <c r="GK23" s="1"/>
      <c r="GL23" s="7" t="s">
        <v>298</v>
      </c>
      <c r="GM23" s="1">
        <v>0</v>
      </c>
      <c r="GN23" s="1">
        <v>0</v>
      </c>
      <c r="GO23" s="1">
        <v>0</v>
      </c>
      <c r="GP23" s="1">
        <v>0</v>
      </c>
      <c r="GQ23" s="1">
        <v>0</v>
      </c>
      <c r="GR23" s="1">
        <v>0</v>
      </c>
      <c r="GS23" s="1">
        <v>0</v>
      </c>
      <c r="GT23" s="1">
        <v>0</v>
      </c>
      <c r="GU23" s="1">
        <v>0</v>
      </c>
      <c r="GV23" s="1">
        <v>0</v>
      </c>
      <c r="GW23" s="1">
        <v>0</v>
      </c>
      <c r="GX23" s="1">
        <v>0</v>
      </c>
      <c r="GY23" s="1">
        <v>0</v>
      </c>
      <c r="GZ23" s="1">
        <v>0</v>
      </c>
      <c r="HA23" s="1">
        <v>0</v>
      </c>
      <c r="HB23" s="1">
        <v>0</v>
      </c>
      <c r="HC23" s="1">
        <v>0</v>
      </c>
      <c r="HD23" s="1">
        <v>0</v>
      </c>
      <c r="HE23" s="1">
        <v>0</v>
      </c>
      <c r="HF23" s="1">
        <v>0</v>
      </c>
      <c r="HG23" s="1">
        <v>0</v>
      </c>
    </row>
    <row r="24" spans="1:215" ht="15">
      <c r="A24" s="1"/>
      <c r="B24" s="19" t="s">
        <v>300</v>
      </c>
      <c r="C24" s="1">
        <v>97.5</v>
      </c>
      <c r="D24" s="1">
        <v>97.2</v>
      </c>
      <c r="E24" s="1">
        <v>97.1</v>
      </c>
      <c r="F24" s="1">
        <v>97.2</v>
      </c>
      <c r="G24" s="1">
        <v>98.3</v>
      </c>
      <c r="H24" s="1">
        <v>98.1</v>
      </c>
      <c r="I24" s="1">
        <v>99.5</v>
      </c>
      <c r="J24" s="1">
        <v>99.7</v>
      </c>
      <c r="K24" s="1">
        <v>99.7</v>
      </c>
      <c r="L24" s="1">
        <v>99.6</v>
      </c>
      <c r="M24" s="1">
        <v>99.7</v>
      </c>
      <c r="N24" s="1">
        <v>96.1</v>
      </c>
      <c r="O24" s="1">
        <v>96.2</v>
      </c>
      <c r="P24" s="1">
        <v>98.9</v>
      </c>
      <c r="Q24" s="1">
        <v>86.6</v>
      </c>
      <c r="R24" s="1">
        <v>99.3</v>
      </c>
      <c r="S24" s="1">
        <v>99.2</v>
      </c>
      <c r="T24" s="1">
        <v>99.2</v>
      </c>
      <c r="U24" s="1">
        <v>99.1</v>
      </c>
      <c r="V24" s="1">
        <v>99.2</v>
      </c>
      <c r="W24" s="1">
        <v>99.1</v>
      </c>
      <c r="Y24" s="1"/>
      <c r="Z24" s="19" t="s">
        <v>300</v>
      </c>
      <c r="AA24" s="1">
        <v>98.2</v>
      </c>
      <c r="AB24" s="1">
        <v>98.1</v>
      </c>
      <c r="AC24" s="1">
        <v>97.9</v>
      </c>
      <c r="AD24" s="1">
        <v>97.5</v>
      </c>
      <c r="AE24" s="1">
        <v>97.6</v>
      </c>
      <c r="AF24" s="1">
        <v>98.2</v>
      </c>
      <c r="AG24" s="1">
        <v>99.5</v>
      </c>
      <c r="AH24" s="1">
        <v>99.5</v>
      </c>
      <c r="AI24" s="1">
        <v>99.5</v>
      </c>
      <c r="AJ24" s="1">
        <v>99.4</v>
      </c>
      <c r="AK24" s="1">
        <v>99.5</v>
      </c>
      <c r="AL24" s="1">
        <v>96</v>
      </c>
      <c r="AM24" s="1">
        <v>96.1</v>
      </c>
      <c r="AN24" s="1">
        <v>98.4</v>
      </c>
      <c r="AO24" s="1">
        <v>99.2</v>
      </c>
      <c r="AP24" s="1">
        <v>99.4</v>
      </c>
      <c r="AQ24" s="1">
        <v>99.4</v>
      </c>
      <c r="AR24" s="1">
        <v>99.4</v>
      </c>
      <c r="AS24" s="1">
        <v>99.3</v>
      </c>
      <c r="AT24" s="1">
        <v>99.3</v>
      </c>
      <c r="AU24" s="1">
        <v>99.2</v>
      </c>
      <c r="AW24" s="22"/>
      <c r="AX24" s="29" t="s">
        <v>301</v>
      </c>
      <c r="AY24" s="22">
        <v>96.2</v>
      </c>
      <c r="AZ24" s="22">
        <v>96.5</v>
      </c>
      <c r="BA24" s="22">
        <v>96.7</v>
      </c>
      <c r="BB24" s="22">
        <v>96.2</v>
      </c>
      <c r="BC24" s="22">
        <v>97.1</v>
      </c>
      <c r="BD24" s="22">
        <v>96.6</v>
      </c>
      <c r="BE24" s="22">
        <v>99</v>
      </c>
      <c r="BF24" s="22">
        <v>99.2</v>
      </c>
      <c r="BG24" s="22">
        <v>99.4</v>
      </c>
      <c r="BH24" s="22">
        <v>99.2</v>
      </c>
      <c r="BI24" s="22">
        <v>99.3</v>
      </c>
      <c r="BJ24" s="22">
        <v>95.7</v>
      </c>
      <c r="BK24" s="22">
        <v>96</v>
      </c>
      <c r="BL24" s="22">
        <v>97.8</v>
      </c>
      <c r="BM24" s="22">
        <v>98.6</v>
      </c>
      <c r="BN24" s="22">
        <v>99.5</v>
      </c>
      <c r="BO24" s="22">
        <v>99.4</v>
      </c>
      <c r="BP24" s="22">
        <v>99.5</v>
      </c>
      <c r="BQ24" s="22">
        <v>99.4</v>
      </c>
      <c r="BR24" s="22">
        <v>99.5</v>
      </c>
      <c r="BS24" s="22">
        <v>99.4</v>
      </c>
      <c r="BT24" s="38"/>
      <c r="BU24" s="22"/>
      <c r="BV24" s="29" t="s">
        <v>301</v>
      </c>
      <c r="BW24" s="22">
        <v>98.3</v>
      </c>
      <c r="BX24" s="22">
        <v>98.5</v>
      </c>
      <c r="BY24" s="22">
        <v>98.8</v>
      </c>
      <c r="BZ24" s="22">
        <v>98.7</v>
      </c>
      <c r="CA24" s="22">
        <v>98.8</v>
      </c>
      <c r="CB24" s="22">
        <v>98.7</v>
      </c>
      <c r="CC24" s="22">
        <v>99.3</v>
      </c>
      <c r="CD24" s="22">
        <v>99.3</v>
      </c>
      <c r="CE24" s="22">
        <v>99.2</v>
      </c>
      <c r="CF24" s="22">
        <v>99.3</v>
      </c>
      <c r="CG24" s="22">
        <v>99.2</v>
      </c>
      <c r="CH24" s="22">
        <v>95.7</v>
      </c>
      <c r="CI24" s="22">
        <v>95.9</v>
      </c>
      <c r="CJ24" s="22">
        <v>95.8</v>
      </c>
      <c r="CK24" s="22">
        <v>95.5</v>
      </c>
      <c r="CL24" s="22">
        <v>98.9</v>
      </c>
      <c r="CM24" s="22">
        <v>98.7</v>
      </c>
      <c r="CN24" s="22">
        <v>98.7</v>
      </c>
      <c r="CO24" s="22">
        <v>98.7</v>
      </c>
      <c r="CP24" s="22">
        <v>98.8</v>
      </c>
      <c r="CQ24" s="22">
        <v>98.6</v>
      </c>
      <c r="CR24" s="38"/>
      <c r="CS24" s="22"/>
      <c r="CT24" s="29" t="s">
        <v>301</v>
      </c>
      <c r="CU24" s="22">
        <v>98.6</v>
      </c>
      <c r="CV24" s="22">
        <v>98.6</v>
      </c>
      <c r="CW24" s="22">
        <v>98.8</v>
      </c>
      <c r="CX24" s="22">
        <v>98.8</v>
      </c>
      <c r="CY24" s="22">
        <v>98.8</v>
      </c>
      <c r="CZ24" s="22">
        <v>98.7</v>
      </c>
      <c r="DA24" s="22">
        <v>99.4</v>
      </c>
      <c r="DB24" s="22">
        <v>95.8</v>
      </c>
      <c r="DC24" s="22">
        <v>94.9</v>
      </c>
      <c r="DD24" s="22">
        <v>95.1</v>
      </c>
      <c r="DE24" s="22">
        <v>94.7</v>
      </c>
      <c r="DF24" s="22">
        <v>93.9</v>
      </c>
      <c r="DG24" s="22">
        <v>93.4</v>
      </c>
      <c r="DH24" s="22">
        <v>93.7</v>
      </c>
      <c r="DI24" s="22">
        <v>93.2</v>
      </c>
      <c r="DJ24" s="22">
        <v>98.7</v>
      </c>
      <c r="DK24" s="22">
        <v>98.6</v>
      </c>
      <c r="DL24" s="22">
        <v>98.5</v>
      </c>
      <c r="DM24" s="22">
        <v>98.4</v>
      </c>
      <c r="DN24" s="22">
        <v>98.5</v>
      </c>
      <c r="DO24" s="22">
        <v>98.2</v>
      </c>
      <c r="DP24" s="38"/>
      <c r="DQ24" s="22"/>
      <c r="DR24" s="29" t="s">
        <v>301</v>
      </c>
      <c r="DS24" s="22">
        <v>97.9</v>
      </c>
      <c r="DT24" s="22">
        <v>98.2</v>
      </c>
      <c r="DU24" s="22">
        <v>98.2</v>
      </c>
      <c r="DV24" s="22">
        <v>98</v>
      </c>
      <c r="DW24" s="22">
        <v>98.3</v>
      </c>
      <c r="DX24" s="22">
        <v>98.2</v>
      </c>
      <c r="DY24" s="22">
        <v>99.2</v>
      </c>
      <c r="DZ24" s="22">
        <v>99.2</v>
      </c>
      <c r="EA24" s="22">
        <v>91.6</v>
      </c>
      <c r="EB24" s="22">
        <v>91.5</v>
      </c>
      <c r="EC24" s="22">
        <v>92.1</v>
      </c>
      <c r="ED24" s="22">
        <v>91.5</v>
      </c>
      <c r="EE24" s="22">
        <v>93.3</v>
      </c>
      <c r="EF24" s="22">
        <v>93.8</v>
      </c>
      <c r="EG24" s="22">
        <v>93.7</v>
      </c>
      <c r="EH24" s="22">
        <v>99.7</v>
      </c>
      <c r="EI24" s="22">
        <v>99.7</v>
      </c>
      <c r="EJ24" s="22">
        <v>99.6</v>
      </c>
      <c r="EK24" s="22">
        <v>99.6</v>
      </c>
      <c r="EL24" s="22">
        <v>99.6</v>
      </c>
      <c r="EM24" s="22">
        <v>99.6</v>
      </c>
      <c r="EO24" s="1"/>
      <c r="EP24" s="10" t="s">
        <v>300</v>
      </c>
      <c r="EQ24" s="1">
        <v>93.9</v>
      </c>
      <c r="ER24" s="1">
        <v>94.6</v>
      </c>
      <c r="ES24" s="1">
        <v>94.1</v>
      </c>
      <c r="ET24" s="1">
        <v>93.4</v>
      </c>
      <c r="EU24" s="1">
        <v>93.9</v>
      </c>
      <c r="EV24" s="1">
        <v>93.2</v>
      </c>
      <c r="EW24" s="1">
        <v>97.1</v>
      </c>
      <c r="EX24" s="1">
        <v>97.5</v>
      </c>
      <c r="EY24" s="1">
        <v>97.8</v>
      </c>
      <c r="EZ24" s="1">
        <v>97.6</v>
      </c>
      <c r="FA24" s="1">
        <v>98.1</v>
      </c>
      <c r="FB24" s="1">
        <v>91.3</v>
      </c>
      <c r="FC24" s="1">
        <v>92.4</v>
      </c>
      <c r="FD24" s="1">
        <v>92.7</v>
      </c>
      <c r="FE24" s="1">
        <v>92</v>
      </c>
      <c r="FF24" s="1">
        <v>98.8</v>
      </c>
      <c r="FG24" s="1">
        <v>98.9</v>
      </c>
      <c r="FH24" s="1">
        <v>98.8</v>
      </c>
      <c r="FI24" s="1">
        <v>98.7</v>
      </c>
      <c r="FJ24" s="1">
        <v>98.8</v>
      </c>
      <c r="FK24" s="1">
        <v>98.6</v>
      </c>
      <c r="FM24" s="1"/>
      <c r="FN24" s="10" t="s">
        <v>300</v>
      </c>
      <c r="FO24" s="1">
        <v>94.7</v>
      </c>
      <c r="FP24" s="1">
        <v>94</v>
      </c>
      <c r="FQ24" s="1">
        <v>93.6</v>
      </c>
      <c r="FR24" s="1">
        <v>94.8</v>
      </c>
      <c r="FS24" s="1">
        <v>95.6</v>
      </c>
      <c r="FT24" s="1">
        <v>95.3</v>
      </c>
      <c r="FU24" s="1">
        <v>98.6</v>
      </c>
      <c r="FV24" s="1">
        <v>98.7</v>
      </c>
      <c r="FW24" s="1">
        <v>98.7</v>
      </c>
      <c r="FX24" s="1">
        <v>98.5</v>
      </c>
      <c r="FY24" s="1">
        <v>98.5</v>
      </c>
      <c r="FZ24" s="1">
        <v>94.7</v>
      </c>
      <c r="GA24" s="1">
        <v>93.6</v>
      </c>
      <c r="GB24" s="1">
        <v>95.1</v>
      </c>
      <c r="GC24" s="1">
        <v>94.5</v>
      </c>
      <c r="GD24" s="1">
        <v>98.6</v>
      </c>
      <c r="GE24" s="1">
        <v>98.7</v>
      </c>
      <c r="GF24" s="1">
        <v>98.7</v>
      </c>
      <c r="GG24" s="1">
        <v>98.6</v>
      </c>
      <c r="GH24" s="1">
        <v>98.6</v>
      </c>
      <c r="GI24" s="1">
        <v>98.2</v>
      </c>
      <c r="GK24" s="1"/>
      <c r="GL24" s="10" t="s">
        <v>300</v>
      </c>
      <c r="GM24" s="1">
        <v>94</v>
      </c>
      <c r="GN24" s="1">
        <v>92.9</v>
      </c>
      <c r="GO24" s="1">
        <v>93.1</v>
      </c>
      <c r="GP24" s="1">
        <v>93.5</v>
      </c>
      <c r="GQ24" s="1">
        <v>94.8</v>
      </c>
      <c r="GR24" s="1">
        <v>94.9</v>
      </c>
      <c r="GS24" s="1">
        <v>98.2</v>
      </c>
      <c r="GT24" s="1">
        <v>97.8</v>
      </c>
      <c r="GU24" s="1">
        <v>97.3</v>
      </c>
      <c r="GV24" s="1">
        <v>98</v>
      </c>
      <c r="GW24" s="1">
        <v>94.6</v>
      </c>
      <c r="GX24" s="1">
        <v>93.9</v>
      </c>
      <c r="GY24" s="1">
        <v>94.3</v>
      </c>
      <c r="GZ24" s="1">
        <v>94.5</v>
      </c>
      <c r="HA24" s="1">
        <v>94.4</v>
      </c>
      <c r="HB24" s="1">
        <v>97.7</v>
      </c>
      <c r="HC24" s="1">
        <v>97.7</v>
      </c>
      <c r="HD24" s="1">
        <v>97.5</v>
      </c>
      <c r="HE24" s="1">
        <v>97</v>
      </c>
      <c r="HF24" s="1">
        <v>96.9</v>
      </c>
      <c r="HG24" s="1">
        <v>96.6</v>
      </c>
    </row>
    <row r="25" spans="1:215" ht="15">
      <c r="A25" s="1"/>
      <c r="B25" s="19" t="s">
        <v>302</v>
      </c>
      <c r="C25" s="1">
        <v>2.5</v>
      </c>
      <c r="D25" s="1">
        <v>2.7</v>
      </c>
      <c r="E25" s="1">
        <v>2.9</v>
      </c>
      <c r="F25" s="1">
        <v>2.8</v>
      </c>
      <c r="G25" s="1">
        <v>1.7</v>
      </c>
      <c r="H25" s="1">
        <v>1.9</v>
      </c>
      <c r="I25" s="1">
        <v>0.5</v>
      </c>
      <c r="J25" s="1">
        <v>0.3</v>
      </c>
      <c r="K25" s="1">
        <v>0.3</v>
      </c>
      <c r="L25" s="1">
        <v>0.4</v>
      </c>
      <c r="M25" s="1">
        <v>0.3</v>
      </c>
      <c r="N25" s="1">
        <v>0.4</v>
      </c>
      <c r="O25" s="1">
        <v>0.3</v>
      </c>
      <c r="P25" s="1">
        <v>0.3</v>
      </c>
      <c r="Q25" s="1">
        <v>0.4</v>
      </c>
      <c r="R25" s="1">
        <v>0.7</v>
      </c>
      <c r="S25" s="1">
        <v>0.8</v>
      </c>
      <c r="T25" s="1">
        <v>0.8</v>
      </c>
      <c r="U25" s="1">
        <v>0.9</v>
      </c>
      <c r="V25" s="1">
        <v>0.8</v>
      </c>
      <c r="W25" s="1">
        <v>0.9</v>
      </c>
      <c r="Y25" s="1"/>
      <c r="Z25" s="19" t="s">
        <v>302</v>
      </c>
      <c r="AA25" s="1">
        <v>1.8</v>
      </c>
      <c r="AB25" s="1">
        <v>1.8</v>
      </c>
      <c r="AC25" s="1">
        <v>2.1</v>
      </c>
      <c r="AD25" s="1">
        <v>2.4</v>
      </c>
      <c r="AE25" s="1">
        <v>2.2999999999999998</v>
      </c>
      <c r="AF25" s="1">
        <v>1.8</v>
      </c>
      <c r="AG25" s="1">
        <v>0.4</v>
      </c>
      <c r="AH25" s="1">
        <v>0.4</v>
      </c>
      <c r="AI25" s="1">
        <v>0.4</v>
      </c>
      <c r="AJ25" s="1">
        <v>0.5</v>
      </c>
      <c r="AK25" s="1">
        <v>0.4</v>
      </c>
      <c r="AL25" s="1">
        <v>0.5</v>
      </c>
      <c r="AM25" s="1">
        <v>0.4</v>
      </c>
      <c r="AN25" s="1">
        <v>0.4</v>
      </c>
      <c r="AO25" s="1">
        <v>0.5</v>
      </c>
      <c r="AP25" s="1">
        <v>0.5</v>
      </c>
      <c r="AQ25" s="1">
        <v>0.6</v>
      </c>
      <c r="AR25" s="1">
        <v>0.6</v>
      </c>
      <c r="AS25" s="1">
        <v>0.7</v>
      </c>
      <c r="AT25" s="1">
        <v>0.7</v>
      </c>
      <c r="AU25" s="1">
        <v>0.8</v>
      </c>
      <c r="AW25" s="22"/>
      <c r="AX25" s="29" t="s">
        <v>303</v>
      </c>
      <c r="AY25" s="22">
        <v>3.6</v>
      </c>
      <c r="AZ25" s="22">
        <v>3.3</v>
      </c>
      <c r="BA25" s="22">
        <v>3.2</v>
      </c>
      <c r="BB25" s="22">
        <v>3.7</v>
      </c>
      <c r="BC25" s="22">
        <v>2.8</v>
      </c>
      <c r="BD25" s="22">
        <v>3.4</v>
      </c>
      <c r="BE25" s="22">
        <v>1</v>
      </c>
      <c r="BF25" s="22">
        <v>0.7</v>
      </c>
      <c r="BG25" s="22">
        <v>0.6</v>
      </c>
      <c r="BH25" s="22">
        <v>0.8</v>
      </c>
      <c r="BI25" s="22">
        <v>0.7</v>
      </c>
      <c r="BJ25" s="22">
        <v>0.7</v>
      </c>
      <c r="BK25" s="22">
        <v>0.5</v>
      </c>
      <c r="BL25" s="22">
        <v>0.4</v>
      </c>
      <c r="BM25" s="22">
        <v>0.5</v>
      </c>
      <c r="BN25" s="22">
        <v>0.5</v>
      </c>
      <c r="BO25" s="22">
        <v>0.6</v>
      </c>
      <c r="BP25" s="22">
        <v>0.5</v>
      </c>
      <c r="BQ25" s="22">
        <v>0.6</v>
      </c>
      <c r="BR25" s="22">
        <v>0.5</v>
      </c>
      <c r="BS25" s="22">
        <v>0.6</v>
      </c>
      <c r="BT25" s="38"/>
      <c r="BU25" s="22"/>
      <c r="BV25" s="29" t="s">
        <v>303</v>
      </c>
      <c r="BW25" s="22">
        <v>1.6</v>
      </c>
      <c r="BX25" s="22">
        <v>1.4</v>
      </c>
      <c r="BY25" s="22">
        <v>1.2</v>
      </c>
      <c r="BZ25" s="22">
        <v>1.3</v>
      </c>
      <c r="CA25" s="22">
        <v>1.1000000000000001</v>
      </c>
      <c r="CB25" s="22">
        <v>1.2</v>
      </c>
      <c r="CC25" s="22">
        <v>0.6</v>
      </c>
      <c r="CD25" s="22">
        <v>0.6</v>
      </c>
      <c r="CE25" s="22">
        <v>0.7</v>
      </c>
      <c r="CF25" s="22">
        <v>0.7</v>
      </c>
      <c r="CG25" s="22">
        <v>0.7</v>
      </c>
      <c r="CH25" s="22">
        <v>0.7</v>
      </c>
      <c r="CI25" s="22">
        <v>0.7</v>
      </c>
      <c r="CJ25" s="22">
        <v>0.7</v>
      </c>
      <c r="CK25" s="22">
        <v>0.8</v>
      </c>
      <c r="CL25" s="22">
        <v>1</v>
      </c>
      <c r="CM25" s="22">
        <v>1.2</v>
      </c>
      <c r="CN25" s="22">
        <v>1.2</v>
      </c>
      <c r="CO25" s="22">
        <v>1.2</v>
      </c>
      <c r="CP25" s="22">
        <v>1.2</v>
      </c>
      <c r="CQ25" s="22">
        <v>1.4</v>
      </c>
      <c r="CR25" s="38"/>
      <c r="CS25" s="22"/>
      <c r="CT25" s="29" t="s">
        <v>303</v>
      </c>
      <c r="CU25" s="22">
        <v>1.1000000000000001</v>
      </c>
      <c r="CV25" s="22">
        <v>1</v>
      </c>
      <c r="CW25" s="22">
        <v>1</v>
      </c>
      <c r="CX25" s="22">
        <v>1</v>
      </c>
      <c r="CY25" s="22">
        <v>1</v>
      </c>
      <c r="CZ25" s="22">
        <v>1.1000000000000001</v>
      </c>
      <c r="DA25" s="22">
        <v>0.3</v>
      </c>
      <c r="DB25" s="22">
        <v>0.3</v>
      </c>
      <c r="DC25" s="22">
        <v>0.3</v>
      </c>
      <c r="DD25" s="22">
        <v>0.4</v>
      </c>
      <c r="DE25" s="22">
        <v>0.4</v>
      </c>
      <c r="DF25" s="22">
        <v>0.5</v>
      </c>
      <c r="DG25" s="22">
        <v>0.6</v>
      </c>
      <c r="DH25" s="22">
        <v>0.7</v>
      </c>
      <c r="DI25" s="22">
        <v>0.8</v>
      </c>
      <c r="DJ25" s="22">
        <v>1</v>
      </c>
      <c r="DK25" s="22">
        <v>1.1000000000000001</v>
      </c>
      <c r="DL25" s="22">
        <v>1.2</v>
      </c>
      <c r="DM25" s="22">
        <v>1.3</v>
      </c>
      <c r="DN25" s="22">
        <v>1.3</v>
      </c>
      <c r="DO25" s="22">
        <v>1.5</v>
      </c>
      <c r="DP25" s="38"/>
      <c r="DQ25" s="22"/>
      <c r="DR25" s="29" t="s">
        <v>303</v>
      </c>
      <c r="DS25" s="22">
        <v>1.7</v>
      </c>
      <c r="DT25" s="22">
        <v>1.4</v>
      </c>
      <c r="DU25" s="22">
        <v>1.5</v>
      </c>
      <c r="DV25" s="22">
        <v>1.8</v>
      </c>
      <c r="DW25" s="22">
        <v>1.5</v>
      </c>
      <c r="DX25" s="22">
        <v>1.8</v>
      </c>
      <c r="DY25" s="22">
        <v>0.6</v>
      </c>
      <c r="DZ25" s="22">
        <v>0.6</v>
      </c>
      <c r="EA25" s="22">
        <v>0.7</v>
      </c>
      <c r="EB25" s="22">
        <v>0.7</v>
      </c>
      <c r="EC25" s="22">
        <v>0.5</v>
      </c>
      <c r="ED25" s="22">
        <v>0.5</v>
      </c>
      <c r="EE25" s="22">
        <v>0.4</v>
      </c>
      <c r="EF25" s="22">
        <v>0.3</v>
      </c>
      <c r="EG25" s="22">
        <v>0.2</v>
      </c>
      <c r="EH25" s="22">
        <v>0.2</v>
      </c>
      <c r="EI25" s="22">
        <v>0.3</v>
      </c>
      <c r="EJ25" s="22">
        <v>0.3</v>
      </c>
      <c r="EK25" s="22">
        <v>0.3</v>
      </c>
      <c r="EL25" s="22">
        <v>0.3</v>
      </c>
      <c r="EM25" s="22">
        <v>0.3</v>
      </c>
      <c r="EO25" s="1"/>
      <c r="EP25" s="10" t="s">
        <v>302</v>
      </c>
      <c r="EQ25" s="1">
        <v>5.7</v>
      </c>
      <c r="ER25" s="1">
        <v>5</v>
      </c>
      <c r="ES25" s="1">
        <v>5.7</v>
      </c>
      <c r="ET25" s="1">
        <v>6.5</v>
      </c>
      <c r="EU25" s="1">
        <v>6</v>
      </c>
      <c r="EV25" s="1">
        <v>6.7</v>
      </c>
      <c r="EW25" s="1">
        <v>2.8</v>
      </c>
      <c r="EX25" s="1">
        <v>2.4</v>
      </c>
      <c r="EY25" s="1">
        <v>2.2000000000000002</v>
      </c>
      <c r="EZ25" s="1">
        <v>2.2999999999999998</v>
      </c>
      <c r="FA25" s="1">
        <v>1.8</v>
      </c>
      <c r="FB25" s="1">
        <v>1.8</v>
      </c>
      <c r="FC25" s="1">
        <v>1.3</v>
      </c>
      <c r="FD25" s="1">
        <v>1.2</v>
      </c>
      <c r="FE25" s="1">
        <v>1.1000000000000001</v>
      </c>
      <c r="FF25" s="1">
        <v>1.1000000000000001</v>
      </c>
      <c r="FG25" s="1">
        <v>1</v>
      </c>
      <c r="FH25" s="1">
        <v>1.1000000000000001</v>
      </c>
      <c r="FI25" s="1">
        <v>1.2</v>
      </c>
      <c r="FJ25" s="1">
        <v>1.1000000000000001</v>
      </c>
      <c r="FK25" s="1">
        <v>1.3</v>
      </c>
      <c r="FM25" s="1"/>
      <c r="FN25" s="10" t="s">
        <v>302</v>
      </c>
      <c r="FO25" s="1">
        <v>4.3</v>
      </c>
      <c r="FP25" s="1">
        <v>5.0999999999999996</v>
      </c>
      <c r="FQ25" s="1">
        <v>5.7</v>
      </c>
      <c r="FR25" s="1">
        <v>4.5999999999999996</v>
      </c>
      <c r="FS25" s="1">
        <v>3.8</v>
      </c>
      <c r="FT25" s="1">
        <v>4.3</v>
      </c>
      <c r="FU25" s="1">
        <v>0.8</v>
      </c>
      <c r="FV25" s="1">
        <v>0.8</v>
      </c>
      <c r="FW25" s="1">
        <v>0.9</v>
      </c>
      <c r="FX25" s="1">
        <v>1.2</v>
      </c>
      <c r="FY25" s="1">
        <v>1.2</v>
      </c>
      <c r="FZ25" s="1">
        <v>1.2</v>
      </c>
      <c r="GA25" s="1">
        <v>1</v>
      </c>
      <c r="GB25" s="1">
        <v>1</v>
      </c>
      <c r="GC25" s="1">
        <v>1.1000000000000001</v>
      </c>
      <c r="GD25" s="1">
        <v>1.2</v>
      </c>
      <c r="GE25" s="1">
        <v>1.1000000000000001</v>
      </c>
      <c r="GF25" s="1">
        <v>1.1000000000000001</v>
      </c>
      <c r="GG25" s="1">
        <v>1.3</v>
      </c>
      <c r="GH25" s="1">
        <v>1.3</v>
      </c>
      <c r="GI25" s="1">
        <v>1.6</v>
      </c>
      <c r="GK25" s="1"/>
      <c r="GL25" s="10" t="s">
        <v>302</v>
      </c>
      <c r="GM25" s="1">
        <v>4.9000000000000004</v>
      </c>
      <c r="GN25" s="1">
        <v>5.9</v>
      </c>
      <c r="GO25" s="1">
        <v>5.9</v>
      </c>
      <c r="GP25" s="1">
        <v>5.6</v>
      </c>
      <c r="GQ25" s="1">
        <v>4.5</v>
      </c>
      <c r="GR25" s="1">
        <v>4.4000000000000004</v>
      </c>
      <c r="GS25" s="1">
        <v>1</v>
      </c>
      <c r="GT25" s="1">
        <v>1</v>
      </c>
      <c r="GU25" s="1">
        <v>1.3</v>
      </c>
      <c r="GV25" s="1">
        <v>1.1000000000000001</v>
      </c>
      <c r="GW25" s="1">
        <v>1.1000000000000001</v>
      </c>
      <c r="GX25" s="1">
        <v>1.2</v>
      </c>
      <c r="GY25" s="1">
        <v>1.2</v>
      </c>
      <c r="GZ25" s="1">
        <v>1.4</v>
      </c>
      <c r="HA25" s="1">
        <v>1.6</v>
      </c>
      <c r="HB25" s="1">
        <v>1.8</v>
      </c>
      <c r="HC25" s="1">
        <v>1.9</v>
      </c>
      <c r="HD25" s="1">
        <v>2.1</v>
      </c>
      <c r="HE25" s="1">
        <v>2.4</v>
      </c>
      <c r="HF25" s="1">
        <v>2.5</v>
      </c>
      <c r="HG25" s="1">
        <v>2.9</v>
      </c>
    </row>
    <row r="26" spans="1:215" ht="15">
      <c r="A26" s="1"/>
      <c r="B26" s="19" t="s">
        <v>304</v>
      </c>
      <c r="C26" s="2" t="s">
        <v>305</v>
      </c>
      <c r="D26" s="2" t="s">
        <v>305</v>
      </c>
      <c r="E26" s="2" t="s">
        <v>305</v>
      </c>
      <c r="F26" s="2" t="s">
        <v>305</v>
      </c>
      <c r="G26" s="2" t="s">
        <v>305</v>
      </c>
      <c r="H26" s="2" t="s">
        <v>305</v>
      </c>
      <c r="I26" s="2" t="s">
        <v>305</v>
      </c>
      <c r="J26" s="2" t="s">
        <v>305</v>
      </c>
      <c r="K26" s="2" t="s">
        <v>305</v>
      </c>
      <c r="L26" s="2" t="s">
        <v>305</v>
      </c>
      <c r="M26" s="2" t="s">
        <v>305</v>
      </c>
      <c r="N26" s="2">
        <v>3.5</v>
      </c>
      <c r="O26" s="2">
        <v>3.5</v>
      </c>
      <c r="P26" s="2">
        <v>0.8</v>
      </c>
      <c r="Q26" s="2">
        <v>13</v>
      </c>
      <c r="R26" s="2" t="s">
        <v>305</v>
      </c>
      <c r="S26" s="2" t="s">
        <v>305</v>
      </c>
      <c r="T26" s="2" t="s">
        <v>305</v>
      </c>
      <c r="U26" s="2" t="s">
        <v>305</v>
      </c>
      <c r="V26" s="2" t="s">
        <v>305</v>
      </c>
      <c r="W26" s="2" t="s">
        <v>305</v>
      </c>
      <c r="Y26" s="1"/>
      <c r="Z26" s="19" t="s">
        <v>304</v>
      </c>
      <c r="AA26" s="2" t="s">
        <v>305</v>
      </c>
      <c r="AB26" s="2" t="s">
        <v>305</v>
      </c>
      <c r="AC26" s="2" t="s">
        <v>305</v>
      </c>
      <c r="AD26" s="2" t="s">
        <v>305</v>
      </c>
      <c r="AE26" s="2" t="s">
        <v>305</v>
      </c>
      <c r="AF26" s="2" t="s">
        <v>305</v>
      </c>
      <c r="AG26" s="2" t="s">
        <v>305</v>
      </c>
      <c r="AH26" s="2" t="s">
        <v>305</v>
      </c>
      <c r="AI26" s="2" t="s">
        <v>305</v>
      </c>
      <c r="AJ26" s="2" t="s">
        <v>305</v>
      </c>
      <c r="AK26" s="2" t="s">
        <v>305</v>
      </c>
      <c r="AL26" s="2">
        <v>3.5</v>
      </c>
      <c r="AM26" s="2">
        <v>3.5</v>
      </c>
      <c r="AN26" s="2">
        <v>1.1000000000000001</v>
      </c>
      <c r="AO26" s="2">
        <v>0.3</v>
      </c>
      <c r="AP26" s="2" t="s">
        <v>305</v>
      </c>
      <c r="AQ26" s="2" t="s">
        <v>305</v>
      </c>
      <c r="AR26" s="2" t="s">
        <v>305</v>
      </c>
      <c r="AS26" s="2" t="s">
        <v>305</v>
      </c>
      <c r="AT26" s="2" t="s">
        <v>305</v>
      </c>
      <c r="AU26" s="2" t="s">
        <v>305</v>
      </c>
      <c r="AW26" s="22"/>
      <c r="AX26" s="29" t="s">
        <v>306</v>
      </c>
      <c r="AY26" s="23" t="s">
        <v>307</v>
      </c>
      <c r="AZ26" s="23" t="s">
        <v>307</v>
      </c>
      <c r="BA26" s="23" t="s">
        <v>307</v>
      </c>
      <c r="BB26" s="23" t="s">
        <v>307</v>
      </c>
      <c r="BC26" s="23" t="s">
        <v>307</v>
      </c>
      <c r="BD26" s="23" t="s">
        <v>307</v>
      </c>
      <c r="BE26" s="23" t="s">
        <v>307</v>
      </c>
      <c r="BF26" s="23" t="s">
        <v>307</v>
      </c>
      <c r="BG26" s="23" t="s">
        <v>307</v>
      </c>
      <c r="BH26" s="23" t="s">
        <v>307</v>
      </c>
      <c r="BI26" s="23" t="s">
        <v>307</v>
      </c>
      <c r="BJ26" s="23">
        <v>3.5</v>
      </c>
      <c r="BK26" s="23">
        <v>3.5</v>
      </c>
      <c r="BL26" s="23">
        <v>1.7</v>
      </c>
      <c r="BM26" s="23">
        <v>1</v>
      </c>
      <c r="BN26" s="23" t="s">
        <v>307</v>
      </c>
      <c r="BO26" s="23" t="s">
        <v>307</v>
      </c>
      <c r="BP26" s="23" t="s">
        <v>307</v>
      </c>
      <c r="BQ26" s="23" t="s">
        <v>307</v>
      </c>
      <c r="BR26" s="23" t="s">
        <v>307</v>
      </c>
      <c r="BS26" s="23" t="s">
        <v>307</v>
      </c>
      <c r="BT26" s="38"/>
      <c r="BU26" s="22"/>
      <c r="BV26" s="29" t="s">
        <v>306</v>
      </c>
      <c r="BW26" s="23" t="s">
        <v>307</v>
      </c>
      <c r="BX26" s="23" t="s">
        <v>307</v>
      </c>
      <c r="BY26" s="23" t="s">
        <v>307</v>
      </c>
      <c r="BZ26" s="23" t="s">
        <v>307</v>
      </c>
      <c r="CA26" s="23" t="s">
        <v>307</v>
      </c>
      <c r="CB26" s="23" t="s">
        <v>307</v>
      </c>
      <c r="CC26" s="23" t="s">
        <v>307</v>
      </c>
      <c r="CD26" s="23" t="s">
        <v>307</v>
      </c>
      <c r="CE26" s="23" t="s">
        <v>307</v>
      </c>
      <c r="CF26" s="23" t="s">
        <v>307</v>
      </c>
      <c r="CG26" s="23" t="s">
        <v>307</v>
      </c>
      <c r="CH26" s="23">
        <v>3.5</v>
      </c>
      <c r="CI26" s="23">
        <v>3.4</v>
      </c>
      <c r="CJ26" s="23">
        <v>3.3</v>
      </c>
      <c r="CK26" s="23">
        <v>3.6</v>
      </c>
      <c r="CL26" s="23" t="s">
        <v>307</v>
      </c>
      <c r="CM26" s="23" t="s">
        <v>307</v>
      </c>
      <c r="CN26" s="23" t="s">
        <v>307</v>
      </c>
      <c r="CO26" s="23" t="s">
        <v>307</v>
      </c>
      <c r="CP26" s="23" t="s">
        <v>307</v>
      </c>
      <c r="CQ26" s="23" t="s">
        <v>307</v>
      </c>
      <c r="CR26" s="38"/>
      <c r="CS26" s="22"/>
      <c r="CT26" s="29" t="s">
        <v>306</v>
      </c>
      <c r="CU26" s="23" t="s">
        <v>307</v>
      </c>
      <c r="CV26" s="23" t="s">
        <v>307</v>
      </c>
      <c r="CW26" s="23" t="s">
        <v>307</v>
      </c>
      <c r="CX26" s="23" t="s">
        <v>307</v>
      </c>
      <c r="CY26" s="23" t="s">
        <v>307</v>
      </c>
      <c r="CZ26" s="23" t="s">
        <v>307</v>
      </c>
      <c r="DA26" s="23" t="s">
        <v>307</v>
      </c>
      <c r="DB26" s="23">
        <v>3.6</v>
      </c>
      <c r="DC26" s="23">
        <v>4.4000000000000004</v>
      </c>
      <c r="DD26" s="23">
        <v>4.3</v>
      </c>
      <c r="DE26" s="23">
        <v>4.5</v>
      </c>
      <c r="DF26" s="23">
        <v>5.2</v>
      </c>
      <c r="DG26" s="23">
        <v>5.6</v>
      </c>
      <c r="DH26" s="23">
        <v>5.3</v>
      </c>
      <c r="DI26" s="23">
        <v>5.7</v>
      </c>
      <c r="DJ26" s="23" t="s">
        <v>307</v>
      </c>
      <c r="DK26" s="23" t="s">
        <v>307</v>
      </c>
      <c r="DL26" s="23" t="s">
        <v>307</v>
      </c>
      <c r="DM26" s="23" t="s">
        <v>307</v>
      </c>
      <c r="DN26" s="23" t="s">
        <v>307</v>
      </c>
      <c r="DO26" s="23" t="s">
        <v>307</v>
      </c>
      <c r="DP26" s="38"/>
      <c r="DQ26" s="22"/>
      <c r="DR26" s="29" t="s">
        <v>306</v>
      </c>
      <c r="DS26" s="23" t="s">
        <v>307</v>
      </c>
      <c r="DT26" s="23" t="s">
        <v>307</v>
      </c>
      <c r="DU26" s="23" t="s">
        <v>307</v>
      </c>
      <c r="DV26" s="23" t="s">
        <v>307</v>
      </c>
      <c r="DW26" s="23" t="s">
        <v>307</v>
      </c>
      <c r="DX26" s="23" t="s">
        <v>307</v>
      </c>
      <c r="DY26" s="23" t="s">
        <v>307</v>
      </c>
      <c r="DZ26" s="23" t="s">
        <v>307</v>
      </c>
      <c r="EA26" s="23">
        <v>7.5</v>
      </c>
      <c r="EB26" s="23">
        <v>7.6</v>
      </c>
      <c r="EC26" s="23">
        <v>7.3</v>
      </c>
      <c r="ED26" s="23">
        <v>8</v>
      </c>
      <c r="EE26" s="23">
        <v>6.2</v>
      </c>
      <c r="EF26" s="23">
        <v>5.9</v>
      </c>
      <c r="EG26" s="23">
        <v>6</v>
      </c>
      <c r="EH26" s="23" t="s">
        <v>307</v>
      </c>
      <c r="EI26" s="23" t="s">
        <v>307</v>
      </c>
      <c r="EJ26" s="23" t="s">
        <v>307</v>
      </c>
      <c r="EK26" s="23" t="s">
        <v>307</v>
      </c>
      <c r="EL26" s="23" t="s">
        <v>307</v>
      </c>
      <c r="EM26" s="23" t="s">
        <v>307</v>
      </c>
      <c r="EO26" s="1"/>
      <c r="EP26" s="10" t="s">
        <v>304</v>
      </c>
      <c r="EQ26" s="2" t="s">
        <v>305</v>
      </c>
      <c r="ER26" s="2" t="s">
        <v>305</v>
      </c>
      <c r="ES26" s="2" t="s">
        <v>305</v>
      </c>
      <c r="ET26" s="2" t="s">
        <v>305</v>
      </c>
      <c r="EU26" s="2" t="s">
        <v>305</v>
      </c>
      <c r="EV26" s="2" t="s">
        <v>305</v>
      </c>
      <c r="EW26" s="2" t="s">
        <v>305</v>
      </c>
      <c r="EX26" s="2" t="s">
        <v>305</v>
      </c>
      <c r="EY26" s="2" t="s">
        <v>305</v>
      </c>
      <c r="EZ26" s="2" t="s">
        <v>305</v>
      </c>
      <c r="FA26" s="2" t="s">
        <v>305</v>
      </c>
      <c r="FB26" s="2">
        <v>6.8</v>
      </c>
      <c r="FC26" s="2">
        <v>6.2</v>
      </c>
      <c r="FD26" s="2">
        <v>6.1</v>
      </c>
      <c r="FE26" s="2">
        <v>6.8</v>
      </c>
      <c r="FF26" s="2" t="s">
        <v>305</v>
      </c>
      <c r="FG26" s="2" t="s">
        <v>305</v>
      </c>
      <c r="FH26" s="2" t="s">
        <v>305</v>
      </c>
      <c r="FI26" s="2" t="s">
        <v>305</v>
      </c>
      <c r="FJ26" s="2" t="s">
        <v>305</v>
      </c>
      <c r="FK26" s="2" t="s">
        <v>305</v>
      </c>
      <c r="FM26" s="1"/>
      <c r="FN26" s="10" t="s">
        <v>304</v>
      </c>
      <c r="FO26" s="2" t="s">
        <v>305</v>
      </c>
      <c r="FP26" s="2" t="s">
        <v>305</v>
      </c>
      <c r="FQ26" s="2" t="s">
        <v>305</v>
      </c>
      <c r="FR26" s="2" t="s">
        <v>305</v>
      </c>
      <c r="FS26" s="2" t="s">
        <v>305</v>
      </c>
      <c r="FT26" s="2" t="s">
        <v>305</v>
      </c>
      <c r="FU26" s="2" t="s">
        <v>305</v>
      </c>
      <c r="FV26" s="2" t="s">
        <v>305</v>
      </c>
      <c r="FW26" s="2" t="s">
        <v>305</v>
      </c>
      <c r="FX26" s="2" t="s">
        <v>305</v>
      </c>
      <c r="FY26" s="2" t="s">
        <v>305</v>
      </c>
      <c r="FZ26" s="2">
        <v>3.8</v>
      </c>
      <c r="GA26" s="2">
        <v>5.2</v>
      </c>
      <c r="GB26" s="2">
        <v>3.7</v>
      </c>
      <c r="GC26" s="2">
        <v>4.2</v>
      </c>
      <c r="GD26" s="2" t="s">
        <v>305</v>
      </c>
      <c r="GE26" s="2" t="s">
        <v>305</v>
      </c>
      <c r="GF26" s="2" t="s">
        <v>305</v>
      </c>
      <c r="GG26" s="2" t="s">
        <v>305</v>
      </c>
      <c r="GH26" s="2" t="s">
        <v>305</v>
      </c>
      <c r="GI26" s="2" t="s">
        <v>305</v>
      </c>
      <c r="GK26" s="1"/>
      <c r="GL26" s="10" t="s">
        <v>304</v>
      </c>
      <c r="GM26" s="2" t="s">
        <v>305</v>
      </c>
      <c r="GN26" s="2" t="s">
        <v>305</v>
      </c>
      <c r="GO26" s="2" t="s">
        <v>305</v>
      </c>
      <c r="GP26" s="2" t="s">
        <v>305</v>
      </c>
      <c r="GQ26" s="2" t="s">
        <v>305</v>
      </c>
      <c r="GR26" s="2" t="s">
        <v>305</v>
      </c>
      <c r="GS26" s="2" t="s">
        <v>305</v>
      </c>
      <c r="GT26" s="2" t="s">
        <v>305</v>
      </c>
      <c r="GU26" s="2" t="s">
        <v>305</v>
      </c>
      <c r="GV26" s="2" t="s">
        <v>305</v>
      </c>
      <c r="GW26" s="2">
        <v>3.4</v>
      </c>
      <c r="GX26" s="2">
        <v>4</v>
      </c>
      <c r="GY26" s="2">
        <v>3.7</v>
      </c>
      <c r="GZ26" s="2">
        <v>3.4</v>
      </c>
      <c r="HA26" s="2">
        <v>3.5</v>
      </c>
      <c r="HB26" s="2" t="s">
        <v>305</v>
      </c>
      <c r="HC26" s="2" t="s">
        <v>305</v>
      </c>
      <c r="HD26" s="2" t="s">
        <v>305</v>
      </c>
      <c r="HE26" s="2" t="s">
        <v>305</v>
      </c>
      <c r="HF26" s="2" t="s">
        <v>305</v>
      </c>
      <c r="HG26" s="2" t="s">
        <v>305</v>
      </c>
    </row>
    <row r="27" spans="1:215" ht="15">
      <c r="A27" s="1"/>
      <c r="B27" s="19" t="s">
        <v>308</v>
      </c>
      <c r="C27" s="1">
        <v>0</v>
      </c>
      <c r="D27" s="2" t="s">
        <v>305</v>
      </c>
      <c r="E27" s="2" t="s">
        <v>305</v>
      </c>
      <c r="F27" s="2" t="s">
        <v>305</v>
      </c>
      <c r="G27" s="2" t="s">
        <v>305</v>
      </c>
      <c r="H27" s="2" t="s">
        <v>305</v>
      </c>
      <c r="I27" s="2" t="s">
        <v>305</v>
      </c>
      <c r="J27" s="2" t="s">
        <v>305</v>
      </c>
      <c r="K27" s="2" t="s">
        <v>305</v>
      </c>
      <c r="L27" s="2" t="s">
        <v>305</v>
      </c>
      <c r="M27" s="2" t="s">
        <v>305</v>
      </c>
      <c r="N27" s="2" t="s">
        <v>305</v>
      </c>
      <c r="O27" s="2" t="s">
        <v>305</v>
      </c>
      <c r="P27" s="2" t="s">
        <v>305</v>
      </c>
      <c r="Q27" s="2" t="s">
        <v>305</v>
      </c>
      <c r="R27" s="2" t="s">
        <v>305</v>
      </c>
      <c r="S27" s="2" t="s">
        <v>305</v>
      </c>
      <c r="T27" s="2" t="s">
        <v>305</v>
      </c>
      <c r="U27" s="2" t="s">
        <v>305</v>
      </c>
      <c r="V27" s="2" t="s">
        <v>305</v>
      </c>
      <c r="W27" s="2" t="s">
        <v>305</v>
      </c>
      <c r="Y27" s="1"/>
      <c r="Z27" s="19" t="s">
        <v>308</v>
      </c>
      <c r="AA27" s="1">
        <v>0</v>
      </c>
      <c r="AB27" s="2" t="s">
        <v>305</v>
      </c>
      <c r="AC27" s="2" t="s">
        <v>305</v>
      </c>
      <c r="AD27" s="2" t="s">
        <v>305</v>
      </c>
      <c r="AE27" s="2" t="s">
        <v>305</v>
      </c>
      <c r="AF27" s="2" t="s">
        <v>305</v>
      </c>
      <c r="AG27" s="2" t="s">
        <v>305</v>
      </c>
      <c r="AH27" s="2" t="s">
        <v>305</v>
      </c>
      <c r="AI27" s="2" t="s">
        <v>305</v>
      </c>
      <c r="AJ27" s="2" t="s">
        <v>305</v>
      </c>
      <c r="AK27" s="2" t="s">
        <v>305</v>
      </c>
      <c r="AL27" s="2" t="s">
        <v>305</v>
      </c>
      <c r="AM27" s="2" t="s">
        <v>305</v>
      </c>
      <c r="AN27" s="2" t="s">
        <v>305</v>
      </c>
      <c r="AO27" s="2" t="s">
        <v>305</v>
      </c>
      <c r="AP27" s="2" t="s">
        <v>305</v>
      </c>
      <c r="AQ27" s="2" t="s">
        <v>305</v>
      </c>
      <c r="AR27" s="2" t="s">
        <v>305</v>
      </c>
      <c r="AS27" s="2" t="s">
        <v>305</v>
      </c>
      <c r="AT27" s="2" t="s">
        <v>305</v>
      </c>
      <c r="AU27" s="2" t="s">
        <v>305</v>
      </c>
      <c r="AW27" s="22"/>
      <c r="AX27" s="29" t="s">
        <v>309</v>
      </c>
      <c r="AY27" s="22">
        <v>0</v>
      </c>
      <c r="AZ27" s="23" t="s">
        <v>307</v>
      </c>
      <c r="BA27" s="23" t="s">
        <v>307</v>
      </c>
      <c r="BB27" s="23" t="s">
        <v>307</v>
      </c>
      <c r="BC27" s="23" t="s">
        <v>307</v>
      </c>
      <c r="BD27" s="23" t="s">
        <v>307</v>
      </c>
      <c r="BE27" s="23" t="s">
        <v>307</v>
      </c>
      <c r="BF27" s="23" t="s">
        <v>307</v>
      </c>
      <c r="BG27" s="23" t="s">
        <v>307</v>
      </c>
      <c r="BH27" s="23" t="s">
        <v>307</v>
      </c>
      <c r="BI27" s="23" t="s">
        <v>307</v>
      </c>
      <c r="BJ27" s="23" t="s">
        <v>307</v>
      </c>
      <c r="BK27" s="23" t="s">
        <v>307</v>
      </c>
      <c r="BL27" s="23" t="s">
        <v>307</v>
      </c>
      <c r="BM27" s="23" t="s">
        <v>307</v>
      </c>
      <c r="BN27" s="23" t="s">
        <v>307</v>
      </c>
      <c r="BO27" s="23" t="s">
        <v>307</v>
      </c>
      <c r="BP27" s="23" t="s">
        <v>307</v>
      </c>
      <c r="BQ27" s="23" t="s">
        <v>307</v>
      </c>
      <c r="BR27" s="23" t="s">
        <v>307</v>
      </c>
      <c r="BS27" s="23" t="s">
        <v>307</v>
      </c>
      <c r="BT27" s="38"/>
      <c r="BU27" s="22"/>
      <c r="BV27" s="29" t="s">
        <v>309</v>
      </c>
      <c r="BW27" s="22">
        <v>0</v>
      </c>
      <c r="BX27" s="23" t="s">
        <v>307</v>
      </c>
      <c r="BY27" s="23" t="s">
        <v>307</v>
      </c>
      <c r="BZ27" s="23" t="s">
        <v>307</v>
      </c>
      <c r="CA27" s="23" t="s">
        <v>307</v>
      </c>
      <c r="CB27" s="23" t="s">
        <v>307</v>
      </c>
      <c r="CC27" s="23" t="s">
        <v>307</v>
      </c>
      <c r="CD27" s="23" t="s">
        <v>307</v>
      </c>
      <c r="CE27" s="23" t="s">
        <v>307</v>
      </c>
      <c r="CF27" s="23" t="s">
        <v>307</v>
      </c>
      <c r="CG27" s="23" t="s">
        <v>307</v>
      </c>
      <c r="CH27" s="23" t="s">
        <v>307</v>
      </c>
      <c r="CI27" s="23" t="s">
        <v>307</v>
      </c>
      <c r="CJ27" s="23" t="s">
        <v>307</v>
      </c>
      <c r="CK27" s="23" t="s">
        <v>307</v>
      </c>
      <c r="CL27" s="23" t="s">
        <v>307</v>
      </c>
      <c r="CM27" s="23" t="s">
        <v>307</v>
      </c>
      <c r="CN27" s="23" t="s">
        <v>307</v>
      </c>
      <c r="CO27" s="23" t="s">
        <v>307</v>
      </c>
      <c r="CP27" s="23" t="s">
        <v>307</v>
      </c>
      <c r="CQ27" s="23" t="s">
        <v>307</v>
      </c>
      <c r="CR27" s="38"/>
      <c r="CS27" s="22"/>
      <c r="CT27" s="29" t="s">
        <v>309</v>
      </c>
      <c r="CU27" s="22">
        <v>0</v>
      </c>
      <c r="CV27" s="23" t="s">
        <v>307</v>
      </c>
      <c r="CW27" s="23" t="s">
        <v>307</v>
      </c>
      <c r="CX27" s="23" t="s">
        <v>307</v>
      </c>
      <c r="CY27" s="23" t="s">
        <v>307</v>
      </c>
      <c r="CZ27" s="23" t="s">
        <v>307</v>
      </c>
      <c r="DA27" s="23" t="s">
        <v>307</v>
      </c>
      <c r="DB27" s="23" t="s">
        <v>307</v>
      </c>
      <c r="DC27" s="23" t="s">
        <v>307</v>
      </c>
      <c r="DD27" s="23" t="s">
        <v>307</v>
      </c>
      <c r="DE27" s="23" t="s">
        <v>307</v>
      </c>
      <c r="DF27" s="23" t="s">
        <v>307</v>
      </c>
      <c r="DG27" s="23" t="s">
        <v>307</v>
      </c>
      <c r="DH27" s="23" t="s">
        <v>307</v>
      </c>
      <c r="DI27" s="23" t="s">
        <v>307</v>
      </c>
      <c r="DJ27" s="23" t="s">
        <v>307</v>
      </c>
      <c r="DK27" s="23" t="s">
        <v>307</v>
      </c>
      <c r="DL27" s="23" t="s">
        <v>307</v>
      </c>
      <c r="DM27" s="23" t="s">
        <v>307</v>
      </c>
      <c r="DN27" s="23" t="s">
        <v>307</v>
      </c>
      <c r="DO27" s="23" t="s">
        <v>307</v>
      </c>
      <c r="DP27" s="38"/>
      <c r="DQ27" s="22"/>
      <c r="DR27" s="29" t="s">
        <v>309</v>
      </c>
      <c r="DS27" s="22">
        <v>0</v>
      </c>
      <c r="DT27" s="23" t="s">
        <v>307</v>
      </c>
      <c r="DU27" s="23" t="s">
        <v>307</v>
      </c>
      <c r="DV27" s="23" t="s">
        <v>307</v>
      </c>
      <c r="DW27" s="23" t="s">
        <v>307</v>
      </c>
      <c r="DX27" s="23" t="s">
        <v>307</v>
      </c>
      <c r="DY27" s="23" t="s">
        <v>307</v>
      </c>
      <c r="DZ27" s="23" t="s">
        <v>307</v>
      </c>
      <c r="EA27" s="23" t="s">
        <v>307</v>
      </c>
      <c r="EB27" s="23" t="s">
        <v>307</v>
      </c>
      <c r="EC27" s="23" t="s">
        <v>307</v>
      </c>
      <c r="ED27" s="23" t="s">
        <v>307</v>
      </c>
      <c r="EE27" s="23" t="s">
        <v>307</v>
      </c>
      <c r="EF27" s="23" t="s">
        <v>307</v>
      </c>
      <c r="EG27" s="23" t="s">
        <v>307</v>
      </c>
      <c r="EH27" s="23" t="s">
        <v>307</v>
      </c>
      <c r="EI27" s="23" t="s">
        <v>307</v>
      </c>
      <c r="EJ27" s="23" t="s">
        <v>307</v>
      </c>
      <c r="EK27" s="23" t="s">
        <v>307</v>
      </c>
      <c r="EL27" s="23" t="s">
        <v>307</v>
      </c>
      <c r="EM27" s="23" t="s">
        <v>307</v>
      </c>
      <c r="EO27" s="1"/>
      <c r="EP27" s="10" t="s">
        <v>308</v>
      </c>
      <c r="EQ27" s="1">
        <v>0</v>
      </c>
      <c r="ER27" s="2" t="s">
        <v>305</v>
      </c>
      <c r="ES27" s="2" t="s">
        <v>305</v>
      </c>
      <c r="ET27" s="2" t="s">
        <v>305</v>
      </c>
      <c r="EU27" s="2" t="s">
        <v>305</v>
      </c>
      <c r="EV27" s="2" t="s">
        <v>305</v>
      </c>
      <c r="EW27" s="2" t="s">
        <v>305</v>
      </c>
      <c r="EX27" s="2" t="s">
        <v>305</v>
      </c>
      <c r="EY27" s="2" t="s">
        <v>305</v>
      </c>
      <c r="EZ27" s="2" t="s">
        <v>305</v>
      </c>
      <c r="FA27" s="2" t="s">
        <v>305</v>
      </c>
      <c r="FB27" s="2" t="s">
        <v>305</v>
      </c>
      <c r="FC27" s="2" t="s">
        <v>305</v>
      </c>
      <c r="FD27" s="2" t="s">
        <v>305</v>
      </c>
      <c r="FE27" s="2" t="s">
        <v>305</v>
      </c>
      <c r="FF27" s="2" t="s">
        <v>305</v>
      </c>
      <c r="FG27" s="2" t="s">
        <v>305</v>
      </c>
      <c r="FH27" s="2" t="s">
        <v>305</v>
      </c>
      <c r="FI27" s="2" t="s">
        <v>305</v>
      </c>
      <c r="FJ27" s="2" t="s">
        <v>305</v>
      </c>
      <c r="FK27" s="2" t="s">
        <v>305</v>
      </c>
      <c r="FM27" s="1"/>
      <c r="FN27" s="10" t="s">
        <v>308</v>
      </c>
      <c r="FO27" s="1">
        <v>0</v>
      </c>
      <c r="FP27" s="2" t="s">
        <v>305</v>
      </c>
      <c r="FQ27" s="2" t="s">
        <v>305</v>
      </c>
      <c r="FR27" s="2" t="s">
        <v>305</v>
      </c>
      <c r="FS27" s="2" t="s">
        <v>305</v>
      </c>
      <c r="FT27" s="2" t="s">
        <v>305</v>
      </c>
      <c r="FU27" s="2" t="s">
        <v>305</v>
      </c>
      <c r="FV27" s="2" t="s">
        <v>305</v>
      </c>
      <c r="FW27" s="2" t="s">
        <v>305</v>
      </c>
      <c r="FX27" s="2" t="s">
        <v>305</v>
      </c>
      <c r="FY27" s="2" t="s">
        <v>305</v>
      </c>
      <c r="FZ27" s="2" t="s">
        <v>305</v>
      </c>
      <c r="GA27" s="2" t="s">
        <v>305</v>
      </c>
      <c r="GB27" s="2" t="s">
        <v>305</v>
      </c>
      <c r="GC27" s="2" t="s">
        <v>305</v>
      </c>
      <c r="GD27" s="2" t="s">
        <v>305</v>
      </c>
      <c r="GE27" s="2" t="s">
        <v>305</v>
      </c>
      <c r="GF27" s="2" t="s">
        <v>305</v>
      </c>
      <c r="GG27" s="2" t="s">
        <v>305</v>
      </c>
      <c r="GH27" s="2" t="s">
        <v>305</v>
      </c>
      <c r="GI27" s="2" t="s">
        <v>305</v>
      </c>
      <c r="GK27" s="1"/>
      <c r="GL27" s="10" t="s">
        <v>308</v>
      </c>
      <c r="GM27" s="1">
        <v>0</v>
      </c>
      <c r="GN27" s="2" t="s">
        <v>305</v>
      </c>
      <c r="GO27" s="2" t="s">
        <v>305</v>
      </c>
      <c r="GP27" s="2" t="s">
        <v>305</v>
      </c>
      <c r="GQ27" s="2" t="s">
        <v>305</v>
      </c>
      <c r="GR27" s="2" t="s">
        <v>305</v>
      </c>
      <c r="GS27" s="2" t="s">
        <v>305</v>
      </c>
      <c r="GT27" s="2" t="s">
        <v>305</v>
      </c>
      <c r="GU27" s="2" t="s">
        <v>305</v>
      </c>
      <c r="GV27" s="2" t="s">
        <v>305</v>
      </c>
      <c r="GW27" s="2" t="s">
        <v>305</v>
      </c>
      <c r="GX27" s="2" t="s">
        <v>305</v>
      </c>
      <c r="GY27" s="2" t="s">
        <v>305</v>
      </c>
      <c r="GZ27" s="2" t="s">
        <v>305</v>
      </c>
      <c r="HA27" s="2" t="s">
        <v>305</v>
      </c>
      <c r="HB27" s="2" t="s">
        <v>305</v>
      </c>
      <c r="HC27" s="2" t="s">
        <v>305</v>
      </c>
      <c r="HD27" s="2" t="s">
        <v>305</v>
      </c>
      <c r="HE27" s="2" t="s">
        <v>305</v>
      </c>
      <c r="HF27" s="2" t="s">
        <v>305</v>
      </c>
      <c r="HG27" s="2" t="s">
        <v>305</v>
      </c>
    </row>
    <row r="28" spans="1:215" ht="15">
      <c r="A28" s="1"/>
      <c r="B28" s="19" t="s">
        <v>310</v>
      </c>
      <c r="C28" s="1">
        <v>0.1</v>
      </c>
      <c r="D28" s="1">
        <v>0.1</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Y28" s="1"/>
      <c r="Z28" s="19" t="s">
        <v>310</v>
      </c>
      <c r="AA28" s="1">
        <v>0.1</v>
      </c>
      <c r="AB28" s="1">
        <v>0.1</v>
      </c>
      <c r="AC28" s="1">
        <v>0</v>
      </c>
      <c r="AD28" s="1">
        <v>0</v>
      </c>
      <c r="AE28" s="1">
        <v>0</v>
      </c>
      <c r="AF28" s="1">
        <v>0</v>
      </c>
      <c r="AG28" s="1">
        <v>0.1</v>
      </c>
      <c r="AH28" s="1">
        <v>0.1</v>
      </c>
      <c r="AI28" s="1">
        <v>0.1</v>
      </c>
      <c r="AJ28" s="1">
        <v>0.1</v>
      </c>
      <c r="AK28" s="1">
        <v>0.1</v>
      </c>
      <c r="AL28" s="1">
        <v>0</v>
      </c>
      <c r="AM28" s="1">
        <v>0</v>
      </c>
      <c r="AN28" s="1">
        <v>0</v>
      </c>
      <c r="AO28" s="1">
        <v>0</v>
      </c>
      <c r="AP28" s="1">
        <v>0</v>
      </c>
      <c r="AQ28" s="1">
        <v>0</v>
      </c>
      <c r="AR28" s="1">
        <v>0</v>
      </c>
      <c r="AS28" s="1">
        <v>0</v>
      </c>
      <c r="AT28" s="1">
        <v>0</v>
      </c>
      <c r="AU28" s="1">
        <v>0</v>
      </c>
      <c r="AW28" s="22"/>
      <c r="AX28" s="29" t="s">
        <v>311</v>
      </c>
      <c r="AY28" s="22">
        <v>0.1</v>
      </c>
      <c r="AZ28" s="22">
        <v>0.1</v>
      </c>
      <c r="BA28" s="22">
        <v>0</v>
      </c>
      <c r="BB28" s="22">
        <v>0</v>
      </c>
      <c r="BC28" s="22">
        <v>0</v>
      </c>
      <c r="BD28" s="22">
        <v>0</v>
      </c>
      <c r="BE28" s="22">
        <v>0</v>
      </c>
      <c r="BF28" s="22">
        <v>0</v>
      </c>
      <c r="BG28" s="22">
        <v>0</v>
      </c>
      <c r="BH28" s="22">
        <v>0</v>
      </c>
      <c r="BI28" s="22">
        <v>0</v>
      </c>
      <c r="BJ28" s="22">
        <v>0</v>
      </c>
      <c r="BK28" s="22">
        <v>0</v>
      </c>
      <c r="BL28" s="22">
        <v>0</v>
      </c>
      <c r="BM28" s="22">
        <v>0</v>
      </c>
      <c r="BN28" s="22">
        <v>0</v>
      </c>
      <c r="BO28" s="22">
        <v>0</v>
      </c>
      <c r="BP28" s="22">
        <v>0</v>
      </c>
      <c r="BQ28" s="22">
        <v>0</v>
      </c>
      <c r="BR28" s="22">
        <v>0</v>
      </c>
      <c r="BS28" s="22">
        <v>0</v>
      </c>
      <c r="BT28" s="38"/>
      <c r="BU28" s="22"/>
      <c r="BV28" s="29" t="s">
        <v>311</v>
      </c>
      <c r="BW28" s="22">
        <v>0.1</v>
      </c>
      <c r="BX28" s="22">
        <v>0.1</v>
      </c>
      <c r="BY28" s="22">
        <v>0</v>
      </c>
      <c r="BZ28" s="22">
        <v>0</v>
      </c>
      <c r="CA28" s="22">
        <v>0</v>
      </c>
      <c r="CB28" s="22">
        <v>0</v>
      </c>
      <c r="CC28" s="22">
        <v>0.1</v>
      </c>
      <c r="CD28" s="22">
        <v>0.1</v>
      </c>
      <c r="CE28" s="22">
        <v>0.1</v>
      </c>
      <c r="CF28" s="22">
        <v>0</v>
      </c>
      <c r="CG28" s="22">
        <v>0.1</v>
      </c>
      <c r="CH28" s="22">
        <v>0.1</v>
      </c>
      <c r="CI28" s="22">
        <v>0.1</v>
      </c>
      <c r="CJ28" s="22">
        <v>0.1</v>
      </c>
      <c r="CK28" s="22">
        <v>0.1</v>
      </c>
      <c r="CL28" s="22">
        <v>0.1</v>
      </c>
      <c r="CM28" s="22">
        <v>0.1</v>
      </c>
      <c r="CN28" s="22">
        <v>0.1</v>
      </c>
      <c r="CO28" s="22">
        <v>0.1</v>
      </c>
      <c r="CP28" s="22">
        <v>0.1</v>
      </c>
      <c r="CQ28" s="22">
        <v>0.1</v>
      </c>
      <c r="CR28" s="38"/>
      <c r="CS28" s="22"/>
      <c r="CT28" s="29" t="s">
        <v>311</v>
      </c>
      <c r="CU28" s="22">
        <v>0.3</v>
      </c>
      <c r="CV28" s="22">
        <v>0.4</v>
      </c>
      <c r="CW28" s="22">
        <v>0.2</v>
      </c>
      <c r="CX28" s="22">
        <v>0.2</v>
      </c>
      <c r="CY28" s="22">
        <v>0.2</v>
      </c>
      <c r="CZ28" s="22">
        <v>0.2</v>
      </c>
      <c r="DA28" s="22">
        <v>0.3</v>
      </c>
      <c r="DB28" s="22">
        <v>0.4</v>
      </c>
      <c r="DC28" s="22">
        <v>0.4</v>
      </c>
      <c r="DD28" s="22">
        <v>0.3</v>
      </c>
      <c r="DE28" s="22">
        <v>0.3</v>
      </c>
      <c r="DF28" s="22">
        <v>0.4</v>
      </c>
      <c r="DG28" s="22">
        <v>0.4</v>
      </c>
      <c r="DH28" s="22">
        <v>0.3</v>
      </c>
      <c r="DI28" s="22">
        <v>0.3</v>
      </c>
      <c r="DJ28" s="22">
        <v>0.3</v>
      </c>
      <c r="DK28" s="22">
        <v>0.3</v>
      </c>
      <c r="DL28" s="22">
        <v>0.3</v>
      </c>
      <c r="DM28" s="22">
        <v>0.2</v>
      </c>
      <c r="DN28" s="22">
        <v>0.2</v>
      </c>
      <c r="DO28" s="22">
        <v>0.3</v>
      </c>
      <c r="DP28" s="38"/>
      <c r="DQ28" s="22"/>
      <c r="DR28" s="29" t="s">
        <v>311</v>
      </c>
      <c r="DS28" s="22">
        <v>0.5</v>
      </c>
      <c r="DT28" s="22">
        <v>0.4</v>
      </c>
      <c r="DU28" s="22">
        <v>0.2</v>
      </c>
      <c r="DV28" s="22">
        <v>0.2</v>
      </c>
      <c r="DW28" s="22">
        <v>0.2</v>
      </c>
      <c r="DX28" s="22">
        <v>0.1</v>
      </c>
      <c r="DY28" s="22">
        <v>0.1</v>
      </c>
      <c r="DZ28" s="22">
        <v>0.2</v>
      </c>
      <c r="EA28" s="22">
        <v>0.2</v>
      </c>
      <c r="EB28" s="22">
        <v>0.1</v>
      </c>
      <c r="EC28" s="22">
        <v>0.1</v>
      </c>
      <c r="ED28" s="22">
        <v>0.1</v>
      </c>
      <c r="EE28" s="22">
        <v>0.1</v>
      </c>
      <c r="EF28" s="22">
        <v>0.1</v>
      </c>
      <c r="EG28" s="22">
        <v>0.1</v>
      </c>
      <c r="EH28" s="22">
        <v>0.1</v>
      </c>
      <c r="EI28" s="22">
        <v>0.1</v>
      </c>
      <c r="EJ28" s="22">
        <v>0.1</v>
      </c>
      <c r="EK28" s="22">
        <v>0.1</v>
      </c>
      <c r="EL28" s="22">
        <v>0.1</v>
      </c>
      <c r="EM28" s="22">
        <v>0.1</v>
      </c>
      <c r="EO28" s="1"/>
      <c r="EP28" s="10" t="s">
        <v>310</v>
      </c>
      <c r="EQ28" s="1">
        <v>0.3</v>
      </c>
      <c r="ER28" s="1">
        <v>0.4</v>
      </c>
      <c r="ES28" s="1">
        <v>0.2</v>
      </c>
      <c r="ET28" s="1">
        <v>0.1</v>
      </c>
      <c r="EU28" s="1">
        <v>0.1</v>
      </c>
      <c r="EV28" s="1">
        <v>0.1</v>
      </c>
      <c r="EW28" s="1">
        <v>0.1</v>
      </c>
      <c r="EX28" s="1">
        <v>0.1</v>
      </c>
      <c r="EY28" s="1">
        <v>0.1</v>
      </c>
      <c r="EZ28" s="1">
        <v>0.1</v>
      </c>
      <c r="FA28" s="1">
        <v>0.1</v>
      </c>
      <c r="FB28" s="1">
        <v>0.1</v>
      </c>
      <c r="FC28" s="1">
        <v>0.1</v>
      </c>
      <c r="FD28" s="1">
        <v>0.1</v>
      </c>
      <c r="FE28" s="1">
        <v>0.1</v>
      </c>
      <c r="FF28" s="1">
        <v>0.1</v>
      </c>
      <c r="FG28" s="1">
        <v>0.1</v>
      </c>
      <c r="FH28" s="1">
        <v>0.1</v>
      </c>
      <c r="FI28" s="1">
        <v>0.1</v>
      </c>
      <c r="FJ28" s="1">
        <v>0.1</v>
      </c>
      <c r="FK28" s="1">
        <v>0</v>
      </c>
      <c r="FM28" s="1"/>
      <c r="FN28" s="10" t="s">
        <v>310</v>
      </c>
      <c r="FO28" s="1">
        <v>1</v>
      </c>
      <c r="FP28" s="1">
        <v>0.9</v>
      </c>
      <c r="FQ28" s="1">
        <v>0.7</v>
      </c>
      <c r="FR28" s="1">
        <v>0.6</v>
      </c>
      <c r="FS28" s="1">
        <v>0.6</v>
      </c>
      <c r="FT28" s="1">
        <v>0.3</v>
      </c>
      <c r="FU28" s="1">
        <v>0.6</v>
      </c>
      <c r="FV28" s="1">
        <v>0.5</v>
      </c>
      <c r="FW28" s="1">
        <v>0.4</v>
      </c>
      <c r="FX28" s="1">
        <v>0.3</v>
      </c>
      <c r="FY28" s="1">
        <v>0.2</v>
      </c>
      <c r="FZ28" s="1">
        <v>0.3</v>
      </c>
      <c r="GA28" s="1">
        <v>0.3</v>
      </c>
      <c r="GB28" s="1">
        <v>0.3</v>
      </c>
      <c r="GC28" s="1">
        <v>0.2</v>
      </c>
      <c r="GD28" s="1">
        <v>0.2</v>
      </c>
      <c r="GE28" s="1">
        <v>0.2</v>
      </c>
      <c r="GF28" s="1">
        <v>0.2</v>
      </c>
      <c r="GG28" s="1">
        <v>0.2</v>
      </c>
      <c r="GH28" s="1">
        <v>0.1</v>
      </c>
      <c r="GI28" s="1">
        <v>0.2</v>
      </c>
      <c r="GK28" s="1"/>
      <c r="GL28" s="10" t="s">
        <v>310</v>
      </c>
      <c r="GM28" s="1">
        <v>1.1000000000000001</v>
      </c>
      <c r="GN28" s="1">
        <v>1.1000000000000001</v>
      </c>
      <c r="GO28" s="1">
        <v>1</v>
      </c>
      <c r="GP28" s="1">
        <v>0.8</v>
      </c>
      <c r="GQ28" s="1">
        <v>0.7</v>
      </c>
      <c r="GR28" s="1">
        <v>0.6</v>
      </c>
      <c r="GS28" s="1">
        <v>0.8</v>
      </c>
      <c r="GT28" s="1">
        <v>1.1000000000000001</v>
      </c>
      <c r="GU28" s="1">
        <v>1.4</v>
      </c>
      <c r="GV28" s="1">
        <v>0.9</v>
      </c>
      <c r="GW28" s="1">
        <v>0.9</v>
      </c>
      <c r="GX28" s="1">
        <v>0.9</v>
      </c>
      <c r="GY28" s="1">
        <v>0.8</v>
      </c>
      <c r="GZ28" s="1">
        <v>0.7</v>
      </c>
      <c r="HA28" s="1">
        <v>0.5</v>
      </c>
      <c r="HB28" s="1">
        <v>0.5</v>
      </c>
      <c r="HC28" s="1">
        <v>0.4</v>
      </c>
      <c r="HD28" s="1">
        <v>0.4</v>
      </c>
      <c r="HE28" s="1">
        <v>0.6</v>
      </c>
      <c r="HF28" s="1">
        <v>0.6</v>
      </c>
      <c r="HG28" s="1">
        <v>0.5</v>
      </c>
    </row>
    <row r="29" spans="1:215" ht="15">
      <c r="A29" s="300"/>
      <c r="B29" s="300"/>
      <c r="C29" s="1"/>
      <c r="D29" s="1"/>
      <c r="E29" s="1"/>
      <c r="F29" s="1"/>
      <c r="G29" s="1"/>
      <c r="H29" s="1"/>
      <c r="I29" s="1"/>
      <c r="J29" s="1"/>
      <c r="K29" s="1"/>
      <c r="L29" s="1"/>
      <c r="M29" s="1"/>
      <c r="N29" s="1"/>
      <c r="O29" s="1"/>
      <c r="P29" s="1"/>
      <c r="Q29" s="1"/>
      <c r="R29" s="1"/>
      <c r="S29" s="1"/>
      <c r="T29" s="1"/>
      <c r="U29" s="1"/>
      <c r="V29" s="1"/>
      <c r="W29" s="1"/>
      <c r="Y29" s="300"/>
      <c r="Z29" s="300"/>
      <c r="AA29" s="1"/>
      <c r="AB29" s="1"/>
      <c r="AC29" s="1"/>
      <c r="AD29" s="1"/>
      <c r="AE29" s="1"/>
      <c r="AF29" s="1"/>
      <c r="AG29" s="1"/>
      <c r="AH29" s="1"/>
      <c r="AI29" s="1"/>
      <c r="AJ29" s="1"/>
      <c r="AK29" s="1"/>
      <c r="AL29" s="1"/>
      <c r="AM29" s="1"/>
      <c r="AN29" s="1"/>
      <c r="AO29" s="1"/>
      <c r="AP29" s="1"/>
      <c r="AQ29" s="1"/>
      <c r="AR29" s="1"/>
      <c r="AS29" s="1"/>
      <c r="AT29" s="1"/>
      <c r="AU29" s="1"/>
      <c r="AW29" s="310"/>
      <c r="AX29" s="310"/>
      <c r="AY29" s="22"/>
      <c r="AZ29" s="22"/>
      <c r="BA29" s="22"/>
      <c r="BB29" s="22"/>
      <c r="BC29" s="22"/>
      <c r="BD29" s="22"/>
      <c r="BE29" s="22"/>
      <c r="BF29" s="22"/>
      <c r="BG29" s="22"/>
      <c r="BH29" s="22"/>
      <c r="BI29" s="22"/>
      <c r="BJ29" s="22"/>
      <c r="BK29" s="22"/>
      <c r="BL29" s="22"/>
      <c r="BM29" s="22"/>
      <c r="BN29" s="22"/>
      <c r="BO29" s="22"/>
      <c r="BP29" s="22"/>
      <c r="BQ29" s="22"/>
      <c r="BR29" s="22"/>
      <c r="BS29" s="22"/>
      <c r="BT29" s="38"/>
      <c r="BU29" s="310"/>
      <c r="BV29" s="310"/>
      <c r="BW29" s="22"/>
      <c r="BX29" s="22"/>
      <c r="BY29" s="22"/>
      <c r="BZ29" s="22"/>
      <c r="CA29" s="22"/>
      <c r="CB29" s="22"/>
      <c r="CC29" s="22"/>
      <c r="CD29" s="22"/>
      <c r="CE29" s="22"/>
      <c r="CF29" s="22"/>
      <c r="CG29" s="22"/>
      <c r="CH29" s="22"/>
      <c r="CI29" s="22"/>
      <c r="CJ29" s="22"/>
      <c r="CK29" s="22"/>
      <c r="CL29" s="22"/>
      <c r="CM29" s="22"/>
      <c r="CN29" s="22"/>
      <c r="CO29" s="22"/>
      <c r="CP29" s="22"/>
      <c r="CQ29" s="22"/>
      <c r="CR29" s="38"/>
      <c r="CS29" s="310"/>
      <c r="CT29" s="310"/>
      <c r="CU29" s="22"/>
      <c r="CV29" s="22"/>
      <c r="CW29" s="22"/>
      <c r="CX29" s="22"/>
      <c r="CY29" s="22"/>
      <c r="CZ29" s="22"/>
      <c r="DA29" s="22"/>
      <c r="DB29" s="22"/>
      <c r="DC29" s="22"/>
      <c r="DD29" s="22"/>
      <c r="DE29" s="22"/>
      <c r="DF29" s="22"/>
      <c r="DG29" s="22"/>
      <c r="DH29" s="22"/>
      <c r="DI29" s="22"/>
      <c r="DJ29" s="22"/>
      <c r="DK29" s="22"/>
      <c r="DL29" s="22"/>
      <c r="DM29" s="22"/>
      <c r="DN29" s="22"/>
      <c r="DO29" s="22"/>
      <c r="DP29" s="38"/>
      <c r="DQ29" s="310"/>
      <c r="DR29" s="310"/>
      <c r="DS29" s="22"/>
      <c r="DT29" s="22"/>
      <c r="DU29" s="22"/>
      <c r="DV29" s="22"/>
      <c r="DW29" s="22"/>
      <c r="DX29" s="22"/>
      <c r="DY29" s="22"/>
      <c r="DZ29" s="22"/>
      <c r="EA29" s="22"/>
      <c r="EB29" s="22"/>
      <c r="EC29" s="22"/>
      <c r="ED29" s="22"/>
      <c r="EE29" s="22"/>
      <c r="EF29" s="22"/>
      <c r="EG29" s="22"/>
      <c r="EH29" s="22"/>
      <c r="EI29" s="22"/>
      <c r="EJ29" s="22"/>
      <c r="EK29" s="22"/>
      <c r="EL29" s="22"/>
      <c r="EM29" s="22"/>
      <c r="EO29" s="300"/>
      <c r="EP29" s="300"/>
      <c r="EQ29" s="1"/>
      <c r="ER29" s="1"/>
      <c r="ES29" s="1"/>
      <c r="ET29" s="1"/>
      <c r="EU29" s="1"/>
      <c r="EV29" s="1"/>
      <c r="EW29" s="1"/>
      <c r="EX29" s="1"/>
      <c r="EY29" s="1"/>
      <c r="EZ29" s="1"/>
      <c r="FA29" s="1"/>
      <c r="FB29" s="1"/>
      <c r="FC29" s="1"/>
      <c r="FD29" s="1"/>
      <c r="FE29" s="1"/>
      <c r="FF29" s="1"/>
      <c r="FG29" s="1"/>
      <c r="FH29" s="1"/>
      <c r="FI29" s="1"/>
      <c r="FJ29" s="1"/>
      <c r="FK29" s="1"/>
      <c r="FM29" s="300"/>
      <c r="FN29" s="300"/>
      <c r="FO29" s="1"/>
      <c r="FP29" s="1"/>
      <c r="FQ29" s="1"/>
      <c r="FR29" s="1"/>
      <c r="FS29" s="1"/>
      <c r="FT29" s="1"/>
      <c r="FU29" s="1"/>
      <c r="FV29" s="1"/>
      <c r="FW29" s="1"/>
      <c r="FX29" s="1"/>
      <c r="FY29" s="1"/>
      <c r="FZ29" s="1"/>
      <c r="GA29" s="1"/>
      <c r="GB29" s="1"/>
      <c r="GC29" s="1"/>
      <c r="GD29" s="1"/>
      <c r="GE29" s="1"/>
      <c r="GF29" s="1"/>
      <c r="GG29" s="1"/>
      <c r="GH29" s="1"/>
      <c r="GI29" s="1"/>
      <c r="GK29" s="300"/>
      <c r="GL29" s="300"/>
      <c r="GM29" s="1"/>
      <c r="GN29" s="1"/>
      <c r="GO29" s="1"/>
      <c r="GP29" s="1"/>
      <c r="GQ29" s="1"/>
      <c r="GR29" s="1"/>
      <c r="GS29" s="1"/>
      <c r="GT29" s="1"/>
      <c r="GU29" s="1"/>
      <c r="GV29" s="1"/>
      <c r="GW29" s="1"/>
      <c r="GX29" s="1"/>
      <c r="GY29" s="1"/>
      <c r="GZ29" s="1"/>
      <c r="HA29" s="1"/>
      <c r="HB29" s="1"/>
      <c r="HC29" s="1"/>
      <c r="HD29" s="1"/>
      <c r="HE29" s="1"/>
      <c r="HF29" s="1"/>
      <c r="HG29" s="1"/>
    </row>
    <row r="30" spans="1:215" ht="15">
      <c r="A30" s="1"/>
      <c r="B30" s="12" t="s">
        <v>313</v>
      </c>
      <c r="C30" s="1"/>
      <c r="D30" s="1"/>
      <c r="E30" s="1"/>
      <c r="F30" s="1"/>
      <c r="G30" s="1"/>
      <c r="H30" s="1"/>
      <c r="I30" s="1"/>
      <c r="J30" s="1"/>
      <c r="K30" s="1"/>
      <c r="L30" s="1"/>
      <c r="M30" s="1"/>
      <c r="N30" s="1"/>
      <c r="O30" s="1"/>
      <c r="P30" s="1"/>
      <c r="Q30" s="1"/>
      <c r="R30" s="1"/>
      <c r="S30" s="1"/>
      <c r="T30" s="1"/>
      <c r="U30" s="1"/>
      <c r="V30" s="1"/>
      <c r="W30" s="1"/>
      <c r="Y30" s="1"/>
      <c r="Z30" s="12" t="s">
        <v>313</v>
      </c>
      <c r="AA30" s="1"/>
      <c r="AB30" s="1"/>
      <c r="AC30" s="1"/>
      <c r="AD30" s="1"/>
      <c r="AE30" s="1"/>
      <c r="AF30" s="1"/>
      <c r="AG30" s="1"/>
      <c r="AH30" s="1"/>
      <c r="AI30" s="1"/>
      <c r="AJ30" s="1"/>
      <c r="AK30" s="1"/>
      <c r="AL30" s="1"/>
      <c r="AM30" s="1"/>
      <c r="AN30" s="1"/>
      <c r="AO30" s="1"/>
      <c r="AP30" s="1"/>
      <c r="AQ30" s="1"/>
      <c r="AR30" s="1"/>
      <c r="AS30" s="1"/>
      <c r="AT30" s="1"/>
      <c r="AU30" s="1"/>
      <c r="AW30" s="22"/>
      <c r="AX30" s="30" t="s">
        <v>314</v>
      </c>
      <c r="AY30" s="22"/>
      <c r="AZ30" s="22"/>
      <c r="BA30" s="22"/>
      <c r="BB30" s="22"/>
      <c r="BC30" s="22"/>
      <c r="BD30" s="22"/>
      <c r="BE30" s="22"/>
      <c r="BF30" s="22"/>
      <c r="BG30" s="22"/>
      <c r="BH30" s="22"/>
      <c r="BI30" s="22"/>
      <c r="BJ30" s="22"/>
      <c r="BK30" s="22"/>
      <c r="BL30" s="22"/>
      <c r="BM30" s="22"/>
      <c r="BN30" s="22"/>
      <c r="BO30" s="22"/>
      <c r="BP30" s="22"/>
      <c r="BQ30" s="22"/>
      <c r="BR30" s="22"/>
      <c r="BS30" s="22"/>
      <c r="BT30" s="38"/>
      <c r="BU30" s="22"/>
      <c r="BV30" s="30" t="s">
        <v>314</v>
      </c>
      <c r="BW30" s="22"/>
      <c r="BX30" s="22"/>
      <c r="BY30" s="22"/>
      <c r="BZ30" s="22"/>
      <c r="CA30" s="22"/>
      <c r="CB30" s="22"/>
      <c r="CC30" s="22"/>
      <c r="CD30" s="22"/>
      <c r="CE30" s="22"/>
      <c r="CF30" s="22"/>
      <c r="CG30" s="22"/>
      <c r="CH30" s="22"/>
      <c r="CI30" s="22"/>
      <c r="CJ30" s="22"/>
      <c r="CK30" s="22"/>
      <c r="CL30" s="22"/>
      <c r="CM30" s="22"/>
      <c r="CN30" s="22"/>
      <c r="CO30" s="22"/>
      <c r="CP30" s="22"/>
      <c r="CQ30" s="22"/>
      <c r="CR30" s="38"/>
      <c r="CS30" s="22"/>
      <c r="CT30" s="30" t="s">
        <v>314</v>
      </c>
      <c r="CU30" s="22"/>
      <c r="CV30" s="22"/>
      <c r="CW30" s="22"/>
      <c r="CX30" s="22"/>
      <c r="CY30" s="22"/>
      <c r="CZ30" s="22"/>
      <c r="DA30" s="22"/>
      <c r="DB30" s="22"/>
      <c r="DC30" s="22"/>
      <c r="DD30" s="22"/>
      <c r="DE30" s="22"/>
      <c r="DF30" s="22"/>
      <c r="DG30" s="22"/>
      <c r="DH30" s="22"/>
      <c r="DI30" s="22"/>
      <c r="DJ30" s="22"/>
      <c r="DK30" s="22"/>
      <c r="DL30" s="22"/>
      <c r="DM30" s="22"/>
      <c r="DN30" s="22"/>
      <c r="DO30" s="22"/>
      <c r="DP30" s="38"/>
      <c r="DQ30" s="22"/>
      <c r="DR30" s="30" t="s">
        <v>314</v>
      </c>
      <c r="DS30" s="22"/>
      <c r="DT30" s="22"/>
      <c r="DU30" s="22"/>
      <c r="DV30" s="22"/>
      <c r="DW30" s="22"/>
      <c r="DX30" s="22"/>
      <c r="DY30" s="22"/>
      <c r="DZ30" s="22"/>
      <c r="EA30" s="22"/>
      <c r="EB30" s="22"/>
      <c r="EC30" s="22"/>
      <c r="ED30" s="22"/>
      <c r="EE30" s="22"/>
      <c r="EF30" s="22"/>
      <c r="EG30" s="22"/>
      <c r="EH30" s="22"/>
      <c r="EI30" s="22"/>
      <c r="EJ30" s="22"/>
      <c r="EK30" s="22"/>
      <c r="EL30" s="22"/>
      <c r="EM30" s="22"/>
      <c r="EO30" s="1"/>
      <c r="EP30" s="12" t="s">
        <v>313</v>
      </c>
      <c r="EQ30" s="1"/>
      <c r="ER30" s="1"/>
      <c r="ES30" s="1"/>
      <c r="ET30" s="1"/>
      <c r="EU30" s="1"/>
      <c r="EV30" s="1"/>
      <c r="EW30" s="1"/>
      <c r="EX30" s="1"/>
      <c r="EY30" s="1"/>
      <c r="EZ30" s="1"/>
      <c r="FA30" s="1"/>
      <c r="FB30" s="1"/>
      <c r="FC30" s="1"/>
      <c r="FD30" s="1"/>
      <c r="FE30" s="1"/>
      <c r="FF30" s="1"/>
      <c r="FG30" s="1"/>
      <c r="FH30" s="1"/>
      <c r="FI30" s="1"/>
      <c r="FJ30" s="1"/>
      <c r="FK30" s="1"/>
      <c r="FM30" s="1"/>
      <c r="FN30" s="12" t="s">
        <v>313</v>
      </c>
      <c r="FO30" s="1"/>
      <c r="FP30" s="1"/>
      <c r="FQ30" s="1"/>
      <c r="FR30" s="1"/>
      <c r="FS30" s="1"/>
      <c r="FT30" s="1"/>
      <c r="FU30" s="1"/>
      <c r="FV30" s="1"/>
      <c r="FW30" s="1"/>
      <c r="FX30" s="1"/>
      <c r="FY30" s="1"/>
      <c r="FZ30" s="1"/>
      <c r="GA30" s="1"/>
      <c r="GB30" s="1"/>
      <c r="GC30" s="1"/>
      <c r="GD30" s="1"/>
      <c r="GE30" s="1"/>
      <c r="GF30" s="1"/>
      <c r="GG30" s="1"/>
      <c r="GH30" s="1"/>
      <c r="GI30" s="1"/>
      <c r="GK30" s="1"/>
      <c r="GL30" s="12" t="s">
        <v>313</v>
      </c>
      <c r="GM30" s="1"/>
      <c r="GN30" s="1"/>
      <c r="GO30" s="1"/>
      <c r="GP30" s="1"/>
      <c r="GQ30" s="1"/>
      <c r="GR30" s="1"/>
      <c r="GS30" s="1"/>
      <c r="GT30" s="1"/>
      <c r="GU30" s="1"/>
      <c r="GV30" s="1"/>
      <c r="GW30" s="1"/>
      <c r="GX30" s="1"/>
      <c r="GY30" s="1"/>
      <c r="GZ30" s="1"/>
      <c r="HA30" s="1"/>
      <c r="HB30" s="1"/>
      <c r="HC30" s="1"/>
      <c r="HD30" s="1"/>
      <c r="HE30" s="1"/>
      <c r="HF30" s="1"/>
      <c r="HG30" s="1"/>
    </row>
    <row r="31" spans="1:215" ht="15">
      <c r="A31" s="1"/>
      <c r="B31" s="13" t="s">
        <v>315</v>
      </c>
      <c r="C31" s="1">
        <v>811</v>
      </c>
      <c r="D31" s="1">
        <v>786</v>
      </c>
      <c r="E31" s="1">
        <v>896</v>
      </c>
      <c r="F31" s="1">
        <v>939</v>
      </c>
      <c r="G31" s="1">
        <v>981</v>
      </c>
      <c r="H31" s="9">
        <v>1004</v>
      </c>
      <c r="I31" s="1">
        <v>986</v>
      </c>
      <c r="J31" s="9">
        <v>1013</v>
      </c>
      <c r="K31" s="9">
        <v>1059</v>
      </c>
      <c r="L31" s="1">
        <v>989</v>
      </c>
      <c r="M31" s="9">
        <v>1059</v>
      </c>
      <c r="N31" s="9">
        <v>1198</v>
      </c>
      <c r="O31" s="9">
        <v>1216</v>
      </c>
      <c r="P31" s="9">
        <v>1073</v>
      </c>
      <c r="Q31" s="9">
        <v>1078</v>
      </c>
      <c r="R31" s="9">
        <v>1116</v>
      </c>
      <c r="S31" s="9">
        <v>1268</v>
      </c>
      <c r="T31" s="9">
        <v>1400</v>
      </c>
      <c r="U31" s="9">
        <v>1359</v>
      </c>
      <c r="V31" s="9">
        <v>1418</v>
      </c>
      <c r="W31" s="9">
        <v>1339</v>
      </c>
      <c r="Y31" s="1"/>
      <c r="Z31" s="13" t="s">
        <v>315</v>
      </c>
      <c r="AA31" s="9">
        <v>5593</v>
      </c>
      <c r="AB31" s="9">
        <v>5246</v>
      </c>
      <c r="AC31" s="9">
        <v>5560</v>
      </c>
      <c r="AD31" s="9">
        <v>5826</v>
      </c>
      <c r="AE31" s="9">
        <v>5991</v>
      </c>
      <c r="AF31" s="9">
        <v>5961</v>
      </c>
      <c r="AG31" s="9">
        <v>6041</v>
      </c>
      <c r="AH31" s="9">
        <v>5798</v>
      </c>
      <c r="AI31" s="9">
        <v>6163</v>
      </c>
      <c r="AJ31" s="9">
        <v>5641</v>
      </c>
      <c r="AK31" s="9">
        <v>6021</v>
      </c>
      <c r="AL31" s="9">
        <v>6961</v>
      </c>
      <c r="AM31" s="9">
        <v>7199</v>
      </c>
      <c r="AN31" s="9">
        <v>6354</v>
      </c>
      <c r="AO31" s="9">
        <v>5924</v>
      </c>
      <c r="AP31" s="9">
        <v>7777</v>
      </c>
      <c r="AQ31" s="9">
        <v>8399</v>
      </c>
      <c r="AR31" s="9">
        <v>9107</v>
      </c>
      <c r="AS31" s="9">
        <v>9708</v>
      </c>
      <c r="AT31" s="9">
        <v>9841</v>
      </c>
      <c r="AU31" s="9">
        <v>8727</v>
      </c>
      <c r="AW31" s="22"/>
      <c r="AX31" s="31" t="s">
        <v>316</v>
      </c>
      <c r="AY31" s="35">
        <v>4492</v>
      </c>
      <c r="AZ31" s="35">
        <v>4406</v>
      </c>
      <c r="BA31" s="35">
        <v>4677</v>
      </c>
      <c r="BB31" s="35">
        <v>4852</v>
      </c>
      <c r="BC31" s="35">
        <v>4870</v>
      </c>
      <c r="BD31" s="35">
        <v>4968</v>
      </c>
      <c r="BE31" s="35">
        <v>4852</v>
      </c>
      <c r="BF31" s="35">
        <v>4984</v>
      </c>
      <c r="BG31" s="35">
        <v>5183</v>
      </c>
      <c r="BH31" s="35">
        <v>4758</v>
      </c>
      <c r="BI31" s="35">
        <v>5273</v>
      </c>
      <c r="BJ31" s="35">
        <v>6643</v>
      </c>
      <c r="BK31" s="35">
        <v>6673</v>
      </c>
      <c r="BL31" s="35">
        <v>5530</v>
      </c>
      <c r="BM31" s="35">
        <v>4984</v>
      </c>
      <c r="BN31" s="35">
        <v>6403</v>
      </c>
      <c r="BO31" s="35">
        <v>7732</v>
      </c>
      <c r="BP31" s="35">
        <v>7053</v>
      </c>
      <c r="BQ31" s="35">
        <v>7245</v>
      </c>
      <c r="BR31" s="35">
        <v>7265</v>
      </c>
      <c r="BS31" s="35">
        <v>6547</v>
      </c>
      <c r="BT31" s="38"/>
      <c r="BU31" s="22"/>
      <c r="BV31" s="31" t="s">
        <v>316</v>
      </c>
      <c r="BW31" s="35">
        <v>25368</v>
      </c>
      <c r="BX31" s="35">
        <v>26153</v>
      </c>
      <c r="BY31" s="35">
        <v>27277</v>
      </c>
      <c r="BZ31" s="35">
        <v>28924</v>
      </c>
      <c r="CA31" s="35">
        <v>29374</v>
      </c>
      <c r="CB31" s="35">
        <v>30151</v>
      </c>
      <c r="CC31" s="35">
        <v>30113</v>
      </c>
      <c r="CD31" s="35">
        <v>32366</v>
      </c>
      <c r="CE31" s="35">
        <v>31295</v>
      </c>
      <c r="CF31" s="35">
        <v>33034</v>
      </c>
      <c r="CG31" s="35">
        <v>34276</v>
      </c>
      <c r="CH31" s="35">
        <v>37185</v>
      </c>
      <c r="CI31" s="35">
        <v>37340</v>
      </c>
      <c r="CJ31" s="35">
        <v>38421</v>
      </c>
      <c r="CK31" s="35">
        <v>37672</v>
      </c>
      <c r="CL31" s="35">
        <v>39954</v>
      </c>
      <c r="CM31" s="35">
        <v>43096</v>
      </c>
      <c r="CN31" s="35">
        <v>47159</v>
      </c>
      <c r="CO31" s="35">
        <v>49275</v>
      </c>
      <c r="CP31" s="35">
        <v>52133</v>
      </c>
      <c r="CQ31" s="35">
        <v>45836</v>
      </c>
      <c r="CR31" s="38"/>
      <c r="CS31" s="22"/>
      <c r="CT31" s="31" t="s">
        <v>316</v>
      </c>
      <c r="CU31" s="35">
        <v>56790</v>
      </c>
      <c r="CV31" s="35">
        <v>58077</v>
      </c>
      <c r="CW31" s="35">
        <v>62188</v>
      </c>
      <c r="CX31" s="35">
        <v>64811</v>
      </c>
      <c r="CY31" s="35">
        <v>68787</v>
      </c>
      <c r="CZ31" s="35">
        <v>73115</v>
      </c>
      <c r="DA31" s="35">
        <v>72848</v>
      </c>
      <c r="DB31" s="35">
        <v>75897</v>
      </c>
      <c r="DC31" s="35">
        <v>77199</v>
      </c>
      <c r="DD31" s="35">
        <v>82091</v>
      </c>
      <c r="DE31" s="35">
        <v>86547</v>
      </c>
      <c r="DF31" s="35">
        <v>88675</v>
      </c>
      <c r="DG31" s="35">
        <v>84808</v>
      </c>
      <c r="DH31" s="35">
        <v>92974</v>
      </c>
      <c r="DI31" s="35">
        <v>92964</v>
      </c>
      <c r="DJ31" s="35">
        <v>97755</v>
      </c>
      <c r="DK31" s="35">
        <v>104445</v>
      </c>
      <c r="DL31" s="35">
        <v>107956</v>
      </c>
      <c r="DM31" s="35">
        <v>115697</v>
      </c>
      <c r="DN31" s="35">
        <v>122356</v>
      </c>
      <c r="DO31" s="35">
        <v>101064</v>
      </c>
      <c r="DP31" s="38"/>
      <c r="DQ31" s="22"/>
      <c r="DR31" s="31" t="s">
        <v>316</v>
      </c>
      <c r="DS31" s="35">
        <v>4730</v>
      </c>
      <c r="DT31" s="35">
        <v>4614</v>
      </c>
      <c r="DU31" s="35">
        <v>4963</v>
      </c>
      <c r="DV31" s="35">
        <v>5143</v>
      </c>
      <c r="DW31" s="35">
        <v>5344</v>
      </c>
      <c r="DX31" s="35">
        <v>5204</v>
      </c>
      <c r="DY31" s="35">
        <v>5624</v>
      </c>
      <c r="DZ31" s="35">
        <v>5748</v>
      </c>
      <c r="EA31" s="35">
        <v>5520</v>
      </c>
      <c r="EB31" s="35">
        <v>5837</v>
      </c>
      <c r="EC31" s="35">
        <v>6701</v>
      </c>
      <c r="ED31" s="35">
        <v>6710</v>
      </c>
      <c r="EE31" s="35">
        <v>8642</v>
      </c>
      <c r="EF31" s="35">
        <v>9090</v>
      </c>
      <c r="EG31" s="35">
        <v>9446</v>
      </c>
      <c r="EH31" s="35">
        <v>9388</v>
      </c>
      <c r="EI31" s="35">
        <v>10033</v>
      </c>
      <c r="EJ31" s="35">
        <v>10211</v>
      </c>
      <c r="EK31" s="35">
        <v>11551</v>
      </c>
      <c r="EL31" s="35">
        <v>11816</v>
      </c>
      <c r="EM31" s="35">
        <v>10876</v>
      </c>
      <c r="EO31" s="1"/>
      <c r="EP31" s="13" t="s">
        <v>315</v>
      </c>
      <c r="EQ31" s="9">
        <v>5383</v>
      </c>
      <c r="ER31" s="9">
        <v>5301</v>
      </c>
      <c r="ES31" s="9">
        <v>5941</v>
      </c>
      <c r="ET31" s="9">
        <v>6278</v>
      </c>
      <c r="EU31" s="9">
        <v>6159</v>
      </c>
      <c r="EV31" s="9">
        <v>6120</v>
      </c>
      <c r="EW31" s="9">
        <v>6317</v>
      </c>
      <c r="EX31" s="9">
        <v>7200</v>
      </c>
      <c r="EY31" s="9">
        <v>8091</v>
      </c>
      <c r="EZ31" s="9">
        <v>8751</v>
      </c>
      <c r="FA31" s="9">
        <v>9351</v>
      </c>
      <c r="FB31" s="9">
        <v>8153</v>
      </c>
      <c r="FC31" s="9">
        <v>9929</v>
      </c>
      <c r="FD31" s="9">
        <v>10751</v>
      </c>
      <c r="FE31" s="9">
        <v>10363</v>
      </c>
      <c r="FF31" s="9">
        <v>11458</v>
      </c>
      <c r="FG31" s="9">
        <v>12130</v>
      </c>
      <c r="FH31" s="9">
        <v>12519</v>
      </c>
      <c r="FI31" s="9">
        <v>12492</v>
      </c>
      <c r="FJ31" s="9">
        <v>12687</v>
      </c>
      <c r="FK31" s="9">
        <v>11751</v>
      </c>
      <c r="FM31" s="1"/>
      <c r="FN31" s="13" t="s">
        <v>315</v>
      </c>
      <c r="FO31" s="9">
        <v>17412</v>
      </c>
      <c r="FP31" s="9">
        <v>18549</v>
      </c>
      <c r="FQ31" s="9">
        <v>19352</v>
      </c>
      <c r="FR31" s="9">
        <v>18481</v>
      </c>
      <c r="FS31" s="9">
        <v>18126</v>
      </c>
      <c r="FT31" s="9">
        <v>19427</v>
      </c>
      <c r="FU31" s="9">
        <v>18919</v>
      </c>
      <c r="FV31" s="9">
        <v>20917</v>
      </c>
      <c r="FW31" s="9">
        <v>20597</v>
      </c>
      <c r="FX31" s="9">
        <v>20393</v>
      </c>
      <c r="FY31" s="9">
        <v>20632</v>
      </c>
      <c r="FZ31" s="9">
        <v>19590</v>
      </c>
      <c r="GA31" s="9">
        <v>21915</v>
      </c>
      <c r="GB31" s="9">
        <v>24276</v>
      </c>
      <c r="GC31" s="9">
        <v>26189</v>
      </c>
      <c r="GD31" s="9">
        <v>25825</v>
      </c>
      <c r="GE31" s="9">
        <v>28003</v>
      </c>
      <c r="GF31" s="9">
        <v>29438</v>
      </c>
      <c r="GG31" s="9">
        <v>30843</v>
      </c>
      <c r="GH31" s="9">
        <v>32840</v>
      </c>
      <c r="GI31" s="9">
        <v>28009</v>
      </c>
      <c r="GK31" s="1"/>
      <c r="GL31" s="13" t="s">
        <v>315</v>
      </c>
      <c r="GM31" s="9">
        <v>20364</v>
      </c>
      <c r="GN31" s="9">
        <v>20201</v>
      </c>
      <c r="GO31" s="9">
        <v>20718</v>
      </c>
      <c r="GP31" s="9">
        <v>20807</v>
      </c>
      <c r="GQ31" s="9">
        <v>21899</v>
      </c>
      <c r="GR31" s="9">
        <v>21150</v>
      </c>
      <c r="GS31" s="9">
        <v>19385</v>
      </c>
      <c r="GT31" s="9">
        <v>20894</v>
      </c>
      <c r="GU31" s="9">
        <v>20308</v>
      </c>
      <c r="GV31" s="9">
        <v>20793</v>
      </c>
      <c r="GW31" s="9">
        <v>21704</v>
      </c>
      <c r="GX31" s="9">
        <v>20840</v>
      </c>
      <c r="GY31" s="9">
        <v>21865</v>
      </c>
      <c r="GZ31" s="9">
        <v>23036</v>
      </c>
      <c r="HA31" s="9">
        <v>24322</v>
      </c>
      <c r="HB31" s="9">
        <v>25938</v>
      </c>
      <c r="HC31" s="9">
        <v>29665</v>
      </c>
      <c r="HD31" s="9">
        <v>30930</v>
      </c>
      <c r="HE31" s="9">
        <v>32370</v>
      </c>
      <c r="HF31" s="9">
        <v>33129</v>
      </c>
      <c r="HG31" s="9">
        <v>31043</v>
      </c>
    </row>
    <row r="32" spans="1:215" ht="15">
      <c r="A32" s="300"/>
      <c r="B32" s="300"/>
      <c r="C32" s="1"/>
      <c r="D32" s="1"/>
      <c r="E32" s="1"/>
      <c r="F32" s="1"/>
      <c r="G32" s="1"/>
      <c r="H32" s="1"/>
      <c r="I32" s="1"/>
      <c r="J32" s="1"/>
      <c r="K32" s="1"/>
      <c r="L32" s="1"/>
      <c r="M32" s="1"/>
      <c r="N32" s="1"/>
      <c r="O32" s="1"/>
      <c r="P32" s="1"/>
      <c r="Q32" s="1"/>
      <c r="R32" s="1"/>
      <c r="S32" s="1"/>
      <c r="T32" s="1"/>
      <c r="U32" s="1"/>
      <c r="V32" s="1"/>
      <c r="W32" s="1"/>
      <c r="Y32" s="300"/>
      <c r="Z32" s="300"/>
      <c r="AA32" s="1"/>
      <c r="AB32" s="1"/>
      <c r="AC32" s="1"/>
      <c r="AD32" s="1"/>
      <c r="AE32" s="1"/>
      <c r="AF32" s="1"/>
      <c r="AG32" s="1"/>
      <c r="AH32" s="1"/>
      <c r="AI32" s="1"/>
      <c r="AJ32" s="1"/>
      <c r="AK32" s="1"/>
      <c r="AL32" s="1"/>
      <c r="AM32" s="1"/>
      <c r="AN32" s="1"/>
      <c r="AO32" s="1"/>
      <c r="AP32" s="1"/>
      <c r="AQ32" s="1"/>
      <c r="AR32" s="1"/>
      <c r="AS32" s="1"/>
      <c r="AT32" s="1"/>
      <c r="AU32" s="1"/>
      <c r="AW32" s="310"/>
      <c r="AX32" s="310"/>
      <c r="AY32" s="22"/>
      <c r="AZ32" s="22"/>
      <c r="BA32" s="22"/>
      <c r="BB32" s="22"/>
      <c r="BC32" s="22"/>
      <c r="BD32" s="22"/>
      <c r="BE32" s="22"/>
      <c r="BF32" s="22"/>
      <c r="BG32" s="22"/>
      <c r="BH32" s="22"/>
      <c r="BI32" s="22"/>
      <c r="BJ32" s="22"/>
      <c r="BK32" s="22"/>
      <c r="BL32" s="22"/>
      <c r="BM32" s="22"/>
      <c r="BN32" s="22"/>
      <c r="BO32" s="22"/>
      <c r="BP32" s="22"/>
      <c r="BQ32" s="22"/>
      <c r="BR32" s="22"/>
      <c r="BS32" s="22"/>
      <c r="BT32" s="38"/>
      <c r="BU32" s="310"/>
      <c r="BV32" s="310"/>
      <c r="BW32" s="22"/>
      <c r="BX32" s="22"/>
      <c r="BY32" s="22"/>
      <c r="BZ32" s="22"/>
      <c r="CA32" s="22"/>
      <c r="CB32" s="22"/>
      <c r="CC32" s="22"/>
      <c r="CD32" s="22"/>
      <c r="CE32" s="22"/>
      <c r="CF32" s="22"/>
      <c r="CG32" s="22"/>
      <c r="CH32" s="22"/>
      <c r="CI32" s="22"/>
      <c r="CJ32" s="22"/>
      <c r="CK32" s="22"/>
      <c r="CL32" s="22"/>
      <c r="CM32" s="22"/>
      <c r="CN32" s="22"/>
      <c r="CO32" s="22"/>
      <c r="CP32" s="22"/>
      <c r="CQ32" s="22"/>
      <c r="CR32" s="38"/>
      <c r="CS32" s="310"/>
      <c r="CT32" s="310"/>
      <c r="CU32" s="22"/>
      <c r="CV32" s="22"/>
      <c r="CW32" s="22"/>
      <c r="CX32" s="22"/>
      <c r="CY32" s="22"/>
      <c r="CZ32" s="22"/>
      <c r="DA32" s="22"/>
      <c r="DB32" s="22"/>
      <c r="DC32" s="22"/>
      <c r="DD32" s="22"/>
      <c r="DE32" s="22"/>
      <c r="DF32" s="22"/>
      <c r="DG32" s="22"/>
      <c r="DH32" s="22"/>
      <c r="DI32" s="22"/>
      <c r="DJ32" s="22"/>
      <c r="DK32" s="22"/>
      <c r="DL32" s="22"/>
      <c r="DM32" s="22"/>
      <c r="DN32" s="22"/>
      <c r="DO32" s="22"/>
      <c r="DP32" s="38"/>
      <c r="DQ32" s="310"/>
      <c r="DR32" s="310"/>
      <c r="DS32" s="22"/>
      <c r="DT32" s="22"/>
      <c r="DU32" s="22"/>
      <c r="DV32" s="22"/>
      <c r="DW32" s="22"/>
      <c r="DX32" s="22"/>
      <c r="DY32" s="22"/>
      <c r="DZ32" s="22"/>
      <c r="EA32" s="22"/>
      <c r="EB32" s="22"/>
      <c r="EC32" s="22"/>
      <c r="ED32" s="22"/>
      <c r="EE32" s="22"/>
      <c r="EF32" s="22"/>
      <c r="EG32" s="22"/>
      <c r="EH32" s="22"/>
      <c r="EI32" s="22"/>
      <c r="EJ32" s="22"/>
      <c r="EK32" s="22"/>
      <c r="EL32" s="22"/>
      <c r="EM32" s="22"/>
      <c r="EO32" s="300"/>
      <c r="EP32" s="300"/>
      <c r="EQ32" s="1"/>
      <c r="ER32" s="1"/>
      <c r="ES32" s="1"/>
      <c r="ET32" s="1"/>
      <c r="EU32" s="1"/>
      <c r="EV32" s="1"/>
      <c r="EW32" s="1"/>
      <c r="EX32" s="1"/>
      <c r="EY32" s="1"/>
      <c r="EZ32" s="1"/>
      <c r="FA32" s="1"/>
      <c r="FB32" s="1"/>
      <c r="FC32" s="1"/>
      <c r="FD32" s="1"/>
      <c r="FE32" s="1"/>
      <c r="FF32" s="1"/>
      <c r="FG32" s="1"/>
      <c r="FH32" s="1"/>
      <c r="FI32" s="1"/>
      <c r="FJ32" s="1"/>
      <c r="FK32" s="1"/>
      <c r="FM32" s="300"/>
      <c r="FN32" s="300"/>
      <c r="FO32" s="1"/>
      <c r="FP32" s="1"/>
      <c r="FQ32" s="1"/>
      <c r="FR32" s="1"/>
      <c r="FS32" s="1"/>
      <c r="FT32" s="1"/>
      <c r="FU32" s="1"/>
      <c r="FV32" s="1"/>
      <c r="FW32" s="1"/>
      <c r="FX32" s="1"/>
      <c r="FY32" s="1"/>
      <c r="FZ32" s="1"/>
      <c r="GA32" s="1"/>
      <c r="GB32" s="1"/>
      <c r="GC32" s="1"/>
      <c r="GD32" s="1"/>
      <c r="GE32" s="1"/>
      <c r="GF32" s="1"/>
      <c r="GG32" s="1"/>
      <c r="GH32" s="1"/>
      <c r="GI32" s="1"/>
      <c r="GK32" s="300"/>
      <c r="GL32" s="300"/>
      <c r="GM32" s="1"/>
      <c r="GN32" s="1"/>
      <c r="GO32" s="1"/>
      <c r="GP32" s="1"/>
      <c r="GQ32" s="1"/>
      <c r="GR32" s="1"/>
      <c r="GS32" s="1"/>
      <c r="GT32" s="1"/>
      <c r="GU32" s="1"/>
      <c r="GV32" s="1"/>
      <c r="GW32" s="1"/>
      <c r="GX32" s="1"/>
      <c r="GY32" s="1"/>
      <c r="GZ32" s="1"/>
      <c r="HA32" s="1"/>
      <c r="HB32" s="1"/>
      <c r="HC32" s="1"/>
      <c r="HD32" s="1"/>
      <c r="HE32" s="1"/>
      <c r="HF32" s="1"/>
      <c r="HG32" s="1"/>
    </row>
    <row r="33" spans="1:215" ht="15">
      <c r="A33" s="5"/>
      <c r="B33" s="12" t="s">
        <v>317</v>
      </c>
      <c r="C33" s="11">
        <v>2.6</v>
      </c>
      <c r="D33" s="11">
        <v>2.79</v>
      </c>
      <c r="E33" s="11">
        <v>2.78</v>
      </c>
      <c r="F33" s="11">
        <v>2.77</v>
      </c>
      <c r="G33" s="11">
        <v>2.75</v>
      </c>
      <c r="H33" s="11">
        <v>2.75</v>
      </c>
      <c r="I33" s="11">
        <v>2.73</v>
      </c>
      <c r="J33" s="11">
        <v>2.71</v>
      </c>
      <c r="K33" s="11">
        <v>2.63</v>
      </c>
      <c r="L33" s="11">
        <v>2.63</v>
      </c>
      <c r="M33" s="11">
        <v>2.6</v>
      </c>
      <c r="N33" s="11">
        <v>2.57</v>
      </c>
      <c r="O33" s="11">
        <v>2.5499999999999998</v>
      </c>
      <c r="P33" s="11">
        <v>2.52</v>
      </c>
      <c r="Q33" s="11">
        <v>2.4900000000000002</v>
      </c>
      <c r="R33" s="11">
        <v>2.4700000000000002</v>
      </c>
      <c r="S33" s="11">
        <v>2.44</v>
      </c>
      <c r="T33" s="11">
        <v>2.4</v>
      </c>
      <c r="U33" s="11">
        <v>2.37</v>
      </c>
      <c r="V33" s="11">
        <v>2.34</v>
      </c>
      <c r="W33" s="11">
        <v>2.31</v>
      </c>
      <c r="Y33" s="5"/>
      <c r="Z33" s="12" t="s">
        <v>317</v>
      </c>
      <c r="AA33" s="11">
        <v>2.5099999999999998</v>
      </c>
      <c r="AB33" s="11">
        <v>2.48</v>
      </c>
      <c r="AC33" s="11">
        <v>2.4700000000000002</v>
      </c>
      <c r="AD33" s="11">
        <v>2.46</v>
      </c>
      <c r="AE33" s="11">
        <v>2.44</v>
      </c>
      <c r="AF33" s="11">
        <v>2.42</v>
      </c>
      <c r="AG33" s="11">
        <v>2.4</v>
      </c>
      <c r="AH33" s="11">
        <v>2.38</v>
      </c>
      <c r="AI33" s="11">
        <v>2.35</v>
      </c>
      <c r="AJ33" s="11">
        <v>2.33</v>
      </c>
      <c r="AK33" s="11">
        <v>2.31</v>
      </c>
      <c r="AL33" s="11">
        <v>2.2799999999999998</v>
      </c>
      <c r="AM33" s="11">
        <v>2.2599999999999998</v>
      </c>
      <c r="AN33" s="11">
        <v>2.2400000000000002</v>
      </c>
      <c r="AO33" s="11">
        <v>2.21</v>
      </c>
      <c r="AP33" s="11">
        <v>2.1800000000000002</v>
      </c>
      <c r="AQ33" s="11">
        <v>2.15</v>
      </c>
      <c r="AR33" s="11">
        <v>2.12</v>
      </c>
      <c r="AS33" s="11">
        <v>2.09</v>
      </c>
      <c r="AT33" s="11">
        <v>2.0699999999999998</v>
      </c>
      <c r="AU33" s="11">
        <v>2.06</v>
      </c>
      <c r="AW33" s="32"/>
      <c r="AX33" s="30" t="s">
        <v>318</v>
      </c>
      <c r="AY33" s="27">
        <v>2.56</v>
      </c>
      <c r="AZ33" s="27">
        <v>2.54</v>
      </c>
      <c r="BA33" s="27">
        <v>2.5299999999999998</v>
      </c>
      <c r="BB33" s="27">
        <v>2.52</v>
      </c>
      <c r="BC33" s="27">
        <v>2.52</v>
      </c>
      <c r="BD33" s="27">
        <v>2.5</v>
      </c>
      <c r="BE33" s="27">
        <v>2.4900000000000002</v>
      </c>
      <c r="BF33" s="27">
        <v>2.46</v>
      </c>
      <c r="BG33" s="27">
        <v>2.44</v>
      </c>
      <c r="BH33" s="27">
        <v>2.42</v>
      </c>
      <c r="BI33" s="27">
        <v>2.39</v>
      </c>
      <c r="BJ33" s="27">
        <v>2.36</v>
      </c>
      <c r="BK33" s="27">
        <v>2.34</v>
      </c>
      <c r="BL33" s="27">
        <v>2.31</v>
      </c>
      <c r="BM33" s="27">
        <v>2.31</v>
      </c>
      <c r="BN33" s="27">
        <v>2.2599999999999998</v>
      </c>
      <c r="BO33" s="27">
        <v>2.23</v>
      </c>
      <c r="BP33" s="27">
        <v>2.21</v>
      </c>
      <c r="BQ33" s="27">
        <v>2.1800000000000002</v>
      </c>
      <c r="BR33" s="27">
        <v>2.15</v>
      </c>
      <c r="BS33" s="27">
        <v>2.12</v>
      </c>
      <c r="BT33" s="38"/>
      <c r="BU33" s="32"/>
      <c r="BV33" s="30" t="s">
        <v>318</v>
      </c>
      <c r="BW33" s="27">
        <v>2.5</v>
      </c>
      <c r="BX33" s="27">
        <v>2.48</v>
      </c>
      <c r="BY33" s="27">
        <v>2.46</v>
      </c>
      <c r="BZ33" s="27">
        <v>2.46</v>
      </c>
      <c r="CA33" s="27">
        <v>2.4500000000000002</v>
      </c>
      <c r="CB33" s="27">
        <v>2.42</v>
      </c>
      <c r="CC33" s="27">
        <v>2.42</v>
      </c>
      <c r="CD33" s="27">
        <v>2.4</v>
      </c>
      <c r="CE33" s="27">
        <v>2.37</v>
      </c>
      <c r="CF33" s="27">
        <v>2.34</v>
      </c>
      <c r="CG33" s="27">
        <v>2.31</v>
      </c>
      <c r="CH33" s="27">
        <v>2.29</v>
      </c>
      <c r="CI33" s="27">
        <v>2.27</v>
      </c>
      <c r="CJ33" s="27">
        <v>2.2400000000000002</v>
      </c>
      <c r="CK33" s="27">
        <v>2.2200000000000002</v>
      </c>
      <c r="CL33" s="27">
        <v>2.21</v>
      </c>
      <c r="CM33" s="27">
        <v>2.19</v>
      </c>
      <c r="CN33" s="27">
        <v>2.17</v>
      </c>
      <c r="CO33" s="27">
        <v>2.14</v>
      </c>
      <c r="CP33" s="27">
        <v>2.12</v>
      </c>
      <c r="CQ33" s="27">
        <v>2.09</v>
      </c>
      <c r="CR33" s="38"/>
      <c r="CS33" s="32"/>
      <c r="CT33" s="30" t="s">
        <v>318</v>
      </c>
      <c r="CU33" s="27">
        <v>2.3199999999999998</v>
      </c>
      <c r="CV33" s="27">
        <v>2.2799999999999998</v>
      </c>
      <c r="CW33" s="27">
        <v>2.27</v>
      </c>
      <c r="CX33" s="27">
        <v>2.2599999999999998</v>
      </c>
      <c r="CY33" s="27">
        <v>2.25</v>
      </c>
      <c r="CZ33" s="27">
        <v>2.23</v>
      </c>
      <c r="DA33" s="27">
        <v>2.2200000000000002</v>
      </c>
      <c r="DB33" s="27">
        <v>2.2000000000000002</v>
      </c>
      <c r="DC33" s="27">
        <v>2.1800000000000002</v>
      </c>
      <c r="DD33" s="27">
        <v>2.16</v>
      </c>
      <c r="DE33" s="27">
        <v>2.14</v>
      </c>
      <c r="DF33" s="27">
        <v>2.13</v>
      </c>
      <c r="DG33" s="27">
        <v>2.11</v>
      </c>
      <c r="DH33" s="27">
        <v>2.09</v>
      </c>
      <c r="DI33" s="27">
        <v>2.08</v>
      </c>
      <c r="DJ33" s="27">
        <v>2.06</v>
      </c>
      <c r="DK33" s="27">
        <v>2.04</v>
      </c>
      <c r="DL33" s="27">
        <v>2.02</v>
      </c>
      <c r="DM33" s="27">
        <v>1.99</v>
      </c>
      <c r="DN33" s="27">
        <v>1.97</v>
      </c>
      <c r="DO33" s="27">
        <v>1.94</v>
      </c>
      <c r="DP33" s="38"/>
      <c r="DQ33" s="32"/>
      <c r="DR33" s="30" t="s">
        <v>318</v>
      </c>
      <c r="DS33" s="27">
        <v>3.03</v>
      </c>
      <c r="DT33" s="27">
        <v>3.01</v>
      </c>
      <c r="DU33" s="27">
        <v>3</v>
      </c>
      <c r="DV33" s="27">
        <v>3</v>
      </c>
      <c r="DW33" s="27">
        <v>3</v>
      </c>
      <c r="DX33" s="27">
        <v>2.96</v>
      </c>
      <c r="DY33" s="27">
        <v>2.95</v>
      </c>
      <c r="DZ33" s="27">
        <v>2.92</v>
      </c>
      <c r="EA33" s="27">
        <v>2.9</v>
      </c>
      <c r="EB33" s="27">
        <v>2.86</v>
      </c>
      <c r="EC33" s="27">
        <v>2.84</v>
      </c>
      <c r="ED33" s="27">
        <v>2.78</v>
      </c>
      <c r="EE33" s="27">
        <v>2.75</v>
      </c>
      <c r="EF33" s="27">
        <v>2.72</v>
      </c>
      <c r="EG33" s="27">
        <v>2.69</v>
      </c>
      <c r="EH33" s="27">
        <v>2.66</v>
      </c>
      <c r="EI33" s="27">
        <v>2.63</v>
      </c>
      <c r="EJ33" s="27">
        <v>2.6</v>
      </c>
      <c r="EK33" s="27">
        <v>2.57</v>
      </c>
      <c r="EL33" s="27">
        <v>2.54</v>
      </c>
      <c r="EM33" s="27">
        <v>2.5299999999999998</v>
      </c>
      <c r="EO33" s="5"/>
      <c r="EP33" s="12" t="s">
        <v>317</v>
      </c>
      <c r="EQ33" s="11">
        <v>2.79</v>
      </c>
      <c r="ER33" s="11">
        <v>2.78</v>
      </c>
      <c r="ES33" s="11">
        <v>2.77</v>
      </c>
      <c r="ET33" s="11">
        <v>2.76</v>
      </c>
      <c r="EU33" s="11">
        <v>2.75</v>
      </c>
      <c r="EV33" s="11">
        <v>2.74</v>
      </c>
      <c r="EW33" s="11">
        <v>2.71</v>
      </c>
      <c r="EX33" s="11">
        <v>2.68</v>
      </c>
      <c r="EY33" s="11">
        <v>2.64</v>
      </c>
      <c r="EZ33" s="11">
        <v>2.6</v>
      </c>
      <c r="FA33" s="11">
        <v>2.58</v>
      </c>
      <c r="FB33" s="11">
        <v>2.5499999999999998</v>
      </c>
      <c r="FC33" s="11">
        <v>2.4900000000000002</v>
      </c>
      <c r="FD33" s="11">
        <v>2.46</v>
      </c>
      <c r="FE33" s="11">
        <v>2.44</v>
      </c>
      <c r="FF33" s="11">
        <v>2.41</v>
      </c>
      <c r="FG33" s="11">
        <v>2.4</v>
      </c>
      <c r="FH33" s="11">
        <v>2.38</v>
      </c>
      <c r="FI33" s="11">
        <v>2.36</v>
      </c>
      <c r="FJ33" s="11">
        <v>2.35</v>
      </c>
      <c r="FK33" s="11">
        <v>2.33</v>
      </c>
      <c r="FM33" s="5"/>
      <c r="FN33" s="12" t="s">
        <v>317</v>
      </c>
      <c r="FO33" s="11">
        <v>2.94</v>
      </c>
      <c r="FP33" s="11">
        <v>2.91</v>
      </c>
      <c r="FQ33" s="11">
        <v>2.89</v>
      </c>
      <c r="FR33" s="11">
        <v>2.87</v>
      </c>
      <c r="FS33" s="11">
        <v>2.86</v>
      </c>
      <c r="FT33" s="11">
        <v>2.83</v>
      </c>
      <c r="FU33" s="11">
        <v>2.8</v>
      </c>
      <c r="FV33" s="11">
        <v>2.77</v>
      </c>
      <c r="FW33" s="11">
        <v>2.74</v>
      </c>
      <c r="FX33" s="11">
        <v>2.72</v>
      </c>
      <c r="FY33" s="11">
        <v>2.69</v>
      </c>
      <c r="FZ33" s="11">
        <v>2.68</v>
      </c>
      <c r="GA33" s="11">
        <v>2.64</v>
      </c>
      <c r="GB33" s="11">
        <v>2.61</v>
      </c>
      <c r="GC33" s="11">
        <v>2.59</v>
      </c>
      <c r="GD33" s="11">
        <v>2.56</v>
      </c>
      <c r="GE33" s="11">
        <v>2.5499999999999998</v>
      </c>
      <c r="GF33" s="11">
        <v>2.5299999999999998</v>
      </c>
      <c r="GG33" s="11">
        <v>2.5099999999999998</v>
      </c>
      <c r="GH33" s="11">
        <v>2.4900000000000002</v>
      </c>
      <c r="GI33" s="11">
        <v>2.48</v>
      </c>
      <c r="GK33" s="5"/>
      <c r="GL33" s="12" t="s">
        <v>317</v>
      </c>
      <c r="GM33" s="11">
        <v>2.56</v>
      </c>
      <c r="GN33" s="11">
        <v>2.5299999999999998</v>
      </c>
      <c r="GO33" s="11">
        <v>2.5299999999999998</v>
      </c>
      <c r="GP33" s="11">
        <v>2.52</v>
      </c>
      <c r="GQ33" s="11">
        <v>2.5099999999999998</v>
      </c>
      <c r="GR33" s="11">
        <v>2.5</v>
      </c>
      <c r="GS33" s="11">
        <v>2.4700000000000002</v>
      </c>
      <c r="GT33" s="11">
        <v>2.46</v>
      </c>
      <c r="GU33" s="11">
        <v>2.4500000000000002</v>
      </c>
      <c r="GV33" s="11">
        <v>2.4300000000000002</v>
      </c>
      <c r="GW33" s="11">
        <v>2.4</v>
      </c>
      <c r="GX33" s="11">
        <v>2.39</v>
      </c>
      <c r="GY33" s="11">
        <v>2.35</v>
      </c>
      <c r="GZ33" s="11">
        <v>2.34</v>
      </c>
      <c r="HA33" s="11">
        <v>2.3199999999999998</v>
      </c>
      <c r="HB33" s="11">
        <v>2.2999999999999998</v>
      </c>
      <c r="HC33" s="11">
        <v>2.27</v>
      </c>
      <c r="HD33" s="11">
        <v>2.25</v>
      </c>
      <c r="HE33" s="11">
        <v>2.23</v>
      </c>
      <c r="HF33" s="11">
        <v>2.19</v>
      </c>
      <c r="HG33" s="11">
        <v>2.17</v>
      </c>
    </row>
    <row r="34" spans="1:215" ht="15">
      <c r="A34" s="300"/>
      <c r="B34" s="300"/>
      <c r="C34" s="1"/>
      <c r="D34" s="1"/>
      <c r="E34" s="1"/>
      <c r="F34" s="1"/>
      <c r="G34" s="1"/>
      <c r="H34" s="1"/>
      <c r="I34" s="1"/>
      <c r="J34" s="1"/>
      <c r="K34" s="1"/>
      <c r="L34" s="1"/>
      <c r="M34" s="1"/>
      <c r="N34" s="1"/>
      <c r="O34" s="1"/>
      <c r="P34" s="1"/>
      <c r="Q34" s="1"/>
      <c r="R34" s="1"/>
      <c r="S34" s="1"/>
      <c r="T34" s="1"/>
      <c r="U34" s="1"/>
      <c r="V34" s="1"/>
      <c r="W34" s="1"/>
      <c r="Y34" s="300"/>
      <c r="Z34" s="300"/>
      <c r="AA34" s="1"/>
      <c r="AB34" s="1"/>
      <c r="AC34" s="1"/>
      <c r="AD34" s="1"/>
      <c r="AE34" s="1"/>
      <c r="AF34" s="1"/>
      <c r="AG34" s="1"/>
      <c r="AH34" s="1"/>
      <c r="AI34" s="1"/>
      <c r="AJ34" s="1"/>
      <c r="AK34" s="1"/>
      <c r="AL34" s="1"/>
      <c r="AM34" s="1"/>
      <c r="AN34" s="1"/>
      <c r="AO34" s="1"/>
      <c r="AP34" s="1"/>
      <c r="AQ34" s="1"/>
      <c r="AR34" s="1"/>
      <c r="AS34" s="1"/>
      <c r="AT34" s="1"/>
      <c r="AU34" s="1"/>
      <c r="AW34" s="310"/>
      <c r="AX34" s="310"/>
      <c r="AY34" s="22"/>
      <c r="AZ34" s="22"/>
      <c r="BA34" s="22"/>
      <c r="BB34" s="22"/>
      <c r="BC34" s="22"/>
      <c r="BD34" s="22"/>
      <c r="BE34" s="22"/>
      <c r="BF34" s="22"/>
      <c r="BG34" s="22"/>
      <c r="BH34" s="22"/>
      <c r="BI34" s="22"/>
      <c r="BJ34" s="22"/>
      <c r="BK34" s="22"/>
      <c r="BL34" s="22"/>
      <c r="BM34" s="22"/>
      <c r="BN34" s="22"/>
      <c r="BO34" s="22"/>
      <c r="BP34" s="22"/>
      <c r="BQ34" s="22"/>
      <c r="BR34" s="22"/>
      <c r="BS34" s="22"/>
      <c r="BT34" s="38"/>
      <c r="BU34" s="310"/>
      <c r="BV34" s="310"/>
      <c r="BW34" s="22"/>
      <c r="BX34" s="22"/>
      <c r="BY34" s="22"/>
      <c r="BZ34" s="22"/>
      <c r="CA34" s="22"/>
      <c r="CB34" s="22"/>
      <c r="CC34" s="22"/>
      <c r="CD34" s="22"/>
      <c r="CE34" s="22"/>
      <c r="CF34" s="22"/>
      <c r="CG34" s="22"/>
      <c r="CH34" s="22"/>
      <c r="CI34" s="22"/>
      <c r="CJ34" s="22"/>
      <c r="CK34" s="22"/>
      <c r="CL34" s="22"/>
      <c r="CM34" s="22"/>
      <c r="CN34" s="22"/>
      <c r="CO34" s="22"/>
      <c r="CP34" s="22"/>
      <c r="CQ34" s="22"/>
      <c r="CR34" s="38"/>
      <c r="CS34" s="310"/>
      <c r="CT34" s="310"/>
      <c r="CU34" s="22"/>
      <c r="CV34" s="22"/>
      <c r="CW34" s="22"/>
      <c r="CX34" s="22"/>
      <c r="CY34" s="22"/>
      <c r="CZ34" s="22"/>
      <c r="DA34" s="22"/>
      <c r="DB34" s="22"/>
      <c r="DC34" s="22"/>
      <c r="DD34" s="22"/>
      <c r="DE34" s="22"/>
      <c r="DF34" s="22"/>
      <c r="DG34" s="22"/>
      <c r="DH34" s="22"/>
      <c r="DI34" s="22"/>
      <c r="DJ34" s="22"/>
      <c r="DK34" s="22"/>
      <c r="DL34" s="22"/>
      <c r="DM34" s="22"/>
      <c r="DN34" s="22"/>
      <c r="DO34" s="22"/>
      <c r="DP34" s="38"/>
      <c r="DQ34" s="310"/>
      <c r="DR34" s="310"/>
      <c r="DS34" s="22"/>
      <c r="DT34" s="22"/>
      <c r="DU34" s="22"/>
      <c r="DV34" s="22"/>
      <c r="DW34" s="22"/>
      <c r="DX34" s="22"/>
      <c r="DY34" s="22"/>
      <c r="DZ34" s="22"/>
      <c r="EA34" s="22"/>
      <c r="EB34" s="22"/>
      <c r="EC34" s="22"/>
      <c r="ED34" s="22"/>
      <c r="EE34" s="22"/>
      <c r="EF34" s="22"/>
      <c r="EG34" s="22"/>
      <c r="EH34" s="22"/>
      <c r="EI34" s="22"/>
      <c r="EJ34" s="22"/>
      <c r="EK34" s="22"/>
      <c r="EL34" s="22"/>
      <c r="EM34" s="22"/>
      <c r="EO34" s="300"/>
      <c r="EP34" s="300"/>
      <c r="EQ34" s="1"/>
      <c r="ER34" s="1"/>
      <c r="ES34" s="1"/>
      <c r="ET34" s="1"/>
      <c r="EU34" s="1"/>
      <c r="EV34" s="1"/>
      <c r="EW34" s="1"/>
      <c r="EX34" s="1"/>
      <c r="EY34" s="1"/>
      <c r="EZ34" s="1"/>
      <c r="FA34" s="1"/>
      <c r="FB34" s="1"/>
      <c r="FC34" s="1"/>
      <c r="FD34" s="1"/>
      <c r="FE34" s="1"/>
      <c r="FF34" s="1"/>
      <c r="FG34" s="1"/>
      <c r="FH34" s="1"/>
      <c r="FI34" s="1"/>
      <c r="FJ34" s="1"/>
      <c r="FK34" s="1"/>
      <c r="FM34" s="300"/>
      <c r="FN34" s="300"/>
      <c r="FO34" s="1"/>
      <c r="FP34" s="1"/>
      <c r="FQ34" s="1"/>
      <c r="FR34" s="1"/>
      <c r="FS34" s="1"/>
      <c r="FT34" s="1"/>
      <c r="FU34" s="1"/>
      <c r="FV34" s="1"/>
      <c r="FW34" s="1"/>
      <c r="FX34" s="1"/>
      <c r="FY34" s="1"/>
      <c r="FZ34" s="1"/>
      <c r="GA34" s="1"/>
      <c r="GB34" s="1"/>
      <c r="GC34" s="1"/>
      <c r="GD34" s="1"/>
      <c r="GE34" s="1"/>
      <c r="GF34" s="1"/>
      <c r="GG34" s="1"/>
      <c r="GH34" s="1"/>
      <c r="GI34" s="1"/>
      <c r="GK34" s="300"/>
      <c r="GL34" s="300"/>
      <c r="GM34" s="1"/>
      <c r="GN34" s="1"/>
      <c r="GO34" s="1"/>
      <c r="GP34" s="1"/>
      <c r="GQ34" s="1"/>
      <c r="GR34" s="1"/>
      <c r="GS34" s="1"/>
      <c r="GT34" s="1"/>
      <c r="GU34" s="1"/>
      <c r="GV34" s="1"/>
      <c r="GW34" s="1"/>
      <c r="GX34" s="1"/>
      <c r="GY34" s="1"/>
      <c r="GZ34" s="1"/>
      <c r="HA34" s="1"/>
      <c r="HB34" s="1"/>
      <c r="HC34" s="1"/>
      <c r="HD34" s="1"/>
      <c r="HE34" s="1"/>
      <c r="HF34" s="1"/>
      <c r="HG34" s="1"/>
    </row>
    <row r="35" spans="1:215" ht="15">
      <c r="A35" s="300"/>
      <c r="B35" s="300"/>
      <c r="C35" s="1"/>
      <c r="D35" s="1"/>
      <c r="E35" s="1"/>
      <c r="F35" s="1"/>
      <c r="G35" s="1"/>
      <c r="H35" s="1"/>
      <c r="I35" s="1"/>
      <c r="J35" s="1"/>
      <c r="K35" s="1"/>
      <c r="L35" s="1"/>
      <c r="M35" s="1"/>
      <c r="N35" s="1"/>
      <c r="O35" s="1"/>
      <c r="P35" s="1"/>
      <c r="Q35" s="1"/>
      <c r="R35" s="1"/>
      <c r="S35" s="1"/>
      <c r="T35" s="1"/>
      <c r="U35" s="1"/>
      <c r="V35" s="1"/>
      <c r="W35" s="1"/>
      <c r="Y35" s="300"/>
      <c r="Z35" s="300"/>
      <c r="AA35" s="1"/>
      <c r="AB35" s="1"/>
      <c r="AC35" s="1"/>
      <c r="AD35" s="1"/>
      <c r="AE35" s="1"/>
      <c r="AF35" s="1"/>
      <c r="AG35" s="1"/>
      <c r="AH35" s="1"/>
      <c r="AI35" s="1"/>
      <c r="AJ35" s="1"/>
      <c r="AK35" s="1"/>
      <c r="AL35" s="1"/>
      <c r="AM35" s="1"/>
      <c r="AN35" s="1"/>
      <c r="AO35" s="1"/>
      <c r="AP35" s="1"/>
      <c r="AQ35" s="1"/>
      <c r="AR35" s="1"/>
      <c r="AS35" s="1"/>
      <c r="AT35" s="1"/>
      <c r="AU35" s="1"/>
      <c r="AW35" s="310"/>
      <c r="AX35" s="310"/>
      <c r="AY35" s="22"/>
      <c r="AZ35" s="22"/>
      <c r="BA35" s="22"/>
      <c r="BB35" s="22"/>
      <c r="BC35" s="22"/>
      <c r="BD35" s="22"/>
      <c r="BE35" s="22"/>
      <c r="BF35" s="22"/>
      <c r="BG35" s="22"/>
      <c r="BH35" s="22"/>
      <c r="BI35" s="22"/>
      <c r="BJ35" s="22"/>
      <c r="BK35" s="22"/>
      <c r="BL35" s="22"/>
      <c r="BM35" s="22"/>
      <c r="BN35" s="22"/>
      <c r="BO35" s="22"/>
      <c r="BP35" s="22"/>
      <c r="BQ35" s="22"/>
      <c r="BR35" s="22"/>
      <c r="BS35" s="22"/>
      <c r="BT35" s="38"/>
      <c r="BU35" s="310"/>
      <c r="BV35" s="310"/>
      <c r="BW35" s="22"/>
      <c r="BX35" s="22"/>
      <c r="BY35" s="22"/>
      <c r="BZ35" s="22"/>
      <c r="CA35" s="22"/>
      <c r="CB35" s="22"/>
      <c r="CC35" s="22"/>
      <c r="CD35" s="22"/>
      <c r="CE35" s="22"/>
      <c r="CF35" s="22"/>
      <c r="CG35" s="22"/>
      <c r="CH35" s="22"/>
      <c r="CI35" s="22"/>
      <c r="CJ35" s="22"/>
      <c r="CK35" s="22"/>
      <c r="CL35" s="22"/>
      <c r="CM35" s="22"/>
      <c r="CN35" s="22"/>
      <c r="CO35" s="22"/>
      <c r="CP35" s="22"/>
      <c r="CQ35" s="22"/>
      <c r="CR35" s="38"/>
      <c r="CS35" s="310"/>
      <c r="CT35" s="310"/>
      <c r="CU35" s="22"/>
      <c r="CV35" s="22"/>
      <c r="CW35" s="22"/>
      <c r="CX35" s="22"/>
      <c r="CY35" s="22"/>
      <c r="CZ35" s="22"/>
      <c r="DA35" s="22"/>
      <c r="DB35" s="22"/>
      <c r="DC35" s="22"/>
      <c r="DD35" s="22"/>
      <c r="DE35" s="22"/>
      <c r="DF35" s="22"/>
      <c r="DG35" s="22"/>
      <c r="DH35" s="22"/>
      <c r="DI35" s="22"/>
      <c r="DJ35" s="22"/>
      <c r="DK35" s="22"/>
      <c r="DL35" s="22"/>
      <c r="DM35" s="22"/>
      <c r="DN35" s="22"/>
      <c r="DO35" s="22"/>
      <c r="DP35" s="38"/>
      <c r="DQ35" s="310"/>
      <c r="DR35" s="310"/>
      <c r="DS35" s="22"/>
      <c r="DT35" s="22"/>
      <c r="DU35" s="22"/>
      <c r="DV35" s="22"/>
      <c r="DW35" s="22"/>
      <c r="DX35" s="22"/>
      <c r="DY35" s="22"/>
      <c r="DZ35" s="22"/>
      <c r="EA35" s="22"/>
      <c r="EB35" s="22"/>
      <c r="EC35" s="22"/>
      <c r="ED35" s="22"/>
      <c r="EE35" s="22"/>
      <c r="EF35" s="22"/>
      <c r="EG35" s="22"/>
      <c r="EH35" s="22"/>
      <c r="EI35" s="22"/>
      <c r="EJ35" s="22"/>
      <c r="EK35" s="22"/>
      <c r="EL35" s="22"/>
      <c r="EM35" s="22"/>
      <c r="EO35" s="300"/>
      <c r="EP35" s="300"/>
      <c r="EQ35" s="1"/>
      <c r="ER35" s="1"/>
      <c r="ES35" s="1"/>
      <c r="ET35" s="1"/>
      <c r="EU35" s="1"/>
      <c r="EV35" s="1"/>
      <c r="EW35" s="1"/>
      <c r="EX35" s="1"/>
      <c r="EY35" s="1"/>
      <c r="EZ35" s="1"/>
      <c r="FA35" s="1"/>
      <c r="FB35" s="1"/>
      <c r="FC35" s="1"/>
      <c r="FD35" s="1"/>
      <c r="FE35" s="1"/>
      <c r="FF35" s="1"/>
      <c r="FG35" s="1"/>
      <c r="FH35" s="1"/>
      <c r="FI35" s="1"/>
      <c r="FJ35" s="1"/>
      <c r="FK35" s="1"/>
      <c r="FM35" s="300"/>
      <c r="FN35" s="300"/>
      <c r="FO35" s="1"/>
      <c r="FP35" s="1"/>
      <c r="FQ35" s="1"/>
      <c r="FR35" s="1"/>
      <c r="FS35" s="1"/>
      <c r="FT35" s="1"/>
      <c r="FU35" s="1"/>
      <c r="FV35" s="1"/>
      <c r="FW35" s="1"/>
      <c r="FX35" s="1"/>
      <c r="FY35" s="1"/>
      <c r="FZ35" s="1"/>
      <c r="GA35" s="1"/>
      <c r="GB35" s="1"/>
      <c r="GC35" s="1"/>
      <c r="GD35" s="1"/>
      <c r="GE35" s="1"/>
      <c r="GF35" s="1"/>
      <c r="GG35" s="1"/>
      <c r="GH35" s="1"/>
      <c r="GI35" s="1"/>
      <c r="GK35" s="300"/>
      <c r="GL35" s="300"/>
      <c r="GM35" s="1"/>
      <c r="GN35" s="1"/>
      <c r="GO35" s="1"/>
      <c r="GP35" s="1"/>
      <c r="GQ35" s="1"/>
      <c r="GR35" s="1"/>
      <c r="GS35" s="1"/>
      <c r="GT35" s="1"/>
      <c r="GU35" s="1"/>
      <c r="GV35" s="1"/>
      <c r="GW35" s="1"/>
      <c r="GX35" s="1"/>
      <c r="GY35" s="1"/>
      <c r="GZ35" s="1"/>
      <c r="HA35" s="1"/>
      <c r="HB35" s="1"/>
      <c r="HC35" s="1"/>
      <c r="HD35" s="1"/>
      <c r="HE35" s="1"/>
      <c r="HF35" s="1"/>
      <c r="HG35" s="1"/>
    </row>
    <row r="36" spans="1:215" ht="90.75">
      <c r="A36" s="11"/>
      <c r="B36" s="41" t="s">
        <v>537</v>
      </c>
      <c r="C36" s="11">
        <v>0.1</v>
      </c>
      <c r="D36" s="11">
        <v>0.2</v>
      </c>
      <c r="E36" s="11">
        <v>0.2</v>
      </c>
      <c r="F36" s="11">
        <v>0.2</v>
      </c>
      <c r="G36" s="11">
        <v>0.2</v>
      </c>
      <c r="H36" s="11">
        <v>0.2</v>
      </c>
      <c r="I36" s="11">
        <v>0.2</v>
      </c>
      <c r="J36" s="11">
        <v>0.2</v>
      </c>
      <c r="K36" s="11">
        <v>0.2</v>
      </c>
      <c r="L36" s="11">
        <v>0.2</v>
      </c>
      <c r="M36" s="11">
        <v>0.2</v>
      </c>
      <c r="N36" s="11">
        <v>0.2</v>
      </c>
      <c r="O36" s="11">
        <v>0.2</v>
      </c>
      <c r="P36" s="11">
        <v>0.2</v>
      </c>
      <c r="Q36" s="11">
        <v>0.2</v>
      </c>
      <c r="R36" s="11">
        <v>0.2</v>
      </c>
      <c r="S36" s="11">
        <v>0.2</v>
      </c>
      <c r="T36" s="11">
        <v>0.2</v>
      </c>
      <c r="U36" s="11">
        <v>0.2</v>
      </c>
      <c r="V36" s="11">
        <v>0.2</v>
      </c>
      <c r="W36" s="11">
        <v>0.2</v>
      </c>
      <c r="Y36" s="11"/>
      <c r="Z36" s="41" t="s">
        <v>537</v>
      </c>
      <c r="AA36" s="11">
        <v>1</v>
      </c>
      <c r="AB36" s="11">
        <v>0.9</v>
      </c>
      <c r="AC36" s="11">
        <v>1</v>
      </c>
      <c r="AD36" s="11">
        <v>1</v>
      </c>
      <c r="AE36" s="11">
        <v>1</v>
      </c>
      <c r="AF36" s="11">
        <v>1</v>
      </c>
      <c r="AG36" s="11">
        <v>1</v>
      </c>
      <c r="AH36" s="11">
        <v>1</v>
      </c>
      <c r="AI36" s="11">
        <v>1</v>
      </c>
      <c r="AJ36" s="11">
        <v>0.9</v>
      </c>
      <c r="AK36" s="11">
        <v>0.9</v>
      </c>
      <c r="AL36" s="11">
        <v>1.1000000000000001</v>
      </c>
      <c r="AM36" s="11">
        <v>1.1000000000000001</v>
      </c>
      <c r="AN36" s="11">
        <v>1</v>
      </c>
      <c r="AO36" s="11">
        <v>0.9</v>
      </c>
      <c r="AP36" s="11">
        <v>1.1000000000000001</v>
      </c>
      <c r="AQ36" s="11">
        <v>1.2</v>
      </c>
      <c r="AR36" s="11">
        <v>1.3</v>
      </c>
      <c r="AS36" s="11">
        <v>1.4</v>
      </c>
      <c r="AT36" s="11">
        <v>1.4</v>
      </c>
      <c r="AU36" s="11">
        <v>1.2</v>
      </c>
      <c r="AW36" s="27"/>
      <c r="AX36" s="42" t="s">
        <v>537</v>
      </c>
      <c r="AY36" s="27">
        <v>0.8</v>
      </c>
      <c r="AZ36" s="27">
        <v>0.8</v>
      </c>
      <c r="BA36" s="27">
        <v>0.8</v>
      </c>
      <c r="BB36" s="27">
        <v>0.9</v>
      </c>
      <c r="BC36" s="27">
        <v>0.9</v>
      </c>
      <c r="BD36" s="27">
        <v>0.9</v>
      </c>
      <c r="BE36" s="27">
        <v>0.8</v>
      </c>
      <c r="BF36" s="27">
        <v>0.8</v>
      </c>
      <c r="BG36" s="27">
        <v>0.9</v>
      </c>
      <c r="BH36" s="27">
        <v>0.8</v>
      </c>
      <c r="BI36" s="27">
        <v>0.9</v>
      </c>
      <c r="BJ36" s="27">
        <v>1.1000000000000001</v>
      </c>
      <c r="BK36" s="27">
        <v>1.1000000000000001</v>
      </c>
      <c r="BL36" s="27">
        <v>0.9</v>
      </c>
      <c r="BM36" s="27">
        <v>0.8</v>
      </c>
      <c r="BN36" s="27">
        <v>1</v>
      </c>
      <c r="BO36" s="27">
        <v>1.2</v>
      </c>
      <c r="BP36" s="27">
        <v>1</v>
      </c>
      <c r="BQ36" s="27">
        <v>1.1000000000000001</v>
      </c>
      <c r="BR36" s="27">
        <v>1</v>
      </c>
      <c r="BS36" s="27">
        <v>0.9</v>
      </c>
      <c r="BT36" s="38"/>
      <c r="BU36" s="27"/>
      <c r="BV36" s="42" t="s">
        <v>537</v>
      </c>
      <c r="BW36" s="27">
        <v>4.5</v>
      </c>
      <c r="BX36" s="27">
        <v>4.5999999999999996</v>
      </c>
      <c r="BY36" s="27">
        <v>4.8</v>
      </c>
      <c r="BZ36" s="27">
        <v>5</v>
      </c>
      <c r="CA36" s="27">
        <v>5.0999999999999996</v>
      </c>
      <c r="CB36" s="27">
        <v>5.0999999999999996</v>
      </c>
      <c r="CC36" s="27">
        <v>5.0999999999999996</v>
      </c>
      <c r="CD36" s="27">
        <v>5.4</v>
      </c>
      <c r="CE36" s="27">
        <v>5.0999999999999996</v>
      </c>
      <c r="CF36" s="27">
        <v>5.3</v>
      </c>
      <c r="CG36" s="27">
        <v>5.4</v>
      </c>
      <c r="CH36" s="27">
        <v>5.8</v>
      </c>
      <c r="CI36" s="27">
        <v>5.7</v>
      </c>
      <c r="CJ36" s="27">
        <v>5.8</v>
      </c>
      <c r="CK36" s="27">
        <v>5.6</v>
      </c>
      <c r="CL36" s="27">
        <v>5.9</v>
      </c>
      <c r="CM36" s="27">
        <v>6.3</v>
      </c>
      <c r="CN36" s="27">
        <v>6.9</v>
      </c>
      <c r="CO36" s="27">
        <v>7.1</v>
      </c>
      <c r="CP36" s="27">
        <v>7.4</v>
      </c>
      <c r="CQ36" s="27">
        <v>6.4</v>
      </c>
      <c r="CR36" s="38"/>
      <c r="CS36" s="27"/>
      <c r="CT36" s="42" t="s">
        <v>537</v>
      </c>
      <c r="CU36" s="27">
        <v>9.3000000000000007</v>
      </c>
      <c r="CV36" s="27">
        <v>9.4</v>
      </c>
      <c r="CW36" s="27">
        <v>10</v>
      </c>
      <c r="CX36" s="27">
        <v>10.4</v>
      </c>
      <c r="CY36" s="27">
        <v>10.9</v>
      </c>
      <c r="CZ36" s="27">
        <v>11.4</v>
      </c>
      <c r="DA36" s="27">
        <v>11.2</v>
      </c>
      <c r="DB36" s="27">
        <v>11.5</v>
      </c>
      <c r="DC36" s="27">
        <v>11.5</v>
      </c>
      <c r="DD36" s="27">
        <v>12.1</v>
      </c>
      <c r="DE36" s="27">
        <v>12.6</v>
      </c>
      <c r="DF36" s="27">
        <v>12.8</v>
      </c>
      <c r="DG36" s="27">
        <v>12.1</v>
      </c>
      <c r="DH36" s="27">
        <v>13.1</v>
      </c>
      <c r="DI36" s="27">
        <v>13</v>
      </c>
      <c r="DJ36" s="27">
        <v>13.5</v>
      </c>
      <c r="DK36" s="27">
        <v>14.3</v>
      </c>
      <c r="DL36" s="27">
        <v>14.6</v>
      </c>
      <c r="DM36" s="27">
        <v>15.5</v>
      </c>
      <c r="DN36" s="27">
        <v>16.2</v>
      </c>
      <c r="DO36" s="27">
        <v>13.2</v>
      </c>
      <c r="DP36" s="38"/>
      <c r="DQ36" s="27"/>
      <c r="DR36" s="42" t="s">
        <v>537</v>
      </c>
      <c r="DS36" s="27">
        <v>1</v>
      </c>
      <c r="DT36" s="27">
        <v>1</v>
      </c>
      <c r="DU36" s="27">
        <v>1.1000000000000001</v>
      </c>
      <c r="DV36" s="27">
        <v>1.1000000000000001</v>
      </c>
      <c r="DW36" s="27">
        <v>1.1000000000000001</v>
      </c>
      <c r="DX36" s="27">
        <v>1.1000000000000001</v>
      </c>
      <c r="DY36" s="27">
        <v>1.2</v>
      </c>
      <c r="DZ36" s="27">
        <v>1.2</v>
      </c>
      <c r="EA36" s="27">
        <v>1.1000000000000001</v>
      </c>
      <c r="EB36" s="27">
        <v>1.1000000000000001</v>
      </c>
      <c r="EC36" s="27">
        <v>1.3</v>
      </c>
      <c r="ED36" s="27">
        <v>1.3</v>
      </c>
      <c r="EE36" s="27">
        <v>1.6</v>
      </c>
      <c r="EF36" s="27">
        <v>1.7</v>
      </c>
      <c r="EG36" s="27">
        <v>1.7</v>
      </c>
      <c r="EH36" s="27">
        <v>1.7</v>
      </c>
      <c r="EI36" s="27">
        <v>1.8</v>
      </c>
      <c r="EJ36" s="27">
        <v>1.8</v>
      </c>
      <c r="EK36" s="27">
        <v>2</v>
      </c>
      <c r="EL36" s="27">
        <v>2</v>
      </c>
      <c r="EM36" s="27">
        <v>1.8</v>
      </c>
      <c r="EO36" s="11"/>
      <c r="EP36" s="41" t="s">
        <v>537</v>
      </c>
      <c r="EQ36" s="11">
        <v>1.1000000000000001</v>
      </c>
      <c r="ER36" s="11">
        <v>1</v>
      </c>
      <c r="ES36" s="11">
        <v>1.2</v>
      </c>
      <c r="ET36" s="11">
        <v>1.2</v>
      </c>
      <c r="EU36" s="11">
        <v>1.2</v>
      </c>
      <c r="EV36" s="11">
        <v>1.2</v>
      </c>
      <c r="EW36" s="11">
        <v>1.2</v>
      </c>
      <c r="EX36" s="11">
        <v>1.3</v>
      </c>
      <c r="EY36" s="11">
        <v>1.5</v>
      </c>
      <c r="EZ36" s="11">
        <v>1.6</v>
      </c>
      <c r="FA36" s="11">
        <v>1.6</v>
      </c>
      <c r="FB36" s="11">
        <v>1.4</v>
      </c>
      <c r="FC36" s="11">
        <v>1.7</v>
      </c>
      <c r="FD36" s="11">
        <v>1.8</v>
      </c>
      <c r="FE36" s="11">
        <v>1.7</v>
      </c>
      <c r="FF36" s="11">
        <v>1.9</v>
      </c>
      <c r="FG36" s="11">
        <v>2</v>
      </c>
      <c r="FH36" s="11">
        <v>2</v>
      </c>
      <c r="FI36" s="11">
        <v>2</v>
      </c>
      <c r="FJ36" s="11">
        <v>2</v>
      </c>
      <c r="FK36" s="11">
        <v>1.8</v>
      </c>
      <c r="FM36" s="11"/>
      <c r="FN36" s="41" t="s">
        <v>537</v>
      </c>
      <c r="FO36" s="11">
        <v>3.6</v>
      </c>
      <c r="FP36" s="11">
        <v>3.8</v>
      </c>
      <c r="FQ36" s="11">
        <v>4</v>
      </c>
      <c r="FR36" s="11">
        <v>3.7</v>
      </c>
      <c r="FS36" s="11">
        <v>3.6</v>
      </c>
      <c r="FT36" s="11">
        <v>3.8</v>
      </c>
      <c r="FU36" s="11">
        <v>3.7</v>
      </c>
      <c r="FV36" s="11">
        <v>4</v>
      </c>
      <c r="FW36" s="11">
        <v>3.9</v>
      </c>
      <c r="FX36" s="11">
        <v>3.8</v>
      </c>
      <c r="FY36" s="11">
        <v>3.8</v>
      </c>
      <c r="FZ36" s="11">
        <v>3.6</v>
      </c>
      <c r="GA36" s="11">
        <v>3.9</v>
      </c>
      <c r="GB36" s="11">
        <v>4.3</v>
      </c>
      <c r="GC36" s="11">
        <v>4.5</v>
      </c>
      <c r="GD36" s="11">
        <v>4.4000000000000004</v>
      </c>
      <c r="GE36" s="11">
        <v>4.8</v>
      </c>
      <c r="GF36" s="11">
        <v>5</v>
      </c>
      <c r="GG36" s="11">
        <v>5.2</v>
      </c>
      <c r="GH36" s="11">
        <v>5.5</v>
      </c>
      <c r="GI36" s="11">
        <v>4.7</v>
      </c>
      <c r="GK36" s="11"/>
      <c r="GL36" s="41" t="s">
        <v>537</v>
      </c>
      <c r="GM36" s="11">
        <v>3.7</v>
      </c>
      <c r="GN36" s="11">
        <v>3.6</v>
      </c>
      <c r="GO36" s="11">
        <v>3.7</v>
      </c>
      <c r="GP36" s="11">
        <v>3.7</v>
      </c>
      <c r="GQ36" s="11">
        <v>3.9</v>
      </c>
      <c r="GR36" s="11">
        <v>3.7</v>
      </c>
      <c r="GS36" s="11">
        <v>3.3</v>
      </c>
      <c r="GT36" s="11">
        <v>3.5</v>
      </c>
      <c r="GU36" s="11">
        <v>3.4</v>
      </c>
      <c r="GV36" s="11">
        <v>3.4</v>
      </c>
      <c r="GW36" s="11">
        <v>3.5</v>
      </c>
      <c r="GX36" s="11">
        <v>3.4</v>
      </c>
      <c r="GY36" s="11">
        <v>3.5</v>
      </c>
      <c r="GZ36" s="11">
        <v>3.6</v>
      </c>
      <c r="HA36" s="11">
        <v>3.8</v>
      </c>
      <c r="HB36" s="11">
        <v>4</v>
      </c>
      <c r="HC36" s="11">
        <v>4.5</v>
      </c>
      <c r="HD36" s="11">
        <v>4.7</v>
      </c>
      <c r="HE36" s="11">
        <v>4.8</v>
      </c>
      <c r="HF36" s="11">
        <v>4.9000000000000004</v>
      </c>
      <c r="HG36" s="11">
        <v>4.5</v>
      </c>
    </row>
    <row r="37" spans="1:215" ht="15">
      <c r="A37" s="1"/>
      <c r="B37" s="18" t="s">
        <v>320</v>
      </c>
      <c r="C37" s="1"/>
      <c r="D37" s="1"/>
      <c r="E37" s="1"/>
      <c r="F37" s="1"/>
      <c r="G37" s="1"/>
      <c r="H37" s="1"/>
      <c r="I37" s="1"/>
      <c r="J37" s="1"/>
      <c r="K37" s="1"/>
      <c r="L37" s="1"/>
      <c r="M37" s="1"/>
      <c r="N37" s="1"/>
      <c r="O37" s="1"/>
      <c r="P37" s="1"/>
      <c r="Q37" s="1"/>
      <c r="R37" s="1"/>
      <c r="S37" s="1"/>
      <c r="T37" s="1"/>
      <c r="U37" s="1"/>
      <c r="V37" s="1"/>
      <c r="W37" s="1"/>
      <c r="Y37" s="1"/>
      <c r="Z37" s="18" t="s">
        <v>320</v>
      </c>
      <c r="AA37" s="1"/>
      <c r="AB37" s="1"/>
      <c r="AC37" s="1"/>
      <c r="AD37" s="1"/>
      <c r="AE37" s="1"/>
      <c r="AF37" s="1"/>
      <c r="AG37" s="1"/>
      <c r="AH37" s="1"/>
      <c r="AI37" s="1"/>
      <c r="AJ37" s="1"/>
      <c r="AK37" s="1"/>
      <c r="AL37" s="1"/>
      <c r="AM37" s="1"/>
      <c r="AN37" s="1"/>
      <c r="AO37" s="1"/>
      <c r="AP37" s="1"/>
      <c r="AQ37" s="1"/>
      <c r="AR37" s="1"/>
      <c r="AS37" s="1"/>
      <c r="AT37" s="1"/>
      <c r="AU37" s="1"/>
      <c r="AW37" s="22"/>
      <c r="AX37" s="28" t="s">
        <v>320</v>
      </c>
      <c r="AY37" s="22"/>
      <c r="AZ37" s="22"/>
      <c r="BA37" s="22"/>
      <c r="BB37" s="22"/>
      <c r="BC37" s="22"/>
      <c r="BD37" s="22"/>
      <c r="BE37" s="22"/>
      <c r="BF37" s="22"/>
      <c r="BG37" s="22"/>
      <c r="BH37" s="22"/>
      <c r="BI37" s="22"/>
      <c r="BJ37" s="22"/>
      <c r="BK37" s="22"/>
      <c r="BL37" s="22"/>
      <c r="BM37" s="22"/>
      <c r="BN37" s="22"/>
      <c r="BO37" s="22"/>
      <c r="BP37" s="22"/>
      <c r="BQ37" s="22"/>
      <c r="BR37" s="22"/>
      <c r="BS37" s="22"/>
      <c r="BT37" s="38"/>
      <c r="BU37" s="22"/>
      <c r="BV37" s="28" t="s">
        <v>320</v>
      </c>
      <c r="BW37" s="22"/>
      <c r="BX37" s="22"/>
      <c r="BY37" s="22"/>
      <c r="BZ37" s="22"/>
      <c r="CA37" s="22"/>
      <c r="CB37" s="22"/>
      <c r="CC37" s="22"/>
      <c r="CD37" s="22"/>
      <c r="CE37" s="22"/>
      <c r="CF37" s="22"/>
      <c r="CG37" s="22"/>
      <c r="CH37" s="22"/>
      <c r="CI37" s="22"/>
      <c r="CJ37" s="22"/>
      <c r="CK37" s="22"/>
      <c r="CL37" s="22"/>
      <c r="CM37" s="22"/>
      <c r="CN37" s="22"/>
      <c r="CO37" s="22"/>
      <c r="CP37" s="22"/>
      <c r="CQ37" s="22"/>
      <c r="CR37" s="38"/>
      <c r="CS37" s="22"/>
      <c r="CT37" s="28" t="s">
        <v>320</v>
      </c>
      <c r="CU37" s="22"/>
      <c r="CV37" s="22"/>
      <c r="CW37" s="22"/>
      <c r="CX37" s="22"/>
      <c r="CY37" s="22"/>
      <c r="CZ37" s="22"/>
      <c r="DA37" s="22"/>
      <c r="DB37" s="22"/>
      <c r="DC37" s="22"/>
      <c r="DD37" s="22"/>
      <c r="DE37" s="22"/>
      <c r="DF37" s="22"/>
      <c r="DG37" s="22"/>
      <c r="DH37" s="22"/>
      <c r="DI37" s="22"/>
      <c r="DJ37" s="22"/>
      <c r="DK37" s="22"/>
      <c r="DL37" s="22"/>
      <c r="DM37" s="22"/>
      <c r="DN37" s="22"/>
      <c r="DO37" s="22"/>
      <c r="DP37" s="38"/>
      <c r="DQ37" s="22"/>
      <c r="DR37" s="28" t="s">
        <v>320</v>
      </c>
      <c r="DS37" s="22"/>
      <c r="DT37" s="22"/>
      <c r="DU37" s="22"/>
      <c r="DV37" s="22"/>
      <c r="DW37" s="22"/>
      <c r="DX37" s="22"/>
      <c r="DY37" s="22"/>
      <c r="DZ37" s="22"/>
      <c r="EA37" s="22"/>
      <c r="EB37" s="22"/>
      <c r="EC37" s="22"/>
      <c r="ED37" s="22"/>
      <c r="EE37" s="22"/>
      <c r="EF37" s="22"/>
      <c r="EG37" s="22"/>
      <c r="EH37" s="22"/>
      <c r="EI37" s="22"/>
      <c r="EJ37" s="22"/>
      <c r="EK37" s="22"/>
      <c r="EL37" s="22"/>
      <c r="EM37" s="22"/>
      <c r="EO37" s="1"/>
      <c r="EP37" s="18" t="s">
        <v>320</v>
      </c>
      <c r="EQ37" s="1"/>
      <c r="ER37" s="1"/>
      <c r="ES37" s="1"/>
      <c r="ET37" s="1"/>
      <c r="EU37" s="1"/>
      <c r="EV37" s="1"/>
      <c r="EW37" s="1"/>
      <c r="EX37" s="1"/>
      <c r="EY37" s="1"/>
      <c r="EZ37" s="1"/>
      <c r="FA37" s="1"/>
      <c r="FB37" s="1"/>
      <c r="FC37" s="1"/>
      <c r="FD37" s="1"/>
      <c r="FE37" s="1"/>
      <c r="FF37" s="1"/>
      <c r="FG37" s="1"/>
      <c r="FH37" s="1"/>
      <c r="FI37" s="1"/>
      <c r="FJ37" s="1"/>
      <c r="FK37" s="1"/>
      <c r="FM37" s="1"/>
      <c r="FN37" s="18" t="s">
        <v>320</v>
      </c>
      <c r="FO37" s="1"/>
      <c r="FP37" s="1"/>
      <c r="FQ37" s="1"/>
      <c r="FR37" s="1"/>
      <c r="FS37" s="1"/>
      <c r="FT37" s="1"/>
      <c r="FU37" s="1"/>
      <c r="FV37" s="1"/>
      <c r="FW37" s="1"/>
      <c r="FX37" s="1"/>
      <c r="FY37" s="1"/>
      <c r="FZ37" s="1"/>
      <c r="GA37" s="1"/>
      <c r="GB37" s="1"/>
      <c r="GC37" s="1"/>
      <c r="GD37" s="1"/>
      <c r="GE37" s="1"/>
      <c r="GF37" s="1"/>
      <c r="GG37" s="1"/>
      <c r="GH37" s="1"/>
      <c r="GI37" s="1"/>
      <c r="GK37" s="1"/>
      <c r="GL37" s="18" t="s">
        <v>320</v>
      </c>
      <c r="GM37" s="1"/>
      <c r="GN37" s="1"/>
      <c r="GO37" s="1"/>
      <c r="GP37" s="1"/>
      <c r="GQ37" s="1"/>
      <c r="GR37" s="1"/>
      <c r="GS37" s="1"/>
      <c r="GT37" s="1"/>
      <c r="GU37" s="1"/>
      <c r="GV37" s="1"/>
      <c r="GW37" s="1"/>
      <c r="GX37" s="1"/>
      <c r="GY37" s="1"/>
      <c r="GZ37" s="1"/>
      <c r="HA37" s="1"/>
      <c r="HB37" s="1"/>
      <c r="HC37" s="1"/>
      <c r="HD37" s="1"/>
      <c r="HE37" s="1"/>
      <c r="HF37" s="1"/>
      <c r="HG37" s="1"/>
    </row>
    <row r="38" spans="1:215" ht="15">
      <c r="A38" s="1"/>
      <c r="B38" s="7" t="s">
        <v>298</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Y38" s="1"/>
      <c r="Z38" s="7" t="s">
        <v>298</v>
      </c>
      <c r="AA38" s="1">
        <v>0</v>
      </c>
      <c r="AB38" s="1">
        <v>0</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W38" s="22"/>
      <c r="AX38" s="39" t="s">
        <v>299</v>
      </c>
      <c r="AY38" s="22">
        <v>0</v>
      </c>
      <c r="AZ38" s="22">
        <v>0</v>
      </c>
      <c r="BA38" s="22">
        <v>0</v>
      </c>
      <c r="BB38" s="22">
        <v>0</v>
      </c>
      <c r="BC38" s="22">
        <v>0</v>
      </c>
      <c r="BD38" s="22">
        <v>0</v>
      </c>
      <c r="BE38" s="22">
        <v>0</v>
      </c>
      <c r="BF38" s="22">
        <v>0</v>
      </c>
      <c r="BG38" s="22">
        <v>0</v>
      </c>
      <c r="BH38" s="22">
        <v>0</v>
      </c>
      <c r="BI38" s="22">
        <v>0</v>
      </c>
      <c r="BJ38" s="22">
        <v>0</v>
      </c>
      <c r="BK38" s="22">
        <v>0</v>
      </c>
      <c r="BL38" s="22">
        <v>0</v>
      </c>
      <c r="BM38" s="22">
        <v>0</v>
      </c>
      <c r="BN38" s="22">
        <v>0</v>
      </c>
      <c r="BO38" s="22">
        <v>0</v>
      </c>
      <c r="BP38" s="22">
        <v>0</v>
      </c>
      <c r="BQ38" s="22">
        <v>0</v>
      </c>
      <c r="BR38" s="22">
        <v>0</v>
      </c>
      <c r="BS38" s="22">
        <v>0</v>
      </c>
      <c r="BT38" s="38"/>
      <c r="BU38" s="22"/>
      <c r="BV38" s="39" t="s">
        <v>299</v>
      </c>
      <c r="BW38" s="22">
        <v>0</v>
      </c>
      <c r="BX38" s="22">
        <v>0</v>
      </c>
      <c r="BY38" s="22">
        <v>0</v>
      </c>
      <c r="BZ38" s="22">
        <v>0</v>
      </c>
      <c r="CA38" s="22">
        <v>0</v>
      </c>
      <c r="CB38" s="22">
        <v>0</v>
      </c>
      <c r="CC38" s="22">
        <v>0</v>
      </c>
      <c r="CD38" s="22">
        <v>0</v>
      </c>
      <c r="CE38" s="22">
        <v>0</v>
      </c>
      <c r="CF38" s="22">
        <v>0</v>
      </c>
      <c r="CG38" s="22">
        <v>0</v>
      </c>
      <c r="CH38" s="22">
        <v>0</v>
      </c>
      <c r="CI38" s="22">
        <v>0</v>
      </c>
      <c r="CJ38" s="22">
        <v>0</v>
      </c>
      <c r="CK38" s="22">
        <v>0</v>
      </c>
      <c r="CL38" s="22">
        <v>0</v>
      </c>
      <c r="CM38" s="22">
        <v>0</v>
      </c>
      <c r="CN38" s="22">
        <v>0</v>
      </c>
      <c r="CO38" s="22">
        <v>0</v>
      </c>
      <c r="CP38" s="22">
        <v>0</v>
      </c>
      <c r="CQ38" s="22">
        <v>0</v>
      </c>
      <c r="CR38" s="38"/>
      <c r="CS38" s="22"/>
      <c r="CT38" s="39" t="s">
        <v>299</v>
      </c>
      <c r="CU38" s="22">
        <v>0</v>
      </c>
      <c r="CV38" s="22">
        <v>0</v>
      </c>
      <c r="CW38" s="22">
        <v>0</v>
      </c>
      <c r="CX38" s="22">
        <v>0</v>
      </c>
      <c r="CY38" s="22">
        <v>0</v>
      </c>
      <c r="CZ38" s="22">
        <v>0</v>
      </c>
      <c r="DA38" s="22">
        <v>0</v>
      </c>
      <c r="DB38" s="22">
        <v>0</v>
      </c>
      <c r="DC38" s="22">
        <v>0</v>
      </c>
      <c r="DD38" s="22">
        <v>0</v>
      </c>
      <c r="DE38" s="22">
        <v>0</v>
      </c>
      <c r="DF38" s="22">
        <v>0</v>
      </c>
      <c r="DG38" s="22">
        <v>0</v>
      </c>
      <c r="DH38" s="22">
        <v>0</v>
      </c>
      <c r="DI38" s="22">
        <v>0</v>
      </c>
      <c r="DJ38" s="22">
        <v>0</v>
      </c>
      <c r="DK38" s="22">
        <v>0</v>
      </c>
      <c r="DL38" s="22">
        <v>0</v>
      </c>
      <c r="DM38" s="22">
        <v>0</v>
      </c>
      <c r="DN38" s="22">
        <v>0</v>
      </c>
      <c r="DO38" s="22">
        <v>0</v>
      </c>
      <c r="DP38" s="38"/>
      <c r="DQ38" s="22"/>
      <c r="DR38" s="39" t="s">
        <v>299</v>
      </c>
      <c r="DS38" s="22">
        <v>0</v>
      </c>
      <c r="DT38" s="22">
        <v>0</v>
      </c>
      <c r="DU38" s="22">
        <v>0</v>
      </c>
      <c r="DV38" s="22">
        <v>0</v>
      </c>
      <c r="DW38" s="22">
        <v>0</v>
      </c>
      <c r="DX38" s="22">
        <v>0</v>
      </c>
      <c r="DY38" s="22">
        <v>0</v>
      </c>
      <c r="DZ38" s="22">
        <v>0</v>
      </c>
      <c r="EA38" s="22">
        <v>0</v>
      </c>
      <c r="EB38" s="22">
        <v>0</v>
      </c>
      <c r="EC38" s="22">
        <v>0</v>
      </c>
      <c r="ED38" s="22">
        <v>0</v>
      </c>
      <c r="EE38" s="22">
        <v>0</v>
      </c>
      <c r="EF38" s="22">
        <v>0</v>
      </c>
      <c r="EG38" s="22">
        <v>0</v>
      </c>
      <c r="EH38" s="22">
        <v>0</v>
      </c>
      <c r="EI38" s="22">
        <v>0</v>
      </c>
      <c r="EJ38" s="22">
        <v>0</v>
      </c>
      <c r="EK38" s="22">
        <v>0</v>
      </c>
      <c r="EL38" s="22">
        <v>0</v>
      </c>
      <c r="EM38" s="22">
        <v>0</v>
      </c>
      <c r="EO38" s="1"/>
      <c r="EP38" s="7" t="s">
        <v>298</v>
      </c>
      <c r="EQ38" s="1">
        <v>0</v>
      </c>
      <c r="ER38" s="1">
        <v>0</v>
      </c>
      <c r="ES38" s="1">
        <v>0</v>
      </c>
      <c r="ET38" s="1">
        <v>0</v>
      </c>
      <c r="EU38" s="1">
        <v>0</v>
      </c>
      <c r="EV38" s="1">
        <v>0</v>
      </c>
      <c r="EW38" s="1">
        <v>0</v>
      </c>
      <c r="EX38" s="1">
        <v>0</v>
      </c>
      <c r="EY38" s="1">
        <v>0</v>
      </c>
      <c r="EZ38" s="1">
        <v>0</v>
      </c>
      <c r="FA38" s="1">
        <v>0</v>
      </c>
      <c r="FB38" s="1">
        <v>0</v>
      </c>
      <c r="FC38" s="1">
        <v>0</v>
      </c>
      <c r="FD38" s="1">
        <v>0</v>
      </c>
      <c r="FE38" s="1">
        <v>0</v>
      </c>
      <c r="FF38" s="1">
        <v>0</v>
      </c>
      <c r="FG38" s="1">
        <v>0</v>
      </c>
      <c r="FH38" s="1">
        <v>0</v>
      </c>
      <c r="FI38" s="1">
        <v>0</v>
      </c>
      <c r="FJ38" s="1">
        <v>0</v>
      </c>
      <c r="FK38" s="1">
        <v>0</v>
      </c>
      <c r="FM38" s="1"/>
      <c r="FN38" s="7" t="s">
        <v>298</v>
      </c>
      <c r="FO38" s="1">
        <v>0</v>
      </c>
      <c r="FP38" s="1">
        <v>0</v>
      </c>
      <c r="FQ38" s="1">
        <v>0</v>
      </c>
      <c r="FR38" s="1">
        <v>0</v>
      </c>
      <c r="FS38" s="1">
        <v>0</v>
      </c>
      <c r="FT38" s="1">
        <v>0</v>
      </c>
      <c r="FU38" s="1">
        <v>0</v>
      </c>
      <c r="FV38" s="1">
        <v>0</v>
      </c>
      <c r="FW38" s="1">
        <v>0</v>
      </c>
      <c r="FX38" s="1">
        <v>0</v>
      </c>
      <c r="FY38" s="1">
        <v>0</v>
      </c>
      <c r="FZ38" s="1">
        <v>0</v>
      </c>
      <c r="GA38" s="1">
        <v>0</v>
      </c>
      <c r="GB38" s="1">
        <v>0</v>
      </c>
      <c r="GC38" s="1">
        <v>0</v>
      </c>
      <c r="GD38" s="1">
        <v>0</v>
      </c>
      <c r="GE38" s="1">
        <v>0</v>
      </c>
      <c r="GF38" s="1">
        <v>0</v>
      </c>
      <c r="GG38" s="1">
        <v>0</v>
      </c>
      <c r="GH38" s="1">
        <v>0</v>
      </c>
      <c r="GI38" s="1">
        <v>0</v>
      </c>
      <c r="GK38" s="1"/>
      <c r="GL38" s="7" t="s">
        <v>298</v>
      </c>
      <c r="GM38" s="1">
        <v>0</v>
      </c>
      <c r="GN38" s="1">
        <v>0</v>
      </c>
      <c r="GO38" s="1">
        <v>0</v>
      </c>
      <c r="GP38" s="1">
        <v>0</v>
      </c>
      <c r="GQ38" s="1">
        <v>0</v>
      </c>
      <c r="GR38" s="1">
        <v>0</v>
      </c>
      <c r="GS38" s="1">
        <v>0</v>
      </c>
      <c r="GT38" s="1">
        <v>0</v>
      </c>
      <c r="GU38" s="1">
        <v>0</v>
      </c>
      <c r="GV38" s="1">
        <v>0</v>
      </c>
      <c r="GW38" s="1">
        <v>0</v>
      </c>
      <c r="GX38" s="1">
        <v>0</v>
      </c>
      <c r="GY38" s="1">
        <v>0</v>
      </c>
      <c r="GZ38" s="1">
        <v>0</v>
      </c>
      <c r="HA38" s="1">
        <v>0</v>
      </c>
      <c r="HB38" s="1">
        <v>0</v>
      </c>
      <c r="HC38" s="1">
        <v>0</v>
      </c>
      <c r="HD38" s="1">
        <v>0</v>
      </c>
      <c r="HE38" s="1">
        <v>0</v>
      </c>
      <c r="HF38" s="1">
        <v>0</v>
      </c>
      <c r="HG38" s="1">
        <v>0</v>
      </c>
    </row>
    <row r="39" spans="1:215" ht="15">
      <c r="A39" s="1"/>
      <c r="B39" s="19" t="s">
        <v>300</v>
      </c>
      <c r="C39" s="1">
        <v>0.1</v>
      </c>
      <c r="D39" s="1">
        <v>0.2</v>
      </c>
      <c r="E39" s="1">
        <v>0.2</v>
      </c>
      <c r="F39" s="1">
        <v>0.2</v>
      </c>
      <c r="G39" s="1">
        <v>0.2</v>
      </c>
      <c r="H39" s="1">
        <v>0.2</v>
      </c>
      <c r="I39" s="1">
        <v>0.2</v>
      </c>
      <c r="J39" s="1">
        <v>0.2</v>
      </c>
      <c r="K39" s="1">
        <v>0.2</v>
      </c>
      <c r="L39" s="1">
        <v>0.2</v>
      </c>
      <c r="M39" s="1">
        <v>0.2</v>
      </c>
      <c r="N39" s="1">
        <v>0.2</v>
      </c>
      <c r="O39" s="1">
        <v>0.2</v>
      </c>
      <c r="P39" s="1">
        <v>0.2</v>
      </c>
      <c r="Q39" s="1">
        <v>0.2</v>
      </c>
      <c r="R39" s="1">
        <v>0.2</v>
      </c>
      <c r="S39" s="1">
        <v>0.2</v>
      </c>
      <c r="T39" s="1">
        <v>0.2</v>
      </c>
      <c r="U39" s="1">
        <v>0.2</v>
      </c>
      <c r="V39" s="1">
        <v>0.2</v>
      </c>
      <c r="W39" s="1">
        <v>0.2</v>
      </c>
      <c r="Y39" s="1"/>
      <c r="Z39" s="19" t="s">
        <v>300</v>
      </c>
      <c r="AA39" s="1">
        <v>1</v>
      </c>
      <c r="AB39" s="1">
        <v>0.9</v>
      </c>
      <c r="AC39" s="1">
        <v>1</v>
      </c>
      <c r="AD39" s="1">
        <v>1</v>
      </c>
      <c r="AE39" s="1">
        <v>1</v>
      </c>
      <c r="AF39" s="1">
        <v>1</v>
      </c>
      <c r="AG39" s="1">
        <v>1</v>
      </c>
      <c r="AH39" s="1">
        <v>1</v>
      </c>
      <c r="AI39" s="1">
        <v>1</v>
      </c>
      <c r="AJ39" s="1">
        <v>0.9</v>
      </c>
      <c r="AK39" s="1">
        <v>0.9</v>
      </c>
      <c r="AL39" s="1">
        <v>1</v>
      </c>
      <c r="AM39" s="1">
        <v>1.1000000000000001</v>
      </c>
      <c r="AN39" s="1">
        <v>0.9</v>
      </c>
      <c r="AO39" s="1">
        <v>0.9</v>
      </c>
      <c r="AP39" s="1">
        <v>1.1000000000000001</v>
      </c>
      <c r="AQ39" s="1">
        <v>1.2</v>
      </c>
      <c r="AR39" s="1">
        <v>1.3</v>
      </c>
      <c r="AS39" s="1">
        <v>1.4</v>
      </c>
      <c r="AT39" s="1">
        <v>1.4</v>
      </c>
      <c r="AU39" s="1">
        <v>1.2</v>
      </c>
      <c r="AW39" s="22"/>
      <c r="AX39" s="29" t="s">
        <v>301</v>
      </c>
      <c r="AY39" s="22">
        <v>0.8</v>
      </c>
      <c r="AZ39" s="22">
        <v>0.8</v>
      </c>
      <c r="BA39" s="22">
        <v>0.8</v>
      </c>
      <c r="BB39" s="22">
        <v>0.8</v>
      </c>
      <c r="BC39" s="22">
        <v>0.8</v>
      </c>
      <c r="BD39" s="22">
        <v>0.8</v>
      </c>
      <c r="BE39" s="22">
        <v>0.8</v>
      </c>
      <c r="BF39" s="22">
        <v>0.8</v>
      </c>
      <c r="BG39" s="22">
        <v>0.9</v>
      </c>
      <c r="BH39" s="22">
        <v>0.8</v>
      </c>
      <c r="BI39" s="22">
        <v>0.9</v>
      </c>
      <c r="BJ39" s="22">
        <v>1</v>
      </c>
      <c r="BK39" s="22">
        <v>1</v>
      </c>
      <c r="BL39" s="22">
        <v>0.8</v>
      </c>
      <c r="BM39" s="22">
        <v>0.8</v>
      </c>
      <c r="BN39" s="22">
        <v>1</v>
      </c>
      <c r="BO39" s="22">
        <v>1.2</v>
      </c>
      <c r="BP39" s="22">
        <v>1</v>
      </c>
      <c r="BQ39" s="22">
        <v>1.1000000000000001</v>
      </c>
      <c r="BR39" s="22">
        <v>1</v>
      </c>
      <c r="BS39" s="22">
        <v>0.9</v>
      </c>
      <c r="BT39" s="38"/>
      <c r="BU39" s="22"/>
      <c r="BV39" s="29" t="s">
        <v>301</v>
      </c>
      <c r="BW39" s="22">
        <v>4.4000000000000004</v>
      </c>
      <c r="BX39" s="22">
        <v>4.5</v>
      </c>
      <c r="BY39" s="22">
        <v>4.7</v>
      </c>
      <c r="BZ39" s="22">
        <v>5</v>
      </c>
      <c r="CA39" s="22">
        <v>5</v>
      </c>
      <c r="CB39" s="22">
        <v>5.0999999999999996</v>
      </c>
      <c r="CC39" s="22">
        <v>5</v>
      </c>
      <c r="CD39" s="22">
        <v>5.3</v>
      </c>
      <c r="CE39" s="22">
        <v>5.0999999999999996</v>
      </c>
      <c r="CF39" s="22">
        <v>5.3</v>
      </c>
      <c r="CG39" s="22">
        <v>5.4</v>
      </c>
      <c r="CH39" s="22">
        <v>5.5</v>
      </c>
      <c r="CI39" s="22">
        <v>5.5</v>
      </c>
      <c r="CJ39" s="22">
        <v>5.6</v>
      </c>
      <c r="CK39" s="22">
        <v>5.4</v>
      </c>
      <c r="CL39" s="22">
        <v>5.9</v>
      </c>
      <c r="CM39" s="22">
        <v>6.2</v>
      </c>
      <c r="CN39" s="22">
        <v>6.8</v>
      </c>
      <c r="CO39" s="22">
        <v>7</v>
      </c>
      <c r="CP39" s="22">
        <v>7.3</v>
      </c>
      <c r="CQ39" s="22">
        <v>6.3</v>
      </c>
      <c r="CR39" s="38"/>
      <c r="CS39" s="22"/>
      <c r="CT39" s="29" t="s">
        <v>301</v>
      </c>
      <c r="CU39" s="22">
        <v>9.1999999999999993</v>
      </c>
      <c r="CV39" s="22">
        <v>9.3000000000000007</v>
      </c>
      <c r="CW39" s="22">
        <v>9.9</v>
      </c>
      <c r="CX39" s="22">
        <v>10.199999999999999</v>
      </c>
      <c r="CY39" s="22">
        <v>10.7</v>
      </c>
      <c r="CZ39" s="22">
        <v>11.3</v>
      </c>
      <c r="DA39" s="22">
        <v>11.2</v>
      </c>
      <c r="DB39" s="22">
        <v>11.1</v>
      </c>
      <c r="DC39" s="22">
        <v>11</v>
      </c>
      <c r="DD39" s="22">
        <v>11.6</v>
      </c>
      <c r="DE39" s="22">
        <v>12</v>
      </c>
      <c r="DF39" s="22">
        <v>12</v>
      </c>
      <c r="DG39" s="22">
        <v>11.3</v>
      </c>
      <c r="DH39" s="22">
        <v>12.3</v>
      </c>
      <c r="DI39" s="22">
        <v>12.1</v>
      </c>
      <c r="DJ39" s="22">
        <v>13.3</v>
      </c>
      <c r="DK39" s="22">
        <v>14.1</v>
      </c>
      <c r="DL39" s="22">
        <v>14.4</v>
      </c>
      <c r="DM39" s="22">
        <v>15.2</v>
      </c>
      <c r="DN39" s="22">
        <v>15.9</v>
      </c>
      <c r="DO39" s="22">
        <v>12.9</v>
      </c>
      <c r="DP39" s="38"/>
      <c r="DQ39" s="22"/>
      <c r="DR39" s="29" t="s">
        <v>301</v>
      </c>
      <c r="DS39" s="22">
        <v>1</v>
      </c>
      <c r="DT39" s="22">
        <v>1</v>
      </c>
      <c r="DU39" s="22">
        <v>1</v>
      </c>
      <c r="DV39" s="22">
        <v>1.1000000000000001</v>
      </c>
      <c r="DW39" s="22">
        <v>1.1000000000000001</v>
      </c>
      <c r="DX39" s="22">
        <v>1.1000000000000001</v>
      </c>
      <c r="DY39" s="22">
        <v>1.1000000000000001</v>
      </c>
      <c r="DZ39" s="22">
        <v>1.2</v>
      </c>
      <c r="EA39" s="22">
        <v>1</v>
      </c>
      <c r="EB39" s="22">
        <v>1</v>
      </c>
      <c r="EC39" s="22">
        <v>1.2</v>
      </c>
      <c r="ED39" s="22">
        <v>1.2</v>
      </c>
      <c r="EE39" s="22">
        <v>1.5</v>
      </c>
      <c r="EF39" s="22">
        <v>1.6</v>
      </c>
      <c r="EG39" s="22">
        <v>1.6</v>
      </c>
      <c r="EH39" s="22">
        <v>1.7</v>
      </c>
      <c r="EI39" s="22">
        <v>1.8</v>
      </c>
      <c r="EJ39" s="22">
        <v>1.8</v>
      </c>
      <c r="EK39" s="22">
        <v>2</v>
      </c>
      <c r="EL39" s="22">
        <v>2</v>
      </c>
      <c r="EM39" s="22">
        <v>1.8</v>
      </c>
      <c r="EO39" s="1"/>
      <c r="EP39" s="10" t="s">
        <v>300</v>
      </c>
      <c r="EQ39" s="1">
        <v>1</v>
      </c>
      <c r="ER39" s="1">
        <v>1</v>
      </c>
      <c r="ES39" s="1">
        <v>1.1000000000000001</v>
      </c>
      <c r="ET39" s="1">
        <v>1.1000000000000001</v>
      </c>
      <c r="EU39" s="1">
        <v>1.1000000000000001</v>
      </c>
      <c r="EV39" s="1">
        <v>1.1000000000000001</v>
      </c>
      <c r="EW39" s="1">
        <v>1.2</v>
      </c>
      <c r="EX39" s="1">
        <v>1.3</v>
      </c>
      <c r="EY39" s="1">
        <v>1.4</v>
      </c>
      <c r="EZ39" s="1">
        <v>1.5</v>
      </c>
      <c r="FA39" s="1">
        <v>1.6</v>
      </c>
      <c r="FB39" s="1">
        <v>1.3</v>
      </c>
      <c r="FC39" s="1">
        <v>1.5</v>
      </c>
      <c r="FD39" s="1">
        <v>1.6</v>
      </c>
      <c r="FE39" s="1">
        <v>1.6</v>
      </c>
      <c r="FF39" s="1">
        <v>1.8</v>
      </c>
      <c r="FG39" s="1">
        <v>1.9</v>
      </c>
      <c r="FH39" s="1">
        <v>2</v>
      </c>
      <c r="FI39" s="1">
        <v>2</v>
      </c>
      <c r="FJ39" s="1">
        <v>2</v>
      </c>
      <c r="FK39" s="1">
        <v>1.8</v>
      </c>
      <c r="FM39" s="1"/>
      <c r="FN39" s="10" t="s">
        <v>300</v>
      </c>
      <c r="FO39" s="1">
        <v>3.4</v>
      </c>
      <c r="FP39" s="1">
        <v>3.6</v>
      </c>
      <c r="FQ39" s="1">
        <v>3.7</v>
      </c>
      <c r="FR39" s="1">
        <v>3.6</v>
      </c>
      <c r="FS39" s="1">
        <v>3.5</v>
      </c>
      <c r="FT39" s="1">
        <v>3.7</v>
      </c>
      <c r="FU39" s="1">
        <v>3.6</v>
      </c>
      <c r="FV39" s="1">
        <v>3.9</v>
      </c>
      <c r="FW39" s="1">
        <v>3.8</v>
      </c>
      <c r="FX39" s="1">
        <v>3.7</v>
      </c>
      <c r="FY39" s="1">
        <v>3.7</v>
      </c>
      <c r="FZ39" s="1">
        <v>3.4</v>
      </c>
      <c r="GA39" s="1">
        <v>3.7</v>
      </c>
      <c r="GB39" s="1">
        <v>4.0999999999999996</v>
      </c>
      <c r="GC39" s="1">
        <v>4.3</v>
      </c>
      <c r="GD39" s="1">
        <v>4.4000000000000004</v>
      </c>
      <c r="GE39" s="1">
        <v>4.7</v>
      </c>
      <c r="GF39" s="1">
        <v>4.9000000000000004</v>
      </c>
      <c r="GG39" s="1">
        <v>5.0999999999999996</v>
      </c>
      <c r="GH39" s="1">
        <v>5.4</v>
      </c>
      <c r="GI39" s="1">
        <v>4.5999999999999996</v>
      </c>
      <c r="GK39" s="1"/>
      <c r="GL39" s="10" t="s">
        <v>300</v>
      </c>
      <c r="GM39" s="1">
        <v>3.5</v>
      </c>
      <c r="GN39" s="1">
        <v>3.4</v>
      </c>
      <c r="GO39" s="1">
        <v>3.5</v>
      </c>
      <c r="GP39" s="1">
        <v>3.5</v>
      </c>
      <c r="GQ39" s="1">
        <v>3.7</v>
      </c>
      <c r="GR39" s="1">
        <v>3.5</v>
      </c>
      <c r="GS39" s="1">
        <v>3.3</v>
      </c>
      <c r="GT39" s="1">
        <v>3.5</v>
      </c>
      <c r="GU39" s="1">
        <v>3.3</v>
      </c>
      <c r="GV39" s="1">
        <v>3.4</v>
      </c>
      <c r="GW39" s="1">
        <v>3.4</v>
      </c>
      <c r="GX39" s="1">
        <v>3.2</v>
      </c>
      <c r="GY39" s="1">
        <v>3.3</v>
      </c>
      <c r="GZ39" s="1">
        <v>3.4</v>
      </c>
      <c r="HA39" s="1">
        <v>3.6</v>
      </c>
      <c r="HB39" s="1">
        <v>3.9</v>
      </c>
      <c r="HC39" s="1">
        <v>4.4000000000000004</v>
      </c>
      <c r="HD39" s="1">
        <v>4.5</v>
      </c>
      <c r="HE39" s="1">
        <v>4.7</v>
      </c>
      <c r="HF39" s="1">
        <v>4.7</v>
      </c>
      <c r="HG39" s="1">
        <v>4.4000000000000004</v>
      </c>
    </row>
    <row r="40" spans="1:215" ht="15">
      <c r="A40" s="1"/>
      <c r="B40" s="19" t="s">
        <v>302</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Y40" s="1"/>
      <c r="Z40" s="19" t="s">
        <v>302</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W40" s="22"/>
      <c r="AX40" s="29" t="s">
        <v>303</v>
      </c>
      <c r="AY40" s="22">
        <v>0</v>
      </c>
      <c r="AZ40" s="22">
        <v>0</v>
      </c>
      <c r="BA40" s="22">
        <v>0</v>
      </c>
      <c r="BB40" s="22">
        <v>0</v>
      </c>
      <c r="BC40" s="22">
        <v>0</v>
      </c>
      <c r="BD40" s="22">
        <v>0</v>
      </c>
      <c r="BE40" s="22">
        <v>0</v>
      </c>
      <c r="BF40" s="22">
        <v>0</v>
      </c>
      <c r="BG40" s="22">
        <v>0</v>
      </c>
      <c r="BH40" s="22">
        <v>0</v>
      </c>
      <c r="BI40" s="22">
        <v>0</v>
      </c>
      <c r="BJ40" s="22">
        <v>0</v>
      </c>
      <c r="BK40" s="22">
        <v>0</v>
      </c>
      <c r="BL40" s="22">
        <v>0</v>
      </c>
      <c r="BM40" s="22">
        <v>0</v>
      </c>
      <c r="BN40" s="22">
        <v>0</v>
      </c>
      <c r="BO40" s="22">
        <v>0</v>
      </c>
      <c r="BP40" s="22">
        <v>0</v>
      </c>
      <c r="BQ40" s="22">
        <v>0</v>
      </c>
      <c r="BR40" s="22">
        <v>0</v>
      </c>
      <c r="BS40" s="22">
        <v>0</v>
      </c>
      <c r="BT40" s="38"/>
      <c r="BU40" s="22"/>
      <c r="BV40" s="29" t="s">
        <v>303</v>
      </c>
      <c r="BW40" s="22">
        <v>0.1</v>
      </c>
      <c r="BX40" s="22">
        <v>0.1</v>
      </c>
      <c r="BY40" s="22">
        <v>0.1</v>
      </c>
      <c r="BZ40" s="22">
        <v>0.1</v>
      </c>
      <c r="CA40" s="22">
        <v>0.1</v>
      </c>
      <c r="CB40" s="22">
        <v>0.1</v>
      </c>
      <c r="CC40" s="22">
        <v>0</v>
      </c>
      <c r="CD40" s="22">
        <v>0</v>
      </c>
      <c r="CE40" s="22">
        <v>0</v>
      </c>
      <c r="CF40" s="22">
        <v>0</v>
      </c>
      <c r="CG40" s="22">
        <v>0</v>
      </c>
      <c r="CH40" s="22">
        <v>0</v>
      </c>
      <c r="CI40" s="22">
        <v>0</v>
      </c>
      <c r="CJ40" s="22">
        <v>0</v>
      </c>
      <c r="CK40" s="22">
        <v>0</v>
      </c>
      <c r="CL40" s="22">
        <v>0.1</v>
      </c>
      <c r="CM40" s="22">
        <v>0.1</v>
      </c>
      <c r="CN40" s="22">
        <v>0.1</v>
      </c>
      <c r="CO40" s="22">
        <v>0.1</v>
      </c>
      <c r="CP40" s="22">
        <v>0.1</v>
      </c>
      <c r="CQ40" s="22">
        <v>0.1</v>
      </c>
      <c r="CR40" s="38"/>
      <c r="CS40" s="22"/>
      <c r="CT40" s="29" t="s">
        <v>303</v>
      </c>
      <c r="CU40" s="22">
        <v>0.1</v>
      </c>
      <c r="CV40" s="22">
        <v>0.1</v>
      </c>
      <c r="CW40" s="22">
        <v>0.1</v>
      </c>
      <c r="CX40" s="22">
        <v>0.1</v>
      </c>
      <c r="CY40" s="22">
        <v>0.1</v>
      </c>
      <c r="CZ40" s="22">
        <v>0.1</v>
      </c>
      <c r="DA40" s="22">
        <v>0</v>
      </c>
      <c r="DB40" s="22">
        <v>0</v>
      </c>
      <c r="DC40" s="22">
        <v>0</v>
      </c>
      <c r="DD40" s="22">
        <v>0</v>
      </c>
      <c r="DE40" s="22">
        <v>0.1</v>
      </c>
      <c r="DF40" s="22">
        <v>0.1</v>
      </c>
      <c r="DG40" s="22">
        <v>0.1</v>
      </c>
      <c r="DH40" s="22">
        <v>0.1</v>
      </c>
      <c r="DI40" s="22">
        <v>0.1</v>
      </c>
      <c r="DJ40" s="22">
        <v>0.2</v>
      </c>
      <c r="DK40" s="22">
        <v>0.2</v>
      </c>
      <c r="DL40" s="22">
        <v>0.2</v>
      </c>
      <c r="DM40" s="22">
        <v>0.2</v>
      </c>
      <c r="DN40" s="22">
        <v>0.2</v>
      </c>
      <c r="DO40" s="22">
        <v>0.2</v>
      </c>
      <c r="DP40" s="38"/>
      <c r="DQ40" s="22"/>
      <c r="DR40" s="29" t="s">
        <v>303</v>
      </c>
      <c r="DS40" s="22">
        <v>0</v>
      </c>
      <c r="DT40" s="22">
        <v>0</v>
      </c>
      <c r="DU40" s="22">
        <v>0</v>
      </c>
      <c r="DV40" s="22">
        <v>0</v>
      </c>
      <c r="DW40" s="22">
        <v>0</v>
      </c>
      <c r="DX40" s="22">
        <v>0</v>
      </c>
      <c r="DY40" s="22">
        <v>0</v>
      </c>
      <c r="DZ40" s="22">
        <v>0</v>
      </c>
      <c r="EA40" s="22">
        <v>0</v>
      </c>
      <c r="EB40" s="22">
        <v>0</v>
      </c>
      <c r="EC40" s="22">
        <v>0</v>
      </c>
      <c r="ED40" s="22">
        <v>0</v>
      </c>
      <c r="EE40" s="22">
        <v>0</v>
      </c>
      <c r="EF40" s="22">
        <v>0</v>
      </c>
      <c r="EG40" s="22">
        <v>0</v>
      </c>
      <c r="EH40" s="22">
        <v>0</v>
      </c>
      <c r="EI40" s="22">
        <v>0</v>
      </c>
      <c r="EJ40" s="22">
        <v>0</v>
      </c>
      <c r="EK40" s="22">
        <v>0</v>
      </c>
      <c r="EL40" s="22">
        <v>0</v>
      </c>
      <c r="EM40" s="22">
        <v>0</v>
      </c>
      <c r="EO40" s="1"/>
      <c r="EP40" s="10" t="s">
        <v>302</v>
      </c>
      <c r="EQ40" s="1">
        <v>0.1</v>
      </c>
      <c r="ER40" s="1">
        <v>0.1</v>
      </c>
      <c r="ES40" s="1">
        <v>0.1</v>
      </c>
      <c r="ET40" s="1">
        <v>0.1</v>
      </c>
      <c r="EU40" s="1">
        <v>0.1</v>
      </c>
      <c r="EV40" s="1">
        <v>0.1</v>
      </c>
      <c r="EW40" s="1">
        <v>0</v>
      </c>
      <c r="EX40" s="1">
        <v>0</v>
      </c>
      <c r="EY40" s="1">
        <v>0</v>
      </c>
      <c r="EZ40" s="1">
        <v>0</v>
      </c>
      <c r="FA40" s="1">
        <v>0</v>
      </c>
      <c r="FB40" s="1">
        <v>0</v>
      </c>
      <c r="FC40" s="1">
        <v>0</v>
      </c>
      <c r="FD40" s="1">
        <v>0</v>
      </c>
      <c r="FE40" s="1">
        <v>0</v>
      </c>
      <c r="FF40" s="1">
        <v>0</v>
      </c>
      <c r="FG40" s="1">
        <v>0</v>
      </c>
      <c r="FH40" s="1">
        <v>0</v>
      </c>
      <c r="FI40" s="1">
        <v>0</v>
      </c>
      <c r="FJ40" s="1">
        <v>0</v>
      </c>
      <c r="FK40" s="1">
        <v>0</v>
      </c>
      <c r="FM40" s="1"/>
      <c r="FN40" s="10" t="s">
        <v>302</v>
      </c>
      <c r="FO40" s="1">
        <v>0.2</v>
      </c>
      <c r="FP40" s="1">
        <v>0.2</v>
      </c>
      <c r="FQ40" s="1">
        <v>0.2</v>
      </c>
      <c r="FR40" s="1">
        <v>0.2</v>
      </c>
      <c r="FS40" s="1">
        <v>0.1</v>
      </c>
      <c r="FT40" s="1">
        <v>0.2</v>
      </c>
      <c r="FU40" s="1">
        <v>0</v>
      </c>
      <c r="FV40" s="1">
        <v>0</v>
      </c>
      <c r="FW40" s="1">
        <v>0</v>
      </c>
      <c r="FX40" s="1">
        <v>0</v>
      </c>
      <c r="FY40" s="1">
        <v>0</v>
      </c>
      <c r="FZ40" s="1">
        <v>0</v>
      </c>
      <c r="GA40" s="1">
        <v>0</v>
      </c>
      <c r="GB40" s="1">
        <v>0</v>
      </c>
      <c r="GC40" s="1">
        <v>0.1</v>
      </c>
      <c r="GD40" s="1">
        <v>0.1</v>
      </c>
      <c r="GE40" s="1">
        <v>0.1</v>
      </c>
      <c r="GF40" s="1">
        <v>0.1</v>
      </c>
      <c r="GG40" s="1">
        <v>0.1</v>
      </c>
      <c r="GH40" s="1">
        <v>0.1</v>
      </c>
      <c r="GI40" s="1">
        <v>0.1</v>
      </c>
      <c r="GK40" s="1"/>
      <c r="GL40" s="10" t="s">
        <v>302</v>
      </c>
      <c r="GM40" s="1">
        <v>0.2</v>
      </c>
      <c r="GN40" s="1">
        <v>0.2</v>
      </c>
      <c r="GO40" s="1">
        <v>0.2</v>
      </c>
      <c r="GP40" s="1">
        <v>0.2</v>
      </c>
      <c r="GQ40" s="1">
        <v>0.2</v>
      </c>
      <c r="GR40" s="1">
        <v>0.2</v>
      </c>
      <c r="GS40" s="1">
        <v>0</v>
      </c>
      <c r="GT40" s="1">
        <v>0</v>
      </c>
      <c r="GU40" s="1">
        <v>0</v>
      </c>
      <c r="GV40" s="1">
        <v>0</v>
      </c>
      <c r="GW40" s="1">
        <v>0</v>
      </c>
      <c r="GX40" s="1">
        <v>0</v>
      </c>
      <c r="GY40" s="1">
        <v>0</v>
      </c>
      <c r="GZ40" s="1">
        <v>0.1</v>
      </c>
      <c r="HA40" s="1">
        <v>0.1</v>
      </c>
      <c r="HB40" s="1">
        <v>0.1</v>
      </c>
      <c r="HC40" s="1">
        <v>0.1</v>
      </c>
      <c r="HD40" s="1">
        <v>0.1</v>
      </c>
      <c r="HE40" s="1">
        <v>0.1</v>
      </c>
      <c r="HF40" s="1">
        <v>0.1</v>
      </c>
      <c r="HG40" s="1">
        <v>0.1</v>
      </c>
    </row>
    <row r="41" spans="1:215" ht="15">
      <c r="A41" s="1"/>
      <c r="B41" s="19" t="s">
        <v>304</v>
      </c>
      <c r="C41" s="2" t="s">
        <v>305</v>
      </c>
      <c r="D41" s="2" t="s">
        <v>305</v>
      </c>
      <c r="E41" s="2" t="s">
        <v>305</v>
      </c>
      <c r="F41" s="2" t="s">
        <v>305</v>
      </c>
      <c r="G41" s="2" t="s">
        <v>305</v>
      </c>
      <c r="H41" s="2" t="s">
        <v>305</v>
      </c>
      <c r="I41" s="2" t="s">
        <v>305</v>
      </c>
      <c r="J41" s="2" t="s">
        <v>305</v>
      </c>
      <c r="K41" s="2" t="s">
        <v>305</v>
      </c>
      <c r="L41" s="2" t="s">
        <v>305</v>
      </c>
      <c r="M41" s="2" t="s">
        <v>305</v>
      </c>
      <c r="N41" s="2">
        <v>0</v>
      </c>
      <c r="O41" s="2">
        <v>0</v>
      </c>
      <c r="P41" s="2">
        <v>0</v>
      </c>
      <c r="Q41" s="2">
        <v>0</v>
      </c>
      <c r="R41" s="2" t="s">
        <v>305</v>
      </c>
      <c r="S41" s="2" t="s">
        <v>305</v>
      </c>
      <c r="T41" s="2" t="s">
        <v>305</v>
      </c>
      <c r="U41" s="2" t="s">
        <v>305</v>
      </c>
      <c r="V41" s="2" t="s">
        <v>305</v>
      </c>
      <c r="W41" s="2" t="s">
        <v>305</v>
      </c>
      <c r="Y41" s="1"/>
      <c r="Z41" s="19" t="s">
        <v>304</v>
      </c>
      <c r="AA41" s="2" t="s">
        <v>305</v>
      </c>
      <c r="AB41" s="2" t="s">
        <v>305</v>
      </c>
      <c r="AC41" s="2" t="s">
        <v>305</v>
      </c>
      <c r="AD41" s="2" t="s">
        <v>305</v>
      </c>
      <c r="AE41" s="2" t="s">
        <v>305</v>
      </c>
      <c r="AF41" s="2" t="s">
        <v>305</v>
      </c>
      <c r="AG41" s="2" t="s">
        <v>305</v>
      </c>
      <c r="AH41" s="2" t="s">
        <v>305</v>
      </c>
      <c r="AI41" s="2" t="s">
        <v>305</v>
      </c>
      <c r="AJ41" s="2" t="s">
        <v>305</v>
      </c>
      <c r="AK41" s="2" t="s">
        <v>305</v>
      </c>
      <c r="AL41" s="2">
        <v>0</v>
      </c>
      <c r="AM41" s="2">
        <v>0</v>
      </c>
      <c r="AN41" s="2">
        <v>0</v>
      </c>
      <c r="AO41" s="2">
        <v>0</v>
      </c>
      <c r="AP41" s="2" t="s">
        <v>305</v>
      </c>
      <c r="AQ41" s="2" t="s">
        <v>305</v>
      </c>
      <c r="AR41" s="2" t="s">
        <v>305</v>
      </c>
      <c r="AS41" s="2" t="s">
        <v>305</v>
      </c>
      <c r="AT41" s="2" t="s">
        <v>305</v>
      </c>
      <c r="AU41" s="2" t="s">
        <v>305</v>
      </c>
      <c r="AW41" s="22"/>
      <c r="AX41" s="29" t="s">
        <v>306</v>
      </c>
      <c r="AY41" s="23" t="s">
        <v>307</v>
      </c>
      <c r="AZ41" s="23" t="s">
        <v>307</v>
      </c>
      <c r="BA41" s="23" t="s">
        <v>307</v>
      </c>
      <c r="BB41" s="23" t="s">
        <v>307</v>
      </c>
      <c r="BC41" s="23" t="s">
        <v>307</v>
      </c>
      <c r="BD41" s="23" t="s">
        <v>307</v>
      </c>
      <c r="BE41" s="23" t="s">
        <v>307</v>
      </c>
      <c r="BF41" s="23" t="s">
        <v>307</v>
      </c>
      <c r="BG41" s="23" t="s">
        <v>307</v>
      </c>
      <c r="BH41" s="23" t="s">
        <v>307</v>
      </c>
      <c r="BI41" s="23" t="s">
        <v>307</v>
      </c>
      <c r="BJ41" s="23">
        <v>0</v>
      </c>
      <c r="BK41" s="23">
        <v>0</v>
      </c>
      <c r="BL41" s="23">
        <v>0</v>
      </c>
      <c r="BM41" s="23">
        <v>0</v>
      </c>
      <c r="BN41" s="23" t="s">
        <v>307</v>
      </c>
      <c r="BO41" s="23" t="s">
        <v>307</v>
      </c>
      <c r="BP41" s="23" t="s">
        <v>307</v>
      </c>
      <c r="BQ41" s="23" t="s">
        <v>307</v>
      </c>
      <c r="BR41" s="23" t="s">
        <v>307</v>
      </c>
      <c r="BS41" s="23" t="s">
        <v>307</v>
      </c>
      <c r="BT41" s="38"/>
      <c r="BU41" s="22"/>
      <c r="BV41" s="29" t="s">
        <v>306</v>
      </c>
      <c r="BW41" s="23" t="s">
        <v>307</v>
      </c>
      <c r="BX41" s="23" t="s">
        <v>307</v>
      </c>
      <c r="BY41" s="23" t="s">
        <v>307</v>
      </c>
      <c r="BZ41" s="23" t="s">
        <v>307</v>
      </c>
      <c r="CA41" s="23" t="s">
        <v>307</v>
      </c>
      <c r="CB41" s="23" t="s">
        <v>307</v>
      </c>
      <c r="CC41" s="23" t="s">
        <v>307</v>
      </c>
      <c r="CD41" s="23" t="s">
        <v>307</v>
      </c>
      <c r="CE41" s="23" t="s">
        <v>307</v>
      </c>
      <c r="CF41" s="23" t="s">
        <v>307</v>
      </c>
      <c r="CG41" s="23" t="s">
        <v>307</v>
      </c>
      <c r="CH41" s="23">
        <v>0.2</v>
      </c>
      <c r="CI41" s="23">
        <v>0.2</v>
      </c>
      <c r="CJ41" s="23">
        <v>0.2</v>
      </c>
      <c r="CK41" s="23">
        <v>0.2</v>
      </c>
      <c r="CL41" s="23" t="s">
        <v>307</v>
      </c>
      <c r="CM41" s="23" t="s">
        <v>307</v>
      </c>
      <c r="CN41" s="23" t="s">
        <v>307</v>
      </c>
      <c r="CO41" s="23" t="s">
        <v>307</v>
      </c>
      <c r="CP41" s="23" t="s">
        <v>307</v>
      </c>
      <c r="CQ41" s="23" t="s">
        <v>307</v>
      </c>
      <c r="CR41" s="38"/>
      <c r="CS41" s="22"/>
      <c r="CT41" s="29" t="s">
        <v>306</v>
      </c>
      <c r="CU41" s="23" t="s">
        <v>307</v>
      </c>
      <c r="CV41" s="23" t="s">
        <v>307</v>
      </c>
      <c r="CW41" s="23" t="s">
        <v>307</v>
      </c>
      <c r="CX41" s="23" t="s">
        <v>307</v>
      </c>
      <c r="CY41" s="23" t="s">
        <v>307</v>
      </c>
      <c r="CZ41" s="23" t="s">
        <v>307</v>
      </c>
      <c r="DA41" s="23" t="s">
        <v>307</v>
      </c>
      <c r="DB41" s="23">
        <v>0.4</v>
      </c>
      <c r="DC41" s="23">
        <v>0.5</v>
      </c>
      <c r="DD41" s="23">
        <v>0.5</v>
      </c>
      <c r="DE41" s="23">
        <v>0.6</v>
      </c>
      <c r="DF41" s="23">
        <v>0.7</v>
      </c>
      <c r="DG41" s="23">
        <v>0.7</v>
      </c>
      <c r="DH41" s="23">
        <v>0.7</v>
      </c>
      <c r="DI41" s="23">
        <v>0.7</v>
      </c>
      <c r="DJ41" s="23" t="s">
        <v>307</v>
      </c>
      <c r="DK41" s="23" t="s">
        <v>307</v>
      </c>
      <c r="DL41" s="23" t="s">
        <v>307</v>
      </c>
      <c r="DM41" s="23" t="s">
        <v>307</v>
      </c>
      <c r="DN41" s="23" t="s">
        <v>307</v>
      </c>
      <c r="DO41" s="23" t="s">
        <v>307</v>
      </c>
      <c r="DP41" s="38"/>
      <c r="DQ41" s="22"/>
      <c r="DR41" s="29" t="s">
        <v>306</v>
      </c>
      <c r="DS41" s="23" t="s">
        <v>307</v>
      </c>
      <c r="DT41" s="23" t="s">
        <v>307</v>
      </c>
      <c r="DU41" s="23" t="s">
        <v>307</v>
      </c>
      <c r="DV41" s="23" t="s">
        <v>307</v>
      </c>
      <c r="DW41" s="23" t="s">
        <v>307</v>
      </c>
      <c r="DX41" s="23" t="s">
        <v>307</v>
      </c>
      <c r="DY41" s="23" t="s">
        <v>307</v>
      </c>
      <c r="DZ41" s="23" t="s">
        <v>307</v>
      </c>
      <c r="EA41" s="23">
        <v>0.1</v>
      </c>
      <c r="EB41" s="23">
        <v>0.1</v>
      </c>
      <c r="EC41" s="23">
        <v>0.1</v>
      </c>
      <c r="ED41" s="23">
        <v>0.1</v>
      </c>
      <c r="EE41" s="23">
        <v>0.1</v>
      </c>
      <c r="EF41" s="23">
        <v>0.1</v>
      </c>
      <c r="EG41" s="23">
        <v>0.1</v>
      </c>
      <c r="EH41" s="23" t="s">
        <v>307</v>
      </c>
      <c r="EI41" s="23" t="s">
        <v>307</v>
      </c>
      <c r="EJ41" s="23" t="s">
        <v>307</v>
      </c>
      <c r="EK41" s="23" t="s">
        <v>307</v>
      </c>
      <c r="EL41" s="23" t="s">
        <v>307</v>
      </c>
      <c r="EM41" s="23" t="s">
        <v>307</v>
      </c>
      <c r="EO41" s="1"/>
      <c r="EP41" s="10" t="s">
        <v>304</v>
      </c>
      <c r="EQ41" s="2" t="s">
        <v>305</v>
      </c>
      <c r="ER41" s="2" t="s">
        <v>305</v>
      </c>
      <c r="ES41" s="2" t="s">
        <v>305</v>
      </c>
      <c r="ET41" s="2" t="s">
        <v>305</v>
      </c>
      <c r="EU41" s="2" t="s">
        <v>305</v>
      </c>
      <c r="EV41" s="2" t="s">
        <v>305</v>
      </c>
      <c r="EW41" s="2" t="s">
        <v>305</v>
      </c>
      <c r="EX41" s="2" t="s">
        <v>305</v>
      </c>
      <c r="EY41" s="2" t="s">
        <v>305</v>
      </c>
      <c r="EZ41" s="2" t="s">
        <v>305</v>
      </c>
      <c r="FA41" s="2" t="s">
        <v>305</v>
      </c>
      <c r="FB41" s="2">
        <v>0.1</v>
      </c>
      <c r="FC41" s="2">
        <v>0.1</v>
      </c>
      <c r="FD41" s="2">
        <v>0.1</v>
      </c>
      <c r="FE41" s="2">
        <v>0.1</v>
      </c>
      <c r="FF41" s="2" t="s">
        <v>305</v>
      </c>
      <c r="FG41" s="2" t="s">
        <v>305</v>
      </c>
      <c r="FH41" s="2" t="s">
        <v>305</v>
      </c>
      <c r="FI41" s="2" t="s">
        <v>305</v>
      </c>
      <c r="FJ41" s="2" t="s">
        <v>305</v>
      </c>
      <c r="FK41" s="2" t="s">
        <v>305</v>
      </c>
      <c r="FM41" s="1"/>
      <c r="FN41" s="10" t="s">
        <v>304</v>
      </c>
      <c r="FO41" s="2" t="s">
        <v>305</v>
      </c>
      <c r="FP41" s="2" t="s">
        <v>305</v>
      </c>
      <c r="FQ41" s="2" t="s">
        <v>305</v>
      </c>
      <c r="FR41" s="2" t="s">
        <v>305</v>
      </c>
      <c r="FS41" s="2" t="s">
        <v>305</v>
      </c>
      <c r="FT41" s="2" t="s">
        <v>305</v>
      </c>
      <c r="FU41" s="2" t="s">
        <v>305</v>
      </c>
      <c r="FV41" s="2" t="s">
        <v>305</v>
      </c>
      <c r="FW41" s="2" t="s">
        <v>305</v>
      </c>
      <c r="FX41" s="2" t="s">
        <v>305</v>
      </c>
      <c r="FY41" s="2" t="s">
        <v>305</v>
      </c>
      <c r="FZ41" s="2">
        <v>0.1</v>
      </c>
      <c r="GA41" s="2">
        <v>0.2</v>
      </c>
      <c r="GB41" s="2">
        <v>0.2</v>
      </c>
      <c r="GC41" s="2">
        <v>0.2</v>
      </c>
      <c r="GD41" s="2" t="s">
        <v>305</v>
      </c>
      <c r="GE41" s="2" t="s">
        <v>305</v>
      </c>
      <c r="GF41" s="2" t="s">
        <v>305</v>
      </c>
      <c r="GG41" s="2" t="s">
        <v>305</v>
      </c>
      <c r="GH41" s="2" t="s">
        <v>305</v>
      </c>
      <c r="GI41" s="2" t="s">
        <v>305</v>
      </c>
      <c r="GK41" s="1"/>
      <c r="GL41" s="10" t="s">
        <v>304</v>
      </c>
      <c r="GM41" s="2" t="s">
        <v>305</v>
      </c>
      <c r="GN41" s="2" t="s">
        <v>305</v>
      </c>
      <c r="GO41" s="2" t="s">
        <v>305</v>
      </c>
      <c r="GP41" s="2" t="s">
        <v>305</v>
      </c>
      <c r="GQ41" s="2" t="s">
        <v>305</v>
      </c>
      <c r="GR41" s="2" t="s">
        <v>305</v>
      </c>
      <c r="GS41" s="2" t="s">
        <v>305</v>
      </c>
      <c r="GT41" s="2" t="s">
        <v>305</v>
      </c>
      <c r="GU41" s="2" t="s">
        <v>305</v>
      </c>
      <c r="GV41" s="2" t="s">
        <v>305</v>
      </c>
      <c r="GW41" s="2">
        <v>0.1</v>
      </c>
      <c r="GX41" s="2">
        <v>0.1</v>
      </c>
      <c r="GY41" s="2">
        <v>0.1</v>
      </c>
      <c r="GZ41" s="2">
        <v>0.1</v>
      </c>
      <c r="HA41" s="2">
        <v>0.1</v>
      </c>
      <c r="HB41" s="2" t="s">
        <v>305</v>
      </c>
      <c r="HC41" s="2" t="s">
        <v>305</v>
      </c>
      <c r="HD41" s="2" t="s">
        <v>305</v>
      </c>
      <c r="HE41" s="2" t="s">
        <v>305</v>
      </c>
      <c r="HF41" s="2" t="s">
        <v>305</v>
      </c>
      <c r="HG41" s="2" t="s">
        <v>305</v>
      </c>
    </row>
    <row r="42" spans="1:215" ht="15">
      <c r="A42" s="1"/>
      <c r="B42" s="19" t="s">
        <v>308</v>
      </c>
      <c r="C42" s="1">
        <v>0</v>
      </c>
      <c r="D42" s="2" t="s">
        <v>305</v>
      </c>
      <c r="E42" s="2" t="s">
        <v>305</v>
      </c>
      <c r="F42" s="2" t="s">
        <v>305</v>
      </c>
      <c r="G42" s="2" t="s">
        <v>305</v>
      </c>
      <c r="H42" s="2" t="s">
        <v>305</v>
      </c>
      <c r="I42" s="2" t="s">
        <v>305</v>
      </c>
      <c r="J42" s="2" t="s">
        <v>305</v>
      </c>
      <c r="K42" s="2" t="s">
        <v>305</v>
      </c>
      <c r="L42" s="2" t="s">
        <v>305</v>
      </c>
      <c r="M42" s="2" t="s">
        <v>305</v>
      </c>
      <c r="N42" s="2" t="s">
        <v>305</v>
      </c>
      <c r="O42" s="2" t="s">
        <v>305</v>
      </c>
      <c r="P42" s="2" t="s">
        <v>305</v>
      </c>
      <c r="Q42" s="2" t="s">
        <v>305</v>
      </c>
      <c r="R42" s="2" t="s">
        <v>305</v>
      </c>
      <c r="S42" s="2" t="s">
        <v>305</v>
      </c>
      <c r="T42" s="2" t="s">
        <v>305</v>
      </c>
      <c r="U42" s="2" t="s">
        <v>305</v>
      </c>
      <c r="V42" s="2" t="s">
        <v>305</v>
      </c>
      <c r="W42" s="2" t="s">
        <v>305</v>
      </c>
      <c r="Y42" s="1"/>
      <c r="Z42" s="19" t="s">
        <v>308</v>
      </c>
      <c r="AA42" s="1">
        <v>0</v>
      </c>
      <c r="AB42" s="2" t="s">
        <v>305</v>
      </c>
      <c r="AC42" s="2" t="s">
        <v>305</v>
      </c>
      <c r="AD42" s="2" t="s">
        <v>305</v>
      </c>
      <c r="AE42" s="2" t="s">
        <v>305</v>
      </c>
      <c r="AF42" s="2" t="s">
        <v>305</v>
      </c>
      <c r="AG42" s="2" t="s">
        <v>305</v>
      </c>
      <c r="AH42" s="2" t="s">
        <v>305</v>
      </c>
      <c r="AI42" s="2" t="s">
        <v>305</v>
      </c>
      <c r="AJ42" s="2" t="s">
        <v>305</v>
      </c>
      <c r="AK42" s="2" t="s">
        <v>305</v>
      </c>
      <c r="AL42" s="2" t="s">
        <v>305</v>
      </c>
      <c r="AM42" s="2" t="s">
        <v>305</v>
      </c>
      <c r="AN42" s="2" t="s">
        <v>305</v>
      </c>
      <c r="AO42" s="2" t="s">
        <v>305</v>
      </c>
      <c r="AP42" s="2" t="s">
        <v>305</v>
      </c>
      <c r="AQ42" s="2" t="s">
        <v>305</v>
      </c>
      <c r="AR42" s="2" t="s">
        <v>305</v>
      </c>
      <c r="AS42" s="2" t="s">
        <v>305</v>
      </c>
      <c r="AT42" s="2" t="s">
        <v>305</v>
      </c>
      <c r="AU42" s="2" t="s">
        <v>305</v>
      </c>
      <c r="AW42" s="22"/>
      <c r="AX42" s="29" t="s">
        <v>309</v>
      </c>
      <c r="AY42" s="22">
        <v>0</v>
      </c>
      <c r="AZ42" s="23" t="s">
        <v>307</v>
      </c>
      <c r="BA42" s="23" t="s">
        <v>307</v>
      </c>
      <c r="BB42" s="23" t="s">
        <v>307</v>
      </c>
      <c r="BC42" s="23" t="s">
        <v>307</v>
      </c>
      <c r="BD42" s="23" t="s">
        <v>307</v>
      </c>
      <c r="BE42" s="23" t="s">
        <v>307</v>
      </c>
      <c r="BF42" s="23" t="s">
        <v>307</v>
      </c>
      <c r="BG42" s="23" t="s">
        <v>307</v>
      </c>
      <c r="BH42" s="23" t="s">
        <v>307</v>
      </c>
      <c r="BI42" s="23" t="s">
        <v>307</v>
      </c>
      <c r="BJ42" s="23" t="s">
        <v>307</v>
      </c>
      <c r="BK42" s="23" t="s">
        <v>307</v>
      </c>
      <c r="BL42" s="23" t="s">
        <v>307</v>
      </c>
      <c r="BM42" s="23" t="s">
        <v>307</v>
      </c>
      <c r="BN42" s="23" t="s">
        <v>307</v>
      </c>
      <c r="BO42" s="23" t="s">
        <v>307</v>
      </c>
      <c r="BP42" s="23" t="s">
        <v>307</v>
      </c>
      <c r="BQ42" s="23" t="s">
        <v>307</v>
      </c>
      <c r="BR42" s="23" t="s">
        <v>307</v>
      </c>
      <c r="BS42" s="23" t="s">
        <v>307</v>
      </c>
      <c r="BT42" s="38"/>
      <c r="BU42" s="22"/>
      <c r="BV42" s="29" t="s">
        <v>309</v>
      </c>
      <c r="BW42" s="22">
        <v>0</v>
      </c>
      <c r="BX42" s="23" t="s">
        <v>307</v>
      </c>
      <c r="BY42" s="23" t="s">
        <v>307</v>
      </c>
      <c r="BZ42" s="23" t="s">
        <v>307</v>
      </c>
      <c r="CA42" s="23" t="s">
        <v>307</v>
      </c>
      <c r="CB42" s="23" t="s">
        <v>307</v>
      </c>
      <c r="CC42" s="23" t="s">
        <v>307</v>
      </c>
      <c r="CD42" s="23" t="s">
        <v>307</v>
      </c>
      <c r="CE42" s="23" t="s">
        <v>307</v>
      </c>
      <c r="CF42" s="23" t="s">
        <v>307</v>
      </c>
      <c r="CG42" s="23" t="s">
        <v>307</v>
      </c>
      <c r="CH42" s="23" t="s">
        <v>307</v>
      </c>
      <c r="CI42" s="23" t="s">
        <v>307</v>
      </c>
      <c r="CJ42" s="23" t="s">
        <v>307</v>
      </c>
      <c r="CK42" s="23" t="s">
        <v>307</v>
      </c>
      <c r="CL42" s="23" t="s">
        <v>307</v>
      </c>
      <c r="CM42" s="23" t="s">
        <v>307</v>
      </c>
      <c r="CN42" s="23" t="s">
        <v>307</v>
      </c>
      <c r="CO42" s="23" t="s">
        <v>307</v>
      </c>
      <c r="CP42" s="23" t="s">
        <v>307</v>
      </c>
      <c r="CQ42" s="23" t="s">
        <v>307</v>
      </c>
      <c r="CR42" s="38"/>
      <c r="CS42" s="22"/>
      <c r="CT42" s="29" t="s">
        <v>309</v>
      </c>
      <c r="CU42" s="22">
        <v>0</v>
      </c>
      <c r="CV42" s="23" t="s">
        <v>307</v>
      </c>
      <c r="CW42" s="23" t="s">
        <v>307</v>
      </c>
      <c r="CX42" s="23" t="s">
        <v>307</v>
      </c>
      <c r="CY42" s="23" t="s">
        <v>307</v>
      </c>
      <c r="CZ42" s="23" t="s">
        <v>307</v>
      </c>
      <c r="DA42" s="23" t="s">
        <v>307</v>
      </c>
      <c r="DB42" s="23" t="s">
        <v>307</v>
      </c>
      <c r="DC42" s="23" t="s">
        <v>307</v>
      </c>
      <c r="DD42" s="23" t="s">
        <v>307</v>
      </c>
      <c r="DE42" s="23" t="s">
        <v>307</v>
      </c>
      <c r="DF42" s="23" t="s">
        <v>307</v>
      </c>
      <c r="DG42" s="23" t="s">
        <v>307</v>
      </c>
      <c r="DH42" s="23" t="s">
        <v>307</v>
      </c>
      <c r="DI42" s="23" t="s">
        <v>307</v>
      </c>
      <c r="DJ42" s="23" t="s">
        <v>307</v>
      </c>
      <c r="DK42" s="23" t="s">
        <v>307</v>
      </c>
      <c r="DL42" s="23" t="s">
        <v>307</v>
      </c>
      <c r="DM42" s="23" t="s">
        <v>307</v>
      </c>
      <c r="DN42" s="23" t="s">
        <v>307</v>
      </c>
      <c r="DO42" s="23" t="s">
        <v>307</v>
      </c>
      <c r="DP42" s="38"/>
      <c r="DQ42" s="22"/>
      <c r="DR42" s="29" t="s">
        <v>309</v>
      </c>
      <c r="DS42" s="22">
        <v>0</v>
      </c>
      <c r="DT42" s="23" t="s">
        <v>307</v>
      </c>
      <c r="DU42" s="23" t="s">
        <v>307</v>
      </c>
      <c r="DV42" s="23" t="s">
        <v>307</v>
      </c>
      <c r="DW42" s="23" t="s">
        <v>307</v>
      </c>
      <c r="DX42" s="23" t="s">
        <v>307</v>
      </c>
      <c r="DY42" s="23" t="s">
        <v>307</v>
      </c>
      <c r="DZ42" s="23" t="s">
        <v>307</v>
      </c>
      <c r="EA42" s="23" t="s">
        <v>307</v>
      </c>
      <c r="EB42" s="23" t="s">
        <v>307</v>
      </c>
      <c r="EC42" s="23" t="s">
        <v>307</v>
      </c>
      <c r="ED42" s="23" t="s">
        <v>307</v>
      </c>
      <c r="EE42" s="23" t="s">
        <v>307</v>
      </c>
      <c r="EF42" s="23" t="s">
        <v>307</v>
      </c>
      <c r="EG42" s="23" t="s">
        <v>307</v>
      </c>
      <c r="EH42" s="23" t="s">
        <v>307</v>
      </c>
      <c r="EI42" s="23" t="s">
        <v>307</v>
      </c>
      <c r="EJ42" s="23" t="s">
        <v>307</v>
      </c>
      <c r="EK42" s="23" t="s">
        <v>307</v>
      </c>
      <c r="EL42" s="23" t="s">
        <v>307</v>
      </c>
      <c r="EM42" s="23" t="s">
        <v>307</v>
      </c>
      <c r="EO42" s="1"/>
      <c r="EP42" s="10" t="s">
        <v>308</v>
      </c>
      <c r="EQ42" s="1">
        <v>0</v>
      </c>
      <c r="ER42" s="2" t="s">
        <v>305</v>
      </c>
      <c r="ES42" s="2" t="s">
        <v>305</v>
      </c>
      <c r="ET42" s="2" t="s">
        <v>305</v>
      </c>
      <c r="EU42" s="2" t="s">
        <v>305</v>
      </c>
      <c r="EV42" s="2" t="s">
        <v>305</v>
      </c>
      <c r="EW42" s="2" t="s">
        <v>305</v>
      </c>
      <c r="EX42" s="2" t="s">
        <v>305</v>
      </c>
      <c r="EY42" s="2" t="s">
        <v>305</v>
      </c>
      <c r="EZ42" s="2" t="s">
        <v>305</v>
      </c>
      <c r="FA42" s="2" t="s">
        <v>305</v>
      </c>
      <c r="FB42" s="2" t="s">
        <v>305</v>
      </c>
      <c r="FC42" s="2" t="s">
        <v>305</v>
      </c>
      <c r="FD42" s="2" t="s">
        <v>305</v>
      </c>
      <c r="FE42" s="2" t="s">
        <v>305</v>
      </c>
      <c r="FF42" s="2" t="s">
        <v>305</v>
      </c>
      <c r="FG42" s="2" t="s">
        <v>305</v>
      </c>
      <c r="FH42" s="2" t="s">
        <v>305</v>
      </c>
      <c r="FI42" s="2" t="s">
        <v>305</v>
      </c>
      <c r="FJ42" s="2" t="s">
        <v>305</v>
      </c>
      <c r="FK42" s="2" t="s">
        <v>305</v>
      </c>
      <c r="FM42" s="1"/>
      <c r="FN42" s="10" t="s">
        <v>308</v>
      </c>
      <c r="FO42" s="1">
        <v>0</v>
      </c>
      <c r="FP42" s="2" t="s">
        <v>305</v>
      </c>
      <c r="FQ42" s="2" t="s">
        <v>305</v>
      </c>
      <c r="FR42" s="2" t="s">
        <v>305</v>
      </c>
      <c r="FS42" s="2" t="s">
        <v>305</v>
      </c>
      <c r="FT42" s="2" t="s">
        <v>305</v>
      </c>
      <c r="FU42" s="2" t="s">
        <v>305</v>
      </c>
      <c r="FV42" s="2" t="s">
        <v>305</v>
      </c>
      <c r="FW42" s="2" t="s">
        <v>305</v>
      </c>
      <c r="FX42" s="2" t="s">
        <v>305</v>
      </c>
      <c r="FY42" s="2" t="s">
        <v>305</v>
      </c>
      <c r="FZ42" s="2" t="s">
        <v>305</v>
      </c>
      <c r="GA42" s="2" t="s">
        <v>305</v>
      </c>
      <c r="GB42" s="2" t="s">
        <v>305</v>
      </c>
      <c r="GC42" s="2" t="s">
        <v>305</v>
      </c>
      <c r="GD42" s="2" t="s">
        <v>305</v>
      </c>
      <c r="GE42" s="2" t="s">
        <v>305</v>
      </c>
      <c r="GF42" s="2" t="s">
        <v>305</v>
      </c>
      <c r="GG42" s="2" t="s">
        <v>305</v>
      </c>
      <c r="GH42" s="2" t="s">
        <v>305</v>
      </c>
      <c r="GI42" s="2" t="s">
        <v>305</v>
      </c>
      <c r="GK42" s="1"/>
      <c r="GL42" s="10" t="s">
        <v>308</v>
      </c>
      <c r="GM42" s="1">
        <v>0</v>
      </c>
      <c r="GN42" s="2" t="s">
        <v>305</v>
      </c>
      <c r="GO42" s="2" t="s">
        <v>305</v>
      </c>
      <c r="GP42" s="2" t="s">
        <v>305</v>
      </c>
      <c r="GQ42" s="2" t="s">
        <v>305</v>
      </c>
      <c r="GR42" s="2" t="s">
        <v>305</v>
      </c>
      <c r="GS42" s="2" t="s">
        <v>305</v>
      </c>
      <c r="GT42" s="2" t="s">
        <v>305</v>
      </c>
      <c r="GU42" s="2" t="s">
        <v>305</v>
      </c>
      <c r="GV42" s="2" t="s">
        <v>305</v>
      </c>
      <c r="GW42" s="2" t="s">
        <v>305</v>
      </c>
      <c r="GX42" s="2" t="s">
        <v>305</v>
      </c>
      <c r="GY42" s="2" t="s">
        <v>305</v>
      </c>
      <c r="GZ42" s="2" t="s">
        <v>305</v>
      </c>
      <c r="HA42" s="2" t="s">
        <v>305</v>
      </c>
      <c r="HB42" s="2" t="s">
        <v>305</v>
      </c>
      <c r="HC42" s="2" t="s">
        <v>305</v>
      </c>
      <c r="HD42" s="2" t="s">
        <v>305</v>
      </c>
      <c r="HE42" s="2" t="s">
        <v>305</v>
      </c>
      <c r="HF42" s="2" t="s">
        <v>305</v>
      </c>
      <c r="HG42" s="2" t="s">
        <v>305</v>
      </c>
    </row>
    <row r="43" spans="1:215" ht="15">
      <c r="A43" s="1"/>
      <c r="B43" s="19" t="s">
        <v>310</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Y43" s="1"/>
      <c r="Z43" s="19" t="s">
        <v>310</v>
      </c>
      <c r="AA43" s="1">
        <v>0</v>
      </c>
      <c r="AB43" s="1">
        <v>0</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W43" s="22"/>
      <c r="AX43" s="29" t="s">
        <v>311</v>
      </c>
      <c r="AY43" s="22">
        <v>0</v>
      </c>
      <c r="AZ43" s="22">
        <v>0</v>
      </c>
      <c r="BA43" s="22">
        <v>0</v>
      </c>
      <c r="BB43" s="22">
        <v>0</v>
      </c>
      <c r="BC43" s="22">
        <v>0</v>
      </c>
      <c r="BD43" s="22">
        <v>0</v>
      </c>
      <c r="BE43" s="22">
        <v>0</v>
      </c>
      <c r="BF43" s="22">
        <v>0</v>
      </c>
      <c r="BG43" s="22">
        <v>0</v>
      </c>
      <c r="BH43" s="22">
        <v>0</v>
      </c>
      <c r="BI43" s="22">
        <v>0</v>
      </c>
      <c r="BJ43" s="22">
        <v>0</v>
      </c>
      <c r="BK43" s="22">
        <v>0</v>
      </c>
      <c r="BL43" s="22">
        <v>0</v>
      </c>
      <c r="BM43" s="22">
        <v>0</v>
      </c>
      <c r="BN43" s="22">
        <v>0</v>
      </c>
      <c r="BO43" s="22">
        <v>0</v>
      </c>
      <c r="BP43" s="22">
        <v>0</v>
      </c>
      <c r="BQ43" s="22">
        <v>0</v>
      </c>
      <c r="BR43" s="22">
        <v>0</v>
      </c>
      <c r="BS43" s="22">
        <v>0</v>
      </c>
      <c r="BT43" s="38"/>
      <c r="BU43" s="22"/>
      <c r="BV43" s="29" t="s">
        <v>311</v>
      </c>
      <c r="BW43" s="22">
        <v>0</v>
      </c>
      <c r="BX43" s="22">
        <v>0</v>
      </c>
      <c r="BY43" s="22">
        <v>0</v>
      </c>
      <c r="BZ43" s="22">
        <v>0</v>
      </c>
      <c r="CA43" s="22">
        <v>0</v>
      </c>
      <c r="CB43" s="22">
        <v>0</v>
      </c>
      <c r="CC43" s="22">
        <v>0</v>
      </c>
      <c r="CD43" s="22">
        <v>0</v>
      </c>
      <c r="CE43" s="22">
        <v>0</v>
      </c>
      <c r="CF43" s="22">
        <v>0</v>
      </c>
      <c r="CG43" s="22">
        <v>0</v>
      </c>
      <c r="CH43" s="22">
        <v>0</v>
      </c>
      <c r="CI43" s="22">
        <v>0</v>
      </c>
      <c r="CJ43" s="22">
        <v>0</v>
      </c>
      <c r="CK43" s="22">
        <v>0</v>
      </c>
      <c r="CL43" s="22">
        <v>0</v>
      </c>
      <c r="CM43" s="22">
        <v>0</v>
      </c>
      <c r="CN43" s="22">
        <v>0</v>
      </c>
      <c r="CO43" s="22">
        <v>0</v>
      </c>
      <c r="CP43" s="22">
        <v>0</v>
      </c>
      <c r="CQ43" s="22">
        <v>0</v>
      </c>
      <c r="CR43" s="38"/>
      <c r="CS43" s="22"/>
      <c r="CT43" s="29" t="s">
        <v>311</v>
      </c>
      <c r="CU43" s="22">
        <v>0</v>
      </c>
      <c r="CV43" s="22">
        <v>0</v>
      </c>
      <c r="CW43" s="22">
        <v>0</v>
      </c>
      <c r="CX43" s="22">
        <v>0</v>
      </c>
      <c r="CY43" s="22">
        <v>0</v>
      </c>
      <c r="CZ43" s="22">
        <v>0</v>
      </c>
      <c r="DA43" s="22">
        <v>0</v>
      </c>
      <c r="DB43" s="22">
        <v>0</v>
      </c>
      <c r="DC43" s="22">
        <v>0</v>
      </c>
      <c r="DD43" s="22">
        <v>0</v>
      </c>
      <c r="DE43" s="22">
        <v>0</v>
      </c>
      <c r="DF43" s="22">
        <v>0</v>
      </c>
      <c r="DG43" s="22">
        <v>0</v>
      </c>
      <c r="DH43" s="22">
        <v>0</v>
      </c>
      <c r="DI43" s="22">
        <v>0</v>
      </c>
      <c r="DJ43" s="22">
        <v>0</v>
      </c>
      <c r="DK43" s="22">
        <v>0</v>
      </c>
      <c r="DL43" s="22">
        <v>0</v>
      </c>
      <c r="DM43" s="22">
        <v>0</v>
      </c>
      <c r="DN43" s="22">
        <v>0</v>
      </c>
      <c r="DO43" s="22">
        <v>0</v>
      </c>
      <c r="DP43" s="38"/>
      <c r="DQ43" s="22"/>
      <c r="DR43" s="29" t="s">
        <v>311</v>
      </c>
      <c r="DS43" s="22">
        <v>0</v>
      </c>
      <c r="DT43" s="22">
        <v>0</v>
      </c>
      <c r="DU43" s="22">
        <v>0</v>
      </c>
      <c r="DV43" s="22">
        <v>0</v>
      </c>
      <c r="DW43" s="22">
        <v>0</v>
      </c>
      <c r="DX43" s="22">
        <v>0</v>
      </c>
      <c r="DY43" s="22">
        <v>0</v>
      </c>
      <c r="DZ43" s="22">
        <v>0</v>
      </c>
      <c r="EA43" s="22">
        <v>0</v>
      </c>
      <c r="EB43" s="22">
        <v>0</v>
      </c>
      <c r="EC43" s="22">
        <v>0</v>
      </c>
      <c r="ED43" s="22">
        <v>0</v>
      </c>
      <c r="EE43" s="22">
        <v>0</v>
      </c>
      <c r="EF43" s="22">
        <v>0</v>
      </c>
      <c r="EG43" s="22">
        <v>0</v>
      </c>
      <c r="EH43" s="22">
        <v>0</v>
      </c>
      <c r="EI43" s="22">
        <v>0</v>
      </c>
      <c r="EJ43" s="22">
        <v>0</v>
      </c>
      <c r="EK43" s="22">
        <v>0</v>
      </c>
      <c r="EL43" s="22">
        <v>0</v>
      </c>
      <c r="EM43" s="22">
        <v>0</v>
      </c>
      <c r="EO43" s="1"/>
      <c r="EP43" s="10" t="s">
        <v>310</v>
      </c>
      <c r="EQ43" s="1">
        <v>0</v>
      </c>
      <c r="ER43" s="1">
        <v>0</v>
      </c>
      <c r="ES43" s="1">
        <v>0</v>
      </c>
      <c r="ET43" s="1">
        <v>0</v>
      </c>
      <c r="EU43" s="1">
        <v>0</v>
      </c>
      <c r="EV43" s="1">
        <v>0</v>
      </c>
      <c r="EW43" s="1">
        <v>0</v>
      </c>
      <c r="EX43" s="1">
        <v>0</v>
      </c>
      <c r="EY43" s="1">
        <v>0</v>
      </c>
      <c r="EZ43" s="1">
        <v>0</v>
      </c>
      <c r="FA43" s="1">
        <v>0</v>
      </c>
      <c r="FB43" s="1">
        <v>0</v>
      </c>
      <c r="FC43" s="1">
        <v>0</v>
      </c>
      <c r="FD43" s="1">
        <v>0</v>
      </c>
      <c r="FE43" s="1">
        <v>0</v>
      </c>
      <c r="FF43" s="1">
        <v>0</v>
      </c>
      <c r="FG43" s="1">
        <v>0</v>
      </c>
      <c r="FH43" s="1">
        <v>0</v>
      </c>
      <c r="FI43" s="1">
        <v>0</v>
      </c>
      <c r="FJ43" s="1">
        <v>0</v>
      </c>
      <c r="FK43" s="1">
        <v>0</v>
      </c>
      <c r="FM43" s="1"/>
      <c r="FN43" s="10" t="s">
        <v>310</v>
      </c>
      <c r="FO43" s="1">
        <v>0</v>
      </c>
      <c r="FP43" s="1">
        <v>0</v>
      </c>
      <c r="FQ43" s="1">
        <v>0</v>
      </c>
      <c r="FR43" s="1">
        <v>0</v>
      </c>
      <c r="FS43" s="1">
        <v>0</v>
      </c>
      <c r="FT43" s="1">
        <v>0</v>
      </c>
      <c r="FU43" s="1">
        <v>0</v>
      </c>
      <c r="FV43" s="1">
        <v>0</v>
      </c>
      <c r="FW43" s="1">
        <v>0</v>
      </c>
      <c r="FX43" s="1">
        <v>0</v>
      </c>
      <c r="FY43" s="1">
        <v>0</v>
      </c>
      <c r="FZ43" s="1">
        <v>0</v>
      </c>
      <c r="GA43" s="1">
        <v>0</v>
      </c>
      <c r="GB43" s="1">
        <v>0</v>
      </c>
      <c r="GC43" s="1">
        <v>0</v>
      </c>
      <c r="GD43" s="1">
        <v>0</v>
      </c>
      <c r="GE43" s="1">
        <v>0</v>
      </c>
      <c r="GF43" s="1">
        <v>0</v>
      </c>
      <c r="GG43" s="1">
        <v>0</v>
      </c>
      <c r="GH43" s="1">
        <v>0</v>
      </c>
      <c r="GI43" s="1">
        <v>0</v>
      </c>
      <c r="GK43" s="1"/>
      <c r="GL43" s="10" t="s">
        <v>310</v>
      </c>
      <c r="GM43" s="1">
        <v>0</v>
      </c>
      <c r="GN43" s="1">
        <v>0</v>
      </c>
      <c r="GO43" s="1">
        <v>0</v>
      </c>
      <c r="GP43" s="1">
        <v>0</v>
      </c>
      <c r="GQ43" s="1">
        <v>0</v>
      </c>
      <c r="GR43" s="1">
        <v>0</v>
      </c>
      <c r="GS43" s="1">
        <v>0</v>
      </c>
      <c r="GT43" s="1">
        <v>0</v>
      </c>
      <c r="GU43" s="1">
        <v>0</v>
      </c>
      <c r="GV43" s="1">
        <v>0</v>
      </c>
      <c r="GW43" s="1">
        <v>0</v>
      </c>
      <c r="GX43" s="1">
        <v>0</v>
      </c>
      <c r="GY43" s="1">
        <v>0</v>
      </c>
      <c r="GZ43" s="1">
        <v>0</v>
      </c>
      <c r="HA43" s="1">
        <v>0</v>
      </c>
      <c r="HB43" s="1">
        <v>0</v>
      </c>
      <c r="HC43" s="1">
        <v>0</v>
      </c>
      <c r="HD43" s="1">
        <v>0</v>
      </c>
      <c r="HE43" s="1">
        <v>0</v>
      </c>
      <c r="HF43" s="1">
        <v>0</v>
      </c>
      <c r="HG43" s="1">
        <v>0</v>
      </c>
    </row>
    <row r="44" spans="1:215" ht="15">
      <c r="A44" s="300"/>
      <c r="B44" s="300"/>
      <c r="C44" s="1"/>
      <c r="D44" s="1"/>
      <c r="E44" s="1"/>
      <c r="F44" s="1"/>
      <c r="G44" s="1"/>
      <c r="H44" s="1"/>
      <c r="I44" s="1"/>
      <c r="J44" s="1"/>
      <c r="K44" s="1"/>
      <c r="L44" s="1"/>
      <c r="M44" s="1"/>
      <c r="N44" s="1"/>
      <c r="O44" s="1"/>
      <c r="P44" s="1"/>
      <c r="Q44" s="1"/>
      <c r="R44" s="1"/>
      <c r="S44" s="1"/>
      <c r="T44" s="1"/>
      <c r="U44" s="1"/>
      <c r="V44" s="1"/>
      <c r="W44" s="1"/>
      <c r="Y44" s="300"/>
      <c r="Z44" s="300"/>
      <c r="AA44" s="1"/>
      <c r="AB44" s="1"/>
      <c r="AC44" s="1"/>
      <c r="AD44" s="1"/>
      <c r="AE44" s="1"/>
      <c r="AF44" s="1"/>
      <c r="AG44" s="1"/>
      <c r="AH44" s="1"/>
      <c r="AI44" s="1"/>
      <c r="AJ44" s="1"/>
      <c r="AK44" s="1"/>
      <c r="AL44" s="1"/>
      <c r="AM44" s="1"/>
      <c r="AN44" s="1"/>
      <c r="AO44" s="1"/>
      <c r="AP44" s="1"/>
      <c r="AQ44" s="1"/>
      <c r="AR44" s="1"/>
      <c r="AS44" s="1"/>
      <c r="AT44" s="1"/>
      <c r="AU44" s="1"/>
      <c r="AW44" s="310"/>
      <c r="AX44" s="310"/>
      <c r="AY44" s="22"/>
      <c r="AZ44" s="22"/>
      <c r="BA44" s="22"/>
      <c r="BB44" s="22"/>
      <c r="BC44" s="22"/>
      <c r="BD44" s="22"/>
      <c r="BE44" s="22"/>
      <c r="BF44" s="22"/>
      <c r="BG44" s="22"/>
      <c r="BH44" s="22"/>
      <c r="BI44" s="22"/>
      <c r="BJ44" s="22"/>
      <c r="BK44" s="22"/>
      <c r="BL44" s="22"/>
      <c r="BM44" s="22"/>
      <c r="BN44" s="22"/>
      <c r="BO44" s="22"/>
      <c r="BP44" s="22"/>
      <c r="BQ44" s="22"/>
      <c r="BR44" s="22"/>
      <c r="BS44" s="22"/>
      <c r="BT44" s="38"/>
      <c r="BU44" s="310"/>
      <c r="BV44" s="310"/>
      <c r="BW44" s="22"/>
      <c r="BX44" s="22"/>
      <c r="BY44" s="22"/>
      <c r="BZ44" s="22"/>
      <c r="CA44" s="22"/>
      <c r="CB44" s="22"/>
      <c r="CC44" s="22"/>
      <c r="CD44" s="22"/>
      <c r="CE44" s="22"/>
      <c r="CF44" s="22"/>
      <c r="CG44" s="22"/>
      <c r="CH44" s="22"/>
      <c r="CI44" s="22"/>
      <c r="CJ44" s="22"/>
      <c r="CK44" s="22"/>
      <c r="CL44" s="22"/>
      <c r="CM44" s="22"/>
      <c r="CN44" s="22"/>
      <c r="CO44" s="22"/>
      <c r="CP44" s="22"/>
      <c r="CQ44" s="22"/>
      <c r="CR44" s="38"/>
      <c r="CS44" s="310"/>
      <c r="CT44" s="310"/>
      <c r="CU44" s="22"/>
      <c r="CV44" s="22"/>
      <c r="CW44" s="22"/>
      <c r="CX44" s="22"/>
      <c r="CY44" s="22"/>
      <c r="CZ44" s="22"/>
      <c r="DA44" s="22"/>
      <c r="DB44" s="22"/>
      <c r="DC44" s="22"/>
      <c r="DD44" s="22"/>
      <c r="DE44" s="22"/>
      <c r="DF44" s="22"/>
      <c r="DG44" s="22"/>
      <c r="DH44" s="22"/>
      <c r="DI44" s="22"/>
      <c r="DJ44" s="22"/>
      <c r="DK44" s="22"/>
      <c r="DL44" s="22"/>
      <c r="DM44" s="22"/>
      <c r="DN44" s="22"/>
      <c r="DO44" s="22"/>
      <c r="DP44" s="38"/>
      <c r="DQ44" s="310"/>
      <c r="DR44" s="310"/>
      <c r="DS44" s="22"/>
      <c r="DT44" s="22"/>
      <c r="DU44" s="22"/>
      <c r="DV44" s="22"/>
      <c r="DW44" s="22"/>
      <c r="DX44" s="22"/>
      <c r="DY44" s="22"/>
      <c r="DZ44" s="22"/>
      <c r="EA44" s="22"/>
      <c r="EB44" s="22"/>
      <c r="EC44" s="22"/>
      <c r="ED44" s="22"/>
      <c r="EE44" s="22"/>
      <c r="EF44" s="22"/>
      <c r="EG44" s="22"/>
      <c r="EH44" s="22"/>
      <c r="EI44" s="22"/>
      <c r="EJ44" s="22"/>
      <c r="EK44" s="22"/>
      <c r="EL44" s="22"/>
      <c r="EM44" s="22"/>
      <c r="EO44" s="300"/>
      <c r="EP44" s="300"/>
      <c r="EQ44" s="1"/>
      <c r="ER44" s="1"/>
      <c r="ES44" s="1"/>
      <c r="ET44" s="1"/>
      <c r="EU44" s="1"/>
      <c r="EV44" s="1"/>
      <c r="EW44" s="1"/>
      <c r="EX44" s="1"/>
      <c r="EY44" s="1"/>
      <c r="EZ44" s="1"/>
      <c r="FA44" s="1"/>
      <c r="FB44" s="1"/>
      <c r="FC44" s="1"/>
      <c r="FD44" s="1"/>
      <c r="FE44" s="1"/>
      <c r="FF44" s="1"/>
      <c r="FG44" s="1"/>
      <c r="FH44" s="1"/>
      <c r="FI44" s="1"/>
      <c r="FJ44" s="1"/>
      <c r="FK44" s="1"/>
      <c r="FM44" s="300"/>
      <c r="FN44" s="300"/>
      <c r="FO44" s="1"/>
      <c r="FP44" s="1"/>
      <c r="FQ44" s="1"/>
      <c r="FR44" s="1"/>
      <c r="FS44" s="1"/>
      <c r="FT44" s="1"/>
      <c r="FU44" s="1"/>
      <c r="FV44" s="1"/>
      <c r="FW44" s="1"/>
      <c r="FX44" s="1"/>
      <c r="FY44" s="1"/>
      <c r="FZ44" s="1"/>
      <c r="GA44" s="1"/>
      <c r="GB44" s="1"/>
      <c r="GC44" s="1"/>
      <c r="GD44" s="1"/>
      <c r="GE44" s="1"/>
      <c r="GF44" s="1"/>
      <c r="GG44" s="1"/>
      <c r="GH44" s="1"/>
      <c r="GI44" s="1"/>
      <c r="GK44" s="300"/>
      <c r="GL44" s="300"/>
      <c r="GM44" s="1"/>
      <c r="GN44" s="1"/>
      <c r="GO44" s="1"/>
      <c r="GP44" s="1"/>
      <c r="GQ44" s="1"/>
      <c r="GR44" s="1"/>
      <c r="GS44" s="1"/>
      <c r="GT44" s="1"/>
      <c r="GU44" s="1"/>
      <c r="GV44" s="1"/>
      <c r="GW44" s="1"/>
      <c r="GX44" s="1"/>
      <c r="GY44" s="1"/>
      <c r="GZ44" s="1"/>
      <c r="HA44" s="1"/>
      <c r="HB44" s="1"/>
      <c r="HC44" s="1"/>
      <c r="HD44" s="1"/>
      <c r="HE44" s="1"/>
      <c r="HF44" s="1"/>
      <c r="HG44" s="1"/>
    </row>
    <row r="45" spans="1:215" ht="15">
      <c r="A45" s="1"/>
      <c r="B45" s="18" t="s">
        <v>197</v>
      </c>
      <c r="C45" s="1"/>
      <c r="D45" s="1"/>
      <c r="E45" s="1"/>
      <c r="F45" s="1"/>
      <c r="G45" s="1"/>
      <c r="H45" s="1"/>
      <c r="I45" s="1"/>
      <c r="J45" s="1"/>
      <c r="K45" s="1"/>
      <c r="L45" s="1"/>
      <c r="M45" s="1"/>
      <c r="N45" s="1"/>
      <c r="O45" s="1"/>
      <c r="P45" s="1"/>
      <c r="Q45" s="1"/>
      <c r="R45" s="1"/>
      <c r="S45" s="1"/>
      <c r="T45" s="1"/>
      <c r="U45" s="1"/>
      <c r="V45" s="1"/>
      <c r="W45" s="1"/>
      <c r="Y45" s="1"/>
      <c r="Z45" s="18" t="s">
        <v>197</v>
      </c>
      <c r="AA45" s="1"/>
      <c r="AB45" s="1"/>
      <c r="AC45" s="1"/>
      <c r="AD45" s="1"/>
      <c r="AE45" s="1"/>
      <c r="AF45" s="1"/>
      <c r="AG45" s="1"/>
      <c r="AH45" s="1"/>
      <c r="AI45" s="1"/>
      <c r="AJ45" s="1"/>
      <c r="AK45" s="1"/>
      <c r="AL45" s="1"/>
      <c r="AM45" s="1"/>
      <c r="AN45" s="1"/>
      <c r="AO45" s="1"/>
      <c r="AP45" s="1"/>
      <c r="AQ45" s="1"/>
      <c r="AR45" s="1"/>
      <c r="AS45" s="1"/>
      <c r="AT45" s="1"/>
      <c r="AU45" s="1"/>
      <c r="AW45" s="22"/>
      <c r="AX45" s="28" t="s">
        <v>312</v>
      </c>
      <c r="AY45" s="22"/>
      <c r="AZ45" s="22"/>
      <c r="BA45" s="22"/>
      <c r="BB45" s="22"/>
      <c r="BC45" s="22"/>
      <c r="BD45" s="22"/>
      <c r="BE45" s="22"/>
      <c r="BF45" s="22"/>
      <c r="BG45" s="22"/>
      <c r="BH45" s="22"/>
      <c r="BI45" s="22"/>
      <c r="BJ45" s="22"/>
      <c r="BK45" s="22"/>
      <c r="BL45" s="22"/>
      <c r="BM45" s="22"/>
      <c r="BN45" s="22"/>
      <c r="BO45" s="22"/>
      <c r="BP45" s="22"/>
      <c r="BQ45" s="22"/>
      <c r="BR45" s="22"/>
      <c r="BS45" s="22"/>
      <c r="BT45" s="38"/>
      <c r="BU45" s="22"/>
      <c r="BV45" s="28" t="s">
        <v>312</v>
      </c>
      <c r="BW45" s="22"/>
      <c r="BX45" s="22"/>
      <c r="BY45" s="22"/>
      <c r="BZ45" s="22"/>
      <c r="CA45" s="22"/>
      <c r="CB45" s="22"/>
      <c r="CC45" s="22"/>
      <c r="CD45" s="22"/>
      <c r="CE45" s="22"/>
      <c r="CF45" s="22"/>
      <c r="CG45" s="22"/>
      <c r="CH45" s="22"/>
      <c r="CI45" s="22"/>
      <c r="CJ45" s="22"/>
      <c r="CK45" s="22"/>
      <c r="CL45" s="22"/>
      <c r="CM45" s="22"/>
      <c r="CN45" s="22"/>
      <c r="CO45" s="22"/>
      <c r="CP45" s="22"/>
      <c r="CQ45" s="22"/>
      <c r="CR45" s="38"/>
      <c r="CS45" s="22"/>
      <c r="CT45" s="28" t="s">
        <v>312</v>
      </c>
      <c r="CU45" s="22"/>
      <c r="CV45" s="22"/>
      <c r="CW45" s="22"/>
      <c r="CX45" s="22"/>
      <c r="CY45" s="22"/>
      <c r="CZ45" s="22"/>
      <c r="DA45" s="22"/>
      <c r="DB45" s="22"/>
      <c r="DC45" s="22"/>
      <c r="DD45" s="22"/>
      <c r="DE45" s="22"/>
      <c r="DF45" s="22"/>
      <c r="DG45" s="22"/>
      <c r="DH45" s="22"/>
      <c r="DI45" s="22"/>
      <c r="DJ45" s="22"/>
      <c r="DK45" s="22"/>
      <c r="DL45" s="22"/>
      <c r="DM45" s="22"/>
      <c r="DN45" s="22"/>
      <c r="DO45" s="22"/>
      <c r="DP45" s="38"/>
      <c r="DQ45" s="22"/>
      <c r="DR45" s="28" t="s">
        <v>312</v>
      </c>
      <c r="DS45" s="22"/>
      <c r="DT45" s="22"/>
      <c r="DU45" s="22"/>
      <c r="DV45" s="22"/>
      <c r="DW45" s="22"/>
      <c r="DX45" s="22"/>
      <c r="DY45" s="22"/>
      <c r="DZ45" s="22"/>
      <c r="EA45" s="22"/>
      <c r="EB45" s="22"/>
      <c r="EC45" s="22"/>
      <c r="ED45" s="22"/>
      <c r="EE45" s="22"/>
      <c r="EF45" s="22"/>
      <c r="EG45" s="22"/>
      <c r="EH45" s="22"/>
      <c r="EI45" s="22"/>
      <c r="EJ45" s="22"/>
      <c r="EK45" s="22"/>
      <c r="EL45" s="22"/>
      <c r="EM45" s="22"/>
      <c r="EO45" s="1"/>
      <c r="EP45" s="18" t="s">
        <v>197</v>
      </c>
      <c r="EQ45" s="1"/>
      <c r="ER45" s="1"/>
      <c r="ES45" s="1"/>
      <c r="ET45" s="1"/>
      <c r="EU45" s="1"/>
      <c r="EV45" s="1"/>
      <c r="EW45" s="1"/>
      <c r="EX45" s="1"/>
      <c r="EY45" s="1"/>
      <c r="EZ45" s="1"/>
      <c r="FA45" s="1"/>
      <c r="FB45" s="1"/>
      <c r="FC45" s="1"/>
      <c r="FD45" s="1"/>
      <c r="FE45" s="1"/>
      <c r="FF45" s="1"/>
      <c r="FG45" s="1"/>
      <c r="FH45" s="1"/>
      <c r="FI45" s="1"/>
      <c r="FJ45" s="1"/>
      <c r="FK45" s="1"/>
      <c r="FM45" s="1"/>
      <c r="FN45" s="18" t="s">
        <v>197</v>
      </c>
      <c r="FO45" s="1"/>
      <c r="FP45" s="1"/>
      <c r="FQ45" s="1"/>
      <c r="FR45" s="1"/>
      <c r="FS45" s="1"/>
      <c r="FT45" s="1"/>
      <c r="FU45" s="1"/>
      <c r="FV45" s="1"/>
      <c r="FW45" s="1"/>
      <c r="FX45" s="1"/>
      <c r="FY45" s="1"/>
      <c r="FZ45" s="1"/>
      <c r="GA45" s="1"/>
      <c r="GB45" s="1"/>
      <c r="GC45" s="1"/>
      <c r="GD45" s="1"/>
      <c r="GE45" s="1"/>
      <c r="GF45" s="1"/>
      <c r="GG45" s="1"/>
      <c r="GH45" s="1"/>
      <c r="GI45" s="1"/>
      <c r="GK45" s="1"/>
      <c r="GL45" s="18" t="s">
        <v>197</v>
      </c>
      <c r="GM45" s="1"/>
      <c r="GN45" s="1"/>
      <c r="GO45" s="1"/>
      <c r="GP45" s="1"/>
      <c r="GQ45" s="1"/>
      <c r="GR45" s="1"/>
      <c r="GS45" s="1"/>
      <c r="GT45" s="1"/>
      <c r="GU45" s="1"/>
      <c r="GV45" s="1"/>
      <c r="GW45" s="1"/>
      <c r="GX45" s="1"/>
      <c r="GY45" s="1"/>
      <c r="GZ45" s="1"/>
      <c r="HA45" s="1"/>
      <c r="HB45" s="1"/>
      <c r="HC45" s="1"/>
      <c r="HD45" s="1"/>
      <c r="HE45" s="1"/>
      <c r="HF45" s="1"/>
      <c r="HG45" s="1"/>
    </row>
    <row r="46" spans="1:215" ht="15">
      <c r="A46" s="1"/>
      <c r="B46" s="7" t="s">
        <v>298</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Y46" s="1"/>
      <c r="Z46" s="7" t="s">
        <v>298</v>
      </c>
      <c r="AA46" s="1">
        <v>0</v>
      </c>
      <c r="AB46" s="1">
        <v>0</v>
      </c>
      <c r="AC46" s="1">
        <v>0</v>
      </c>
      <c r="AD46" s="1">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W46" s="22"/>
      <c r="AX46" s="39" t="s">
        <v>299</v>
      </c>
      <c r="AY46" s="22">
        <v>0</v>
      </c>
      <c r="AZ46" s="22">
        <v>0</v>
      </c>
      <c r="BA46" s="22">
        <v>0</v>
      </c>
      <c r="BB46" s="22">
        <v>0</v>
      </c>
      <c r="BC46" s="22">
        <v>0</v>
      </c>
      <c r="BD46" s="22">
        <v>0</v>
      </c>
      <c r="BE46" s="22">
        <v>0</v>
      </c>
      <c r="BF46" s="22">
        <v>0</v>
      </c>
      <c r="BG46" s="22">
        <v>0</v>
      </c>
      <c r="BH46" s="22">
        <v>0</v>
      </c>
      <c r="BI46" s="22">
        <v>0</v>
      </c>
      <c r="BJ46" s="22">
        <v>0</v>
      </c>
      <c r="BK46" s="22">
        <v>0</v>
      </c>
      <c r="BL46" s="22">
        <v>0</v>
      </c>
      <c r="BM46" s="22">
        <v>0</v>
      </c>
      <c r="BN46" s="22">
        <v>0</v>
      </c>
      <c r="BO46" s="22">
        <v>0</v>
      </c>
      <c r="BP46" s="22">
        <v>0</v>
      </c>
      <c r="BQ46" s="22">
        <v>0</v>
      </c>
      <c r="BR46" s="22">
        <v>0</v>
      </c>
      <c r="BS46" s="22">
        <v>0</v>
      </c>
      <c r="BT46" s="38"/>
      <c r="BU46" s="22"/>
      <c r="BV46" s="39" t="s">
        <v>299</v>
      </c>
      <c r="BW46" s="22">
        <v>0</v>
      </c>
      <c r="BX46" s="22">
        <v>0</v>
      </c>
      <c r="BY46" s="22">
        <v>0</v>
      </c>
      <c r="BZ46" s="22">
        <v>0</v>
      </c>
      <c r="CA46" s="22">
        <v>0</v>
      </c>
      <c r="CB46" s="22">
        <v>0</v>
      </c>
      <c r="CC46" s="22">
        <v>0</v>
      </c>
      <c r="CD46" s="22">
        <v>0</v>
      </c>
      <c r="CE46" s="22">
        <v>0</v>
      </c>
      <c r="CF46" s="22">
        <v>0</v>
      </c>
      <c r="CG46" s="22">
        <v>0</v>
      </c>
      <c r="CH46" s="22">
        <v>0</v>
      </c>
      <c r="CI46" s="22">
        <v>0</v>
      </c>
      <c r="CJ46" s="22">
        <v>0</v>
      </c>
      <c r="CK46" s="22">
        <v>0</v>
      </c>
      <c r="CL46" s="22">
        <v>0</v>
      </c>
      <c r="CM46" s="22">
        <v>0</v>
      </c>
      <c r="CN46" s="22">
        <v>0</v>
      </c>
      <c r="CO46" s="22">
        <v>0</v>
      </c>
      <c r="CP46" s="22">
        <v>0</v>
      </c>
      <c r="CQ46" s="22">
        <v>0</v>
      </c>
      <c r="CR46" s="38"/>
      <c r="CS46" s="22"/>
      <c r="CT46" s="39" t="s">
        <v>299</v>
      </c>
      <c r="CU46" s="22">
        <v>0</v>
      </c>
      <c r="CV46" s="22">
        <v>0</v>
      </c>
      <c r="CW46" s="22">
        <v>0</v>
      </c>
      <c r="CX46" s="22">
        <v>0</v>
      </c>
      <c r="CY46" s="22">
        <v>0</v>
      </c>
      <c r="CZ46" s="22">
        <v>0</v>
      </c>
      <c r="DA46" s="22">
        <v>0</v>
      </c>
      <c r="DB46" s="22">
        <v>0</v>
      </c>
      <c r="DC46" s="22">
        <v>0</v>
      </c>
      <c r="DD46" s="22">
        <v>0</v>
      </c>
      <c r="DE46" s="22">
        <v>0</v>
      </c>
      <c r="DF46" s="22">
        <v>0</v>
      </c>
      <c r="DG46" s="22">
        <v>0</v>
      </c>
      <c r="DH46" s="22">
        <v>0</v>
      </c>
      <c r="DI46" s="22">
        <v>0</v>
      </c>
      <c r="DJ46" s="22">
        <v>0</v>
      </c>
      <c r="DK46" s="22">
        <v>0</v>
      </c>
      <c r="DL46" s="22">
        <v>0</v>
      </c>
      <c r="DM46" s="22">
        <v>0</v>
      </c>
      <c r="DN46" s="22">
        <v>0</v>
      </c>
      <c r="DO46" s="22">
        <v>0</v>
      </c>
      <c r="DP46" s="38"/>
      <c r="DQ46" s="22"/>
      <c r="DR46" s="39" t="s">
        <v>299</v>
      </c>
      <c r="DS46" s="22">
        <v>0</v>
      </c>
      <c r="DT46" s="22">
        <v>0</v>
      </c>
      <c r="DU46" s="22">
        <v>0</v>
      </c>
      <c r="DV46" s="22">
        <v>0</v>
      </c>
      <c r="DW46" s="22">
        <v>0</v>
      </c>
      <c r="DX46" s="22">
        <v>0</v>
      </c>
      <c r="DY46" s="22">
        <v>0</v>
      </c>
      <c r="DZ46" s="22">
        <v>0</v>
      </c>
      <c r="EA46" s="22">
        <v>0</v>
      </c>
      <c r="EB46" s="22">
        <v>0</v>
      </c>
      <c r="EC46" s="22">
        <v>0</v>
      </c>
      <c r="ED46" s="22">
        <v>0</v>
      </c>
      <c r="EE46" s="22">
        <v>0</v>
      </c>
      <c r="EF46" s="22">
        <v>0</v>
      </c>
      <c r="EG46" s="22">
        <v>0</v>
      </c>
      <c r="EH46" s="22">
        <v>0</v>
      </c>
      <c r="EI46" s="22">
        <v>0</v>
      </c>
      <c r="EJ46" s="22">
        <v>0</v>
      </c>
      <c r="EK46" s="22">
        <v>0</v>
      </c>
      <c r="EL46" s="22">
        <v>0</v>
      </c>
      <c r="EM46" s="22">
        <v>0</v>
      </c>
      <c r="EO46" s="1"/>
      <c r="EP46" s="7" t="s">
        <v>298</v>
      </c>
      <c r="EQ46" s="1">
        <v>0</v>
      </c>
      <c r="ER46" s="1">
        <v>0</v>
      </c>
      <c r="ES46" s="1">
        <v>0</v>
      </c>
      <c r="ET46" s="1">
        <v>0</v>
      </c>
      <c r="EU46" s="1">
        <v>0</v>
      </c>
      <c r="EV46" s="1">
        <v>0</v>
      </c>
      <c r="EW46" s="1">
        <v>0</v>
      </c>
      <c r="EX46" s="1">
        <v>0</v>
      </c>
      <c r="EY46" s="1">
        <v>0</v>
      </c>
      <c r="EZ46" s="1">
        <v>0</v>
      </c>
      <c r="FA46" s="1">
        <v>0</v>
      </c>
      <c r="FB46" s="1">
        <v>0</v>
      </c>
      <c r="FC46" s="1">
        <v>0</v>
      </c>
      <c r="FD46" s="1">
        <v>0</v>
      </c>
      <c r="FE46" s="1">
        <v>0</v>
      </c>
      <c r="FF46" s="1">
        <v>0</v>
      </c>
      <c r="FG46" s="1">
        <v>0</v>
      </c>
      <c r="FH46" s="1">
        <v>0</v>
      </c>
      <c r="FI46" s="1">
        <v>0</v>
      </c>
      <c r="FJ46" s="1">
        <v>0</v>
      </c>
      <c r="FK46" s="1">
        <v>0</v>
      </c>
      <c r="FM46" s="1"/>
      <c r="FN46" s="7" t="s">
        <v>298</v>
      </c>
      <c r="FO46" s="1">
        <v>0</v>
      </c>
      <c r="FP46" s="1">
        <v>0</v>
      </c>
      <c r="FQ46" s="1">
        <v>0</v>
      </c>
      <c r="FR46" s="1">
        <v>0</v>
      </c>
      <c r="FS46" s="1">
        <v>0</v>
      </c>
      <c r="FT46" s="1">
        <v>0</v>
      </c>
      <c r="FU46" s="1">
        <v>0</v>
      </c>
      <c r="FV46" s="1">
        <v>0</v>
      </c>
      <c r="FW46" s="1">
        <v>0</v>
      </c>
      <c r="FX46" s="1">
        <v>0</v>
      </c>
      <c r="FY46" s="1">
        <v>0</v>
      </c>
      <c r="FZ46" s="1">
        <v>0</v>
      </c>
      <c r="GA46" s="1">
        <v>0</v>
      </c>
      <c r="GB46" s="1">
        <v>0</v>
      </c>
      <c r="GC46" s="1">
        <v>0</v>
      </c>
      <c r="GD46" s="1">
        <v>0</v>
      </c>
      <c r="GE46" s="1">
        <v>0</v>
      </c>
      <c r="GF46" s="1">
        <v>0</v>
      </c>
      <c r="GG46" s="1">
        <v>0</v>
      </c>
      <c r="GH46" s="1">
        <v>0</v>
      </c>
      <c r="GI46" s="1">
        <v>0</v>
      </c>
      <c r="GK46" s="1"/>
      <c r="GL46" s="7" t="s">
        <v>298</v>
      </c>
      <c r="GM46" s="1">
        <v>0</v>
      </c>
      <c r="GN46" s="1">
        <v>0</v>
      </c>
      <c r="GO46" s="1">
        <v>0</v>
      </c>
      <c r="GP46" s="1">
        <v>0</v>
      </c>
      <c r="GQ46" s="1">
        <v>0</v>
      </c>
      <c r="GR46" s="1">
        <v>0</v>
      </c>
      <c r="GS46" s="1">
        <v>0</v>
      </c>
      <c r="GT46" s="1">
        <v>0</v>
      </c>
      <c r="GU46" s="1">
        <v>0</v>
      </c>
      <c r="GV46" s="1">
        <v>0</v>
      </c>
      <c r="GW46" s="1">
        <v>0</v>
      </c>
      <c r="GX46" s="1">
        <v>0</v>
      </c>
      <c r="GY46" s="1">
        <v>0</v>
      </c>
      <c r="GZ46" s="1">
        <v>0</v>
      </c>
      <c r="HA46" s="1">
        <v>0</v>
      </c>
      <c r="HB46" s="1">
        <v>0</v>
      </c>
      <c r="HC46" s="1">
        <v>0</v>
      </c>
      <c r="HD46" s="1">
        <v>0</v>
      </c>
      <c r="HE46" s="1">
        <v>0</v>
      </c>
      <c r="HF46" s="1">
        <v>0</v>
      </c>
      <c r="HG46" s="1">
        <v>0</v>
      </c>
    </row>
    <row r="47" spans="1:215" ht="15">
      <c r="A47" s="1"/>
      <c r="B47" s="19" t="s">
        <v>300</v>
      </c>
      <c r="C47" s="1">
        <v>97.4</v>
      </c>
      <c r="D47" s="1">
        <v>97.2</v>
      </c>
      <c r="E47" s="1">
        <v>97.1</v>
      </c>
      <c r="F47" s="1">
        <v>97.2</v>
      </c>
      <c r="G47" s="1">
        <v>98.2</v>
      </c>
      <c r="H47" s="1">
        <v>98.1</v>
      </c>
      <c r="I47" s="1">
        <v>99.5</v>
      </c>
      <c r="J47" s="1">
        <v>99.6</v>
      </c>
      <c r="K47" s="1">
        <v>99.7</v>
      </c>
      <c r="L47" s="1">
        <v>99.5</v>
      </c>
      <c r="M47" s="1">
        <v>99.7</v>
      </c>
      <c r="N47" s="1">
        <v>96.1</v>
      </c>
      <c r="O47" s="1">
        <v>96.2</v>
      </c>
      <c r="P47" s="1">
        <v>98.9</v>
      </c>
      <c r="Q47" s="1">
        <v>86.7</v>
      </c>
      <c r="R47" s="1">
        <v>99.3</v>
      </c>
      <c r="S47" s="1">
        <v>99.1</v>
      </c>
      <c r="T47" s="1">
        <v>99.1</v>
      </c>
      <c r="U47" s="1">
        <v>99.1</v>
      </c>
      <c r="V47" s="1">
        <v>99.2</v>
      </c>
      <c r="W47" s="1">
        <v>99.1</v>
      </c>
      <c r="Y47" s="1"/>
      <c r="Z47" s="19" t="s">
        <v>300</v>
      </c>
      <c r="AA47" s="1">
        <v>98.1</v>
      </c>
      <c r="AB47" s="1">
        <v>98.1</v>
      </c>
      <c r="AC47" s="1">
        <v>97.9</v>
      </c>
      <c r="AD47" s="1">
        <v>97.5</v>
      </c>
      <c r="AE47" s="1">
        <v>97.6</v>
      </c>
      <c r="AF47" s="1">
        <v>98.1</v>
      </c>
      <c r="AG47" s="1">
        <v>99.5</v>
      </c>
      <c r="AH47" s="1">
        <v>99.5</v>
      </c>
      <c r="AI47" s="1">
        <v>99.5</v>
      </c>
      <c r="AJ47" s="1">
        <v>99.4</v>
      </c>
      <c r="AK47" s="1">
        <v>99.5</v>
      </c>
      <c r="AL47" s="1">
        <v>96</v>
      </c>
      <c r="AM47" s="1">
        <v>96.2</v>
      </c>
      <c r="AN47" s="1">
        <v>98.4</v>
      </c>
      <c r="AO47" s="1">
        <v>99.2</v>
      </c>
      <c r="AP47" s="1">
        <v>99.4</v>
      </c>
      <c r="AQ47" s="1">
        <v>99.4</v>
      </c>
      <c r="AR47" s="1">
        <v>99.3</v>
      </c>
      <c r="AS47" s="1">
        <v>99.3</v>
      </c>
      <c r="AT47" s="1">
        <v>99.3</v>
      </c>
      <c r="AU47" s="1">
        <v>99.1</v>
      </c>
      <c r="AW47" s="22"/>
      <c r="AX47" s="29" t="s">
        <v>301</v>
      </c>
      <c r="AY47" s="22">
        <v>96.2</v>
      </c>
      <c r="AZ47" s="22">
        <v>96.5</v>
      </c>
      <c r="BA47" s="22">
        <v>96.7</v>
      </c>
      <c r="BB47" s="22">
        <v>96.2</v>
      </c>
      <c r="BC47" s="22">
        <v>97.1</v>
      </c>
      <c r="BD47" s="22">
        <v>96.5</v>
      </c>
      <c r="BE47" s="22">
        <v>98.9</v>
      </c>
      <c r="BF47" s="22">
        <v>99.2</v>
      </c>
      <c r="BG47" s="22">
        <v>99.3</v>
      </c>
      <c r="BH47" s="22">
        <v>99.2</v>
      </c>
      <c r="BI47" s="22">
        <v>99.2</v>
      </c>
      <c r="BJ47" s="22">
        <v>95.7</v>
      </c>
      <c r="BK47" s="22">
        <v>96</v>
      </c>
      <c r="BL47" s="22">
        <v>97.8</v>
      </c>
      <c r="BM47" s="22">
        <v>98.6</v>
      </c>
      <c r="BN47" s="22">
        <v>99.5</v>
      </c>
      <c r="BO47" s="22">
        <v>99.4</v>
      </c>
      <c r="BP47" s="22">
        <v>99.4</v>
      </c>
      <c r="BQ47" s="22">
        <v>99.4</v>
      </c>
      <c r="BR47" s="22">
        <v>99.4</v>
      </c>
      <c r="BS47" s="22">
        <v>99.3</v>
      </c>
      <c r="BT47" s="38"/>
      <c r="BU47" s="22"/>
      <c r="BV47" s="29" t="s">
        <v>301</v>
      </c>
      <c r="BW47" s="22">
        <v>98.3</v>
      </c>
      <c r="BX47" s="22">
        <v>98.5</v>
      </c>
      <c r="BY47" s="22">
        <v>98.8</v>
      </c>
      <c r="BZ47" s="22">
        <v>98.7</v>
      </c>
      <c r="CA47" s="22">
        <v>98.8</v>
      </c>
      <c r="CB47" s="22">
        <v>98.7</v>
      </c>
      <c r="CC47" s="22">
        <v>99.3</v>
      </c>
      <c r="CD47" s="22">
        <v>99.3</v>
      </c>
      <c r="CE47" s="22">
        <v>99.2</v>
      </c>
      <c r="CF47" s="22">
        <v>99.3</v>
      </c>
      <c r="CG47" s="22">
        <v>99.2</v>
      </c>
      <c r="CH47" s="22">
        <v>95.7</v>
      </c>
      <c r="CI47" s="22">
        <v>95.9</v>
      </c>
      <c r="CJ47" s="22">
        <v>95.8</v>
      </c>
      <c r="CK47" s="22">
        <v>95.5</v>
      </c>
      <c r="CL47" s="22">
        <v>98.9</v>
      </c>
      <c r="CM47" s="22">
        <v>98.6</v>
      </c>
      <c r="CN47" s="22">
        <v>98.7</v>
      </c>
      <c r="CO47" s="22">
        <v>98.7</v>
      </c>
      <c r="CP47" s="22">
        <v>98.7</v>
      </c>
      <c r="CQ47" s="22">
        <v>98.5</v>
      </c>
      <c r="CR47" s="38"/>
      <c r="CS47" s="22"/>
      <c r="CT47" s="29" t="s">
        <v>301</v>
      </c>
      <c r="CU47" s="22">
        <v>98.6</v>
      </c>
      <c r="CV47" s="22">
        <v>98.6</v>
      </c>
      <c r="CW47" s="22">
        <v>98.9</v>
      </c>
      <c r="CX47" s="22">
        <v>98.8</v>
      </c>
      <c r="CY47" s="22">
        <v>98.8</v>
      </c>
      <c r="CZ47" s="22">
        <v>98.7</v>
      </c>
      <c r="DA47" s="22">
        <v>99.4</v>
      </c>
      <c r="DB47" s="22">
        <v>95.8</v>
      </c>
      <c r="DC47" s="22">
        <v>95</v>
      </c>
      <c r="DD47" s="22">
        <v>95.1</v>
      </c>
      <c r="DE47" s="22">
        <v>94.8</v>
      </c>
      <c r="DF47" s="22">
        <v>94</v>
      </c>
      <c r="DG47" s="22">
        <v>93.4</v>
      </c>
      <c r="DH47" s="22">
        <v>93.7</v>
      </c>
      <c r="DI47" s="22">
        <v>93.3</v>
      </c>
      <c r="DJ47" s="22">
        <v>98.7</v>
      </c>
      <c r="DK47" s="22">
        <v>98.5</v>
      </c>
      <c r="DL47" s="22">
        <v>98.5</v>
      </c>
      <c r="DM47" s="22">
        <v>98.4</v>
      </c>
      <c r="DN47" s="22">
        <v>98.4</v>
      </c>
      <c r="DO47" s="22">
        <v>98.2</v>
      </c>
      <c r="DP47" s="38"/>
      <c r="DQ47" s="22"/>
      <c r="DR47" s="29" t="s">
        <v>301</v>
      </c>
      <c r="DS47" s="22">
        <v>97.9</v>
      </c>
      <c r="DT47" s="22">
        <v>98.3</v>
      </c>
      <c r="DU47" s="22">
        <v>98.3</v>
      </c>
      <c r="DV47" s="22">
        <v>98</v>
      </c>
      <c r="DW47" s="22">
        <v>98.3</v>
      </c>
      <c r="DX47" s="22">
        <v>98.1</v>
      </c>
      <c r="DY47" s="22">
        <v>99.2</v>
      </c>
      <c r="DZ47" s="22">
        <v>99.2</v>
      </c>
      <c r="EA47" s="22">
        <v>91.6</v>
      </c>
      <c r="EB47" s="22">
        <v>91.5</v>
      </c>
      <c r="EC47" s="22">
        <v>92.1</v>
      </c>
      <c r="ED47" s="22">
        <v>91.5</v>
      </c>
      <c r="EE47" s="22">
        <v>93.4</v>
      </c>
      <c r="EF47" s="22">
        <v>93.8</v>
      </c>
      <c r="EG47" s="22">
        <v>93.8</v>
      </c>
      <c r="EH47" s="22">
        <v>99.7</v>
      </c>
      <c r="EI47" s="22">
        <v>99.7</v>
      </c>
      <c r="EJ47" s="22">
        <v>99.6</v>
      </c>
      <c r="EK47" s="22">
        <v>99.6</v>
      </c>
      <c r="EL47" s="22">
        <v>99.6</v>
      </c>
      <c r="EM47" s="22">
        <v>99.6</v>
      </c>
      <c r="EO47" s="1"/>
      <c r="EP47" s="10" t="s">
        <v>300</v>
      </c>
      <c r="EQ47" s="1">
        <v>93.9</v>
      </c>
      <c r="ER47" s="1">
        <v>94.6</v>
      </c>
      <c r="ES47" s="1">
        <v>94.1</v>
      </c>
      <c r="ET47" s="1">
        <v>93.3</v>
      </c>
      <c r="EU47" s="1">
        <v>93.8</v>
      </c>
      <c r="EV47" s="1">
        <v>93.1</v>
      </c>
      <c r="EW47" s="1">
        <v>97</v>
      </c>
      <c r="EX47" s="1">
        <v>97.4</v>
      </c>
      <c r="EY47" s="1">
        <v>97.7</v>
      </c>
      <c r="EZ47" s="1">
        <v>97.5</v>
      </c>
      <c r="FA47" s="1">
        <v>98</v>
      </c>
      <c r="FB47" s="1">
        <v>91.3</v>
      </c>
      <c r="FC47" s="1">
        <v>92.4</v>
      </c>
      <c r="FD47" s="1">
        <v>92.7</v>
      </c>
      <c r="FE47" s="1">
        <v>92.1</v>
      </c>
      <c r="FF47" s="1">
        <v>98.8</v>
      </c>
      <c r="FG47" s="1">
        <v>98.9</v>
      </c>
      <c r="FH47" s="1">
        <v>98.8</v>
      </c>
      <c r="FI47" s="1">
        <v>98.7</v>
      </c>
      <c r="FJ47" s="1">
        <v>98.7</v>
      </c>
      <c r="FK47" s="1">
        <v>98.5</v>
      </c>
      <c r="FM47" s="1"/>
      <c r="FN47" s="10" t="s">
        <v>300</v>
      </c>
      <c r="FO47" s="1">
        <v>94.8</v>
      </c>
      <c r="FP47" s="1">
        <v>94</v>
      </c>
      <c r="FQ47" s="1">
        <v>93.7</v>
      </c>
      <c r="FR47" s="1">
        <v>94.8</v>
      </c>
      <c r="FS47" s="1">
        <v>95.6</v>
      </c>
      <c r="FT47" s="1">
        <v>95.3</v>
      </c>
      <c r="FU47" s="1">
        <v>98.7</v>
      </c>
      <c r="FV47" s="1">
        <v>98.7</v>
      </c>
      <c r="FW47" s="1">
        <v>98.7</v>
      </c>
      <c r="FX47" s="1">
        <v>98.5</v>
      </c>
      <c r="FY47" s="1">
        <v>98.5</v>
      </c>
      <c r="FZ47" s="1">
        <v>94.6</v>
      </c>
      <c r="GA47" s="1">
        <v>93.6</v>
      </c>
      <c r="GB47" s="1">
        <v>95.1</v>
      </c>
      <c r="GC47" s="1">
        <v>94.5</v>
      </c>
      <c r="GD47" s="1">
        <v>98.5</v>
      </c>
      <c r="GE47" s="1">
        <v>98.6</v>
      </c>
      <c r="GF47" s="1">
        <v>98.6</v>
      </c>
      <c r="GG47" s="1">
        <v>98.5</v>
      </c>
      <c r="GH47" s="1">
        <v>98.5</v>
      </c>
      <c r="GI47" s="1">
        <v>98.1</v>
      </c>
      <c r="GK47" s="1"/>
      <c r="GL47" s="10" t="s">
        <v>300</v>
      </c>
      <c r="GM47" s="1">
        <v>94.1</v>
      </c>
      <c r="GN47" s="1">
        <v>93</v>
      </c>
      <c r="GO47" s="1">
        <v>93.1</v>
      </c>
      <c r="GP47" s="1">
        <v>93.6</v>
      </c>
      <c r="GQ47" s="1">
        <v>94.8</v>
      </c>
      <c r="GR47" s="1">
        <v>94.9</v>
      </c>
      <c r="GS47" s="1">
        <v>98.3</v>
      </c>
      <c r="GT47" s="1">
        <v>97.9</v>
      </c>
      <c r="GU47" s="1">
        <v>97.4</v>
      </c>
      <c r="GV47" s="1">
        <v>98</v>
      </c>
      <c r="GW47" s="1">
        <v>94.6</v>
      </c>
      <c r="GX47" s="1">
        <v>94</v>
      </c>
      <c r="GY47" s="1">
        <v>94.3</v>
      </c>
      <c r="GZ47" s="1">
        <v>94.5</v>
      </c>
      <c r="HA47" s="1">
        <v>94.4</v>
      </c>
      <c r="HB47" s="1">
        <v>97.6</v>
      </c>
      <c r="HC47" s="1">
        <v>97.6</v>
      </c>
      <c r="HD47" s="1">
        <v>97.4</v>
      </c>
      <c r="HE47" s="1">
        <v>96.9</v>
      </c>
      <c r="HF47" s="1">
        <v>96.8</v>
      </c>
      <c r="HG47" s="1">
        <v>96.4</v>
      </c>
    </row>
    <row r="48" spans="1:215" ht="15">
      <c r="A48" s="1"/>
      <c r="B48" s="19" t="s">
        <v>302</v>
      </c>
      <c r="C48" s="1">
        <v>2.5</v>
      </c>
      <c r="D48" s="1">
        <v>2.7</v>
      </c>
      <c r="E48" s="1">
        <v>2.9</v>
      </c>
      <c r="F48" s="1">
        <v>2.8</v>
      </c>
      <c r="G48" s="1">
        <v>1.8</v>
      </c>
      <c r="H48" s="1">
        <v>1.9</v>
      </c>
      <c r="I48" s="1">
        <v>0.5</v>
      </c>
      <c r="J48" s="1">
        <v>0.4</v>
      </c>
      <c r="K48" s="1">
        <v>0.3</v>
      </c>
      <c r="L48" s="1">
        <v>0.5</v>
      </c>
      <c r="M48" s="1">
        <v>0.3</v>
      </c>
      <c r="N48" s="1">
        <v>0.4</v>
      </c>
      <c r="O48" s="1">
        <v>0.3</v>
      </c>
      <c r="P48" s="1">
        <v>0.3</v>
      </c>
      <c r="Q48" s="1">
        <v>0.4</v>
      </c>
      <c r="R48" s="1">
        <v>0.7</v>
      </c>
      <c r="S48" s="1">
        <v>0.9</v>
      </c>
      <c r="T48" s="1">
        <v>0.9</v>
      </c>
      <c r="U48" s="1">
        <v>0.9</v>
      </c>
      <c r="V48" s="1">
        <v>0.8</v>
      </c>
      <c r="W48" s="1">
        <v>0.9</v>
      </c>
      <c r="Y48" s="1"/>
      <c r="Z48" s="19" t="s">
        <v>302</v>
      </c>
      <c r="AA48" s="1">
        <v>1.8</v>
      </c>
      <c r="AB48" s="1">
        <v>1.8</v>
      </c>
      <c r="AC48" s="1">
        <v>2.1</v>
      </c>
      <c r="AD48" s="1">
        <v>2.5</v>
      </c>
      <c r="AE48" s="1">
        <v>2.4</v>
      </c>
      <c r="AF48" s="1">
        <v>1.9</v>
      </c>
      <c r="AG48" s="1">
        <v>0.4</v>
      </c>
      <c r="AH48" s="1">
        <v>0.4</v>
      </c>
      <c r="AI48" s="1">
        <v>0.5</v>
      </c>
      <c r="AJ48" s="1">
        <v>0.5</v>
      </c>
      <c r="AK48" s="1">
        <v>0.5</v>
      </c>
      <c r="AL48" s="1">
        <v>0.5</v>
      </c>
      <c r="AM48" s="1">
        <v>0.4</v>
      </c>
      <c r="AN48" s="1">
        <v>0.5</v>
      </c>
      <c r="AO48" s="1">
        <v>0.5</v>
      </c>
      <c r="AP48" s="1">
        <v>0.6</v>
      </c>
      <c r="AQ48" s="1">
        <v>0.6</v>
      </c>
      <c r="AR48" s="1">
        <v>0.7</v>
      </c>
      <c r="AS48" s="1">
        <v>0.7</v>
      </c>
      <c r="AT48" s="1">
        <v>0.7</v>
      </c>
      <c r="AU48" s="1">
        <v>0.9</v>
      </c>
      <c r="AW48" s="22"/>
      <c r="AX48" s="29" t="s">
        <v>303</v>
      </c>
      <c r="AY48" s="22">
        <v>3.7</v>
      </c>
      <c r="AZ48" s="22">
        <v>3.4</v>
      </c>
      <c r="BA48" s="22">
        <v>3.3</v>
      </c>
      <c r="BB48" s="22">
        <v>3.8</v>
      </c>
      <c r="BC48" s="22">
        <v>2.9</v>
      </c>
      <c r="BD48" s="22">
        <v>3.5</v>
      </c>
      <c r="BE48" s="22">
        <v>1.1000000000000001</v>
      </c>
      <c r="BF48" s="22">
        <v>0.8</v>
      </c>
      <c r="BG48" s="22">
        <v>0.6</v>
      </c>
      <c r="BH48" s="22">
        <v>0.8</v>
      </c>
      <c r="BI48" s="22">
        <v>0.8</v>
      </c>
      <c r="BJ48" s="22">
        <v>0.8</v>
      </c>
      <c r="BK48" s="22">
        <v>0.5</v>
      </c>
      <c r="BL48" s="22">
        <v>0.4</v>
      </c>
      <c r="BM48" s="22">
        <v>0.5</v>
      </c>
      <c r="BN48" s="22">
        <v>0.5</v>
      </c>
      <c r="BO48" s="22">
        <v>0.6</v>
      </c>
      <c r="BP48" s="22">
        <v>0.5</v>
      </c>
      <c r="BQ48" s="22">
        <v>0.6</v>
      </c>
      <c r="BR48" s="22">
        <v>0.5</v>
      </c>
      <c r="BS48" s="22">
        <v>0.6</v>
      </c>
      <c r="BT48" s="38"/>
      <c r="BU48" s="22"/>
      <c r="BV48" s="29" t="s">
        <v>303</v>
      </c>
      <c r="BW48" s="22">
        <v>1.7</v>
      </c>
      <c r="BX48" s="22">
        <v>1.4</v>
      </c>
      <c r="BY48" s="22">
        <v>1.2</v>
      </c>
      <c r="BZ48" s="22">
        <v>1.3</v>
      </c>
      <c r="CA48" s="22">
        <v>1.2</v>
      </c>
      <c r="CB48" s="22">
        <v>1.3</v>
      </c>
      <c r="CC48" s="22">
        <v>0.7</v>
      </c>
      <c r="CD48" s="22">
        <v>0.6</v>
      </c>
      <c r="CE48" s="22">
        <v>0.7</v>
      </c>
      <c r="CF48" s="22">
        <v>0.7</v>
      </c>
      <c r="CG48" s="22">
        <v>0.7</v>
      </c>
      <c r="CH48" s="22">
        <v>0.7</v>
      </c>
      <c r="CI48" s="22">
        <v>0.7</v>
      </c>
      <c r="CJ48" s="22">
        <v>0.8</v>
      </c>
      <c r="CK48" s="22">
        <v>0.8</v>
      </c>
      <c r="CL48" s="22">
        <v>1.1000000000000001</v>
      </c>
      <c r="CM48" s="22">
        <v>1.3</v>
      </c>
      <c r="CN48" s="22">
        <v>1.3</v>
      </c>
      <c r="CO48" s="22">
        <v>1.3</v>
      </c>
      <c r="CP48" s="22">
        <v>1.2</v>
      </c>
      <c r="CQ48" s="22">
        <v>1.5</v>
      </c>
      <c r="CR48" s="38"/>
      <c r="CS48" s="22"/>
      <c r="CT48" s="29" t="s">
        <v>303</v>
      </c>
      <c r="CU48" s="22">
        <v>1.1000000000000001</v>
      </c>
      <c r="CV48" s="22">
        <v>1</v>
      </c>
      <c r="CW48" s="22">
        <v>1</v>
      </c>
      <c r="CX48" s="22">
        <v>1</v>
      </c>
      <c r="CY48" s="22">
        <v>1</v>
      </c>
      <c r="CZ48" s="22">
        <v>1.1000000000000001</v>
      </c>
      <c r="DA48" s="22">
        <v>0.3</v>
      </c>
      <c r="DB48" s="22">
        <v>0.3</v>
      </c>
      <c r="DC48" s="22">
        <v>0.3</v>
      </c>
      <c r="DD48" s="22">
        <v>0.4</v>
      </c>
      <c r="DE48" s="22">
        <v>0.5</v>
      </c>
      <c r="DF48" s="22">
        <v>0.5</v>
      </c>
      <c r="DG48" s="22">
        <v>0.6</v>
      </c>
      <c r="DH48" s="22">
        <v>0.7</v>
      </c>
      <c r="DI48" s="22">
        <v>0.9</v>
      </c>
      <c r="DJ48" s="22">
        <v>1.1000000000000001</v>
      </c>
      <c r="DK48" s="22">
        <v>1.2</v>
      </c>
      <c r="DL48" s="22">
        <v>1.3</v>
      </c>
      <c r="DM48" s="22">
        <v>1.4</v>
      </c>
      <c r="DN48" s="22">
        <v>1.4</v>
      </c>
      <c r="DO48" s="22">
        <v>1.6</v>
      </c>
      <c r="DP48" s="38"/>
      <c r="DQ48" s="22"/>
      <c r="DR48" s="29" t="s">
        <v>303</v>
      </c>
      <c r="DS48" s="22">
        <v>1.7</v>
      </c>
      <c r="DT48" s="22">
        <v>1.4</v>
      </c>
      <c r="DU48" s="22">
        <v>1.6</v>
      </c>
      <c r="DV48" s="22">
        <v>1.8</v>
      </c>
      <c r="DW48" s="22">
        <v>1.5</v>
      </c>
      <c r="DX48" s="22">
        <v>1.8</v>
      </c>
      <c r="DY48" s="22">
        <v>0.6</v>
      </c>
      <c r="DZ48" s="22">
        <v>0.7</v>
      </c>
      <c r="EA48" s="22">
        <v>0.8</v>
      </c>
      <c r="EB48" s="22">
        <v>0.7</v>
      </c>
      <c r="EC48" s="22">
        <v>0.6</v>
      </c>
      <c r="ED48" s="22">
        <v>0.5</v>
      </c>
      <c r="EE48" s="22">
        <v>0.4</v>
      </c>
      <c r="EF48" s="22">
        <v>0.3</v>
      </c>
      <c r="EG48" s="22">
        <v>0.3</v>
      </c>
      <c r="EH48" s="22">
        <v>0.3</v>
      </c>
      <c r="EI48" s="22">
        <v>0.3</v>
      </c>
      <c r="EJ48" s="22">
        <v>0.3</v>
      </c>
      <c r="EK48" s="22">
        <v>0.3</v>
      </c>
      <c r="EL48" s="22">
        <v>0.3</v>
      </c>
      <c r="EM48" s="22">
        <v>0.3</v>
      </c>
      <c r="EO48" s="1"/>
      <c r="EP48" s="10" t="s">
        <v>302</v>
      </c>
      <c r="EQ48" s="1">
        <v>5.8</v>
      </c>
      <c r="ER48" s="1">
        <v>5.0999999999999996</v>
      </c>
      <c r="ES48" s="1">
        <v>5.8</v>
      </c>
      <c r="ET48" s="1">
        <v>6.6</v>
      </c>
      <c r="EU48" s="1">
        <v>6.1</v>
      </c>
      <c r="EV48" s="1">
        <v>6.9</v>
      </c>
      <c r="EW48" s="1">
        <v>2.9</v>
      </c>
      <c r="EX48" s="1">
        <v>2.5</v>
      </c>
      <c r="EY48" s="1">
        <v>2.2000000000000002</v>
      </c>
      <c r="EZ48" s="1">
        <v>2.4</v>
      </c>
      <c r="FA48" s="1">
        <v>1.9</v>
      </c>
      <c r="FB48" s="1">
        <v>1.9</v>
      </c>
      <c r="FC48" s="1">
        <v>1.4</v>
      </c>
      <c r="FD48" s="1">
        <v>1.2</v>
      </c>
      <c r="FE48" s="1">
        <v>1.2</v>
      </c>
      <c r="FF48" s="1">
        <v>1.2</v>
      </c>
      <c r="FG48" s="1">
        <v>1.1000000000000001</v>
      </c>
      <c r="FH48" s="1">
        <v>1.2</v>
      </c>
      <c r="FI48" s="1">
        <v>1.3</v>
      </c>
      <c r="FJ48" s="1">
        <v>1.2</v>
      </c>
      <c r="FK48" s="1">
        <v>1.4</v>
      </c>
      <c r="FM48" s="1"/>
      <c r="FN48" s="10" t="s">
        <v>302</v>
      </c>
      <c r="FO48" s="1">
        <v>4.3</v>
      </c>
      <c r="FP48" s="1">
        <v>5.0999999999999996</v>
      </c>
      <c r="FQ48" s="1">
        <v>5.8</v>
      </c>
      <c r="FR48" s="1">
        <v>4.5999999999999996</v>
      </c>
      <c r="FS48" s="1">
        <v>3.9</v>
      </c>
      <c r="FT48" s="1">
        <v>4.4000000000000004</v>
      </c>
      <c r="FU48" s="1">
        <v>0.8</v>
      </c>
      <c r="FV48" s="1">
        <v>0.8</v>
      </c>
      <c r="FW48" s="1">
        <v>1</v>
      </c>
      <c r="FX48" s="1">
        <v>1.2</v>
      </c>
      <c r="FY48" s="1">
        <v>1.3</v>
      </c>
      <c r="FZ48" s="1">
        <v>1.3</v>
      </c>
      <c r="GA48" s="1">
        <v>1</v>
      </c>
      <c r="GB48" s="1">
        <v>1</v>
      </c>
      <c r="GC48" s="1">
        <v>1.1000000000000001</v>
      </c>
      <c r="GD48" s="1">
        <v>1.3</v>
      </c>
      <c r="GE48" s="1">
        <v>1.2</v>
      </c>
      <c r="GF48" s="1">
        <v>1.2</v>
      </c>
      <c r="GG48" s="1">
        <v>1.4</v>
      </c>
      <c r="GH48" s="1">
        <v>1.4</v>
      </c>
      <c r="GI48" s="1">
        <v>1.7</v>
      </c>
      <c r="GK48" s="1"/>
      <c r="GL48" s="10" t="s">
        <v>302</v>
      </c>
      <c r="GM48" s="1">
        <v>4.9000000000000004</v>
      </c>
      <c r="GN48" s="1">
        <v>6</v>
      </c>
      <c r="GO48" s="1">
        <v>6</v>
      </c>
      <c r="GP48" s="1">
        <v>5.7</v>
      </c>
      <c r="GQ48" s="1">
        <v>4.5</v>
      </c>
      <c r="GR48" s="1">
        <v>4.5</v>
      </c>
      <c r="GS48" s="1">
        <v>1</v>
      </c>
      <c r="GT48" s="1">
        <v>1.1000000000000001</v>
      </c>
      <c r="GU48" s="1">
        <v>1.3</v>
      </c>
      <c r="GV48" s="1">
        <v>1.2</v>
      </c>
      <c r="GW48" s="1">
        <v>1.2</v>
      </c>
      <c r="GX48" s="1">
        <v>1.2</v>
      </c>
      <c r="GY48" s="1">
        <v>1.3</v>
      </c>
      <c r="GZ48" s="1">
        <v>1.5</v>
      </c>
      <c r="HA48" s="1">
        <v>1.7</v>
      </c>
      <c r="HB48" s="1">
        <v>1.9</v>
      </c>
      <c r="HC48" s="1">
        <v>2.1</v>
      </c>
      <c r="HD48" s="1">
        <v>2.2000000000000002</v>
      </c>
      <c r="HE48" s="1">
        <v>2.5</v>
      </c>
      <c r="HF48" s="1">
        <v>2.7</v>
      </c>
      <c r="HG48" s="1">
        <v>3.1</v>
      </c>
    </row>
    <row r="49" spans="1:215" ht="15">
      <c r="A49" s="1"/>
      <c r="B49" s="19" t="s">
        <v>304</v>
      </c>
      <c r="C49" s="2" t="s">
        <v>305</v>
      </c>
      <c r="D49" s="2" t="s">
        <v>305</v>
      </c>
      <c r="E49" s="2" t="s">
        <v>305</v>
      </c>
      <c r="F49" s="2" t="s">
        <v>305</v>
      </c>
      <c r="G49" s="2" t="s">
        <v>305</v>
      </c>
      <c r="H49" s="2" t="s">
        <v>305</v>
      </c>
      <c r="I49" s="2" t="s">
        <v>305</v>
      </c>
      <c r="J49" s="2" t="s">
        <v>305</v>
      </c>
      <c r="K49" s="2" t="s">
        <v>305</v>
      </c>
      <c r="L49" s="2" t="s">
        <v>305</v>
      </c>
      <c r="M49" s="2" t="s">
        <v>305</v>
      </c>
      <c r="N49" s="2">
        <v>3.5</v>
      </c>
      <c r="O49" s="2">
        <v>3.5</v>
      </c>
      <c r="P49" s="2">
        <v>0.8</v>
      </c>
      <c r="Q49" s="2">
        <v>12.8</v>
      </c>
      <c r="R49" s="2" t="s">
        <v>305</v>
      </c>
      <c r="S49" s="2" t="s">
        <v>305</v>
      </c>
      <c r="T49" s="2" t="s">
        <v>305</v>
      </c>
      <c r="U49" s="2" t="s">
        <v>305</v>
      </c>
      <c r="V49" s="2" t="s">
        <v>305</v>
      </c>
      <c r="W49" s="2" t="s">
        <v>305</v>
      </c>
      <c r="Y49" s="1"/>
      <c r="Z49" s="19" t="s">
        <v>304</v>
      </c>
      <c r="AA49" s="2" t="s">
        <v>305</v>
      </c>
      <c r="AB49" s="2" t="s">
        <v>305</v>
      </c>
      <c r="AC49" s="2" t="s">
        <v>305</v>
      </c>
      <c r="AD49" s="2" t="s">
        <v>305</v>
      </c>
      <c r="AE49" s="2" t="s">
        <v>305</v>
      </c>
      <c r="AF49" s="2" t="s">
        <v>305</v>
      </c>
      <c r="AG49" s="2" t="s">
        <v>305</v>
      </c>
      <c r="AH49" s="2" t="s">
        <v>305</v>
      </c>
      <c r="AI49" s="2" t="s">
        <v>305</v>
      </c>
      <c r="AJ49" s="2" t="s">
        <v>305</v>
      </c>
      <c r="AK49" s="2" t="s">
        <v>305</v>
      </c>
      <c r="AL49" s="2">
        <v>3.4</v>
      </c>
      <c r="AM49" s="2">
        <v>3.4</v>
      </c>
      <c r="AN49" s="2">
        <v>1.1000000000000001</v>
      </c>
      <c r="AO49" s="2">
        <v>0.2</v>
      </c>
      <c r="AP49" s="2" t="s">
        <v>305</v>
      </c>
      <c r="AQ49" s="2" t="s">
        <v>305</v>
      </c>
      <c r="AR49" s="2" t="s">
        <v>305</v>
      </c>
      <c r="AS49" s="2" t="s">
        <v>305</v>
      </c>
      <c r="AT49" s="2" t="s">
        <v>305</v>
      </c>
      <c r="AU49" s="2" t="s">
        <v>305</v>
      </c>
      <c r="AW49" s="22"/>
      <c r="AX49" s="29" t="s">
        <v>306</v>
      </c>
      <c r="AY49" s="23" t="s">
        <v>307</v>
      </c>
      <c r="AZ49" s="23" t="s">
        <v>307</v>
      </c>
      <c r="BA49" s="23" t="s">
        <v>307</v>
      </c>
      <c r="BB49" s="23" t="s">
        <v>307</v>
      </c>
      <c r="BC49" s="23" t="s">
        <v>307</v>
      </c>
      <c r="BD49" s="23" t="s">
        <v>307</v>
      </c>
      <c r="BE49" s="23" t="s">
        <v>307</v>
      </c>
      <c r="BF49" s="23" t="s">
        <v>307</v>
      </c>
      <c r="BG49" s="23" t="s">
        <v>307</v>
      </c>
      <c r="BH49" s="23" t="s">
        <v>307</v>
      </c>
      <c r="BI49" s="23" t="s">
        <v>307</v>
      </c>
      <c r="BJ49" s="23">
        <v>3.5</v>
      </c>
      <c r="BK49" s="23">
        <v>3.5</v>
      </c>
      <c r="BL49" s="23">
        <v>1.7</v>
      </c>
      <c r="BM49" s="23">
        <v>0.9</v>
      </c>
      <c r="BN49" s="23" t="s">
        <v>307</v>
      </c>
      <c r="BO49" s="23" t="s">
        <v>307</v>
      </c>
      <c r="BP49" s="23" t="s">
        <v>307</v>
      </c>
      <c r="BQ49" s="23" t="s">
        <v>307</v>
      </c>
      <c r="BR49" s="23" t="s">
        <v>307</v>
      </c>
      <c r="BS49" s="23" t="s">
        <v>307</v>
      </c>
      <c r="BT49" s="38"/>
      <c r="BU49" s="22"/>
      <c r="BV49" s="29" t="s">
        <v>306</v>
      </c>
      <c r="BW49" s="23" t="s">
        <v>307</v>
      </c>
      <c r="BX49" s="23" t="s">
        <v>307</v>
      </c>
      <c r="BY49" s="23" t="s">
        <v>307</v>
      </c>
      <c r="BZ49" s="23" t="s">
        <v>307</v>
      </c>
      <c r="CA49" s="23" t="s">
        <v>307</v>
      </c>
      <c r="CB49" s="23" t="s">
        <v>307</v>
      </c>
      <c r="CC49" s="23" t="s">
        <v>307</v>
      </c>
      <c r="CD49" s="23" t="s">
        <v>307</v>
      </c>
      <c r="CE49" s="23" t="s">
        <v>307</v>
      </c>
      <c r="CF49" s="23" t="s">
        <v>307</v>
      </c>
      <c r="CG49" s="23" t="s">
        <v>307</v>
      </c>
      <c r="CH49" s="23">
        <v>3.5</v>
      </c>
      <c r="CI49" s="23">
        <v>3.3</v>
      </c>
      <c r="CJ49" s="23">
        <v>3.3</v>
      </c>
      <c r="CK49" s="23">
        <v>3.6</v>
      </c>
      <c r="CL49" s="23" t="s">
        <v>307</v>
      </c>
      <c r="CM49" s="23" t="s">
        <v>307</v>
      </c>
      <c r="CN49" s="23" t="s">
        <v>307</v>
      </c>
      <c r="CO49" s="23" t="s">
        <v>307</v>
      </c>
      <c r="CP49" s="23" t="s">
        <v>307</v>
      </c>
      <c r="CQ49" s="23" t="s">
        <v>307</v>
      </c>
      <c r="CR49" s="38"/>
      <c r="CS49" s="22"/>
      <c r="CT49" s="29" t="s">
        <v>306</v>
      </c>
      <c r="CU49" s="23" t="s">
        <v>307</v>
      </c>
      <c r="CV49" s="23" t="s">
        <v>307</v>
      </c>
      <c r="CW49" s="23" t="s">
        <v>307</v>
      </c>
      <c r="CX49" s="23" t="s">
        <v>307</v>
      </c>
      <c r="CY49" s="23" t="s">
        <v>307</v>
      </c>
      <c r="CZ49" s="23" t="s">
        <v>307</v>
      </c>
      <c r="DA49" s="23" t="s">
        <v>307</v>
      </c>
      <c r="DB49" s="23">
        <v>3.6</v>
      </c>
      <c r="DC49" s="23">
        <v>4.4000000000000004</v>
      </c>
      <c r="DD49" s="23">
        <v>4.2</v>
      </c>
      <c r="DE49" s="23">
        <v>4.5</v>
      </c>
      <c r="DF49" s="23">
        <v>5.0999999999999996</v>
      </c>
      <c r="DG49" s="23">
        <v>5.5</v>
      </c>
      <c r="DH49" s="23">
        <v>5.3</v>
      </c>
      <c r="DI49" s="23">
        <v>5.6</v>
      </c>
      <c r="DJ49" s="23" t="s">
        <v>307</v>
      </c>
      <c r="DK49" s="23" t="s">
        <v>307</v>
      </c>
      <c r="DL49" s="23" t="s">
        <v>307</v>
      </c>
      <c r="DM49" s="23" t="s">
        <v>307</v>
      </c>
      <c r="DN49" s="23" t="s">
        <v>307</v>
      </c>
      <c r="DO49" s="23" t="s">
        <v>307</v>
      </c>
      <c r="DP49" s="38"/>
      <c r="DQ49" s="22"/>
      <c r="DR49" s="29" t="s">
        <v>306</v>
      </c>
      <c r="DS49" s="23" t="s">
        <v>307</v>
      </c>
      <c r="DT49" s="23" t="s">
        <v>307</v>
      </c>
      <c r="DU49" s="23" t="s">
        <v>307</v>
      </c>
      <c r="DV49" s="23" t="s">
        <v>307</v>
      </c>
      <c r="DW49" s="23" t="s">
        <v>307</v>
      </c>
      <c r="DX49" s="23" t="s">
        <v>307</v>
      </c>
      <c r="DY49" s="23" t="s">
        <v>307</v>
      </c>
      <c r="DZ49" s="23" t="s">
        <v>307</v>
      </c>
      <c r="EA49" s="23">
        <v>7.5</v>
      </c>
      <c r="EB49" s="23">
        <v>7.6</v>
      </c>
      <c r="EC49" s="23">
        <v>7.3</v>
      </c>
      <c r="ED49" s="23">
        <v>7.9</v>
      </c>
      <c r="EE49" s="23">
        <v>6.2</v>
      </c>
      <c r="EF49" s="23">
        <v>5.8</v>
      </c>
      <c r="EG49" s="23">
        <v>5.9</v>
      </c>
      <c r="EH49" s="23" t="s">
        <v>307</v>
      </c>
      <c r="EI49" s="23" t="s">
        <v>307</v>
      </c>
      <c r="EJ49" s="23" t="s">
        <v>307</v>
      </c>
      <c r="EK49" s="23" t="s">
        <v>307</v>
      </c>
      <c r="EL49" s="23" t="s">
        <v>307</v>
      </c>
      <c r="EM49" s="23" t="s">
        <v>307</v>
      </c>
      <c r="EO49" s="1"/>
      <c r="EP49" s="10" t="s">
        <v>304</v>
      </c>
      <c r="EQ49" s="2" t="s">
        <v>305</v>
      </c>
      <c r="ER49" s="2" t="s">
        <v>305</v>
      </c>
      <c r="ES49" s="2" t="s">
        <v>305</v>
      </c>
      <c r="ET49" s="2" t="s">
        <v>305</v>
      </c>
      <c r="EU49" s="2" t="s">
        <v>305</v>
      </c>
      <c r="EV49" s="2" t="s">
        <v>305</v>
      </c>
      <c r="EW49" s="2" t="s">
        <v>305</v>
      </c>
      <c r="EX49" s="2" t="s">
        <v>305</v>
      </c>
      <c r="EY49" s="2" t="s">
        <v>305</v>
      </c>
      <c r="EZ49" s="2" t="s">
        <v>305</v>
      </c>
      <c r="FA49" s="2" t="s">
        <v>305</v>
      </c>
      <c r="FB49" s="2">
        <v>6.7</v>
      </c>
      <c r="FC49" s="2">
        <v>6.1</v>
      </c>
      <c r="FD49" s="2">
        <v>6</v>
      </c>
      <c r="FE49" s="2">
        <v>6.7</v>
      </c>
      <c r="FF49" s="2" t="s">
        <v>305</v>
      </c>
      <c r="FG49" s="2" t="s">
        <v>305</v>
      </c>
      <c r="FH49" s="2" t="s">
        <v>305</v>
      </c>
      <c r="FI49" s="2" t="s">
        <v>305</v>
      </c>
      <c r="FJ49" s="2" t="s">
        <v>305</v>
      </c>
      <c r="FK49" s="2" t="s">
        <v>305</v>
      </c>
      <c r="FM49" s="1"/>
      <c r="FN49" s="10" t="s">
        <v>304</v>
      </c>
      <c r="FO49" s="2" t="s">
        <v>305</v>
      </c>
      <c r="FP49" s="2" t="s">
        <v>305</v>
      </c>
      <c r="FQ49" s="2" t="s">
        <v>305</v>
      </c>
      <c r="FR49" s="2" t="s">
        <v>305</v>
      </c>
      <c r="FS49" s="2" t="s">
        <v>305</v>
      </c>
      <c r="FT49" s="2" t="s">
        <v>305</v>
      </c>
      <c r="FU49" s="2" t="s">
        <v>305</v>
      </c>
      <c r="FV49" s="2" t="s">
        <v>305</v>
      </c>
      <c r="FW49" s="2" t="s">
        <v>305</v>
      </c>
      <c r="FX49" s="2" t="s">
        <v>305</v>
      </c>
      <c r="FY49" s="2" t="s">
        <v>305</v>
      </c>
      <c r="FZ49" s="2">
        <v>3.8</v>
      </c>
      <c r="GA49" s="2">
        <v>5.0999999999999996</v>
      </c>
      <c r="GB49" s="2">
        <v>3.6</v>
      </c>
      <c r="GC49" s="2">
        <v>4.2</v>
      </c>
      <c r="GD49" s="2" t="s">
        <v>305</v>
      </c>
      <c r="GE49" s="2" t="s">
        <v>305</v>
      </c>
      <c r="GF49" s="2" t="s">
        <v>305</v>
      </c>
      <c r="GG49" s="2" t="s">
        <v>305</v>
      </c>
      <c r="GH49" s="2" t="s">
        <v>305</v>
      </c>
      <c r="GI49" s="2" t="s">
        <v>305</v>
      </c>
      <c r="GK49" s="1"/>
      <c r="GL49" s="10" t="s">
        <v>304</v>
      </c>
      <c r="GM49" s="2" t="s">
        <v>305</v>
      </c>
      <c r="GN49" s="2" t="s">
        <v>305</v>
      </c>
      <c r="GO49" s="2" t="s">
        <v>305</v>
      </c>
      <c r="GP49" s="2" t="s">
        <v>305</v>
      </c>
      <c r="GQ49" s="2" t="s">
        <v>305</v>
      </c>
      <c r="GR49" s="2" t="s">
        <v>305</v>
      </c>
      <c r="GS49" s="2" t="s">
        <v>305</v>
      </c>
      <c r="GT49" s="2" t="s">
        <v>305</v>
      </c>
      <c r="GU49" s="2" t="s">
        <v>305</v>
      </c>
      <c r="GV49" s="2" t="s">
        <v>305</v>
      </c>
      <c r="GW49" s="2">
        <v>3.4</v>
      </c>
      <c r="GX49" s="2">
        <v>4</v>
      </c>
      <c r="GY49" s="2">
        <v>3.7</v>
      </c>
      <c r="GZ49" s="2">
        <v>3.3</v>
      </c>
      <c r="HA49" s="2">
        <v>3.4</v>
      </c>
      <c r="HB49" s="2" t="s">
        <v>305</v>
      </c>
      <c r="HC49" s="2" t="s">
        <v>305</v>
      </c>
      <c r="HD49" s="2" t="s">
        <v>305</v>
      </c>
      <c r="HE49" s="2" t="s">
        <v>305</v>
      </c>
      <c r="HF49" s="2" t="s">
        <v>305</v>
      </c>
      <c r="HG49" s="2" t="s">
        <v>305</v>
      </c>
    </row>
    <row r="50" spans="1:215" ht="15">
      <c r="A50" s="1"/>
      <c r="B50" s="19" t="s">
        <v>308</v>
      </c>
      <c r="C50" s="1">
        <v>0</v>
      </c>
      <c r="D50" s="2" t="s">
        <v>305</v>
      </c>
      <c r="E50" s="2" t="s">
        <v>305</v>
      </c>
      <c r="F50" s="2" t="s">
        <v>305</v>
      </c>
      <c r="G50" s="2" t="s">
        <v>305</v>
      </c>
      <c r="H50" s="2" t="s">
        <v>305</v>
      </c>
      <c r="I50" s="2" t="s">
        <v>305</v>
      </c>
      <c r="J50" s="2" t="s">
        <v>305</v>
      </c>
      <c r="K50" s="2" t="s">
        <v>305</v>
      </c>
      <c r="L50" s="2" t="s">
        <v>305</v>
      </c>
      <c r="M50" s="2" t="s">
        <v>305</v>
      </c>
      <c r="N50" s="2" t="s">
        <v>305</v>
      </c>
      <c r="O50" s="2" t="s">
        <v>305</v>
      </c>
      <c r="P50" s="2" t="s">
        <v>305</v>
      </c>
      <c r="Q50" s="2" t="s">
        <v>305</v>
      </c>
      <c r="R50" s="2" t="s">
        <v>305</v>
      </c>
      <c r="S50" s="2" t="s">
        <v>305</v>
      </c>
      <c r="T50" s="2" t="s">
        <v>305</v>
      </c>
      <c r="U50" s="2" t="s">
        <v>305</v>
      </c>
      <c r="V50" s="2" t="s">
        <v>305</v>
      </c>
      <c r="W50" s="2" t="s">
        <v>305</v>
      </c>
      <c r="Y50" s="1"/>
      <c r="Z50" s="19" t="s">
        <v>308</v>
      </c>
      <c r="AA50" s="1">
        <v>0</v>
      </c>
      <c r="AB50" s="2" t="s">
        <v>305</v>
      </c>
      <c r="AC50" s="2" t="s">
        <v>305</v>
      </c>
      <c r="AD50" s="2" t="s">
        <v>305</v>
      </c>
      <c r="AE50" s="2" t="s">
        <v>305</v>
      </c>
      <c r="AF50" s="2" t="s">
        <v>305</v>
      </c>
      <c r="AG50" s="2" t="s">
        <v>305</v>
      </c>
      <c r="AH50" s="2" t="s">
        <v>305</v>
      </c>
      <c r="AI50" s="2" t="s">
        <v>305</v>
      </c>
      <c r="AJ50" s="2" t="s">
        <v>305</v>
      </c>
      <c r="AK50" s="2" t="s">
        <v>305</v>
      </c>
      <c r="AL50" s="2" t="s">
        <v>305</v>
      </c>
      <c r="AM50" s="2" t="s">
        <v>305</v>
      </c>
      <c r="AN50" s="2" t="s">
        <v>305</v>
      </c>
      <c r="AO50" s="2" t="s">
        <v>305</v>
      </c>
      <c r="AP50" s="2" t="s">
        <v>305</v>
      </c>
      <c r="AQ50" s="2" t="s">
        <v>305</v>
      </c>
      <c r="AR50" s="2" t="s">
        <v>305</v>
      </c>
      <c r="AS50" s="2" t="s">
        <v>305</v>
      </c>
      <c r="AT50" s="2" t="s">
        <v>305</v>
      </c>
      <c r="AU50" s="2" t="s">
        <v>305</v>
      </c>
      <c r="AW50" s="22"/>
      <c r="AX50" s="29" t="s">
        <v>309</v>
      </c>
      <c r="AY50" s="22">
        <v>0</v>
      </c>
      <c r="AZ50" s="23" t="s">
        <v>307</v>
      </c>
      <c r="BA50" s="23" t="s">
        <v>307</v>
      </c>
      <c r="BB50" s="23" t="s">
        <v>307</v>
      </c>
      <c r="BC50" s="23" t="s">
        <v>307</v>
      </c>
      <c r="BD50" s="23" t="s">
        <v>307</v>
      </c>
      <c r="BE50" s="23" t="s">
        <v>307</v>
      </c>
      <c r="BF50" s="23" t="s">
        <v>307</v>
      </c>
      <c r="BG50" s="23" t="s">
        <v>307</v>
      </c>
      <c r="BH50" s="23" t="s">
        <v>307</v>
      </c>
      <c r="BI50" s="23" t="s">
        <v>307</v>
      </c>
      <c r="BJ50" s="23" t="s">
        <v>307</v>
      </c>
      <c r="BK50" s="23" t="s">
        <v>307</v>
      </c>
      <c r="BL50" s="23" t="s">
        <v>307</v>
      </c>
      <c r="BM50" s="23" t="s">
        <v>307</v>
      </c>
      <c r="BN50" s="23" t="s">
        <v>307</v>
      </c>
      <c r="BO50" s="23" t="s">
        <v>307</v>
      </c>
      <c r="BP50" s="23" t="s">
        <v>307</v>
      </c>
      <c r="BQ50" s="23" t="s">
        <v>307</v>
      </c>
      <c r="BR50" s="23" t="s">
        <v>307</v>
      </c>
      <c r="BS50" s="23" t="s">
        <v>307</v>
      </c>
      <c r="BT50" s="38"/>
      <c r="BU50" s="22"/>
      <c r="BV50" s="29" t="s">
        <v>309</v>
      </c>
      <c r="BW50" s="22">
        <v>0</v>
      </c>
      <c r="BX50" s="23" t="s">
        <v>307</v>
      </c>
      <c r="BY50" s="23" t="s">
        <v>307</v>
      </c>
      <c r="BZ50" s="23" t="s">
        <v>307</v>
      </c>
      <c r="CA50" s="23" t="s">
        <v>307</v>
      </c>
      <c r="CB50" s="23" t="s">
        <v>307</v>
      </c>
      <c r="CC50" s="23" t="s">
        <v>307</v>
      </c>
      <c r="CD50" s="23" t="s">
        <v>307</v>
      </c>
      <c r="CE50" s="23" t="s">
        <v>307</v>
      </c>
      <c r="CF50" s="23" t="s">
        <v>307</v>
      </c>
      <c r="CG50" s="23" t="s">
        <v>307</v>
      </c>
      <c r="CH50" s="23" t="s">
        <v>307</v>
      </c>
      <c r="CI50" s="23" t="s">
        <v>307</v>
      </c>
      <c r="CJ50" s="23" t="s">
        <v>307</v>
      </c>
      <c r="CK50" s="23" t="s">
        <v>307</v>
      </c>
      <c r="CL50" s="23" t="s">
        <v>307</v>
      </c>
      <c r="CM50" s="23" t="s">
        <v>307</v>
      </c>
      <c r="CN50" s="23" t="s">
        <v>307</v>
      </c>
      <c r="CO50" s="23" t="s">
        <v>307</v>
      </c>
      <c r="CP50" s="23" t="s">
        <v>307</v>
      </c>
      <c r="CQ50" s="23" t="s">
        <v>307</v>
      </c>
      <c r="CR50" s="38"/>
      <c r="CS50" s="22"/>
      <c r="CT50" s="29" t="s">
        <v>309</v>
      </c>
      <c r="CU50" s="22">
        <v>0</v>
      </c>
      <c r="CV50" s="23" t="s">
        <v>307</v>
      </c>
      <c r="CW50" s="23" t="s">
        <v>307</v>
      </c>
      <c r="CX50" s="23" t="s">
        <v>307</v>
      </c>
      <c r="CY50" s="23" t="s">
        <v>307</v>
      </c>
      <c r="CZ50" s="23" t="s">
        <v>307</v>
      </c>
      <c r="DA50" s="23" t="s">
        <v>307</v>
      </c>
      <c r="DB50" s="23" t="s">
        <v>307</v>
      </c>
      <c r="DC50" s="23" t="s">
        <v>307</v>
      </c>
      <c r="DD50" s="23" t="s">
        <v>307</v>
      </c>
      <c r="DE50" s="23" t="s">
        <v>307</v>
      </c>
      <c r="DF50" s="23" t="s">
        <v>307</v>
      </c>
      <c r="DG50" s="23" t="s">
        <v>307</v>
      </c>
      <c r="DH50" s="23" t="s">
        <v>307</v>
      </c>
      <c r="DI50" s="23" t="s">
        <v>307</v>
      </c>
      <c r="DJ50" s="23" t="s">
        <v>307</v>
      </c>
      <c r="DK50" s="23" t="s">
        <v>307</v>
      </c>
      <c r="DL50" s="23" t="s">
        <v>307</v>
      </c>
      <c r="DM50" s="23" t="s">
        <v>307</v>
      </c>
      <c r="DN50" s="23" t="s">
        <v>307</v>
      </c>
      <c r="DO50" s="23" t="s">
        <v>307</v>
      </c>
      <c r="DP50" s="38"/>
      <c r="DQ50" s="22"/>
      <c r="DR50" s="29" t="s">
        <v>309</v>
      </c>
      <c r="DS50" s="22">
        <v>0</v>
      </c>
      <c r="DT50" s="23" t="s">
        <v>307</v>
      </c>
      <c r="DU50" s="23" t="s">
        <v>307</v>
      </c>
      <c r="DV50" s="23" t="s">
        <v>307</v>
      </c>
      <c r="DW50" s="23" t="s">
        <v>307</v>
      </c>
      <c r="DX50" s="23" t="s">
        <v>307</v>
      </c>
      <c r="DY50" s="23" t="s">
        <v>307</v>
      </c>
      <c r="DZ50" s="23" t="s">
        <v>307</v>
      </c>
      <c r="EA50" s="23" t="s">
        <v>307</v>
      </c>
      <c r="EB50" s="23" t="s">
        <v>307</v>
      </c>
      <c r="EC50" s="23" t="s">
        <v>307</v>
      </c>
      <c r="ED50" s="23" t="s">
        <v>307</v>
      </c>
      <c r="EE50" s="23" t="s">
        <v>307</v>
      </c>
      <c r="EF50" s="23" t="s">
        <v>307</v>
      </c>
      <c r="EG50" s="23" t="s">
        <v>307</v>
      </c>
      <c r="EH50" s="23" t="s">
        <v>307</v>
      </c>
      <c r="EI50" s="23" t="s">
        <v>307</v>
      </c>
      <c r="EJ50" s="23" t="s">
        <v>307</v>
      </c>
      <c r="EK50" s="23" t="s">
        <v>307</v>
      </c>
      <c r="EL50" s="23" t="s">
        <v>307</v>
      </c>
      <c r="EM50" s="23" t="s">
        <v>307</v>
      </c>
      <c r="EO50" s="1"/>
      <c r="EP50" s="10" t="s">
        <v>308</v>
      </c>
      <c r="EQ50" s="1">
        <v>0</v>
      </c>
      <c r="ER50" s="2" t="s">
        <v>305</v>
      </c>
      <c r="ES50" s="2" t="s">
        <v>305</v>
      </c>
      <c r="ET50" s="2" t="s">
        <v>305</v>
      </c>
      <c r="EU50" s="2" t="s">
        <v>305</v>
      </c>
      <c r="EV50" s="2" t="s">
        <v>305</v>
      </c>
      <c r="EW50" s="2" t="s">
        <v>305</v>
      </c>
      <c r="EX50" s="2" t="s">
        <v>305</v>
      </c>
      <c r="EY50" s="2" t="s">
        <v>305</v>
      </c>
      <c r="EZ50" s="2" t="s">
        <v>305</v>
      </c>
      <c r="FA50" s="2" t="s">
        <v>305</v>
      </c>
      <c r="FB50" s="2" t="s">
        <v>305</v>
      </c>
      <c r="FC50" s="2" t="s">
        <v>305</v>
      </c>
      <c r="FD50" s="2" t="s">
        <v>305</v>
      </c>
      <c r="FE50" s="2" t="s">
        <v>305</v>
      </c>
      <c r="FF50" s="2" t="s">
        <v>305</v>
      </c>
      <c r="FG50" s="2" t="s">
        <v>305</v>
      </c>
      <c r="FH50" s="2" t="s">
        <v>305</v>
      </c>
      <c r="FI50" s="2" t="s">
        <v>305</v>
      </c>
      <c r="FJ50" s="2" t="s">
        <v>305</v>
      </c>
      <c r="FK50" s="2" t="s">
        <v>305</v>
      </c>
      <c r="FM50" s="1"/>
      <c r="FN50" s="10" t="s">
        <v>308</v>
      </c>
      <c r="FO50" s="1">
        <v>0</v>
      </c>
      <c r="FP50" s="2" t="s">
        <v>305</v>
      </c>
      <c r="FQ50" s="2" t="s">
        <v>305</v>
      </c>
      <c r="FR50" s="2" t="s">
        <v>305</v>
      </c>
      <c r="FS50" s="2" t="s">
        <v>305</v>
      </c>
      <c r="FT50" s="2" t="s">
        <v>305</v>
      </c>
      <c r="FU50" s="2" t="s">
        <v>305</v>
      </c>
      <c r="FV50" s="2" t="s">
        <v>305</v>
      </c>
      <c r="FW50" s="2" t="s">
        <v>305</v>
      </c>
      <c r="FX50" s="2" t="s">
        <v>305</v>
      </c>
      <c r="FY50" s="2" t="s">
        <v>305</v>
      </c>
      <c r="FZ50" s="2" t="s">
        <v>305</v>
      </c>
      <c r="GA50" s="2" t="s">
        <v>305</v>
      </c>
      <c r="GB50" s="2" t="s">
        <v>305</v>
      </c>
      <c r="GC50" s="2" t="s">
        <v>305</v>
      </c>
      <c r="GD50" s="2" t="s">
        <v>305</v>
      </c>
      <c r="GE50" s="2" t="s">
        <v>305</v>
      </c>
      <c r="GF50" s="2" t="s">
        <v>305</v>
      </c>
      <c r="GG50" s="2" t="s">
        <v>305</v>
      </c>
      <c r="GH50" s="2" t="s">
        <v>305</v>
      </c>
      <c r="GI50" s="2" t="s">
        <v>305</v>
      </c>
      <c r="GK50" s="1"/>
      <c r="GL50" s="10" t="s">
        <v>308</v>
      </c>
      <c r="GM50" s="1">
        <v>0</v>
      </c>
      <c r="GN50" s="2" t="s">
        <v>305</v>
      </c>
      <c r="GO50" s="2" t="s">
        <v>305</v>
      </c>
      <c r="GP50" s="2" t="s">
        <v>305</v>
      </c>
      <c r="GQ50" s="2" t="s">
        <v>305</v>
      </c>
      <c r="GR50" s="2" t="s">
        <v>305</v>
      </c>
      <c r="GS50" s="2" t="s">
        <v>305</v>
      </c>
      <c r="GT50" s="2" t="s">
        <v>305</v>
      </c>
      <c r="GU50" s="2" t="s">
        <v>305</v>
      </c>
      <c r="GV50" s="2" t="s">
        <v>305</v>
      </c>
      <c r="GW50" s="2" t="s">
        <v>305</v>
      </c>
      <c r="GX50" s="2" t="s">
        <v>305</v>
      </c>
      <c r="GY50" s="2" t="s">
        <v>305</v>
      </c>
      <c r="GZ50" s="2" t="s">
        <v>305</v>
      </c>
      <c r="HA50" s="2" t="s">
        <v>305</v>
      </c>
      <c r="HB50" s="2" t="s">
        <v>305</v>
      </c>
      <c r="HC50" s="2" t="s">
        <v>305</v>
      </c>
      <c r="HD50" s="2" t="s">
        <v>305</v>
      </c>
      <c r="HE50" s="2" t="s">
        <v>305</v>
      </c>
      <c r="HF50" s="2" t="s">
        <v>305</v>
      </c>
      <c r="HG50" s="2" t="s">
        <v>305</v>
      </c>
    </row>
    <row r="51" spans="1:215" ht="15">
      <c r="A51" s="1"/>
      <c r="B51" s="19" t="s">
        <v>310</v>
      </c>
      <c r="C51" s="1">
        <v>0.1</v>
      </c>
      <c r="D51" s="1">
        <v>0.1</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Y51" s="1"/>
      <c r="Z51" s="19" t="s">
        <v>310</v>
      </c>
      <c r="AA51" s="1">
        <v>0</v>
      </c>
      <c r="AB51" s="1">
        <v>0.1</v>
      </c>
      <c r="AC51" s="1">
        <v>0</v>
      </c>
      <c r="AD51" s="1">
        <v>0</v>
      </c>
      <c r="AE51" s="1">
        <v>0</v>
      </c>
      <c r="AF51" s="1">
        <v>0</v>
      </c>
      <c r="AG51" s="1">
        <v>0.1</v>
      </c>
      <c r="AH51" s="1">
        <v>0.1</v>
      </c>
      <c r="AI51" s="1">
        <v>0.1</v>
      </c>
      <c r="AJ51" s="1">
        <v>0.1</v>
      </c>
      <c r="AK51" s="1">
        <v>0.1</v>
      </c>
      <c r="AL51" s="1">
        <v>0</v>
      </c>
      <c r="AM51" s="1">
        <v>0</v>
      </c>
      <c r="AN51" s="1">
        <v>0</v>
      </c>
      <c r="AO51" s="1">
        <v>0</v>
      </c>
      <c r="AP51" s="1">
        <v>0</v>
      </c>
      <c r="AQ51" s="1">
        <v>0</v>
      </c>
      <c r="AR51" s="1">
        <v>0</v>
      </c>
      <c r="AS51" s="1">
        <v>0</v>
      </c>
      <c r="AT51" s="1">
        <v>0</v>
      </c>
      <c r="AU51" s="1">
        <v>0</v>
      </c>
      <c r="AW51" s="22"/>
      <c r="AX51" s="29" t="s">
        <v>311</v>
      </c>
      <c r="AY51" s="22">
        <v>0.1</v>
      </c>
      <c r="AZ51" s="22">
        <v>0.1</v>
      </c>
      <c r="BA51" s="22">
        <v>0</v>
      </c>
      <c r="BB51" s="22">
        <v>0</v>
      </c>
      <c r="BC51" s="22">
        <v>0</v>
      </c>
      <c r="BD51" s="22">
        <v>0</v>
      </c>
      <c r="BE51" s="22">
        <v>0</v>
      </c>
      <c r="BF51" s="22">
        <v>0</v>
      </c>
      <c r="BG51" s="22">
        <v>0</v>
      </c>
      <c r="BH51" s="22">
        <v>0</v>
      </c>
      <c r="BI51" s="22">
        <v>0</v>
      </c>
      <c r="BJ51" s="22">
        <v>0</v>
      </c>
      <c r="BK51" s="22">
        <v>0</v>
      </c>
      <c r="BL51" s="22">
        <v>0</v>
      </c>
      <c r="BM51" s="22">
        <v>0</v>
      </c>
      <c r="BN51" s="22">
        <v>0</v>
      </c>
      <c r="BO51" s="22">
        <v>0</v>
      </c>
      <c r="BP51" s="22">
        <v>0</v>
      </c>
      <c r="BQ51" s="22">
        <v>0</v>
      </c>
      <c r="BR51" s="22">
        <v>0</v>
      </c>
      <c r="BS51" s="22">
        <v>0</v>
      </c>
      <c r="BT51" s="38"/>
      <c r="BU51" s="22"/>
      <c r="BV51" s="29" t="s">
        <v>311</v>
      </c>
      <c r="BW51" s="22">
        <v>0.1</v>
      </c>
      <c r="BX51" s="22">
        <v>0.1</v>
      </c>
      <c r="BY51" s="22">
        <v>0</v>
      </c>
      <c r="BZ51" s="22">
        <v>0</v>
      </c>
      <c r="CA51" s="22">
        <v>0</v>
      </c>
      <c r="CB51" s="22">
        <v>0</v>
      </c>
      <c r="CC51" s="22">
        <v>0.1</v>
      </c>
      <c r="CD51" s="22">
        <v>0.1</v>
      </c>
      <c r="CE51" s="22">
        <v>0.1</v>
      </c>
      <c r="CF51" s="22">
        <v>0</v>
      </c>
      <c r="CG51" s="22">
        <v>0.1</v>
      </c>
      <c r="CH51" s="22">
        <v>0.1</v>
      </c>
      <c r="CI51" s="22">
        <v>0.1</v>
      </c>
      <c r="CJ51" s="22">
        <v>0.1</v>
      </c>
      <c r="CK51" s="22">
        <v>0.1</v>
      </c>
      <c r="CL51" s="22">
        <v>0.1</v>
      </c>
      <c r="CM51" s="22">
        <v>0.1</v>
      </c>
      <c r="CN51" s="22">
        <v>0.1</v>
      </c>
      <c r="CO51" s="22">
        <v>0.1</v>
      </c>
      <c r="CP51" s="22">
        <v>0.1</v>
      </c>
      <c r="CQ51" s="22">
        <v>0</v>
      </c>
      <c r="CR51" s="38"/>
      <c r="CS51" s="22"/>
      <c r="CT51" s="29" t="s">
        <v>311</v>
      </c>
      <c r="CU51" s="22">
        <v>0.3</v>
      </c>
      <c r="CV51" s="22">
        <v>0.3</v>
      </c>
      <c r="CW51" s="22">
        <v>0.2</v>
      </c>
      <c r="CX51" s="22">
        <v>0.2</v>
      </c>
      <c r="CY51" s="22">
        <v>0.2</v>
      </c>
      <c r="CZ51" s="22">
        <v>0.1</v>
      </c>
      <c r="DA51" s="22">
        <v>0.3</v>
      </c>
      <c r="DB51" s="22">
        <v>0.3</v>
      </c>
      <c r="DC51" s="22">
        <v>0.3</v>
      </c>
      <c r="DD51" s="22">
        <v>0.3</v>
      </c>
      <c r="DE51" s="22">
        <v>0.3</v>
      </c>
      <c r="DF51" s="22">
        <v>0.3</v>
      </c>
      <c r="DG51" s="22">
        <v>0.4</v>
      </c>
      <c r="DH51" s="22">
        <v>0.3</v>
      </c>
      <c r="DI51" s="22">
        <v>0.2</v>
      </c>
      <c r="DJ51" s="22">
        <v>0.2</v>
      </c>
      <c r="DK51" s="22">
        <v>0.3</v>
      </c>
      <c r="DL51" s="22">
        <v>0.3</v>
      </c>
      <c r="DM51" s="22">
        <v>0.2</v>
      </c>
      <c r="DN51" s="22">
        <v>0.2</v>
      </c>
      <c r="DO51" s="22">
        <v>0.2</v>
      </c>
      <c r="DP51" s="38"/>
      <c r="DQ51" s="22"/>
      <c r="DR51" s="29" t="s">
        <v>311</v>
      </c>
      <c r="DS51" s="22">
        <v>0.4</v>
      </c>
      <c r="DT51" s="22">
        <v>0.3</v>
      </c>
      <c r="DU51" s="22">
        <v>0.2</v>
      </c>
      <c r="DV51" s="22">
        <v>0.2</v>
      </c>
      <c r="DW51" s="22">
        <v>0.2</v>
      </c>
      <c r="DX51" s="22">
        <v>0.1</v>
      </c>
      <c r="DY51" s="22">
        <v>0.1</v>
      </c>
      <c r="DZ51" s="22">
        <v>0.1</v>
      </c>
      <c r="EA51" s="22">
        <v>0.2</v>
      </c>
      <c r="EB51" s="22">
        <v>0.1</v>
      </c>
      <c r="EC51" s="22">
        <v>0.1</v>
      </c>
      <c r="ED51" s="22">
        <v>0.1</v>
      </c>
      <c r="EE51" s="22">
        <v>0.1</v>
      </c>
      <c r="EF51" s="22">
        <v>0.1</v>
      </c>
      <c r="EG51" s="22">
        <v>0.1</v>
      </c>
      <c r="EH51" s="22">
        <v>0.1</v>
      </c>
      <c r="EI51" s="22">
        <v>0</v>
      </c>
      <c r="EJ51" s="22">
        <v>0.1</v>
      </c>
      <c r="EK51" s="22">
        <v>0.1</v>
      </c>
      <c r="EL51" s="22">
        <v>0.1</v>
      </c>
      <c r="EM51" s="22">
        <v>0.1</v>
      </c>
      <c r="EO51" s="1"/>
      <c r="EP51" s="10" t="s">
        <v>310</v>
      </c>
      <c r="EQ51" s="1">
        <v>0.3</v>
      </c>
      <c r="ER51" s="1">
        <v>0.3</v>
      </c>
      <c r="ES51" s="1">
        <v>0.2</v>
      </c>
      <c r="ET51" s="1">
        <v>0.1</v>
      </c>
      <c r="EU51" s="1">
        <v>0.1</v>
      </c>
      <c r="EV51" s="1">
        <v>0.1</v>
      </c>
      <c r="EW51" s="1">
        <v>0.1</v>
      </c>
      <c r="EX51" s="1">
        <v>0.1</v>
      </c>
      <c r="EY51" s="1">
        <v>0.1</v>
      </c>
      <c r="EZ51" s="1">
        <v>0.1</v>
      </c>
      <c r="FA51" s="1">
        <v>0.1</v>
      </c>
      <c r="FB51" s="1">
        <v>0.1</v>
      </c>
      <c r="FC51" s="1">
        <v>0.1</v>
      </c>
      <c r="FD51" s="1">
        <v>0.1</v>
      </c>
      <c r="FE51" s="1">
        <v>0.1</v>
      </c>
      <c r="FF51" s="1">
        <v>0.1</v>
      </c>
      <c r="FG51" s="1">
        <v>0.1</v>
      </c>
      <c r="FH51" s="1">
        <v>0</v>
      </c>
      <c r="FI51" s="1">
        <v>0.1</v>
      </c>
      <c r="FJ51" s="1">
        <v>0.1</v>
      </c>
      <c r="FK51" s="1">
        <v>0</v>
      </c>
      <c r="FM51" s="1"/>
      <c r="FN51" s="10" t="s">
        <v>310</v>
      </c>
      <c r="FO51" s="1">
        <v>0.9</v>
      </c>
      <c r="FP51" s="1">
        <v>0.8</v>
      </c>
      <c r="FQ51" s="1">
        <v>0.6</v>
      </c>
      <c r="FR51" s="1">
        <v>0.5</v>
      </c>
      <c r="FS51" s="1">
        <v>0.5</v>
      </c>
      <c r="FT51" s="1">
        <v>0.3</v>
      </c>
      <c r="FU51" s="1">
        <v>0.5</v>
      </c>
      <c r="FV51" s="1">
        <v>0.5</v>
      </c>
      <c r="FW51" s="1">
        <v>0.3</v>
      </c>
      <c r="FX51" s="1">
        <v>0.3</v>
      </c>
      <c r="FY51" s="1">
        <v>0.2</v>
      </c>
      <c r="FZ51" s="1">
        <v>0.3</v>
      </c>
      <c r="GA51" s="1">
        <v>0.2</v>
      </c>
      <c r="GB51" s="1">
        <v>0.3</v>
      </c>
      <c r="GC51" s="1">
        <v>0.2</v>
      </c>
      <c r="GD51" s="1">
        <v>0.2</v>
      </c>
      <c r="GE51" s="1">
        <v>0.2</v>
      </c>
      <c r="GF51" s="1">
        <v>0.2</v>
      </c>
      <c r="GG51" s="1">
        <v>0.1</v>
      </c>
      <c r="GH51" s="1">
        <v>0.1</v>
      </c>
      <c r="GI51" s="1">
        <v>0.1</v>
      </c>
      <c r="GK51" s="1"/>
      <c r="GL51" s="10" t="s">
        <v>310</v>
      </c>
      <c r="GM51" s="1">
        <v>1</v>
      </c>
      <c r="GN51" s="1">
        <v>1</v>
      </c>
      <c r="GO51" s="1">
        <v>0.8</v>
      </c>
      <c r="GP51" s="1">
        <v>0.7</v>
      </c>
      <c r="GQ51" s="1">
        <v>0.6</v>
      </c>
      <c r="GR51" s="1">
        <v>0.5</v>
      </c>
      <c r="GS51" s="1">
        <v>0.7</v>
      </c>
      <c r="GT51" s="1">
        <v>1</v>
      </c>
      <c r="GU51" s="1">
        <v>1.2</v>
      </c>
      <c r="GV51" s="1">
        <v>0.8</v>
      </c>
      <c r="GW51" s="1">
        <v>0.8</v>
      </c>
      <c r="GX51" s="1">
        <v>0.8</v>
      </c>
      <c r="GY51" s="1">
        <v>0.7</v>
      </c>
      <c r="GZ51" s="1">
        <v>0.6</v>
      </c>
      <c r="HA51" s="1">
        <v>0.5</v>
      </c>
      <c r="HB51" s="1">
        <v>0.5</v>
      </c>
      <c r="HC51" s="1">
        <v>0.4</v>
      </c>
      <c r="HD51" s="1">
        <v>0.4</v>
      </c>
      <c r="HE51" s="1">
        <v>0.6</v>
      </c>
      <c r="HF51" s="1">
        <v>0.5</v>
      </c>
      <c r="HG51" s="1">
        <v>0.5</v>
      </c>
    </row>
    <row r="52" spans="1:215" ht="15">
      <c r="A52" s="300"/>
      <c r="B52" s="300"/>
      <c r="C52" s="1"/>
      <c r="D52" s="1"/>
      <c r="E52" s="1"/>
      <c r="F52" s="1"/>
      <c r="G52" s="1"/>
      <c r="H52" s="1"/>
      <c r="I52" s="1"/>
      <c r="J52" s="1"/>
      <c r="K52" s="1"/>
      <c r="L52" s="1"/>
      <c r="M52" s="1"/>
      <c r="N52" s="1"/>
      <c r="O52" s="1"/>
      <c r="P52" s="1"/>
      <c r="Q52" s="1"/>
      <c r="R52" s="1"/>
      <c r="S52" s="1"/>
      <c r="T52" s="1"/>
      <c r="U52" s="1"/>
      <c r="V52" s="1"/>
      <c r="W52" s="1"/>
      <c r="Y52" s="300"/>
      <c r="Z52" s="300"/>
      <c r="AA52" s="1"/>
      <c r="AB52" s="1"/>
      <c r="AC52" s="1"/>
      <c r="AD52" s="1"/>
      <c r="AE52" s="1"/>
      <c r="AF52" s="1"/>
      <c r="AG52" s="1"/>
      <c r="AH52" s="1"/>
      <c r="AI52" s="1"/>
      <c r="AJ52" s="1"/>
      <c r="AK52" s="1"/>
      <c r="AL52" s="1"/>
      <c r="AM52" s="1"/>
      <c r="AN52" s="1"/>
      <c r="AO52" s="1"/>
      <c r="AP52" s="1"/>
      <c r="AQ52" s="1"/>
      <c r="AR52" s="1"/>
      <c r="AS52" s="1"/>
      <c r="AT52" s="1"/>
      <c r="AU52" s="1"/>
      <c r="AW52" s="310"/>
      <c r="AX52" s="310"/>
      <c r="AY52" s="22"/>
      <c r="AZ52" s="22"/>
      <c r="BA52" s="22"/>
      <c r="BB52" s="22"/>
      <c r="BC52" s="22"/>
      <c r="BD52" s="22"/>
      <c r="BE52" s="22"/>
      <c r="BF52" s="22"/>
      <c r="BG52" s="22"/>
      <c r="BH52" s="22"/>
      <c r="BI52" s="22"/>
      <c r="BJ52" s="22"/>
      <c r="BK52" s="22"/>
      <c r="BL52" s="22"/>
      <c r="BM52" s="22"/>
      <c r="BN52" s="22"/>
      <c r="BO52" s="22"/>
      <c r="BP52" s="22"/>
      <c r="BQ52" s="22"/>
      <c r="BR52" s="22"/>
      <c r="BS52" s="22"/>
      <c r="BT52" s="38"/>
      <c r="BU52" s="310"/>
      <c r="BV52" s="310"/>
      <c r="BW52" s="22"/>
      <c r="BX52" s="22"/>
      <c r="BY52" s="22"/>
      <c r="BZ52" s="22"/>
      <c r="CA52" s="22"/>
      <c r="CB52" s="22"/>
      <c r="CC52" s="22"/>
      <c r="CD52" s="22"/>
      <c r="CE52" s="22"/>
      <c r="CF52" s="22"/>
      <c r="CG52" s="22"/>
      <c r="CH52" s="22"/>
      <c r="CI52" s="22"/>
      <c r="CJ52" s="22"/>
      <c r="CK52" s="22"/>
      <c r="CL52" s="22"/>
      <c r="CM52" s="22"/>
      <c r="CN52" s="22"/>
      <c r="CO52" s="22"/>
      <c r="CP52" s="22"/>
      <c r="CQ52" s="22"/>
      <c r="CR52" s="38"/>
      <c r="CS52" s="310"/>
      <c r="CT52" s="310"/>
      <c r="CU52" s="22"/>
      <c r="CV52" s="22"/>
      <c r="CW52" s="22"/>
      <c r="CX52" s="22"/>
      <c r="CY52" s="22"/>
      <c r="CZ52" s="22"/>
      <c r="DA52" s="22"/>
      <c r="DB52" s="22"/>
      <c r="DC52" s="22"/>
      <c r="DD52" s="22"/>
      <c r="DE52" s="22"/>
      <c r="DF52" s="22"/>
      <c r="DG52" s="22"/>
      <c r="DH52" s="22"/>
      <c r="DI52" s="22"/>
      <c r="DJ52" s="22"/>
      <c r="DK52" s="22"/>
      <c r="DL52" s="22"/>
      <c r="DM52" s="22"/>
      <c r="DN52" s="22"/>
      <c r="DO52" s="22"/>
      <c r="DP52" s="38"/>
      <c r="DQ52" s="310"/>
      <c r="DR52" s="310"/>
      <c r="DS52" s="22"/>
      <c r="DT52" s="22"/>
      <c r="DU52" s="22"/>
      <c r="DV52" s="22"/>
      <c r="DW52" s="22"/>
      <c r="DX52" s="22"/>
      <c r="DY52" s="22"/>
      <c r="DZ52" s="22"/>
      <c r="EA52" s="22"/>
      <c r="EB52" s="22"/>
      <c r="EC52" s="22"/>
      <c r="ED52" s="22"/>
      <c r="EE52" s="22"/>
      <c r="EF52" s="22"/>
      <c r="EG52" s="22"/>
      <c r="EH52" s="22"/>
      <c r="EI52" s="22"/>
      <c r="EJ52" s="22"/>
      <c r="EK52" s="22"/>
      <c r="EL52" s="22"/>
      <c r="EM52" s="22"/>
      <c r="EO52" s="300"/>
      <c r="EP52" s="300"/>
      <c r="EQ52" s="1"/>
      <c r="ER52" s="1"/>
      <c r="ES52" s="1"/>
      <c r="ET52" s="1"/>
      <c r="EU52" s="1"/>
      <c r="EV52" s="1"/>
      <c r="EW52" s="1"/>
      <c r="EX52" s="1"/>
      <c r="EY52" s="1"/>
      <c r="EZ52" s="1"/>
      <c r="FA52" s="1"/>
      <c r="FB52" s="1"/>
      <c r="FC52" s="1"/>
      <c r="FD52" s="1"/>
      <c r="FE52" s="1"/>
      <c r="FF52" s="1"/>
      <c r="FG52" s="1"/>
      <c r="FH52" s="1"/>
      <c r="FI52" s="1"/>
      <c r="FJ52" s="1"/>
      <c r="FK52" s="1"/>
      <c r="FM52" s="300"/>
      <c r="FN52" s="300"/>
      <c r="FO52" s="1"/>
      <c r="FP52" s="1"/>
      <c r="FQ52" s="1"/>
      <c r="FR52" s="1"/>
      <c r="FS52" s="1"/>
      <c r="FT52" s="1"/>
      <c r="FU52" s="1"/>
      <c r="FV52" s="1"/>
      <c r="FW52" s="1"/>
      <c r="FX52" s="1"/>
      <c r="FY52" s="1"/>
      <c r="FZ52" s="1"/>
      <c r="GA52" s="1"/>
      <c r="GB52" s="1"/>
      <c r="GC52" s="1"/>
      <c r="GD52" s="1"/>
      <c r="GE52" s="1"/>
      <c r="GF52" s="1"/>
      <c r="GG52" s="1"/>
      <c r="GH52" s="1"/>
      <c r="GI52" s="1"/>
      <c r="GK52" s="300"/>
      <c r="GL52" s="300"/>
      <c r="GM52" s="1"/>
      <c r="GN52" s="1"/>
      <c r="GO52" s="1"/>
      <c r="GP52" s="1"/>
      <c r="GQ52" s="1"/>
      <c r="GR52" s="1"/>
      <c r="GS52" s="1"/>
      <c r="GT52" s="1"/>
      <c r="GU52" s="1"/>
      <c r="GV52" s="1"/>
      <c r="GW52" s="1"/>
      <c r="GX52" s="1"/>
      <c r="GY52" s="1"/>
      <c r="GZ52" s="1"/>
      <c r="HA52" s="1"/>
      <c r="HB52" s="1"/>
      <c r="HC52" s="1"/>
      <c r="HD52" s="1"/>
      <c r="HE52" s="1"/>
      <c r="HF52" s="1"/>
      <c r="HG52" s="1"/>
    </row>
    <row r="53" spans="1:215" ht="15">
      <c r="A53" s="11"/>
      <c r="B53" s="11" t="s">
        <v>322</v>
      </c>
      <c r="C53" s="11">
        <v>70.7</v>
      </c>
      <c r="D53" s="11">
        <v>70.8</v>
      </c>
      <c r="E53" s="11">
        <v>70.8</v>
      </c>
      <c r="F53" s="11">
        <v>70.8</v>
      </c>
      <c r="G53" s="11">
        <v>70.400000000000006</v>
      </c>
      <c r="H53" s="11">
        <v>70</v>
      </c>
      <c r="I53" s="11">
        <v>69.5</v>
      </c>
      <c r="J53" s="11">
        <v>69.099999999999994</v>
      </c>
      <c r="K53" s="11">
        <v>68.7</v>
      </c>
      <c r="L53" s="11">
        <v>68.5</v>
      </c>
      <c r="M53" s="11">
        <v>68.2</v>
      </c>
      <c r="N53" s="11">
        <v>67.8</v>
      </c>
      <c r="O53" s="11">
        <v>67.5</v>
      </c>
      <c r="P53" s="11">
        <v>67.3</v>
      </c>
      <c r="Q53" s="11">
        <v>66.900000000000006</v>
      </c>
      <c r="R53" s="11">
        <v>67.099999999999994</v>
      </c>
      <c r="S53" s="11">
        <v>67.099999999999994</v>
      </c>
      <c r="T53" s="11">
        <v>67.099999999999994</v>
      </c>
      <c r="U53" s="11">
        <v>67.099999999999994</v>
      </c>
      <c r="V53" s="11">
        <v>67.099999999999994</v>
      </c>
      <c r="W53" s="11">
        <v>67.099999999999994</v>
      </c>
      <c r="Y53" s="11"/>
      <c r="Z53" s="11" t="s">
        <v>322</v>
      </c>
      <c r="AA53" s="11">
        <v>70.7</v>
      </c>
      <c r="AB53" s="11">
        <v>70.8</v>
      </c>
      <c r="AC53" s="11">
        <v>70.8</v>
      </c>
      <c r="AD53" s="11">
        <v>70.8</v>
      </c>
      <c r="AE53" s="11">
        <v>70.400000000000006</v>
      </c>
      <c r="AF53" s="11">
        <v>70</v>
      </c>
      <c r="AG53" s="11">
        <v>69.5</v>
      </c>
      <c r="AH53" s="11">
        <v>69.099999999999994</v>
      </c>
      <c r="AI53" s="11">
        <v>68.7</v>
      </c>
      <c r="AJ53" s="11">
        <v>68.5</v>
      </c>
      <c r="AK53" s="11">
        <v>68.2</v>
      </c>
      <c r="AL53" s="11">
        <v>67.8</v>
      </c>
      <c r="AM53" s="11">
        <v>67.5</v>
      </c>
      <c r="AN53" s="11">
        <v>67.3</v>
      </c>
      <c r="AO53" s="11">
        <v>67.099999999999994</v>
      </c>
      <c r="AP53" s="11">
        <v>67.099999999999994</v>
      </c>
      <c r="AQ53" s="11">
        <v>67.099999999999994</v>
      </c>
      <c r="AR53" s="11">
        <v>67.099999999999994</v>
      </c>
      <c r="AS53" s="11">
        <v>67.099999999999994</v>
      </c>
      <c r="AT53" s="11">
        <v>67.099999999999994</v>
      </c>
      <c r="AU53" s="11">
        <v>67.099999999999994</v>
      </c>
      <c r="AW53" s="27"/>
      <c r="AX53" s="27" t="s">
        <v>538</v>
      </c>
      <c r="AY53" s="27">
        <v>70.7</v>
      </c>
      <c r="AZ53" s="27">
        <v>70.8</v>
      </c>
      <c r="BA53" s="27">
        <v>70.8</v>
      </c>
      <c r="BB53" s="27">
        <v>70.8</v>
      </c>
      <c r="BC53" s="27">
        <v>70.400000000000006</v>
      </c>
      <c r="BD53" s="27">
        <v>70</v>
      </c>
      <c r="BE53" s="27">
        <v>69.5</v>
      </c>
      <c r="BF53" s="27">
        <v>69.099999999999994</v>
      </c>
      <c r="BG53" s="27">
        <v>68.7</v>
      </c>
      <c r="BH53" s="27">
        <v>68.5</v>
      </c>
      <c r="BI53" s="27">
        <v>68.2</v>
      </c>
      <c r="BJ53" s="27">
        <v>67.8</v>
      </c>
      <c r="BK53" s="27">
        <v>67.5</v>
      </c>
      <c r="BL53" s="27">
        <v>67.3</v>
      </c>
      <c r="BM53" s="27">
        <v>67.099999999999994</v>
      </c>
      <c r="BN53" s="27">
        <v>67.099999999999994</v>
      </c>
      <c r="BO53" s="27">
        <v>67.099999999999994</v>
      </c>
      <c r="BP53" s="27">
        <v>67.099999999999994</v>
      </c>
      <c r="BQ53" s="27">
        <v>67.099999999999994</v>
      </c>
      <c r="BR53" s="27">
        <v>67.099999999999994</v>
      </c>
      <c r="BS53" s="27">
        <v>67.099999999999994</v>
      </c>
      <c r="BT53" s="38"/>
      <c r="BU53" s="27"/>
      <c r="BV53" s="27" t="s">
        <v>538</v>
      </c>
      <c r="BW53" s="27">
        <v>70.7</v>
      </c>
      <c r="BX53" s="27">
        <v>70.8</v>
      </c>
      <c r="BY53" s="27">
        <v>70.8</v>
      </c>
      <c r="BZ53" s="27">
        <v>70.8</v>
      </c>
      <c r="CA53" s="27">
        <v>70.3</v>
      </c>
      <c r="CB53" s="27">
        <v>70</v>
      </c>
      <c r="CC53" s="27">
        <v>69.5</v>
      </c>
      <c r="CD53" s="27">
        <v>69.099999999999994</v>
      </c>
      <c r="CE53" s="27">
        <v>68.7</v>
      </c>
      <c r="CF53" s="27">
        <v>68.5</v>
      </c>
      <c r="CG53" s="27">
        <v>68.2</v>
      </c>
      <c r="CH53" s="27">
        <v>67.8</v>
      </c>
      <c r="CI53" s="27">
        <v>67.5</v>
      </c>
      <c r="CJ53" s="27">
        <v>67.3</v>
      </c>
      <c r="CK53" s="27">
        <v>67</v>
      </c>
      <c r="CL53" s="27">
        <v>67.099999999999994</v>
      </c>
      <c r="CM53" s="27">
        <v>67.099999999999994</v>
      </c>
      <c r="CN53" s="27">
        <v>67.099999999999994</v>
      </c>
      <c r="CO53" s="27">
        <v>67.099999999999994</v>
      </c>
      <c r="CP53" s="27">
        <v>67.099999999999994</v>
      </c>
      <c r="CQ53" s="27">
        <v>67.099999999999994</v>
      </c>
      <c r="CR53" s="38"/>
      <c r="CS53" s="27"/>
      <c r="CT53" s="27" t="s">
        <v>538</v>
      </c>
      <c r="CU53" s="27">
        <v>70.7</v>
      </c>
      <c r="CV53" s="27">
        <v>70.8</v>
      </c>
      <c r="CW53" s="27">
        <v>70.8</v>
      </c>
      <c r="CX53" s="27">
        <v>70.8</v>
      </c>
      <c r="CY53" s="27">
        <v>70.3</v>
      </c>
      <c r="CZ53" s="27">
        <v>70</v>
      </c>
      <c r="DA53" s="27">
        <v>69.5</v>
      </c>
      <c r="DB53" s="27">
        <v>69.099999999999994</v>
      </c>
      <c r="DC53" s="27">
        <v>68.7</v>
      </c>
      <c r="DD53" s="27">
        <v>68.400000000000006</v>
      </c>
      <c r="DE53" s="27">
        <v>68.099999999999994</v>
      </c>
      <c r="DF53" s="27">
        <v>67.8</v>
      </c>
      <c r="DG53" s="27">
        <v>67.5</v>
      </c>
      <c r="DH53" s="27">
        <v>67.3</v>
      </c>
      <c r="DI53" s="27">
        <v>67</v>
      </c>
      <c r="DJ53" s="27">
        <v>67.099999999999994</v>
      </c>
      <c r="DK53" s="27">
        <v>67.099999999999994</v>
      </c>
      <c r="DL53" s="27">
        <v>67.099999999999994</v>
      </c>
      <c r="DM53" s="27">
        <v>67.099999999999994</v>
      </c>
      <c r="DN53" s="27">
        <v>67.099999999999994</v>
      </c>
      <c r="DO53" s="27">
        <v>67.099999999999994</v>
      </c>
      <c r="DP53" s="38"/>
      <c r="DQ53" s="27"/>
      <c r="DR53" s="27" t="s">
        <v>538</v>
      </c>
      <c r="DS53" s="27">
        <v>70.7</v>
      </c>
      <c r="DT53" s="27">
        <v>70.8</v>
      </c>
      <c r="DU53" s="27">
        <v>70.8</v>
      </c>
      <c r="DV53" s="27">
        <v>70.8</v>
      </c>
      <c r="DW53" s="27">
        <v>70.3</v>
      </c>
      <c r="DX53" s="27">
        <v>70</v>
      </c>
      <c r="DY53" s="27">
        <v>69.5</v>
      </c>
      <c r="DZ53" s="27">
        <v>69.099999999999994</v>
      </c>
      <c r="EA53" s="27">
        <v>68.7</v>
      </c>
      <c r="EB53" s="27">
        <v>68.400000000000006</v>
      </c>
      <c r="EC53" s="27">
        <v>68.099999999999994</v>
      </c>
      <c r="ED53" s="27">
        <v>67.8</v>
      </c>
      <c r="EE53" s="27">
        <v>67.5</v>
      </c>
      <c r="EF53" s="27">
        <v>67.2</v>
      </c>
      <c r="EG53" s="27">
        <v>67</v>
      </c>
      <c r="EH53" s="27">
        <v>67.099999999999994</v>
      </c>
      <c r="EI53" s="27">
        <v>67.099999999999994</v>
      </c>
      <c r="EJ53" s="27">
        <v>67.099999999999994</v>
      </c>
      <c r="EK53" s="27">
        <v>67.099999999999994</v>
      </c>
      <c r="EL53" s="27">
        <v>67.099999999999994</v>
      </c>
      <c r="EM53" s="27">
        <v>67.099999999999994</v>
      </c>
      <c r="EO53" s="11"/>
      <c r="EP53" s="11" t="s">
        <v>322</v>
      </c>
      <c r="EQ53" s="11">
        <v>70.7</v>
      </c>
      <c r="ER53" s="11">
        <v>70.8</v>
      </c>
      <c r="ES53" s="11">
        <v>70.8</v>
      </c>
      <c r="ET53" s="11">
        <v>70.900000000000006</v>
      </c>
      <c r="EU53" s="11">
        <v>70.400000000000006</v>
      </c>
      <c r="EV53" s="11">
        <v>70.099999999999994</v>
      </c>
      <c r="EW53" s="11">
        <v>69.599999999999994</v>
      </c>
      <c r="EX53" s="11">
        <v>69.2</v>
      </c>
      <c r="EY53" s="11">
        <v>68.8</v>
      </c>
      <c r="EZ53" s="11">
        <v>68.5</v>
      </c>
      <c r="FA53" s="11">
        <v>68.2</v>
      </c>
      <c r="FB53" s="11">
        <v>67.8</v>
      </c>
      <c r="FC53" s="11">
        <v>67.5</v>
      </c>
      <c r="FD53" s="11">
        <v>67.3</v>
      </c>
      <c r="FE53" s="11">
        <v>67</v>
      </c>
      <c r="FF53" s="11">
        <v>67.099999999999994</v>
      </c>
      <c r="FG53" s="11">
        <v>67.099999999999994</v>
      </c>
      <c r="FH53" s="11">
        <v>67.099999999999994</v>
      </c>
      <c r="FI53" s="11">
        <v>67.099999999999994</v>
      </c>
      <c r="FJ53" s="11">
        <v>67.099999999999994</v>
      </c>
      <c r="FK53" s="11">
        <v>67.099999999999994</v>
      </c>
      <c r="FM53" s="11"/>
      <c r="FN53" s="11" t="s">
        <v>322</v>
      </c>
      <c r="FO53" s="11">
        <v>70.7</v>
      </c>
      <c r="FP53" s="11">
        <v>70.8</v>
      </c>
      <c r="FQ53" s="11">
        <v>70.8</v>
      </c>
      <c r="FR53" s="11">
        <v>70.8</v>
      </c>
      <c r="FS53" s="11">
        <v>70.3</v>
      </c>
      <c r="FT53" s="11">
        <v>70</v>
      </c>
      <c r="FU53" s="11">
        <v>69.5</v>
      </c>
      <c r="FV53" s="11">
        <v>69.099999999999994</v>
      </c>
      <c r="FW53" s="11">
        <v>68.7</v>
      </c>
      <c r="FX53" s="11">
        <v>68.5</v>
      </c>
      <c r="FY53" s="11">
        <v>68.2</v>
      </c>
      <c r="FZ53" s="11">
        <v>67.8</v>
      </c>
      <c r="GA53" s="11">
        <v>67.5</v>
      </c>
      <c r="GB53" s="11">
        <v>67.3</v>
      </c>
      <c r="GC53" s="11">
        <v>67</v>
      </c>
      <c r="GD53" s="11">
        <v>67.099999999999994</v>
      </c>
      <c r="GE53" s="11">
        <v>67.099999999999994</v>
      </c>
      <c r="GF53" s="11">
        <v>67.099999999999994</v>
      </c>
      <c r="GG53" s="11">
        <v>67.099999999999994</v>
      </c>
      <c r="GH53" s="11">
        <v>67.099999999999994</v>
      </c>
      <c r="GI53" s="11">
        <v>67.099999999999994</v>
      </c>
      <c r="GK53" s="11"/>
      <c r="GL53" s="11" t="s">
        <v>322</v>
      </c>
      <c r="GM53" s="11">
        <v>70.599999999999994</v>
      </c>
      <c r="GN53" s="11">
        <v>70.7</v>
      </c>
      <c r="GO53" s="11">
        <v>70.8</v>
      </c>
      <c r="GP53" s="11">
        <v>70.8</v>
      </c>
      <c r="GQ53" s="11">
        <v>70.3</v>
      </c>
      <c r="GR53" s="11">
        <v>70</v>
      </c>
      <c r="GS53" s="11">
        <v>69.5</v>
      </c>
      <c r="GT53" s="11">
        <v>69</v>
      </c>
      <c r="GU53" s="11">
        <v>68.7</v>
      </c>
      <c r="GV53" s="11">
        <v>68.400000000000006</v>
      </c>
      <c r="GW53" s="11">
        <v>68.099999999999994</v>
      </c>
      <c r="GX53" s="11">
        <v>67.8</v>
      </c>
      <c r="GY53" s="11">
        <v>67.5</v>
      </c>
      <c r="GZ53" s="11">
        <v>67.3</v>
      </c>
      <c r="HA53" s="11">
        <v>67.099999999999994</v>
      </c>
      <c r="HB53" s="11">
        <v>67.099999999999994</v>
      </c>
      <c r="HC53" s="11">
        <v>67.099999999999994</v>
      </c>
      <c r="HD53" s="11">
        <v>67.099999999999994</v>
      </c>
      <c r="HE53" s="11">
        <v>67.099999999999994</v>
      </c>
      <c r="HF53" s="11">
        <v>67.099999999999994</v>
      </c>
      <c r="HG53" s="11">
        <v>67.2</v>
      </c>
    </row>
    <row r="54" spans="1:215" ht="15">
      <c r="A54" s="300"/>
      <c r="B54" s="300"/>
      <c r="C54" s="1"/>
      <c r="D54" s="1"/>
      <c r="E54" s="1"/>
      <c r="F54" s="1"/>
      <c r="G54" s="1"/>
      <c r="H54" s="1"/>
      <c r="I54" s="1"/>
      <c r="J54" s="1"/>
      <c r="K54" s="1"/>
      <c r="L54" s="1"/>
      <c r="M54" s="1"/>
      <c r="N54" s="1"/>
      <c r="O54" s="1"/>
      <c r="P54" s="1"/>
      <c r="Q54" s="1"/>
      <c r="R54" s="1"/>
      <c r="S54" s="1"/>
      <c r="T54" s="1"/>
      <c r="U54" s="1"/>
      <c r="V54" s="1"/>
      <c r="W54" s="1"/>
      <c r="Y54" s="300"/>
      <c r="Z54" s="300"/>
      <c r="AA54" s="1"/>
      <c r="AB54" s="1"/>
      <c r="AC54" s="1"/>
      <c r="AD54" s="1"/>
      <c r="AE54" s="1"/>
      <c r="AF54" s="1"/>
      <c r="AG54" s="1"/>
      <c r="AH54" s="1"/>
      <c r="AI54" s="1"/>
      <c r="AJ54" s="1"/>
      <c r="AK54" s="1"/>
      <c r="AL54" s="1"/>
      <c r="AM54" s="1"/>
      <c r="AN54" s="1"/>
      <c r="AO54" s="1"/>
      <c r="AP54" s="1"/>
      <c r="AQ54" s="1"/>
      <c r="AR54" s="1"/>
      <c r="AS54" s="1"/>
      <c r="AT54" s="1"/>
      <c r="AU54" s="1"/>
      <c r="AW54" s="310"/>
      <c r="AX54" s="310"/>
      <c r="AY54" s="22"/>
      <c r="AZ54" s="22"/>
      <c r="BA54" s="22"/>
      <c r="BB54" s="22"/>
      <c r="BC54" s="22"/>
      <c r="BD54" s="22"/>
      <c r="BE54" s="22"/>
      <c r="BF54" s="22"/>
      <c r="BG54" s="22"/>
      <c r="BH54" s="22"/>
      <c r="BI54" s="22"/>
      <c r="BJ54" s="22"/>
      <c r="BK54" s="22"/>
      <c r="BL54" s="22"/>
      <c r="BM54" s="22"/>
      <c r="BN54" s="22"/>
      <c r="BO54" s="22"/>
      <c r="BP54" s="22"/>
      <c r="BQ54" s="22"/>
      <c r="BR54" s="22"/>
      <c r="BS54" s="22"/>
      <c r="BT54" s="38"/>
      <c r="BU54" s="310"/>
      <c r="BV54" s="310"/>
      <c r="BW54" s="22"/>
      <c r="BX54" s="22"/>
      <c r="BY54" s="22"/>
      <c r="BZ54" s="22"/>
      <c r="CA54" s="22"/>
      <c r="CB54" s="22"/>
      <c r="CC54" s="22"/>
      <c r="CD54" s="22"/>
      <c r="CE54" s="22"/>
      <c r="CF54" s="22"/>
      <c r="CG54" s="22"/>
      <c r="CH54" s="22"/>
      <c r="CI54" s="22"/>
      <c r="CJ54" s="22"/>
      <c r="CK54" s="22"/>
      <c r="CL54" s="22"/>
      <c r="CM54" s="22"/>
      <c r="CN54" s="22"/>
      <c r="CO54" s="22"/>
      <c r="CP54" s="22"/>
      <c r="CQ54" s="22"/>
      <c r="CR54" s="38"/>
      <c r="CS54" s="310"/>
      <c r="CT54" s="310"/>
      <c r="CU54" s="22"/>
      <c r="CV54" s="22"/>
      <c r="CW54" s="22"/>
      <c r="CX54" s="22"/>
      <c r="CY54" s="22"/>
      <c r="CZ54" s="22"/>
      <c r="DA54" s="22"/>
      <c r="DB54" s="22"/>
      <c r="DC54" s="22"/>
      <c r="DD54" s="22"/>
      <c r="DE54" s="22"/>
      <c r="DF54" s="22"/>
      <c r="DG54" s="22"/>
      <c r="DH54" s="22"/>
      <c r="DI54" s="22"/>
      <c r="DJ54" s="22"/>
      <c r="DK54" s="22"/>
      <c r="DL54" s="22"/>
      <c r="DM54" s="22"/>
      <c r="DN54" s="22"/>
      <c r="DO54" s="22"/>
      <c r="DP54" s="38"/>
      <c r="DQ54" s="310"/>
      <c r="DR54" s="310"/>
      <c r="DS54" s="22"/>
      <c r="DT54" s="22"/>
      <c r="DU54" s="22"/>
      <c r="DV54" s="22"/>
      <c r="DW54" s="22"/>
      <c r="DX54" s="22"/>
      <c r="DY54" s="22"/>
      <c r="DZ54" s="22"/>
      <c r="EA54" s="22"/>
      <c r="EB54" s="22"/>
      <c r="EC54" s="22"/>
      <c r="ED54" s="22"/>
      <c r="EE54" s="22"/>
      <c r="EF54" s="22"/>
      <c r="EG54" s="22"/>
      <c r="EH54" s="22"/>
      <c r="EI54" s="22"/>
      <c r="EJ54" s="22"/>
      <c r="EK54" s="22"/>
      <c r="EL54" s="22"/>
      <c r="EM54" s="22"/>
      <c r="EO54" s="300"/>
      <c r="EP54" s="300"/>
      <c r="EQ54" s="1"/>
      <c r="ER54" s="1"/>
      <c r="ES54" s="1"/>
      <c r="ET54" s="1"/>
      <c r="EU54" s="1"/>
      <c r="EV54" s="1"/>
      <c r="EW54" s="1"/>
      <c r="EX54" s="1"/>
      <c r="EY54" s="1"/>
      <c r="EZ54" s="1"/>
      <c r="FA54" s="1"/>
      <c r="FB54" s="1"/>
      <c r="FC54" s="1"/>
      <c r="FD54" s="1"/>
      <c r="FE54" s="1"/>
      <c r="FF54" s="1"/>
      <c r="FG54" s="1"/>
      <c r="FH54" s="1"/>
      <c r="FI54" s="1"/>
      <c r="FJ54" s="1"/>
      <c r="FK54" s="1"/>
      <c r="FM54" s="300"/>
      <c r="FN54" s="300"/>
      <c r="FO54" s="1"/>
      <c r="FP54" s="1"/>
      <c r="FQ54" s="1"/>
      <c r="FR54" s="1"/>
      <c r="FS54" s="1"/>
      <c r="FT54" s="1"/>
      <c r="FU54" s="1"/>
      <c r="FV54" s="1"/>
      <c r="FW54" s="1"/>
      <c r="FX54" s="1"/>
      <c r="FY54" s="1"/>
      <c r="FZ54" s="1"/>
      <c r="GA54" s="1"/>
      <c r="GB54" s="1"/>
      <c r="GC54" s="1"/>
      <c r="GD54" s="1"/>
      <c r="GE54" s="1"/>
      <c r="GF54" s="1"/>
      <c r="GG54" s="1"/>
      <c r="GH54" s="1"/>
      <c r="GI54" s="1"/>
      <c r="GK54" s="300"/>
      <c r="GL54" s="300"/>
      <c r="GM54" s="1"/>
      <c r="GN54" s="1"/>
      <c r="GO54" s="1"/>
      <c r="GP54" s="1"/>
      <c r="GQ54" s="1"/>
      <c r="GR54" s="1"/>
      <c r="GS54" s="1"/>
      <c r="GT54" s="1"/>
      <c r="GU54" s="1"/>
      <c r="GV54" s="1"/>
      <c r="GW54" s="1"/>
      <c r="GX54" s="1"/>
      <c r="GY54" s="1"/>
      <c r="GZ54" s="1"/>
      <c r="HA54" s="1"/>
      <c r="HB54" s="1"/>
      <c r="HC54" s="1"/>
      <c r="HD54" s="1"/>
      <c r="HE54" s="1"/>
      <c r="HF54" s="1"/>
      <c r="HG54" s="1"/>
    </row>
    <row r="55" spans="1:215" ht="15">
      <c r="A55" s="303"/>
      <c r="B55" s="303"/>
      <c r="C55" s="1"/>
      <c r="D55" s="1"/>
      <c r="E55" s="1"/>
      <c r="F55" s="1"/>
      <c r="G55" s="1"/>
      <c r="H55" s="1"/>
      <c r="I55" s="1"/>
      <c r="J55" s="1"/>
      <c r="K55" s="1"/>
      <c r="L55" s="1"/>
      <c r="M55" s="1"/>
      <c r="N55" s="1"/>
      <c r="O55" s="1"/>
      <c r="P55" s="1"/>
      <c r="Q55" s="1"/>
      <c r="R55" s="1"/>
      <c r="S55" s="1"/>
      <c r="T55" s="1"/>
      <c r="U55" s="1"/>
      <c r="V55" s="1"/>
      <c r="W55" s="1"/>
      <c r="Y55" s="303"/>
      <c r="Z55" s="303"/>
      <c r="AA55" s="1"/>
      <c r="AB55" s="1"/>
      <c r="AC55" s="1"/>
      <c r="AD55" s="1"/>
      <c r="AE55" s="1"/>
      <c r="AF55" s="1"/>
      <c r="AG55" s="1"/>
      <c r="AH55" s="1"/>
      <c r="AI55" s="1"/>
      <c r="AJ55" s="1"/>
      <c r="AK55" s="1"/>
      <c r="AL55" s="1"/>
      <c r="AM55" s="1"/>
      <c r="AN55" s="1"/>
      <c r="AO55" s="1"/>
      <c r="AP55" s="1"/>
      <c r="AQ55" s="1"/>
      <c r="AR55" s="1"/>
      <c r="AS55" s="1"/>
      <c r="AT55" s="1"/>
      <c r="AU55" s="1"/>
      <c r="AW55" s="313"/>
      <c r="AX55" s="313"/>
      <c r="AY55" s="22"/>
      <c r="AZ55" s="22"/>
      <c r="BA55" s="22"/>
      <c r="BB55" s="22"/>
      <c r="BC55" s="22"/>
      <c r="BD55" s="22"/>
      <c r="BE55" s="22"/>
      <c r="BF55" s="22"/>
      <c r="BG55" s="22"/>
      <c r="BH55" s="22"/>
      <c r="BI55" s="22"/>
      <c r="BJ55" s="22"/>
      <c r="BK55" s="22"/>
      <c r="BL55" s="22"/>
      <c r="BM55" s="22"/>
      <c r="BN55" s="22"/>
      <c r="BO55" s="22"/>
      <c r="BP55" s="22"/>
      <c r="BQ55" s="22"/>
      <c r="BR55" s="22"/>
      <c r="BS55" s="22"/>
      <c r="BT55" s="38"/>
      <c r="BU55" s="313"/>
      <c r="BV55" s="313"/>
      <c r="BW55" s="22"/>
      <c r="BX55" s="22"/>
      <c r="BY55" s="22"/>
      <c r="BZ55" s="22"/>
      <c r="CA55" s="22"/>
      <c r="CB55" s="22"/>
      <c r="CC55" s="22"/>
      <c r="CD55" s="22"/>
      <c r="CE55" s="22"/>
      <c r="CF55" s="22"/>
      <c r="CG55" s="22"/>
      <c r="CH55" s="22"/>
      <c r="CI55" s="22"/>
      <c r="CJ55" s="22"/>
      <c r="CK55" s="22"/>
      <c r="CL55" s="22"/>
      <c r="CM55" s="22"/>
      <c r="CN55" s="22"/>
      <c r="CO55" s="22"/>
      <c r="CP55" s="22"/>
      <c r="CQ55" s="22"/>
      <c r="CR55" s="38"/>
      <c r="CS55" s="313"/>
      <c r="CT55" s="313"/>
      <c r="CU55" s="22"/>
      <c r="CV55" s="22"/>
      <c r="CW55" s="22"/>
      <c r="CX55" s="22"/>
      <c r="CY55" s="22"/>
      <c r="CZ55" s="22"/>
      <c r="DA55" s="22"/>
      <c r="DB55" s="22"/>
      <c r="DC55" s="22"/>
      <c r="DD55" s="22"/>
      <c r="DE55" s="22"/>
      <c r="DF55" s="22"/>
      <c r="DG55" s="22"/>
      <c r="DH55" s="22"/>
      <c r="DI55" s="22"/>
      <c r="DJ55" s="22"/>
      <c r="DK55" s="22"/>
      <c r="DL55" s="22"/>
      <c r="DM55" s="22"/>
      <c r="DN55" s="22"/>
      <c r="DO55" s="22"/>
      <c r="DP55" s="38"/>
      <c r="DQ55" s="313"/>
      <c r="DR55" s="313"/>
      <c r="DS55" s="22"/>
      <c r="DT55" s="22"/>
      <c r="DU55" s="22"/>
      <c r="DV55" s="22"/>
      <c r="DW55" s="22"/>
      <c r="DX55" s="22"/>
      <c r="DY55" s="22"/>
      <c r="DZ55" s="22"/>
      <c r="EA55" s="22"/>
      <c r="EB55" s="22"/>
      <c r="EC55" s="22"/>
      <c r="ED55" s="22"/>
      <c r="EE55" s="22"/>
      <c r="EF55" s="22"/>
      <c r="EG55" s="22"/>
      <c r="EH55" s="22"/>
      <c r="EI55" s="22"/>
      <c r="EJ55" s="22"/>
      <c r="EK55" s="22"/>
      <c r="EL55" s="22"/>
      <c r="EM55" s="22"/>
      <c r="EO55" s="303"/>
      <c r="EP55" s="303"/>
      <c r="EQ55" s="1"/>
      <c r="ER55" s="1"/>
      <c r="ES55" s="1"/>
      <c r="ET55" s="1"/>
      <c r="EU55" s="1"/>
      <c r="EV55" s="1"/>
      <c r="EW55" s="1"/>
      <c r="EX55" s="1"/>
      <c r="EY55" s="1"/>
      <c r="EZ55" s="1"/>
      <c r="FA55" s="1"/>
      <c r="FB55" s="1"/>
      <c r="FC55" s="1"/>
      <c r="FD55" s="1"/>
      <c r="FE55" s="1"/>
      <c r="FF55" s="1"/>
      <c r="FG55" s="1"/>
      <c r="FH55" s="1"/>
      <c r="FI55" s="1"/>
      <c r="FJ55" s="1"/>
      <c r="FK55" s="1"/>
      <c r="FM55" s="303"/>
      <c r="FN55" s="303"/>
      <c r="FO55" s="1"/>
      <c r="FP55" s="1"/>
      <c r="FQ55" s="1"/>
      <c r="FR55" s="1"/>
      <c r="FS55" s="1"/>
      <c r="FT55" s="1"/>
      <c r="FU55" s="1"/>
      <c r="FV55" s="1"/>
      <c r="FW55" s="1"/>
      <c r="FX55" s="1"/>
      <c r="FY55" s="1"/>
      <c r="FZ55" s="1"/>
      <c r="GA55" s="1"/>
      <c r="GB55" s="1"/>
      <c r="GC55" s="1"/>
      <c r="GD55" s="1"/>
      <c r="GE55" s="1"/>
      <c r="GF55" s="1"/>
      <c r="GG55" s="1"/>
      <c r="GH55" s="1"/>
      <c r="GI55" s="1"/>
      <c r="GK55" s="303"/>
      <c r="GL55" s="303"/>
      <c r="GM55" s="1"/>
      <c r="GN55" s="1"/>
      <c r="GO55" s="1"/>
      <c r="GP55" s="1"/>
      <c r="GQ55" s="1"/>
      <c r="GR55" s="1"/>
      <c r="GS55" s="1"/>
      <c r="GT55" s="1"/>
      <c r="GU55" s="1"/>
      <c r="GV55" s="1"/>
      <c r="GW55" s="1"/>
      <c r="GX55" s="1"/>
      <c r="GY55" s="1"/>
      <c r="GZ55" s="1"/>
      <c r="HA55" s="1"/>
      <c r="HB55" s="1"/>
      <c r="HC55" s="1"/>
      <c r="HD55" s="1"/>
      <c r="HE55" s="1"/>
      <c r="HF55" s="1"/>
      <c r="HG55" s="1"/>
    </row>
  </sheetData>
  <mergeCells count="189">
    <mergeCell ref="A55:B55"/>
    <mergeCell ref="Y55:Z55"/>
    <mergeCell ref="AW55:AX55"/>
    <mergeCell ref="BU55:BV55"/>
    <mergeCell ref="CS55:CT55"/>
    <mergeCell ref="DQ55:DR55"/>
    <mergeCell ref="EO55:EP55"/>
    <mergeCell ref="FM55:FN55"/>
    <mergeCell ref="GK55:GL55"/>
    <mergeCell ref="A54:B54"/>
    <mergeCell ref="Y54:Z54"/>
    <mergeCell ref="AW54:AX54"/>
    <mergeCell ref="BU54:BV54"/>
    <mergeCell ref="CS54:CT54"/>
    <mergeCell ref="DQ54:DR54"/>
    <mergeCell ref="EO54:EP54"/>
    <mergeCell ref="FM54:FN54"/>
    <mergeCell ref="GK54:GL54"/>
    <mergeCell ref="A52:B52"/>
    <mergeCell ref="Y52:Z52"/>
    <mergeCell ref="AW52:AX52"/>
    <mergeCell ref="BU52:BV52"/>
    <mergeCell ref="CS52:CT52"/>
    <mergeCell ref="DQ52:DR52"/>
    <mergeCell ref="EO52:EP52"/>
    <mergeCell ref="FM52:FN52"/>
    <mergeCell ref="GK52:GL52"/>
    <mergeCell ref="A44:B44"/>
    <mergeCell ref="Y44:Z44"/>
    <mergeCell ref="AW44:AX44"/>
    <mergeCell ref="BU44:BV44"/>
    <mergeCell ref="CS44:CT44"/>
    <mergeCell ref="DQ44:DR44"/>
    <mergeCell ref="EO44:EP44"/>
    <mergeCell ref="FM44:FN44"/>
    <mergeCell ref="GK44:GL44"/>
    <mergeCell ref="A35:B35"/>
    <mergeCell ref="Y35:Z35"/>
    <mergeCell ref="AW35:AX35"/>
    <mergeCell ref="BU35:BV35"/>
    <mergeCell ref="CS35:CT35"/>
    <mergeCell ref="DQ35:DR35"/>
    <mergeCell ref="EO35:EP35"/>
    <mergeCell ref="FM35:FN35"/>
    <mergeCell ref="GK35:GL35"/>
    <mergeCell ref="A34:B34"/>
    <mergeCell ref="Y34:Z34"/>
    <mergeCell ref="AW34:AX34"/>
    <mergeCell ref="BU34:BV34"/>
    <mergeCell ref="CS34:CT34"/>
    <mergeCell ref="DQ34:DR34"/>
    <mergeCell ref="EO34:EP34"/>
    <mergeCell ref="FM34:FN34"/>
    <mergeCell ref="GK34:GL34"/>
    <mergeCell ref="A32:B32"/>
    <mergeCell ref="Y32:Z32"/>
    <mergeCell ref="AW32:AX32"/>
    <mergeCell ref="BU32:BV32"/>
    <mergeCell ref="CS32:CT32"/>
    <mergeCell ref="DQ32:DR32"/>
    <mergeCell ref="EO32:EP32"/>
    <mergeCell ref="FM32:FN32"/>
    <mergeCell ref="GK32:GL32"/>
    <mergeCell ref="A29:B29"/>
    <mergeCell ref="Y29:Z29"/>
    <mergeCell ref="AW29:AX29"/>
    <mergeCell ref="BU29:BV29"/>
    <mergeCell ref="CS29:CT29"/>
    <mergeCell ref="DQ29:DR29"/>
    <mergeCell ref="EO29:EP29"/>
    <mergeCell ref="FM29:FN29"/>
    <mergeCell ref="GK29:GL29"/>
    <mergeCell ref="A21:B21"/>
    <mergeCell ref="Y21:Z21"/>
    <mergeCell ref="AW21:AX21"/>
    <mergeCell ref="BU21:BV21"/>
    <mergeCell ref="CS21:CT21"/>
    <mergeCell ref="DQ21:DR21"/>
    <mergeCell ref="EO21:EP21"/>
    <mergeCell ref="FM21:FN21"/>
    <mergeCell ref="GK21:GL21"/>
    <mergeCell ref="A12:B12"/>
    <mergeCell ref="Y12:Z12"/>
    <mergeCell ref="AW12:AX12"/>
    <mergeCell ref="BU12:BV12"/>
    <mergeCell ref="CS12:CT12"/>
    <mergeCell ref="DQ12:DR12"/>
    <mergeCell ref="EO12:EP12"/>
    <mergeCell ref="FM12:FN12"/>
    <mergeCell ref="GK12:GL12"/>
    <mergeCell ref="A11:B11"/>
    <mergeCell ref="Y11:Z11"/>
    <mergeCell ref="AW11:AX11"/>
    <mergeCell ref="BU11:BV11"/>
    <mergeCell ref="CS11:CT11"/>
    <mergeCell ref="DQ11:DR11"/>
    <mergeCell ref="EO11:EP11"/>
    <mergeCell ref="FM11:FN11"/>
    <mergeCell ref="GK11:GL11"/>
    <mergeCell ref="A10:B10"/>
    <mergeCell ref="Y10:Z10"/>
    <mergeCell ref="AW10:AX10"/>
    <mergeCell ref="BU10:BV10"/>
    <mergeCell ref="CS10:CT10"/>
    <mergeCell ref="DQ10:DR10"/>
    <mergeCell ref="EO10:EP10"/>
    <mergeCell ref="FM10:FN10"/>
    <mergeCell ref="GK10:GL10"/>
    <mergeCell ref="A9:B9"/>
    <mergeCell ref="Y9:Z9"/>
    <mergeCell ref="AW9:AX9"/>
    <mergeCell ref="BU9:BV9"/>
    <mergeCell ref="CS9:CT9"/>
    <mergeCell ref="DQ9:DR9"/>
    <mergeCell ref="EO9:EP9"/>
    <mergeCell ref="FM9:FN9"/>
    <mergeCell ref="GK9:GL9"/>
    <mergeCell ref="A8:B8"/>
    <mergeCell ref="Y8:Z8"/>
    <mergeCell ref="AW8:AX8"/>
    <mergeCell ref="BU8:BV8"/>
    <mergeCell ref="CS8:CT8"/>
    <mergeCell ref="DQ8:DR8"/>
    <mergeCell ref="EO8:EP8"/>
    <mergeCell ref="FM8:FN8"/>
    <mergeCell ref="GK8:GL8"/>
    <mergeCell ref="A7:B7"/>
    <mergeCell ref="Y7:Z7"/>
    <mergeCell ref="AW7:AX7"/>
    <mergeCell ref="BU7:BV7"/>
    <mergeCell ref="CS7:CT7"/>
    <mergeCell ref="DQ7:DR7"/>
    <mergeCell ref="EO7:EP7"/>
    <mergeCell ref="FM7:FN7"/>
    <mergeCell ref="GK7:GL7"/>
    <mergeCell ref="A6:B6"/>
    <mergeCell ref="Y6:Z6"/>
    <mergeCell ref="AW6:AX6"/>
    <mergeCell ref="BU6:BV6"/>
    <mergeCell ref="CS6:CT6"/>
    <mergeCell ref="DQ6:DR6"/>
    <mergeCell ref="EO6:EP6"/>
    <mergeCell ref="FM6:FN6"/>
    <mergeCell ref="GK6:GL6"/>
    <mergeCell ref="A5:B5"/>
    <mergeCell ref="Y5:Z5"/>
    <mergeCell ref="AW5:AX5"/>
    <mergeCell ref="BU5:BV5"/>
    <mergeCell ref="CS5:CT5"/>
    <mergeCell ref="DQ5:DR5"/>
    <mergeCell ref="EO5:EP5"/>
    <mergeCell ref="FM5:FN5"/>
    <mergeCell ref="GK5:GL5"/>
    <mergeCell ref="A4:B4"/>
    <mergeCell ref="Y4:Z4"/>
    <mergeCell ref="AW4:AX4"/>
    <mergeCell ref="BU4:BV4"/>
    <mergeCell ref="CS4:CT4"/>
    <mergeCell ref="DQ4:DR4"/>
    <mergeCell ref="EO4:EP4"/>
    <mergeCell ref="FM4:FN4"/>
    <mergeCell ref="GK4:GL4"/>
    <mergeCell ref="A3:B3"/>
    <mergeCell ref="Y3:Z3"/>
    <mergeCell ref="AW3:AX3"/>
    <mergeCell ref="BU3:BV3"/>
    <mergeCell ref="CS3:CT3"/>
    <mergeCell ref="DQ3:DR3"/>
    <mergeCell ref="EO3:EP3"/>
    <mergeCell ref="FM3:FN3"/>
    <mergeCell ref="GK3:GL3"/>
    <mergeCell ref="A2:B2"/>
    <mergeCell ref="Y2:Z2"/>
    <mergeCell ref="AW2:AX2"/>
    <mergeCell ref="BU2:BV2"/>
    <mergeCell ref="CS2:CT2"/>
    <mergeCell ref="DQ2:DR2"/>
    <mergeCell ref="EO2:EP2"/>
    <mergeCell ref="FM2:FN2"/>
    <mergeCell ref="GK2:GL2"/>
    <mergeCell ref="A1:B1"/>
    <mergeCell ref="Y1:Z1"/>
    <mergeCell ref="AW1:AX1"/>
    <mergeCell ref="BU1:BV1"/>
    <mergeCell ref="CS1:CT1"/>
    <mergeCell ref="DQ1:DR1"/>
    <mergeCell ref="EO1:EP1"/>
    <mergeCell ref="FM1:FN1"/>
    <mergeCell ref="GK1:GL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G55"/>
  <sheetViews>
    <sheetView topLeftCell="A10" workbookViewId="0">
      <selection activeCell="GN1" sqref="GN1:HF1048576"/>
    </sheetView>
  </sheetViews>
  <sheetFormatPr defaultColWidth="9" defaultRowHeight="12.75"/>
  <cols>
    <col min="2" max="2" width="33.140625" customWidth="1"/>
    <col min="4" max="22" width="9" hidden="1"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s>
  <sheetData>
    <row r="1" spans="1:215" ht="15">
      <c r="A1" s="300"/>
      <c r="B1" s="300"/>
      <c r="C1" s="1"/>
      <c r="D1" s="1"/>
      <c r="E1" s="1"/>
      <c r="F1" s="1"/>
      <c r="G1" s="1"/>
      <c r="H1" s="1"/>
      <c r="I1" s="1"/>
      <c r="J1" s="1"/>
      <c r="K1" s="1"/>
      <c r="L1" s="1"/>
      <c r="M1" s="1"/>
      <c r="N1" s="1"/>
      <c r="O1" s="1"/>
      <c r="P1" s="1"/>
      <c r="Q1" s="1"/>
      <c r="R1" s="1"/>
      <c r="S1" s="1"/>
      <c r="T1" s="1"/>
      <c r="U1" s="1"/>
      <c r="V1" s="1"/>
      <c r="W1" s="1"/>
      <c r="Y1" s="300"/>
      <c r="Z1" s="300"/>
      <c r="AA1" s="1"/>
      <c r="AB1" s="1"/>
      <c r="AC1" s="1"/>
      <c r="AD1" s="1"/>
      <c r="AE1" s="1"/>
      <c r="AF1" s="1"/>
      <c r="AG1" s="1"/>
      <c r="AH1" s="1"/>
      <c r="AI1" s="1"/>
      <c r="AJ1" s="1"/>
      <c r="AK1" s="1"/>
      <c r="AL1" s="1"/>
      <c r="AM1" s="1"/>
      <c r="AN1" s="1"/>
      <c r="AO1" s="1"/>
      <c r="AP1" s="1"/>
      <c r="AQ1" s="1"/>
      <c r="AR1" s="1"/>
      <c r="AS1" s="1"/>
      <c r="AT1" s="1"/>
      <c r="AU1" s="1"/>
      <c r="AW1" s="310"/>
      <c r="AX1" s="310"/>
      <c r="AY1" s="22"/>
      <c r="AZ1" s="22"/>
      <c r="BA1" s="22"/>
      <c r="BB1" s="22"/>
      <c r="BC1" s="22"/>
      <c r="BD1" s="22"/>
      <c r="BE1" s="22"/>
      <c r="BF1" s="22"/>
      <c r="BG1" s="22"/>
      <c r="BH1" s="22"/>
      <c r="BI1" s="22"/>
      <c r="BJ1" s="22"/>
      <c r="BK1" s="22"/>
      <c r="BL1" s="22"/>
      <c r="BM1" s="22"/>
      <c r="BN1" s="22"/>
      <c r="BO1" s="22"/>
      <c r="BP1" s="22"/>
      <c r="BQ1" s="22"/>
      <c r="BR1" s="22"/>
      <c r="BS1" s="22"/>
      <c r="BT1" s="38"/>
      <c r="BU1" s="310"/>
      <c r="BV1" s="310"/>
      <c r="BW1" s="22"/>
      <c r="BX1" s="22"/>
      <c r="BY1" s="22"/>
      <c r="BZ1" s="22"/>
      <c r="CA1" s="22"/>
      <c r="CB1" s="22"/>
      <c r="CC1" s="22"/>
      <c r="CD1" s="22"/>
      <c r="CE1" s="22"/>
      <c r="CF1" s="22"/>
      <c r="CG1" s="22"/>
      <c r="CH1" s="22"/>
      <c r="CI1" s="22"/>
      <c r="CJ1" s="22"/>
      <c r="CK1" s="22"/>
      <c r="CL1" s="22"/>
      <c r="CM1" s="22"/>
      <c r="CN1" s="22"/>
      <c r="CO1" s="22"/>
      <c r="CP1" s="22"/>
      <c r="CQ1" s="22"/>
      <c r="CR1" s="38"/>
      <c r="CS1" s="310"/>
      <c r="CT1" s="310"/>
      <c r="CU1" s="22"/>
      <c r="CV1" s="22"/>
      <c r="CW1" s="22"/>
      <c r="CX1" s="22"/>
      <c r="CY1" s="22"/>
      <c r="CZ1" s="22"/>
      <c r="DA1" s="22"/>
      <c r="DB1" s="22"/>
      <c r="DC1" s="22"/>
      <c r="DD1" s="22"/>
      <c r="DE1" s="22"/>
      <c r="DF1" s="22"/>
      <c r="DG1" s="22"/>
      <c r="DH1" s="22"/>
      <c r="DI1" s="22"/>
      <c r="DJ1" s="22"/>
      <c r="DK1" s="22"/>
      <c r="DL1" s="22"/>
      <c r="DM1" s="22"/>
      <c r="DN1" s="22"/>
      <c r="DO1" s="22"/>
      <c r="DP1" s="38"/>
      <c r="DQ1" s="310"/>
      <c r="DR1" s="310"/>
      <c r="DS1" s="22"/>
      <c r="DT1" s="22"/>
      <c r="DU1" s="22"/>
      <c r="DV1" s="22"/>
      <c r="DW1" s="22"/>
      <c r="DX1" s="22"/>
      <c r="DY1" s="22"/>
      <c r="DZ1" s="22"/>
      <c r="EA1" s="22"/>
      <c r="EB1" s="22"/>
      <c r="EC1" s="22"/>
      <c r="ED1" s="22"/>
      <c r="EE1" s="22"/>
      <c r="EF1" s="22"/>
      <c r="EG1" s="22"/>
      <c r="EH1" s="22"/>
      <c r="EI1" s="22"/>
      <c r="EJ1" s="22"/>
      <c r="EK1" s="22"/>
      <c r="EL1" s="22"/>
      <c r="EM1" s="22"/>
      <c r="EO1" s="300"/>
      <c r="EP1" s="300"/>
      <c r="EQ1" s="1"/>
      <c r="ER1" s="1"/>
      <c r="ES1" s="1"/>
      <c r="ET1" s="1"/>
      <c r="EU1" s="1"/>
      <c r="EV1" s="1"/>
      <c r="EW1" s="1"/>
      <c r="EX1" s="1"/>
      <c r="EY1" s="1"/>
      <c r="EZ1" s="1"/>
      <c r="FA1" s="1"/>
      <c r="FB1" s="1"/>
      <c r="FC1" s="1"/>
      <c r="FD1" s="1"/>
      <c r="FE1" s="1"/>
      <c r="FF1" s="1"/>
      <c r="FG1" s="1"/>
      <c r="FH1" s="1"/>
      <c r="FI1" s="1"/>
      <c r="FJ1" s="1"/>
      <c r="FK1" s="1"/>
      <c r="FM1" s="300"/>
      <c r="FN1" s="300"/>
      <c r="FO1" s="1"/>
      <c r="FP1" s="1"/>
      <c r="FQ1" s="1"/>
      <c r="FR1" s="1"/>
      <c r="FS1" s="1"/>
      <c r="FT1" s="1"/>
      <c r="FU1" s="1"/>
      <c r="FV1" s="1"/>
      <c r="FW1" s="1"/>
      <c r="FX1" s="1"/>
      <c r="FY1" s="1"/>
      <c r="FZ1" s="1"/>
      <c r="GA1" s="1"/>
      <c r="GB1" s="1"/>
      <c r="GC1" s="1"/>
      <c r="GD1" s="1"/>
      <c r="GE1" s="1"/>
      <c r="GF1" s="1"/>
      <c r="GG1" s="1"/>
      <c r="GH1" s="1"/>
      <c r="GI1" s="1"/>
      <c r="GK1" s="300"/>
      <c r="GL1" s="300"/>
      <c r="GM1" s="1"/>
      <c r="GN1" s="1"/>
      <c r="GO1" s="1"/>
      <c r="GP1" s="1"/>
      <c r="GQ1" s="1"/>
      <c r="GR1" s="1"/>
      <c r="GS1" s="1"/>
      <c r="GT1" s="1"/>
      <c r="GU1" s="1"/>
      <c r="GV1" s="1"/>
      <c r="GW1" s="1"/>
      <c r="GX1" s="1"/>
      <c r="GY1" s="1"/>
      <c r="GZ1" s="1"/>
      <c r="HA1" s="1"/>
      <c r="HB1" s="1"/>
      <c r="HC1" s="1"/>
      <c r="HD1" s="1"/>
      <c r="HE1" s="1"/>
      <c r="HF1" s="1"/>
      <c r="HG1" s="1"/>
    </row>
    <row r="2" spans="1:215" ht="15">
      <c r="A2" s="300"/>
      <c r="B2" s="300"/>
      <c r="C2" s="1"/>
      <c r="D2" s="1"/>
      <c r="E2" s="1"/>
      <c r="F2" s="1"/>
      <c r="G2" s="1"/>
      <c r="H2" s="1"/>
      <c r="I2" s="1"/>
      <c r="J2" s="1"/>
      <c r="K2" s="1"/>
      <c r="L2" s="1"/>
      <c r="M2" s="1"/>
      <c r="N2" s="1"/>
      <c r="O2" s="1"/>
      <c r="P2" s="1"/>
      <c r="Q2" s="1"/>
      <c r="R2" s="1"/>
      <c r="S2" s="1"/>
      <c r="T2" s="1"/>
      <c r="U2" s="1"/>
      <c r="V2" s="1"/>
      <c r="W2" s="1"/>
      <c r="Y2" s="300"/>
      <c r="Z2" s="300"/>
      <c r="AA2" s="1"/>
      <c r="AB2" s="1"/>
      <c r="AC2" s="1"/>
      <c r="AD2" s="1"/>
      <c r="AE2" s="1"/>
      <c r="AF2" s="1"/>
      <c r="AG2" s="1"/>
      <c r="AH2" s="1"/>
      <c r="AI2" s="1"/>
      <c r="AJ2" s="1"/>
      <c r="AK2" s="1"/>
      <c r="AL2" s="1"/>
      <c r="AM2" s="1"/>
      <c r="AN2" s="1"/>
      <c r="AO2" s="1"/>
      <c r="AP2" s="1"/>
      <c r="AQ2" s="1"/>
      <c r="AR2" s="1"/>
      <c r="AS2" s="1"/>
      <c r="AT2" s="1"/>
      <c r="AU2" s="1"/>
      <c r="AW2" s="310"/>
      <c r="AX2" s="310"/>
      <c r="AY2" s="22"/>
      <c r="AZ2" s="22"/>
      <c r="BA2" s="22"/>
      <c r="BB2" s="22"/>
      <c r="BC2" s="22"/>
      <c r="BD2" s="22"/>
      <c r="BE2" s="22"/>
      <c r="BF2" s="22"/>
      <c r="BG2" s="22"/>
      <c r="BH2" s="22"/>
      <c r="BI2" s="22"/>
      <c r="BJ2" s="22"/>
      <c r="BK2" s="22"/>
      <c r="BL2" s="22"/>
      <c r="BM2" s="22"/>
      <c r="BN2" s="22"/>
      <c r="BO2" s="22"/>
      <c r="BP2" s="22"/>
      <c r="BQ2" s="22"/>
      <c r="BR2" s="22"/>
      <c r="BS2" s="22"/>
      <c r="BT2" s="38"/>
      <c r="BU2" s="310"/>
      <c r="BV2" s="310"/>
      <c r="BW2" s="22"/>
      <c r="BX2" s="22"/>
      <c r="BY2" s="22"/>
      <c r="BZ2" s="22"/>
      <c r="CA2" s="22"/>
      <c r="CB2" s="22"/>
      <c r="CC2" s="22"/>
      <c r="CD2" s="22"/>
      <c r="CE2" s="22"/>
      <c r="CF2" s="22"/>
      <c r="CG2" s="22"/>
      <c r="CH2" s="22"/>
      <c r="CI2" s="22"/>
      <c r="CJ2" s="22"/>
      <c r="CK2" s="22"/>
      <c r="CL2" s="22"/>
      <c r="CM2" s="22"/>
      <c r="CN2" s="22"/>
      <c r="CO2" s="22"/>
      <c r="CP2" s="22"/>
      <c r="CQ2" s="22"/>
      <c r="CR2" s="38"/>
      <c r="CS2" s="310"/>
      <c r="CT2" s="310"/>
      <c r="CU2" s="22"/>
      <c r="CV2" s="22"/>
      <c r="CW2" s="22"/>
      <c r="CX2" s="22"/>
      <c r="CY2" s="22"/>
      <c r="CZ2" s="22"/>
      <c r="DA2" s="22"/>
      <c r="DB2" s="22"/>
      <c r="DC2" s="22"/>
      <c r="DD2" s="22"/>
      <c r="DE2" s="22"/>
      <c r="DF2" s="22"/>
      <c r="DG2" s="22"/>
      <c r="DH2" s="22"/>
      <c r="DI2" s="22"/>
      <c r="DJ2" s="22"/>
      <c r="DK2" s="22"/>
      <c r="DL2" s="22"/>
      <c r="DM2" s="22"/>
      <c r="DN2" s="22"/>
      <c r="DO2" s="22"/>
      <c r="DP2" s="38"/>
      <c r="DQ2" s="310"/>
      <c r="DR2" s="310"/>
      <c r="DS2" s="22"/>
      <c r="DT2" s="22"/>
      <c r="DU2" s="22"/>
      <c r="DV2" s="22"/>
      <c r="DW2" s="22"/>
      <c r="DX2" s="22"/>
      <c r="DY2" s="22"/>
      <c r="DZ2" s="22"/>
      <c r="EA2" s="22"/>
      <c r="EB2" s="22"/>
      <c r="EC2" s="22"/>
      <c r="ED2" s="22"/>
      <c r="EE2" s="22"/>
      <c r="EF2" s="22"/>
      <c r="EG2" s="22"/>
      <c r="EH2" s="22"/>
      <c r="EI2" s="22"/>
      <c r="EJ2" s="22"/>
      <c r="EK2" s="22"/>
      <c r="EL2" s="22"/>
      <c r="EM2" s="22"/>
      <c r="EO2" s="300"/>
      <c r="EP2" s="300"/>
      <c r="EQ2" s="1"/>
      <c r="ER2" s="1"/>
      <c r="ES2" s="1"/>
      <c r="ET2" s="1"/>
      <c r="EU2" s="1"/>
      <c r="EV2" s="1"/>
      <c r="EW2" s="1"/>
      <c r="EX2" s="1"/>
      <c r="EY2" s="1"/>
      <c r="EZ2" s="1"/>
      <c r="FA2" s="1"/>
      <c r="FB2" s="1"/>
      <c r="FC2" s="1"/>
      <c r="FD2" s="1"/>
      <c r="FE2" s="1"/>
      <c r="FF2" s="1"/>
      <c r="FG2" s="1"/>
      <c r="FH2" s="1"/>
      <c r="FI2" s="1"/>
      <c r="FJ2" s="1"/>
      <c r="FK2" s="1"/>
      <c r="FM2" s="300"/>
      <c r="FN2" s="300"/>
      <c r="FO2" s="1"/>
      <c r="FP2" s="1"/>
      <c r="FQ2" s="1"/>
      <c r="FR2" s="1"/>
      <c r="FS2" s="1"/>
      <c r="FT2" s="1"/>
      <c r="FU2" s="1"/>
      <c r="FV2" s="1"/>
      <c r="FW2" s="1"/>
      <c r="FX2" s="1"/>
      <c r="FY2" s="1"/>
      <c r="FZ2" s="1"/>
      <c r="GA2" s="1"/>
      <c r="GB2" s="1"/>
      <c r="GC2" s="1"/>
      <c r="GD2" s="1"/>
      <c r="GE2" s="1"/>
      <c r="GF2" s="1"/>
      <c r="GG2" s="1"/>
      <c r="GH2" s="1"/>
      <c r="GI2" s="1"/>
      <c r="GK2" s="300"/>
      <c r="GL2" s="300"/>
      <c r="GM2" s="1"/>
      <c r="GN2" s="1"/>
      <c r="GO2" s="1"/>
      <c r="GP2" s="1"/>
      <c r="GQ2" s="1"/>
      <c r="GR2" s="1"/>
      <c r="GS2" s="1"/>
      <c r="GT2" s="1"/>
      <c r="GU2" s="1"/>
      <c r="GV2" s="1"/>
      <c r="GW2" s="1"/>
      <c r="GX2" s="1"/>
      <c r="GY2" s="1"/>
      <c r="GZ2" s="1"/>
      <c r="HA2" s="1"/>
      <c r="HB2" s="1"/>
      <c r="HC2" s="1"/>
      <c r="HD2" s="1"/>
      <c r="HE2" s="1"/>
      <c r="HF2" s="1"/>
      <c r="HG2" s="1"/>
    </row>
    <row r="3" spans="1:215" ht="15">
      <c r="A3" s="300"/>
      <c r="B3" s="300"/>
      <c r="C3" s="1"/>
      <c r="D3" s="1"/>
      <c r="E3" s="1"/>
      <c r="F3" s="1"/>
      <c r="G3" s="1"/>
      <c r="H3" s="1"/>
      <c r="I3" s="1"/>
      <c r="J3" s="1"/>
      <c r="K3" s="1"/>
      <c r="L3" s="1"/>
      <c r="M3" s="1"/>
      <c r="N3" s="1"/>
      <c r="O3" s="1"/>
      <c r="P3" s="1"/>
      <c r="Q3" s="1"/>
      <c r="R3" s="1"/>
      <c r="S3" s="1"/>
      <c r="T3" s="1"/>
      <c r="U3" s="1"/>
      <c r="V3" s="1"/>
      <c r="W3" s="1"/>
      <c r="Y3" s="300"/>
      <c r="Z3" s="300"/>
      <c r="AA3" s="1"/>
      <c r="AB3" s="1"/>
      <c r="AC3" s="1"/>
      <c r="AD3" s="1"/>
      <c r="AE3" s="1"/>
      <c r="AF3" s="1"/>
      <c r="AG3" s="1"/>
      <c r="AH3" s="1"/>
      <c r="AI3" s="1"/>
      <c r="AJ3" s="1"/>
      <c r="AK3" s="1"/>
      <c r="AL3" s="1"/>
      <c r="AM3" s="1"/>
      <c r="AN3" s="1"/>
      <c r="AO3" s="1"/>
      <c r="AP3" s="1"/>
      <c r="AQ3" s="1"/>
      <c r="AR3" s="1"/>
      <c r="AS3" s="1"/>
      <c r="AT3" s="1"/>
      <c r="AU3" s="1"/>
      <c r="AW3" s="310"/>
      <c r="AX3" s="310"/>
      <c r="AY3" s="22"/>
      <c r="AZ3" s="22"/>
      <c r="BA3" s="22"/>
      <c r="BB3" s="22"/>
      <c r="BC3" s="22"/>
      <c r="BD3" s="22"/>
      <c r="BE3" s="22"/>
      <c r="BF3" s="22"/>
      <c r="BG3" s="22"/>
      <c r="BH3" s="22"/>
      <c r="BI3" s="22"/>
      <c r="BJ3" s="22"/>
      <c r="BK3" s="22"/>
      <c r="BL3" s="22"/>
      <c r="BM3" s="22"/>
      <c r="BN3" s="22"/>
      <c r="BO3" s="22"/>
      <c r="BP3" s="22"/>
      <c r="BQ3" s="22"/>
      <c r="BR3" s="22"/>
      <c r="BS3" s="22"/>
      <c r="BT3" s="38"/>
      <c r="BU3" s="310"/>
      <c r="BV3" s="310"/>
      <c r="BW3" s="22"/>
      <c r="BX3" s="22"/>
      <c r="BY3" s="22"/>
      <c r="BZ3" s="22"/>
      <c r="CA3" s="22"/>
      <c r="CB3" s="22"/>
      <c r="CC3" s="22"/>
      <c r="CD3" s="22"/>
      <c r="CE3" s="22"/>
      <c r="CF3" s="22"/>
      <c r="CG3" s="22"/>
      <c r="CH3" s="22"/>
      <c r="CI3" s="22"/>
      <c r="CJ3" s="22"/>
      <c r="CK3" s="22"/>
      <c r="CL3" s="22"/>
      <c r="CM3" s="22"/>
      <c r="CN3" s="22"/>
      <c r="CO3" s="22"/>
      <c r="CP3" s="22"/>
      <c r="CQ3" s="22"/>
      <c r="CR3" s="38"/>
      <c r="CS3" s="310"/>
      <c r="CT3" s="310"/>
      <c r="CU3" s="22"/>
      <c r="CV3" s="22"/>
      <c r="CW3" s="22"/>
      <c r="CX3" s="22"/>
      <c r="CY3" s="22"/>
      <c r="CZ3" s="22"/>
      <c r="DA3" s="22"/>
      <c r="DB3" s="22"/>
      <c r="DC3" s="22"/>
      <c r="DD3" s="22"/>
      <c r="DE3" s="22"/>
      <c r="DF3" s="22"/>
      <c r="DG3" s="22"/>
      <c r="DH3" s="22"/>
      <c r="DI3" s="22"/>
      <c r="DJ3" s="22"/>
      <c r="DK3" s="22"/>
      <c r="DL3" s="22"/>
      <c r="DM3" s="22"/>
      <c r="DN3" s="22"/>
      <c r="DO3" s="22"/>
      <c r="DP3" s="38"/>
      <c r="DQ3" s="310"/>
      <c r="DR3" s="310"/>
      <c r="DS3" s="22"/>
      <c r="DT3" s="22"/>
      <c r="DU3" s="22"/>
      <c r="DV3" s="22"/>
      <c r="DW3" s="22"/>
      <c r="DX3" s="22"/>
      <c r="DY3" s="22"/>
      <c r="DZ3" s="22"/>
      <c r="EA3" s="22"/>
      <c r="EB3" s="22"/>
      <c r="EC3" s="22"/>
      <c r="ED3" s="22"/>
      <c r="EE3" s="22"/>
      <c r="EF3" s="22"/>
      <c r="EG3" s="22"/>
      <c r="EH3" s="22"/>
      <c r="EI3" s="22"/>
      <c r="EJ3" s="22"/>
      <c r="EK3" s="22"/>
      <c r="EL3" s="22"/>
      <c r="EM3" s="22"/>
      <c r="EO3" s="300"/>
      <c r="EP3" s="300"/>
      <c r="EQ3" s="1"/>
      <c r="ER3" s="1"/>
      <c r="ES3" s="1"/>
      <c r="ET3" s="1"/>
      <c r="EU3" s="1"/>
      <c r="EV3" s="1"/>
      <c r="EW3" s="1"/>
      <c r="EX3" s="1"/>
      <c r="EY3" s="1"/>
      <c r="EZ3" s="1"/>
      <c r="FA3" s="1"/>
      <c r="FB3" s="1"/>
      <c r="FC3" s="1"/>
      <c r="FD3" s="1"/>
      <c r="FE3" s="1"/>
      <c r="FF3" s="1"/>
      <c r="FG3" s="1"/>
      <c r="FH3" s="1"/>
      <c r="FI3" s="1"/>
      <c r="FJ3" s="1"/>
      <c r="FK3" s="1"/>
      <c r="FM3" s="300"/>
      <c r="FN3" s="300"/>
      <c r="FO3" s="1"/>
      <c r="FP3" s="1"/>
      <c r="FQ3" s="1"/>
      <c r="FR3" s="1"/>
      <c r="FS3" s="1"/>
      <c r="FT3" s="1"/>
      <c r="FU3" s="1"/>
      <c r="FV3" s="1"/>
      <c r="FW3" s="1"/>
      <c r="FX3" s="1"/>
      <c r="FY3" s="1"/>
      <c r="FZ3" s="1"/>
      <c r="GA3" s="1"/>
      <c r="GB3" s="1"/>
      <c r="GC3" s="1"/>
      <c r="GD3" s="1"/>
      <c r="GE3" s="1"/>
      <c r="GF3" s="1"/>
      <c r="GG3" s="1"/>
      <c r="GH3" s="1"/>
      <c r="GI3" s="1"/>
      <c r="GK3" s="300"/>
      <c r="GL3" s="300"/>
      <c r="GM3" s="1"/>
      <c r="GN3" s="1"/>
      <c r="GO3" s="1"/>
      <c r="GP3" s="1"/>
      <c r="GQ3" s="1"/>
      <c r="GR3" s="1"/>
      <c r="GS3" s="1"/>
      <c r="GT3" s="1"/>
      <c r="GU3" s="1"/>
      <c r="GV3" s="1"/>
      <c r="GW3" s="1"/>
      <c r="GX3" s="1"/>
      <c r="GY3" s="1"/>
      <c r="GZ3" s="1"/>
      <c r="HA3" s="1"/>
      <c r="HB3" s="1"/>
      <c r="HC3" s="1"/>
      <c r="HD3" s="1"/>
      <c r="HE3" s="1"/>
      <c r="HF3" s="1"/>
      <c r="HG3" s="1"/>
    </row>
    <row r="4" spans="1:215" ht="15">
      <c r="A4" s="300"/>
      <c r="B4" s="300"/>
      <c r="C4" s="1"/>
      <c r="D4" s="1"/>
      <c r="E4" s="1"/>
      <c r="F4" s="1"/>
      <c r="G4" s="1"/>
      <c r="H4" s="1"/>
      <c r="I4" s="1"/>
      <c r="J4" s="1"/>
      <c r="K4" s="1"/>
      <c r="L4" s="1"/>
      <c r="M4" s="1"/>
      <c r="N4" s="1"/>
      <c r="O4" s="1"/>
      <c r="P4" s="1"/>
      <c r="Q4" s="1"/>
      <c r="R4" s="1"/>
      <c r="S4" s="1"/>
      <c r="T4" s="1"/>
      <c r="U4" s="1"/>
      <c r="V4" s="1"/>
      <c r="W4" s="1"/>
      <c r="Y4" s="300"/>
      <c r="Z4" s="300"/>
      <c r="AA4" s="1"/>
      <c r="AB4" s="1"/>
      <c r="AC4" s="1"/>
      <c r="AD4" s="1"/>
      <c r="AE4" s="1"/>
      <c r="AF4" s="1"/>
      <c r="AG4" s="1"/>
      <c r="AH4" s="1"/>
      <c r="AI4" s="1"/>
      <c r="AJ4" s="1"/>
      <c r="AK4" s="1"/>
      <c r="AL4" s="1"/>
      <c r="AM4" s="1"/>
      <c r="AN4" s="1"/>
      <c r="AO4" s="1"/>
      <c r="AP4" s="1"/>
      <c r="AQ4" s="1"/>
      <c r="AR4" s="1"/>
      <c r="AS4" s="1"/>
      <c r="AT4" s="1"/>
      <c r="AU4" s="1"/>
      <c r="AW4" s="310"/>
      <c r="AX4" s="310"/>
      <c r="AY4" s="22"/>
      <c r="AZ4" s="22"/>
      <c r="BA4" s="22"/>
      <c r="BB4" s="22"/>
      <c r="BC4" s="22"/>
      <c r="BD4" s="22"/>
      <c r="BE4" s="22"/>
      <c r="BF4" s="22"/>
      <c r="BG4" s="22"/>
      <c r="BH4" s="22"/>
      <c r="BI4" s="22"/>
      <c r="BJ4" s="22"/>
      <c r="BK4" s="22"/>
      <c r="BL4" s="22"/>
      <c r="BM4" s="22"/>
      <c r="BN4" s="22"/>
      <c r="BO4" s="22"/>
      <c r="BP4" s="22"/>
      <c r="BQ4" s="22"/>
      <c r="BR4" s="22"/>
      <c r="BS4" s="22"/>
      <c r="BT4" s="38"/>
      <c r="BU4" s="310"/>
      <c r="BV4" s="310"/>
      <c r="BW4" s="22"/>
      <c r="BX4" s="22"/>
      <c r="BY4" s="22"/>
      <c r="BZ4" s="22"/>
      <c r="CA4" s="22"/>
      <c r="CB4" s="22"/>
      <c r="CC4" s="22"/>
      <c r="CD4" s="22"/>
      <c r="CE4" s="22"/>
      <c r="CF4" s="22"/>
      <c r="CG4" s="22"/>
      <c r="CH4" s="22"/>
      <c r="CI4" s="22"/>
      <c r="CJ4" s="22"/>
      <c r="CK4" s="22"/>
      <c r="CL4" s="22"/>
      <c r="CM4" s="22"/>
      <c r="CN4" s="22"/>
      <c r="CO4" s="22"/>
      <c r="CP4" s="22"/>
      <c r="CQ4" s="22"/>
      <c r="CR4" s="38"/>
      <c r="CS4" s="310"/>
      <c r="CT4" s="310"/>
      <c r="CU4" s="22"/>
      <c r="CV4" s="22"/>
      <c r="CW4" s="22"/>
      <c r="CX4" s="22"/>
      <c r="CY4" s="22"/>
      <c r="CZ4" s="22"/>
      <c r="DA4" s="22"/>
      <c r="DB4" s="22"/>
      <c r="DC4" s="22"/>
      <c r="DD4" s="22"/>
      <c r="DE4" s="22"/>
      <c r="DF4" s="22"/>
      <c r="DG4" s="22"/>
      <c r="DH4" s="22"/>
      <c r="DI4" s="22"/>
      <c r="DJ4" s="22"/>
      <c r="DK4" s="22"/>
      <c r="DL4" s="22"/>
      <c r="DM4" s="22"/>
      <c r="DN4" s="22"/>
      <c r="DO4" s="22"/>
      <c r="DP4" s="38"/>
      <c r="DQ4" s="310"/>
      <c r="DR4" s="310"/>
      <c r="DS4" s="22"/>
      <c r="DT4" s="22"/>
      <c r="DU4" s="22"/>
      <c r="DV4" s="22"/>
      <c r="DW4" s="22"/>
      <c r="DX4" s="22"/>
      <c r="DY4" s="22"/>
      <c r="DZ4" s="22"/>
      <c r="EA4" s="22"/>
      <c r="EB4" s="22"/>
      <c r="EC4" s="22"/>
      <c r="ED4" s="22"/>
      <c r="EE4" s="22"/>
      <c r="EF4" s="22"/>
      <c r="EG4" s="22"/>
      <c r="EH4" s="22"/>
      <c r="EI4" s="22"/>
      <c r="EJ4" s="22"/>
      <c r="EK4" s="22"/>
      <c r="EL4" s="22"/>
      <c r="EM4" s="22"/>
      <c r="EO4" s="300"/>
      <c r="EP4" s="300"/>
      <c r="EQ4" s="1"/>
      <c r="ER4" s="1"/>
      <c r="ES4" s="1"/>
      <c r="ET4" s="1"/>
      <c r="EU4" s="1"/>
      <c r="EV4" s="1"/>
      <c r="EW4" s="1"/>
      <c r="EX4" s="1"/>
      <c r="EY4" s="1"/>
      <c r="EZ4" s="1"/>
      <c r="FA4" s="1"/>
      <c r="FB4" s="1"/>
      <c r="FC4" s="1"/>
      <c r="FD4" s="1"/>
      <c r="FE4" s="1"/>
      <c r="FF4" s="1"/>
      <c r="FG4" s="1"/>
      <c r="FH4" s="1"/>
      <c r="FI4" s="1"/>
      <c r="FJ4" s="1"/>
      <c r="FK4" s="1"/>
      <c r="FM4" s="300"/>
      <c r="FN4" s="300"/>
      <c r="FO4" s="1"/>
      <c r="FP4" s="1"/>
      <c r="FQ4" s="1"/>
      <c r="FR4" s="1"/>
      <c r="FS4" s="1"/>
      <c r="FT4" s="1"/>
      <c r="FU4" s="1"/>
      <c r="FV4" s="1"/>
      <c r="FW4" s="1"/>
      <c r="FX4" s="1"/>
      <c r="FY4" s="1"/>
      <c r="FZ4" s="1"/>
      <c r="GA4" s="1"/>
      <c r="GB4" s="1"/>
      <c r="GC4" s="1"/>
      <c r="GD4" s="1"/>
      <c r="GE4" s="1"/>
      <c r="GF4" s="1"/>
      <c r="GG4" s="1"/>
      <c r="GH4" s="1"/>
      <c r="GI4" s="1"/>
      <c r="GK4" s="300"/>
      <c r="GL4" s="300"/>
      <c r="GM4" s="1"/>
      <c r="GN4" s="1"/>
      <c r="GO4" s="1"/>
      <c r="GP4" s="1"/>
      <c r="GQ4" s="1"/>
      <c r="GR4" s="1"/>
      <c r="GS4" s="1"/>
      <c r="GT4" s="1"/>
      <c r="GU4" s="1"/>
      <c r="GV4" s="1"/>
      <c r="GW4" s="1"/>
      <c r="GX4" s="1"/>
      <c r="GY4" s="1"/>
      <c r="GZ4" s="1"/>
      <c r="HA4" s="1"/>
      <c r="HB4" s="1"/>
      <c r="HC4" s="1"/>
      <c r="HD4" s="1"/>
      <c r="HE4" s="1"/>
      <c r="HF4" s="1"/>
      <c r="HG4" s="1"/>
    </row>
    <row r="5" spans="1:215" ht="18">
      <c r="A5" s="301" t="s">
        <v>179</v>
      </c>
      <c r="B5" s="301"/>
      <c r="C5" s="2"/>
      <c r="D5" s="2"/>
      <c r="E5" s="2"/>
      <c r="F5" s="2"/>
      <c r="G5" s="2"/>
      <c r="H5" s="2"/>
      <c r="I5" s="2"/>
      <c r="J5" s="2"/>
      <c r="K5" s="1"/>
      <c r="L5" s="2"/>
      <c r="M5" s="2"/>
      <c r="N5" s="2"/>
      <c r="O5" s="2"/>
      <c r="P5" s="1"/>
      <c r="Q5" s="2"/>
      <c r="R5" s="1"/>
      <c r="S5" s="1"/>
      <c r="T5" s="2"/>
      <c r="U5" s="1"/>
      <c r="V5" s="1"/>
      <c r="W5" s="2" t="s">
        <v>180</v>
      </c>
      <c r="Y5" s="301" t="s">
        <v>179</v>
      </c>
      <c r="Z5" s="301"/>
      <c r="AA5" s="2"/>
      <c r="AB5" s="2"/>
      <c r="AC5" s="2"/>
      <c r="AD5" s="2"/>
      <c r="AE5" s="2"/>
      <c r="AF5" s="2"/>
      <c r="AG5" s="2"/>
      <c r="AH5" s="2"/>
      <c r="AI5" s="1"/>
      <c r="AJ5" s="2"/>
      <c r="AK5" s="2"/>
      <c r="AL5" s="2"/>
      <c r="AM5" s="2"/>
      <c r="AN5" s="1"/>
      <c r="AO5" s="2"/>
      <c r="AP5" s="1"/>
      <c r="AQ5" s="1"/>
      <c r="AR5" s="2"/>
      <c r="AS5" s="1"/>
      <c r="AT5" s="1"/>
      <c r="AU5" s="2" t="s">
        <v>180</v>
      </c>
      <c r="AW5" s="311" t="s">
        <v>285</v>
      </c>
      <c r="AX5" s="311"/>
      <c r="AY5" s="23"/>
      <c r="AZ5" s="23"/>
      <c r="BA5" s="23"/>
      <c r="BB5" s="23"/>
      <c r="BC5" s="23"/>
      <c r="BD5" s="23"/>
      <c r="BE5" s="23"/>
      <c r="BF5" s="23"/>
      <c r="BG5" s="22"/>
      <c r="BH5" s="23"/>
      <c r="BI5" s="23"/>
      <c r="BJ5" s="23"/>
      <c r="BK5" s="23"/>
      <c r="BL5" s="22"/>
      <c r="BM5" s="23"/>
      <c r="BN5" s="22"/>
      <c r="BO5" s="22"/>
      <c r="BP5" s="23"/>
      <c r="BQ5" s="22"/>
      <c r="BR5" s="22"/>
      <c r="BS5" s="23" t="s">
        <v>286</v>
      </c>
      <c r="BT5" s="38"/>
      <c r="BU5" s="311" t="s">
        <v>285</v>
      </c>
      <c r="BV5" s="311"/>
      <c r="BW5" s="23"/>
      <c r="BX5" s="23"/>
      <c r="BY5" s="23"/>
      <c r="BZ5" s="23"/>
      <c r="CA5" s="23"/>
      <c r="CB5" s="23"/>
      <c r="CC5" s="23"/>
      <c r="CD5" s="23"/>
      <c r="CE5" s="22"/>
      <c r="CF5" s="23"/>
      <c r="CG5" s="23"/>
      <c r="CH5" s="23"/>
      <c r="CI5" s="23"/>
      <c r="CJ5" s="22"/>
      <c r="CK5" s="23"/>
      <c r="CL5" s="22"/>
      <c r="CM5" s="22"/>
      <c r="CN5" s="23"/>
      <c r="CO5" s="22"/>
      <c r="CP5" s="22"/>
      <c r="CQ5" s="23" t="s">
        <v>286</v>
      </c>
      <c r="CR5" s="38"/>
      <c r="CS5" s="311" t="s">
        <v>285</v>
      </c>
      <c r="CT5" s="311"/>
      <c r="CU5" s="23"/>
      <c r="CV5" s="23"/>
      <c r="CW5" s="23"/>
      <c r="CX5" s="23"/>
      <c r="CY5" s="23"/>
      <c r="CZ5" s="23"/>
      <c r="DA5" s="23"/>
      <c r="DB5" s="23"/>
      <c r="DC5" s="22"/>
      <c r="DD5" s="23"/>
      <c r="DE5" s="23"/>
      <c r="DF5" s="23"/>
      <c r="DG5" s="23"/>
      <c r="DH5" s="22"/>
      <c r="DI5" s="23"/>
      <c r="DJ5" s="22"/>
      <c r="DK5" s="22"/>
      <c r="DL5" s="23"/>
      <c r="DM5" s="22"/>
      <c r="DN5" s="22"/>
      <c r="DO5" s="23" t="s">
        <v>286</v>
      </c>
      <c r="DP5" s="38"/>
      <c r="DQ5" s="311" t="s">
        <v>285</v>
      </c>
      <c r="DR5" s="311"/>
      <c r="DS5" s="23"/>
      <c r="DT5" s="23"/>
      <c r="DU5" s="23"/>
      <c r="DV5" s="23"/>
      <c r="DW5" s="23"/>
      <c r="DX5" s="23"/>
      <c r="DY5" s="23"/>
      <c r="DZ5" s="23"/>
      <c r="EA5" s="22"/>
      <c r="EB5" s="23"/>
      <c r="EC5" s="23"/>
      <c r="ED5" s="23"/>
      <c r="EE5" s="23"/>
      <c r="EF5" s="22"/>
      <c r="EG5" s="23"/>
      <c r="EH5" s="22"/>
      <c r="EI5" s="22"/>
      <c r="EJ5" s="23"/>
      <c r="EK5" s="22"/>
      <c r="EL5" s="22"/>
      <c r="EM5" s="23" t="s">
        <v>286</v>
      </c>
      <c r="EO5" s="301" t="s">
        <v>179</v>
      </c>
      <c r="EP5" s="301"/>
      <c r="EQ5" s="2"/>
      <c r="ER5" s="2"/>
      <c r="ES5" s="2"/>
      <c r="ET5" s="2"/>
      <c r="EU5" s="2"/>
      <c r="EV5" s="2"/>
      <c r="EW5" s="2"/>
      <c r="EX5" s="2"/>
      <c r="EY5" s="1"/>
      <c r="EZ5" s="2"/>
      <c r="FA5" s="2"/>
      <c r="FB5" s="2"/>
      <c r="FC5" s="2"/>
      <c r="FD5" s="1"/>
      <c r="FE5" s="2"/>
      <c r="FF5" s="1"/>
      <c r="FG5" s="1"/>
      <c r="FH5" s="2"/>
      <c r="FI5" s="1"/>
      <c r="FJ5" s="1"/>
      <c r="FK5" s="2" t="s">
        <v>180</v>
      </c>
      <c r="FM5" s="301" t="s">
        <v>179</v>
      </c>
      <c r="FN5" s="301"/>
      <c r="FO5" s="2"/>
      <c r="FP5" s="2"/>
      <c r="FQ5" s="2"/>
      <c r="FR5" s="2"/>
      <c r="FS5" s="2"/>
      <c r="FT5" s="2"/>
      <c r="FU5" s="2"/>
      <c r="FV5" s="2"/>
      <c r="FW5" s="1"/>
      <c r="FX5" s="2"/>
      <c r="FY5" s="2"/>
      <c r="FZ5" s="2"/>
      <c r="GA5" s="2"/>
      <c r="GB5" s="1"/>
      <c r="GC5" s="2"/>
      <c r="GD5" s="1"/>
      <c r="GE5" s="1"/>
      <c r="GF5" s="2"/>
      <c r="GG5" s="1"/>
      <c r="GH5" s="1"/>
      <c r="GI5" s="2" t="s">
        <v>180</v>
      </c>
      <c r="GK5" s="301" t="s">
        <v>179</v>
      </c>
      <c r="GL5" s="301"/>
      <c r="GM5" s="2"/>
      <c r="GN5" s="2"/>
      <c r="GO5" s="2"/>
      <c r="GP5" s="2"/>
      <c r="GQ5" s="2"/>
      <c r="GR5" s="2"/>
      <c r="GS5" s="2"/>
      <c r="GT5" s="2"/>
      <c r="GU5" s="1"/>
      <c r="GV5" s="2"/>
      <c r="GW5" s="2"/>
      <c r="GX5" s="2"/>
      <c r="GY5" s="2"/>
      <c r="GZ5" s="1"/>
      <c r="HA5" s="2"/>
      <c r="HB5" s="1"/>
      <c r="HC5" s="1"/>
      <c r="HD5" s="2"/>
      <c r="HE5" s="1"/>
      <c r="HF5" s="1"/>
      <c r="HG5" s="2" t="s">
        <v>180</v>
      </c>
    </row>
    <row r="6" spans="1:215" ht="15">
      <c r="A6" s="300"/>
      <c r="B6" s="300"/>
      <c r="C6" s="1"/>
      <c r="D6" s="1"/>
      <c r="E6" s="1"/>
      <c r="F6" s="1"/>
      <c r="G6" s="1"/>
      <c r="H6" s="1"/>
      <c r="I6" s="1"/>
      <c r="J6" s="1"/>
      <c r="K6" s="1"/>
      <c r="L6" s="1"/>
      <c r="M6" s="1"/>
      <c r="N6" s="1"/>
      <c r="O6" s="1"/>
      <c r="P6" s="1"/>
      <c r="Q6" s="1"/>
      <c r="R6" s="1"/>
      <c r="S6" s="1"/>
      <c r="T6" s="1"/>
      <c r="U6" s="1"/>
      <c r="V6" s="1"/>
      <c r="W6" s="1"/>
      <c r="Y6" s="300"/>
      <c r="Z6" s="300"/>
      <c r="AA6" s="1"/>
      <c r="AB6" s="1"/>
      <c r="AC6" s="1"/>
      <c r="AD6" s="1"/>
      <c r="AE6" s="1"/>
      <c r="AF6" s="1"/>
      <c r="AG6" s="1"/>
      <c r="AH6" s="1"/>
      <c r="AI6" s="1"/>
      <c r="AJ6" s="1"/>
      <c r="AK6" s="1"/>
      <c r="AL6" s="1"/>
      <c r="AM6" s="1"/>
      <c r="AN6" s="1"/>
      <c r="AO6" s="1"/>
      <c r="AP6" s="1"/>
      <c r="AQ6" s="1"/>
      <c r="AR6" s="1"/>
      <c r="AS6" s="1"/>
      <c r="AT6" s="1"/>
      <c r="AU6" s="1"/>
      <c r="AW6" s="310"/>
      <c r="AX6" s="310"/>
      <c r="AY6" s="22"/>
      <c r="AZ6" s="22"/>
      <c r="BA6" s="22"/>
      <c r="BB6" s="22"/>
      <c r="BC6" s="22"/>
      <c r="BD6" s="22"/>
      <c r="BE6" s="22"/>
      <c r="BF6" s="22"/>
      <c r="BG6" s="22"/>
      <c r="BH6" s="22"/>
      <c r="BI6" s="22"/>
      <c r="BJ6" s="22"/>
      <c r="BK6" s="22"/>
      <c r="BL6" s="22"/>
      <c r="BM6" s="22"/>
      <c r="BN6" s="22"/>
      <c r="BO6" s="22"/>
      <c r="BP6" s="22"/>
      <c r="BQ6" s="22"/>
      <c r="BR6" s="22"/>
      <c r="BS6" s="22"/>
      <c r="BT6" s="38"/>
      <c r="BU6" s="310"/>
      <c r="BV6" s="310"/>
      <c r="BW6" s="22"/>
      <c r="BX6" s="22"/>
      <c r="BY6" s="22"/>
      <c r="BZ6" s="22"/>
      <c r="CA6" s="22"/>
      <c r="CB6" s="22"/>
      <c r="CC6" s="22"/>
      <c r="CD6" s="22"/>
      <c r="CE6" s="22"/>
      <c r="CF6" s="22"/>
      <c r="CG6" s="22"/>
      <c r="CH6" s="22"/>
      <c r="CI6" s="22"/>
      <c r="CJ6" s="22"/>
      <c r="CK6" s="22"/>
      <c r="CL6" s="22"/>
      <c r="CM6" s="22"/>
      <c r="CN6" s="22"/>
      <c r="CO6" s="22"/>
      <c r="CP6" s="22"/>
      <c r="CQ6" s="22"/>
      <c r="CR6" s="38"/>
      <c r="CS6" s="310"/>
      <c r="CT6" s="310"/>
      <c r="CU6" s="22"/>
      <c r="CV6" s="22"/>
      <c r="CW6" s="22"/>
      <c r="CX6" s="22"/>
      <c r="CY6" s="22"/>
      <c r="CZ6" s="22"/>
      <c r="DA6" s="22"/>
      <c r="DB6" s="22"/>
      <c r="DC6" s="22"/>
      <c r="DD6" s="22"/>
      <c r="DE6" s="22"/>
      <c r="DF6" s="22"/>
      <c r="DG6" s="22"/>
      <c r="DH6" s="22"/>
      <c r="DI6" s="22"/>
      <c r="DJ6" s="22"/>
      <c r="DK6" s="22"/>
      <c r="DL6" s="22"/>
      <c r="DM6" s="22"/>
      <c r="DN6" s="22"/>
      <c r="DO6" s="22"/>
      <c r="DP6" s="38"/>
      <c r="DQ6" s="310"/>
      <c r="DR6" s="310"/>
      <c r="DS6" s="22"/>
      <c r="DT6" s="22"/>
      <c r="DU6" s="22"/>
      <c r="DV6" s="22"/>
      <c r="DW6" s="22"/>
      <c r="DX6" s="22"/>
      <c r="DY6" s="22"/>
      <c r="DZ6" s="22"/>
      <c r="EA6" s="22"/>
      <c r="EB6" s="22"/>
      <c r="EC6" s="22"/>
      <c r="ED6" s="22"/>
      <c r="EE6" s="22"/>
      <c r="EF6" s="22"/>
      <c r="EG6" s="22"/>
      <c r="EH6" s="22"/>
      <c r="EI6" s="22"/>
      <c r="EJ6" s="22"/>
      <c r="EK6" s="22"/>
      <c r="EL6" s="22"/>
      <c r="EM6" s="22"/>
      <c r="EO6" s="300"/>
      <c r="EP6" s="300"/>
      <c r="EQ6" s="1"/>
      <c r="ER6" s="1"/>
      <c r="ES6" s="1"/>
      <c r="ET6" s="1"/>
      <c r="EU6" s="1"/>
      <c r="EV6" s="1"/>
      <c r="EW6" s="1"/>
      <c r="EX6" s="1"/>
      <c r="EY6" s="1"/>
      <c r="EZ6" s="1"/>
      <c r="FA6" s="1"/>
      <c r="FB6" s="1"/>
      <c r="FC6" s="1"/>
      <c r="FD6" s="1"/>
      <c r="FE6" s="1"/>
      <c r="FF6" s="1"/>
      <c r="FG6" s="1"/>
      <c r="FH6" s="1"/>
      <c r="FI6" s="1"/>
      <c r="FJ6" s="1"/>
      <c r="FK6" s="1"/>
      <c r="FM6" s="300"/>
      <c r="FN6" s="300"/>
      <c r="FO6" s="1"/>
      <c r="FP6" s="1"/>
      <c r="FQ6" s="1"/>
      <c r="FR6" s="1"/>
      <c r="FS6" s="1"/>
      <c r="FT6" s="1"/>
      <c r="FU6" s="1"/>
      <c r="FV6" s="1"/>
      <c r="FW6" s="1"/>
      <c r="FX6" s="1"/>
      <c r="FY6" s="1"/>
      <c r="FZ6" s="1"/>
      <c r="GA6" s="1"/>
      <c r="GB6" s="1"/>
      <c r="GC6" s="1"/>
      <c r="GD6" s="1"/>
      <c r="GE6" s="1"/>
      <c r="GF6" s="1"/>
      <c r="GG6" s="1"/>
      <c r="GH6" s="1"/>
      <c r="GI6" s="1"/>
      <c r="GK6" s="300"/>
      <c r="GL6" s="300"/>
      <c r="GM6" s="1"/>
      <c r="GN6" s="1"/>
      <c r="GO6" s="1"/>
      <c r="GP6" s="1"/>
      <c r="GQ6" s="1"/>
      <c r="GR6" s="1"/>
      <c r="GS6" s="1"/>
      <c r="GT6" s="1"/>
      <c r="GU6" s="1"/>
      <c r="GV6" s="1"/>
      <c r="GW6" s="1"/>
      <c r="GX6" s="1"/>
      <c r="GY6" s="1"/>
      <c r="GZ6" s="1"/>
      <c r="HA6" s="1"/>
      <c r="HB6" s="1"/>
      <c r="HC6" s="1"/>
      <c r="HD6" s="1"/>
      <c r="HE6" s="1"/>
      <c r="HF6" s="1"/>
      <c r="HG6" s="1"/>
    </row>
    <row r="7" spans="1:215" ht="15.75">
      <c r="A7" s="302" t="s">
        <v>182</v>
      </c>
      <c r="B7" s="302"/>
      <c r="C7" s="2"/>
      <c r="D7" s="2"/>
      <c r="E7" s="2"/>
      <c r="F7" s="2"/>
      <c r="G7" s="2"/>
      <c r="H7" s="2"/>
      <c r="I7" s="2"/>
      <c r="J7" s="2"/>
      <c r="K7" s="2"/>
      <c r="L7" s="2"/>
      <c r="M7" s="2"/>
      <c r="N7" s="2"/>
      <c r="O7" s="2"/>
      <c r="P7" s="2"/>
      <c r="Q7" s="2"/>
      <c r="R7" s="2"/>
      <c r="S7" s="2"/>
      <c r="T7" s="2"/>
      <c r="U7" s="2"/>
      <c r="V7" s="2"/>
      <c r="W7" s="2"/>
      <c r="Y7" s="302" t="s">
        <v>183</v>
      </c>
      <c r="Z7" s="302"/>
      <c r="AA7" s="2"/>
      <c r="AB7" s="2"/>
      <c r="AC7" s="2"/>
      <c r="AD7" s="2"/>
      <c r="AE7" s="2"/>
      <c r="AF7" s="2"/>
      <c r="AG7" s="2"/>
      <c r="AH7" s="2"/>
      <c r="AI7" s="2"/>
      <c r="AJ7" s="2"/>
      <c r="AK7" s="2"/>
      <c r="AL7" s="2"/>
      <c r="AM7" s="2"/>
      <c r="AN7" s="2"/>
      <c r="AO7" s="2"/>
      <c r="AP7" s="2"/>
      <c r="AQ7" s="2"/>
      <c r="AR7" s="2"/>
      <c r="AS7" s="2"/>
      <c r="AT7" s="2"/>
      <c r="AU7" s="2"/>
      <c r="AW7" s="312" t="s">
        <v>287</v>
      </c>
      <c r="AX7" s="312"/>
      <c r="AY7" s="23"/>
      <c r="AZ7" s="23"/>
      <c r="BA7" s="23"/>
      <c r="BB7" s="23"/>
      <c r="BC7" s="23"/>
      <c r="BD7" s="23"/>
      <c r="BE7" s="23"/>
      <c r="BF7" s="23"/>
      <c r="BG7" s="23"/>
      <c r="BH7" s="23"/>
      <c r="BI7" s="23"/>
      <c r="BJ7" s="23"/>
      <c r="BK7" s="23"/>
      <c r="BL7" s="23"/>
      <c r="BM7" s="23"/>
      <c r="BN7" s="23"/>
      <c r="BO7" s="23"/>
      <c r="BP7" s="23"/>
      <c r="BQ7" s="23"/>
      <c r="BR7" s="23"/>
      <c r="BS7" s="23"/>
      <c r="BT7" s="38"/>
      <c r="BU7" s="312" t="s">
        <v>288</v>
      </c>
      <c r="BV7" s="312"/>
      <c r="BW7" s="23"/>
      <c r="BX7" s="23"/>
      <c r="BY7" s="23"/>
      <c r="BZ7" s="23"/>
      <c r="CA7" s="23"/>
      <c r="CB7" s="23"/>
      <c r="CC7" s="23"/>
      <c r="CD7" s="23"/>
      <c r="CE7" s="23"/>
      <c r="CF7" s="23"/>
      <c r="CG7" s="23"/>
      <c r="CH7" s="23"/>
      <c r="CI7" s="23"/>
      <c r="CJ7" s="23"/>
      <c r="CK7" s="23"/>
      <c r="CL7" s="23"/>
      <c r="CM7" s="23"/>
      <c r="CN7" s="23"/>
      <c r="CO7" s="23"/>
      <c r="CP7" s="23"/>
      <c r="CQ7" s="23"/>
      <c r="CR7" s="38"/>
      <c r="CS7" s="312" t="s">
        <v>289</v>
      </c>
      <c r="CT7" s="312"/>
      <c r="CU7" s="23"/>
      <c r="CV7" s="23"/>
      <c r="CW7" s="23"/>
      <c r="CX7" s="23"/>
      <c r="CY7" s="23"/>
      <c r="CZ7" s="23"/>
      <c r="DA7" s="23"/>
      <c r="DB7" s="23"/>
      <c r="DC7" s="23"/>
      <c r="DD7" s="23"/>
      <c r="DE7" s="23"/>
      <c r="DF7" s="23"/>
      <c r="DG7" s="23"/>
      <c r="DH7" s="23"/>
      <c r="DI7" s="23"/>
      <c r="DJ7" s="23"/>
      <c r="DK7" s="23"/>
      <c r="DL7" s="23"/>
      <c r="DM7" s="23"/>
      <c r="DN7" s="23"/>
      <c r="DO7" s="23"/>
      <c r="DP7" s="38"/>
      <c r="DQ7" s="312" t="s">
        <v>290</v>
      </c>
      <c r="DR7" s="312"/>
      <c r="DS7" s="23"/>
      <c r="DT7" s="23"/>
      <c r="DU7" s="23"/>
      <c r="DV7" s="23"/>
      <c r="DW7" s="23"/>
      <c r="DX7" s="23"/>
      <c r="DY7" s="23"/>
      <c r="DZ7" s="23"/>
      <c r="EA7" s="23"/>
      <c r="EB7" s="23"/>
      <c r="EC7" s="23"/>
      <c r="ED7" s="23"/>
      <c r="EE7" s="23"/>
      <c r="EF7" s="23"/>
      <c r="EG7" s="23"/>
      <c r="EH7" s="23"/>
      <c r="EI7" s="23"/>
      <c r="EJ7" s="23"/>
      <c r="EK7" s="23"/>
      <c r="EL7" s="23"/>
      <c r="EM7" s="23"/>
      <c r="EO7" s="302" t="s">
        <v>188</v>
      </c>
      <c r="EP7" s="302"/>
      <c r="EQ7" s="2"/>
      <c r="ER7" s="2"/>
      <c r="ES7" s="2"/>
      <c r="ET7" s="2"/>
      <c r="EU7" s="2"/>
      <c r="EV7" s="2"/>
      <c r="EW7" s="2"/>
      <c r="EX7" s="2"/>
      <c r="EY7" s="2"/>
      <c r="EZ7" s="2"/>
      <c r="FA7" s="2"/>
      <c r="FB7" s="2"/>
      <c r="FC7" s="2"/>
      <c r="FD7" s="2"/>
      <c r="FE7" s="2"/>
      <c r="FF7" s="2"/>
      <c r="FG7" s="2"/>
      <c r="FH7" s="2"/>
      <c r="FI7" s="2"/>
      <c r="FJ7" s="2"/>
      <c r="FK7" s="2"/>
      <c r="FM7" s="302" t="s">
        <v>189</v>
      </c>
      <c r="FN7" s="302"/>
      <c r="FO7" s="2"/>
      <c r="FP7" s="2"/>
      <c r="FQ7" s="2"/>
      <c r="FR7" s="2"/>
      <c r="FS7" s="2"/>
      <c r="FT7" s="2"/>
      <c r="FU7" s="2"/>
      <c r="FV7" s="2"/>
      <c r="FW7" s="2"/>
      <c r="FX7" s="2"/>
      <c r="FY7" s="2"/>
      <c r="FZ7" s="2"/>
      <c r="GA7" s="2"/>
      <c r="GB7" s="2"/>
      <c r="GC7" s="2"/>
      <c r="GD7" s="2"/>
      <c r="GE7" s="2"/>
      <c r="GF7" s="2"/>
      <c r="GG7" s="2"/>
      <c r="GH7" s="2"/>
      <c r="GI7" s="2"/>
      <c r="GK7" s="302" t="s">
        <v>190</v>
      </c>
      <c r="GL7" s="302"/>
      <c r="GM7" s="2"/>
      <c r="GN7" s="2"/>
      <c r="GO7" s="2"/>
      <c r="GP7" s="2"/>
      <c r="GQ7" s="2"/>
      <c r="GR7" s="2"/>
      <c r="GS7" s="2"/>
      <c r="GT7" s="2"/>
      <c r="GU7" s="2"/>
      <c r="GV7" s="2"/>
      <c r="GW7" s="2"/>
      <c r="GX7" s="2"/>
      <c r="GY7" s="2"/>
      <c r="GZ7" s="2"/>
      <c r="HA7" s="2"/>
      <c r="HB7" s="2"/>
      <c r="HC7" s="2"/>
      <c r="HD7" s="2"/>
      <c r="HE7" s="2"/>
      <c r="HF7" s="2"/>
      <c r="HG7" s="2"/>
    </row>
    <row r="8" spans="1:215" ht="15.75">
      <c r="A8" s="302" t="s">
        <v>539</v>
      </c>
      <c r="B8" s="302"/>
      <c r="C8" s="3"/>
      <c r="D8" s="3"/>
      <c r="E8" s="3"/>
      <c r="F8" s="3"/>
      <c r="G8" s="3"/>
      <c r="H8" s="3"/>
      <c r="I8" s="3"/>
      <c r="J8" s="3"/>
      <c r="K8" s="3"/>
      <c r="L8" s="3"/>
      <c r="M8" s="3"/>
      <c r="N8" s="3"/>
      <c r="O8" s="3"/>
      <c r="P8" s="3"/>
      <c r="Q8" s="3"/>
      <c r="R8" s="3"/>
      <c r="S8" s="3"/>
      <c r="T8" s="3"/>
      <c r="U8" s="3"/>
      <c r="V8" s="3"/>
      <c r="W8" s="3"/>
      <c r="Y8" s="302" t="s">
        <v>539</v>
      </c>
      <c r="Z8" s="302"/>
      <c r="AA8" s="3"/>
      <c r="AB8" s="3"/>
      <c r="AC8" s="3"/>
      <c r="AD8" s="3"/>
      <c r="AE8" s="3"/>
      <c r="AF8" s="3"/>
      <c r="AG8" s="3"/>
      <c r="AH8" s="3"/>
      <c r="AI8" s="3"/>
      <c r="AJ8" s="3"/>
      <c r="AK8" s="3"/>
      <c r="AL8" s="3"/>
      <c r="AM8" s="3"/>
      <c r="AN8" s="3"/>
      <c r="AO8" s="3"/>
      <c r="AP8" s="3"/>
      <c r="AQ8" s="3"/>
      <c r="AR8" s="3"/>
      <c r="AS8" s="3"/>
      <c r="AT8" s="3"/>
      <c r="AU8" s="3"/>
      <c r="AW8" s="312" t="s">
        <v>540</v>
      </c>
      <c r="AX8" s="312"/>
      <c r="AY8" s="24"/>
      <c r="AZ8" s="24"/>
      <c r="BA8" s="24"/>
      <c r="BB8" s="24"/>
      <c r="BC8" s="24"/>
      <c r="BD8" s="24"/>
      <c r="BE8" s="24"/>
      <c r="BF8" s="24"/>
      <c r="BG8" s="24"/>
      <c r="BH8" s="24"/>
      <c r="BI8" s="24"/>
      <c r="BJ8" s="24"/>
      <c r="BK8" s="24"/>
      <c r="BL8" s="24"/>
      <c r="BM8" s="24"/>
      <c r="BN8" s="24"/>
      <c r="BO8" s="24"/>
      <c r="BP8" s="24"/>
      <c r="BQ8" s="24"/>
      <c r="BR8" s="24"/>
      <c r="BS8" s="24"/>
      <c r="BT8" s="38"/>
      <c r="BU8" s="312" t="s">
        <v>540</v>
      </c>
      <c r="BV8" s="312"/>
      <c r="BW8" s="24"/>
      <c r="BX8" s="24"/>
      <c r="BY8" s="24"/>
      <c r="BZ8" s="24"/>
      <c r="CA8" s="24"/>
      <c r="CB8" s="24"/>
      <c r="CC8" s="24"/>
      <c r="CD8" s="24"/>
      <c r="CE8" s="24"/>
      <c r="CF8" s="24"/>
      <c r="CG8" s="24"/>
      <c r="CH8" s="24"/>
      <c r="CI8" s="24"/>
      <c r="CJ8" s="24"/>
      <c r="CK8" s="24"/>
      <c r="CL8" s="24"/>
      <c r="CM8" s="24"/>
      <c r="CN8" s="24"/>
      <c r="CO8" s="24"/>
      <c r="CP8" s="24"/>
      <c r="CQ8" s="24"/>
      <c r="CR8" s="38"/>
      <c r="CS8" s="312" t="s">
        <v>540</v>
      </c>
      <c r="CT8" s="312"/>
      <c r="CU8" s="24"/>
      <c r="CV8" s="24"/>
      <c r="CW8" s="24"/>
      <c r="CX8" s="24"/>
      <c r="CY8" s="24"/>
      <c r="CZ8" s="24"/>
      <c r="DA8" s="24"/>
      <c r="DB8" s="24"/>
      <c r="DC8" s="24"/>
      <c r="DD8" s="24"/>
      <c r="DE8" s="24"/>
      <c r="DF8" s="24"/>
      <c r="DG8" s="24"/>
      <c r="DH8" s="24"/>
      <c r="DI8" s="24"/>
      <c r="DJ8" s="24"/>
      <c r="DK8" s="24"/>
      <c r="DL8" s="24"/>
      <c r="DM8" s="24"/>
      <c r="DN8" s="24"/>
      <c r="DO8" s="24"/>
      <c r="DP8" s="38"/>
      <c r="DQ8" s="312" t="s">
        <v>540</v>
      </c>
      <c r="DR8" s="312"/>
      <c r="DS8" s="24"/>
      <c r="DT8" s="24"/>
      <c r="DU8" s="24"/>
      <c r="DV8" s="24"/>
      <c r="DW8" s="24"/>
      <c r="DX8" s="24"/>
      <c r="DY8" s="24"/>
      <c r="DZ8" s="24"/>
      <c r="EA8" s="24"/>
      <c r="EB8" s="24"/>
      <c r="EC8" s="24"/>
      <c r="ED8" s="24"/>
      <c r="EE8" s="24"/>
      <c r="EF8" s="24"/>
      <c r="EG8" s="24"/>
      <c r="EH8" s="24"/>
      <c r="EI8" s="24"/>
      <c r="EJ8" s="24"/>
      <c r="EK8" s="24"/>
      <c r="EL8" s="24"/>
      <c r="EM8" s="24"/>
      <c r="EO8" s="302" t="s">
        <v>539</v>
      </c>
      <c r="EP8" s="302"/>
      <c r="EQ8" s="3"/>
      <c r="ER8" s="3"/>
      <c r="ES8" s="3"/>
      <c r="ET8" s="3"/>
      <c r="EU8" s="3"/>
      <c r="EV8" s="3"/>
      <c r="EW8" s="3"/>
      <c r="EX8" s="3"/>
      <c r="EY8" s="3"/>
      <c r="EZ8" s="3"/>
      <c r="FA8" s="3"/>
      <c r="FB8" s="3"/>
      <c r="FC8" s="3"/>
      <c r="FD8" s="3"/>
      <c r="FE8" s="3"/>
      <c r="FF8" s="3"/>
      <c r="FG8" s="3"/>
      <c r="FH8" s="3"/>
      <c r="FI8" s="3"/>
      <c r="FJ8" s="3"/>
      <c r="FK8" s="3"/>
      <c r="FM8" s="302" t="s">
        <v>539</v>
      </c>
      <c r="FN8" s="302"/>
      <c r="FO8" s="3"/>
      <c r="FP8" s="3"/>
      <c r="FQ8" s="3"/>
      <c r="FR8" s="3"/>
      <c r="FS8" s="3"/>
      <c r="FT8" s="3"/>
      <c r="FU8" s="3"/>
      <c r="FV8" s="3"/>
      <c r="FW8" s="3"/>
      <c r="FX8" s="3"/>
      <c r="FY8" s="3"/>
      <c r="FZ8" s="3"/>
      <c r="GA8" s="3"/>
      <c r="GB8" s="3"/>
      <c r="GC8" s="3"/>
      <c r="GD8" s="3"/>
      <c r="GE8" s="3"/>
      <c r="GF8" s="3"/>
      <c r="GG8" s="3"/>
      <c r="GH8" s="3"/>
      <c r="GI8" s="3"/>
      <c r="GK8" s="302" t="s">
        <v>539</v>
      </c>
      <c r="GL8" s="302"/>
      <c r="GM8" s="3"/>
      <c r="GN8" s="3"/>
      <c r="GO8" s="3"/>
      <c r="GP8" s="3"/>
      <c r="GQ8" s="3"/>
      <c r="GR8" s="3"/>
      <c r="GS8" s="3"/>
      <c r="GT8" s="3"/>
      <c r="GU8" s="3"/>
      <c r="GV8" s="3"/>
      <c r="GW8" s="3"/>
      <c r="GX8" s="3"/>
      <c r="GY8" s="3"/>
      <c r="GZ8" s="3"/>
      <c r="HA8" s="3"/>
      <c r="HB8" s="3"/>
      <c r="HC8" s="3"/>
      <c r="HD8" s="3"/>
      <c r="HE8" s="3"/>
      <c r="HF8" s="3"/>
      <c r="HG8" s="3"/>
    </row>
    <row r="9" spans="1:215" ht="15">
      <c r="A9" s="300"/>
      <c r="B9" s="300"/>
      <c r="C9" s="1"/>
      <c r="D9" s="1"/>
      <c r="E9" s="1"/>
      <c r="F9" s="1"/>
      <c r="G9" s="1"/>
      <c r="H9" s="1"/>
      <c r="I9" s="1"/>
      <c r="J9" s="1"/>
      <c r="K9" s="1"/>
      <c r="L9" s="1"/>
      <c r="M9" s="1"/>
      <c r="N9" s="1"/>
      <c r="O9" s="1"/>
      <c r="P9" s="1"/>
      <c r="Q9" s="1"/>
      <c r="R9" s="1"/>
      <c r="S9" s="1"/>
      <c r="T9" s="1"/>
      <c r="U9" s="1"/>
      <c r="V9" s="1"/>
      <c r="W9" s="1"/>
      <c r="Y9" s="300"/>
      <c r="Z9" s="300"/>
      <c r="AA9" s="1"/>
      <c r="AB9" s="1"/>
      <c r="AC9" s="1"/>
      <c r="AD9" s="1"/>
      <c r="AE9" s="1"/>
      <c r="AF9" s="1"/>
      <c r="AG9" s="1"/>
      <c r="AH9" s="1"/>
      <c r="AI9" s="1"/>
      <c r="AJ9" s="1"/>
      <c r="AK9" s="1"/>
      <c r="AL9" s="1"/>
      <c r="AM9" s="1"/>
      <c r="AN9" s="1"/>
      <c r="AO9" s="1"/>
      <c r="AP9" s="1"/>
      <c r="AQ9" s="1"/>
      <c r="AR9" s="1"/>
      <c r="AS9" s="1"/>
      <c r="AT9" s="1"/>
      <c r="AU9" s="1"/>
      <c r="AW9" s="310"/>
      <c r="AX9" s="310"/>
      <c r="AY9" s="22"/>
      <c r="AZ9" s="22"/>
      <c r="BA9" s="22"/>
      <c r="BB9" s="22"/>
      <c r="BC9" s="22"/>
      <c r="BD9" s="22"/>
      <c r="BE9" s="22"/>
      <c r="BF9" s="22"/>
      <c r="BG9" s="22"/>
      <c r="BH9" s="22"/>
      <c r="BI9" s="22"/>
      <c r="BJ9" s="22"/>
      <c r="BK9" s="22"/>
      <c r="BL9" s="22"/>
      <c r="BM9" s="22"/>
      <c r="BN9" s="22"/>
      <c r="BO9" s="22"/>
      <c r="BP9" s="22"/>
      <c r="BQ9" s="22"/>
      <c r="BR9" s="22"/>
      <c r="BS9" s="22"/>
      <c r="BT9" s="38"/>
      <c r="BU9" s="310"/>
      <c r="BV9" s="310"/>
      <c r="BW9" s="22"/>
      <c r="BX9" s="22"/>
      <c r="BY9" s="22"/>
      <c r="BZ9" s="22"/>
      <c r="CA9" s="22"/>
      <c r="CB9" s="22"/>
      <c r="CC9" s="22"/>
      <c r="CD9" s="22"/>
      <c r="CE9" s="22"/>
      <c r="CF9" s="22"/>
      <c r="CG9" s="22"/>
      <c r="CH9" s="22"/>
      <c r="CI9" s="22"/>
      <c r="CJ9" s="22"/>
      <c r="CK9" s="22"/>
      <c r="CL9" s="22"/>
      <c r="CM9" s="22"/>
      <c r="CN9" s="22"/>
      <c r="CO9" s="22"/>
      <c r="CP9" s="22"/>
      <c r="CQ9" s="22"/>
      <c r="CR9" s="38"/>
      <c r="CS9" s="310"/>
      <c r="CT9" s="310"/>
      <c r="CU9" s="22"/>
      <c r="CV9" s="22"/>
      <c r="CW9" s="22"/>
      <c r="CX9" s="22"/>
      <c r="CY9" s="22"/>
      <c r="CZ9" s="22"/>
      <c r="DA9" s="22"/>
      <c r="DB9" s="22"/>
      <c r="DC9" s="22"/>
      <c r="DD9" s="22"/>
      <c r="DE9" s="22"/>
      <c r="DF9" s="22"/>
      <c r="DG9" s="22"/>
      <c r="DH9" s="22"/>
      <c r="DI9" s="22"/>
      <c r="DJ9" s="22"/>
      <c r="DK9" s="22"/>
      <c r="DL9" s="22"/>
      <c r="DM9" s="22"/>
      <c r="DN9" s="22"/>
      <c r="DO9" s="22"/>
      <c r="DP9" s="38"/>
      <c r="DQ9" s="310"/>
      <c r="DR9" s="310"/>
      <c r="DS9" s="22"/>
      <c r="DT9" s="22"/>
      <c r="DU9" s="22"/>
      <c r="DV9" s="22"/>
      <c r="DW9" s="22"/>
      <c r="DX9" s="22"/>
      <c r="DY9" s="22"/>
      <c r="DZ9" s="22"/>
      <c r="EA9" s="22"/>
      <c r="EB9" s="22"/>
      <c r="EC9" s="22"/>
      <c r="ED9" s="22"/>
      <c r="EE9" s="22"/>
      <c r="EF9" s="22"/>
      <c r="EG9" s="22"/>
      <c r="EH9" s="22"/>
      <c r="EI9" s="22"/>
      <c r="EJ9" s="22"/>
      <c r="EK9" s="22"/>
      <c r="EL9" s="22"/>
      <c r="EM9" s="22"/>
      <c r="EO9" s="300"/>
      <c r="EP9" s="300"/>
      <c r="EQ9" s="1"/>
      <c r="ER9" s="1"/>
      <c r="ES9" s="1"/>
      <c r="ET9" s="1"/>
      <c r="EU9" s="1"/>
      <c r="EV9" s="1"/>
      <c r="EW9" s="1"/>
      <c r="EX9" s="1"/>
      <c r="EY9" s="1"/>
      <c r="EZ9" s="1"/>
      <c r="FA9" s="1"/>
      <c r="FB9" s="1"/>
      <c r="FC9" s="1"/>
      <c r="FD9" s="1"/>
      <c r="FE9" s="1"/>
      <c r="FF9" s="1"/>
      <c r="FG9" s="1"/>
      <c r="FH9" s="1"/>
      <c r="FI9" s="1"/>
      <c r="FJ9" s="1"/>
      <c r="FK9" s="1"/>
      <c r="FM9" s="300"/>
      <c r="FN9" s="300"/>
      <c r="FO9" s="1"/>
      <c r="FP9" s="1"/>
      <c r="FQ9" s="1"/>
      <c r="FR9" s="1"/>
      <c r="FS9" s="1"/>
      <c r="FT9" s="1"/>
      <c r="FU9" s="1"/>
      <c r="FV9" s="1"/>
      <c r="FW9" s="1"/>
      <c r="FX9" s="1"/>
      <c r="FY9" s="1"/>
      <c r="FZ9" s="1"/>
      <c r="GA9" s="1"/>
      <c r="GB9" s="1"/>
      <c r="GC9" s="1"/>
      <c r="GD9" s="1"/>
      <c r="GE9" s="1"/>
      <c r="GF9" s="1"/>
      <c r="GG9" s="1"/>
      <c r="GH9" s="1"/>
      <c r="GI9" s="1"/>
      <c r="GK9" s="300"/>
      <c r="GL9" s="300"/>
      <c r="GM9" s="1"/>
      <c r="GN9" s="1"/>
      <c r="GO9" s="1"/>
      <c r="GP9" s="1"/>
      <c r="GQ9" s="1"/>
      <c r="GR9" s="1"/>
      <c r="GS9" s="1"/>
      <c r="GT9" s="1"/>
      <c r="GU9" s="1"/>
      <c r="GV9" s="1"/>
      <c r="GW9" s="1"/>
      <c r="GX9" s="1"/>
      <c r="GY9" s="1"/>
      <c r="GZ9" s="1"/>
      <c r="HA9" s="1"/>
      <c r="HB9" s="1"/>
      <c r="HC9" s="1"/>
      <c r="HD9" s="1"/>
      <c r="HE9" s="1"/>
      <c r="HF9" s="1"/>
      <c r="HG9" s="1"/>
    </row>
    <row r="10" spans="1:215" ht="15">
      <c r="A10" s="300"/>
      <c r="B10" s="300"/>
      <c r="C10" s="1"/>
      <c r="D10" s="1"/>
      <c r="E10" s="1"/>
      <c r="F10" s="1"/>
      <c r="G10" s="1"/>
      <c r="H10" s="1"/>
      <c r="I10" s="1"/>
      <c r="J10" s="1"/>
      <c r="K10" s="1"/>
      <c r="L10" s="1"/>
      <c r="M10" s="1"/>
      <c r="N10" s="1"/>
      <c r="O10" s="1"/>
      <c r="P10" s="1"/>
      <c r="Q10" s="1"/>
      <c r="R10" s="1"/>
      <c r="S10" s="1"/>
      <c r="T10" s="1"/>
      <c r="U10" s="1"/>
      <c r="V10" s="1"/>
      <c r="W10" s="1"/>
      <c r="Y10" s="300"/>
      <c r="Z10" s="300"/>
      <c r="AA10" s="1"/>
      <c r="AB10" s="1"/>
      <c r="AC10" s="1"/>
      <c r="AD10" s="1"/>
      <c r="AE10" s="1"/>
      <c r="AF10" s="1"/>
      <c r="AG10" s="1"/>
      <c r="AH10" s="1"/>
      <c r="AI10" s="1"/>
      <c r="AJ10" s="1"/>
      <c r="AK10" s="1"/>
      <c r="AL10" s="1"/>
      <c r="AM10" s="1"/>
      <c r="AN10" s="1"/>
      <c r="AO10" s="1"/>
      <c r="AP10" s="1"/>
      <c r="AQ10" s="1"/>
      <c r="AR10" s="1"/>
      <c r="AS10" s="1"/>
      <c r="AT10" s="1"/>
      <c r="AU10" s="1"/>
      <c r="AW10" s="310"/>
      <c r="AX10" s="310"/>
      <c r="AY10" s="22"/>
      <c r="AZ10" s="22"/>
      <c r="BA10" s="22"/>
      <c r="BB10" s="22"/>
      <c r="BC10" s="22"/>
      <c r="BD10" s="22"/>
      <c r="BE10" s="22"/>
      <c r="BF10" s="22"/>
      <c r="BG10" s="22"/>
      <c r="BH10" s="22"/>
      <c r="BI10" s="22"/>
      <c r="BJ10" s="22"/>
      <c r="BK10" s="22"/>
      <c r="BL10" s="22"/>
      <c r="BM10" s="22"/>
      <c r="BN10" s="22"/>
      <c r="BO10" s="22"/>
      <c r="BP10" s="22"/>
      <c r="BQ10" s="22"/>
      <c r="BR10" s="22"/>
      <c r="BS10" s="22"/>
      <c r="BT10" s="38"/>
      <c r="BU10" s="310"/>
      <c r="BV10" s="310"/>
      <c r="BW10" s="22"/>
      <c r="BX10" s="22"/>
      <c r="BY10" s="22"/>
      <c r="BZ10" s="22"/>
      <c r="CA10" s="22"/>
      <c r="CB10" s="22"/>
      <c r="CC10" s="22"/>
      <c r="CD10" s="22"/>
      <c r="CE10" s="22"/>
      <c r="CF10" s="22"/>
      <c r="CG10" s="22"/>
      <c r="CH10" s="22"/>
      <c r="CI10" s="22"/>
      <c r="CJ10" s="22"/>
      <c r="CK10" s="22"/>
      <c r="CL10" s="22"/>
      <c r="CM10" s="22"/>
      <c r="CN10" s="22"/>
      <c r="CO10" s="22"/>
      <c r="CP10" s="22"/>
      <c r="CQ10" s="22"/>
      <c r="CR10" s="38"/>
      <c r="CS10" s="310"/>
      <c r="CT10" s="310"/>
      <c r="CU10" s="22"/>
      <c r="CV10" s="22"/>
      <c r="CW10" s="22"/>
      <c r="CX10" s="22"/>
      <c r="CY10" s="22"/>
      <c r="CZ10" s="22"/>
      <c r="DA10" s="22"/>
      <c r="DB10" s="22"/>
      <c r="DC10" s="22"/>
      <c r="DD10" s="22"/>
      <c r="DE10" s="22"/>
      <c r="DF10" s="22"/>
      <c r="DG10" s="22"/>
      <c r="DH10" s="22"/>
      <c r="DI10" s="22"/>
      <c r="DJ10" s="22"/>
      <c r="DK10" s="22"/>
      <c r="DL10" s="22"/>
      <c r="DM10" s="22"/>
      <c r="DN10" s="22"/>
      <c r="DO10" s="22"/>
      <c r="DP10" s="38"/>
      <c r="DQ10" s="310"/>
      <c r="DR10" s="310"/>
      <c r="DS10" s="22"/>
      <c r="DT10" s="22"/>
      <c r="DU10" s="22"/>
      <c r="DV10" s="22"/>
      <c r="DW10" s="22"/>
      <c r="DX10" s="22"/>
      <c r="DY10" s="22"/>
      <c r="DZ10" s="22"/>
      <c r="EA10" s="22"/>
      <c r="EB10" s="22"/>
      <c r="EC10" s="22"/>
      <c r="ED10" s="22"/>
      <c r="EE10" s="22"/>
      <c r="EF10" s="22"/>
      <c r="EG10" s="22"/>
      <c r="EH10" s="22"/>
      <c r="EI10" s="22"/>
      <c r="EJ10" s="22"/>
      <c r="EK10" s="22"/>
      <c r="EL10" s="22"/>
      <c r="EM10" s="22"/>
      <c r="EO10" s="300"/>
      <c r="EP10" s="300"/>
      <c r="EQ10" s="1"/>
      <c r="ER10" s="1"/>
      <c r="ES10" s="1"/>
      <c r="ET10" s="1"/>
      <c r="EU10" s="1"/>
      <c r="EV10" s="1"/>
      <c r="EW10" s="1"/>
      <c r="EX10" s="1"/>
      <c r="EY10" s="1"/>
      <c r="EZ10" s="1"/>
      <c r="FA10" s="1"/>
      <c r="FB10" s="1"/>
      <c r="FC10" s="1"/>
      <c r="FD10" s="1"/>
      <c r="FE10" s="1"/>
      <c r="FF10" s="1"/>
      <c r="FG10" s="1"/>
      <c r="FH10" s="1"/>
      <c r="FI10" s="1"/>
      <c r="FJ10" s="1"/>
      <c r="FK10" s="1"/>
      <c r="FM10" s="300"/>
      <c r="FN10" s="300"/>
      <c r="FO10" s="1"/>
      <c r="FP10" s="1"/>
      <c r="FQ10" s="1"/>
      <c r="FR10" s="1"/>
      <c r="FS10" s="1"/>
      <c r="FT10" s="1"/>
      <c r="FU10" s="1"/>
      <c r="FV10" s="1"/>
      <c r="FW10" s="1"/>
      <c r="FX10" s="1"/>
      <c r="FY10" s="1"/>
      <c r="FZ10" s="1"/>
      <c r="GA10" s="1"/>
      <c r="GB10" s="1"/>
      <c r="GC10" s="1"/>
      <c r="GD10" s="1"/>
      <c r="GE10" s="1"/>
      <c r="GF10" s="1"/>
      <c r="GG10" s="1"/>
      <c r="GH10" s="1"/>
      <c r="GI10" s="1"/>
      <c r="GK10" s="300"/>
      <c r="GL10" s="300"/>
      <c r="GM10" s="1"/>
      <c r="GN10" s="1"/>
      <c r="GO10" s="1"/>
      <c r="GP10" s="1"/>
      <c r="GQ10" s="1"/>
      <c r="GR10" s="1"/>
      <c r="GS10" s="1"/>
      <c r="GT10" s="1"/>
      <c r="GU10" s="1"/>
      <c r="GV10" s="1"/>
      <c r="GW10" s="1"/>
      <c r="GX10" s="1"/>
      <c r="GY10" s="1"/>
      <c r="GZ10" s="1"/>
      <c r="HA10" s="1"/>
      <c r="HB10" s="1"/>
      <c r="HC10" s="1"/>
      <c r="HD10" s="1"/>
      <c r="HE10" s="1"/>
      <c r="HF10" s="1"/>
      <c r="HG10" s="1"/>
    </row>
    <row r="11" spans="1:215" ht="15">
      <c r="A11" s="300"/>
      <c r="B11" s="300"/>
      <c r="C11" s="4">
        <v>2000</v>
      </c>
      <c r="D11" s="4">
        <v>2001</v>
      </c>
      <c r="E11" s="4">
        <v>2002</v>
      </c>
      <c r="F11" s="4">
        <v>2003</v>
      </c>
      <c r="G11" s="4">
        <v>2004</v>
      </c>
      <c r="H11" s="4">
        <v>2005</v>
      </c>
      <c r="I11" s="4">
        <v>2006</v>
      </c>
      <c r="J11" s="4">
        <v>2007</v>
      </c>
      <c r="K11" s="4">
        <v>2008</v>
      </c>
      <c r="L11" s="4">
        <v>2009</v>
      </c>
      <c r="M11" s="4">
        <v>2010</v>
      </c>
      <c r="N11" s="4">
        <v>2011</v>
      </c>
      <c r="O11" s="4">
        <v>2012</v>
      </c>
      <c r="P11" s="4">
        <v>2013</v>
      </c>
      <c r="Q11" s="4">
        <v>2014</v>
      </c>
      <c r="R11" s="4">
        <v>2015</v>
      </c>
      <c r="S11" s="4">
        <v>2016</v>
      </c>
      <c r="T11" s="4">
        <v>2017</v>
      </c>
      <c r="U11" s="4">
        <v>2018</v>
      </c>
      <c r="V11" s="4">
        <v>2019</v>
      </c>
      <c r="W11" s="4">
        <v>2020</v>
      </c>
      <c r="Y11" s="300"/>
      <c r="Z11" s="300"/>
      <c r="AA11" s="4">
        <v>2000</v>
      </c>
      <c r="AB11" s="4">
        <v>2001</v>
      </c>
      <c r="AC11" s="4">
        <v>2002</v>
      </c>
      <c r="AD11" s="4">
        <v>2003</v>
      </c>
      <c r="AE11" s="4">
        <v>2004</v>
      </c>
      <c r="AF11" s="4">
        <v>2005</v>
      </c>
      <c r="AG11" s="4">
        <v>2006</v>
      </c>
      <c r="AH11" s="4">
        <v>2007</v>
      </c>
      <c r="AI11" s="4">
        <v>2008</v>
      </c>
      <c r="AJ11" s="4">
        <v>2009</v>
      </c>
      <c r="AK11" s="4">
        <v>2010</v>
      </c>
      <c r="AL11" s="4">
        <v>2011</v>
      </c>
      <c r="AM11" s="4">
        <v>2012</v>
      </c>
      <c r="AN11" s="4">
        <v>2013</v>
      </c>
      <c r="AO11" s="4">
        <v>2014</v>
      </c>
      <c r="AP11" s="4">
        <v>2015</v>
      </c>
      <c r="AQ11" s="4">
        <v>2016</v>
      </c>
      <c r="AR11" s="4">
        <v>2017</v>
      </c>
      <c r="AS11" s="4">
        <v>2018</v>
      </c>
      <c r="AT11" s="4">
        <v>2019</v>
      </c>
      <c r="AU11" s="4">
        <v>2020</v>
      </c>
      <c r="AW11" s="310"/>
      <c r="AX11" s="310"/>
      <c r="AY11" s="25">
        <v>2000</v>
      </c>
      <c r="AZ11" s="25">
        <v>2001</v>
      </c>
      <c r="BA11" s="25">
        <v>2002</v>
      </c>
      <c r="BB11" s="25">
        <v>2003</v>
      </c>
      <c r="BC11" s="25">
        <v>2004</v>
      </c>
      <c r="BD11" s="25">
        <v>2005</v>
      </c>
      <c r="BE11" s="25">
        <v>2006</v>
      </c>
      <c r="BF11" s="25">
        <v>2007</v>
      </c>
      <c r="BG11" s="25">
        <v>2008</v>
      </c>
      <c r="BH11" s="25">
        <v>2009</v>
      </c>
      <c r="BI11" s="25">
        <v>2010</v>
      </c>
      <c r="BJ11" s="25">
        <v>2011</v>
      </c>
      <c r="BK11" s="25">
        <v>2012</v>
      </c>
      <c r="BL11" s="25">
        <v>2013</v>
      </c>
      <c r="BM11" s="25">
        <v>2014</v>
      </c>
      <c r="BN11" s="25">
        <v>2015</v>
      </c>
      <c r="BO11" s="25">
        <v>2016</v>
      </c>
      <c r="BP11" s="25">
        <v>2017</v>
      </c>
      <c r="BQ11" s="25">
        <v>2018</v>
      </c>
      <c r="BR11" s="25">
        <v>2019</v>
      </c>
      <c r="BS11" s="25">
        <v>2020</v>
      </c>
      <c r="BT11" s="38"/>
      <c r="BU11" s="310"/>
      <c r="BV11" s="310"/>
      <c r="BW11" s="25">
        <v>2000</v>
      </c>
      <c r="BX11" s="25">
        <v>2001</v>
      </c>
      <c r="BY11" s="25">
        <v>2002</v>
      </c>
      <c r="BZ11" s="25">
        <v>2003</v>
      </c>
      <c r="CA11" s="25">
        <v>2004</v>
      </c>
      <c r="CB11" s="25">
        <v>2005</v>
      </c>
      <c r="CC11" s="25">
        <v>2006</v>
      </c>
      <c r="CD11" s="25">
        <v>2007</v>
      </c>
      <c r="CE11" s="25">
        <v>2008</v>
      </c>
      <c r="CF11" s="25">
        <v>2009</v>
      </c>
      <c r="CG11" s="25">
        <v>2010</v>
      </c>
      <c r="CH11" s="25">
        <v>2011</v>
      </c>
      <c r="CI11" s="25">
        <v>2012</v>
      </c>
      <c r="CJ11" s="25">
        <v>2013</v>
      </c>
      <c r="CK11" s="25">
        <v>2014</v>
      </c>
      <c r="CL11" s="25">
        <v>2015</v>
      </c>
      <c r="CM11" s="25">
        <v>2016</v>
      </c>
      <c r="CN11" s="25">
        <v>2017</v>
      </c>
      <c r="CO11" s="25">
        <v>2018</v>
      </c>
      <c r="CP11" s="25">
        <v>2019</v>
      </c>
      <c r="CQ11" s="25">
        <v>2020</v>
      </c>
      <c r="CR11" s="38"/>
      <c r="CS11" s="310"/>
      <c r="CT11" s="310"/>
      <c r="CU11" s="25">
        <v>2000</v>
      </c>
      <c r="CV11" s="25">
        <v>2001</v>
      </c>
      <c r="CW11" s="25">
        <v>2002</v>
      </c>
      <c r="CX11" s="25">
        <v>2003</v>
      </c>
      <c r="CY11" s="25">
        <v>2004</v>
      </c>
      <c r="CZ11" s="25">
        <v>2005</v>
      </c>
      <c r="DA11" s="25">
        <v>2006</v>
      </c>
      <c r="DB11" s="25">
        <v>2007</v>
      </c>
      <c r="DC11" s="25">
        <v>2008</v>
      </c>
      <c r="DD11" s="25">
        <v>2009</v>
      </c>
      <c r="DE11" s="25">
        <v>2010</v>
      </c>
      <c r="DF11" s="25">
        <v>2011</v>
      </c>
      <c r="DG11" s="25">
        <v>2012</v>
      </c>
      <c r="DH11" s="25">
        <v>2013</v>
      </c>
      <c r="DI11" s="25">
        <v>2014</v>
      </c>
      <c r="DJ11" s="25">
        <v>2015</v>
      </c>
      <c r="DK11" s="25">
        <v>2016</v>
      </c>
      <c r="DL11" s="25">
        <v>2017</v>
      </c>
      <c r="DM11" s="25">
        <v>2018</v>
      </c>
      <c r="DN11" s="25">
        <v>2019</v>
      </c>
      <c r="DO11" s="25">
        <v>2020</v>
      </c>
      <c r="DP11" s="38"/>
      <c r="DQ11" s="310"/>
      <c r="DR11" s="310"/>
      <c r="DS11" s="25">
        <v>2000</v>
      </c>
      <c r="DT11" s="25">
        <v>2001</v>
      </c>
      <c r="DU11" s="25">
        <v>2002</v>
      </c>
      <c r="DV11" s="25">
        <v>2003</v>
      </c>
      <c r="DW11" s="25">
        <v>2004</v>
      </c>
      <c r="DX11" s="25">
        <v>2005</v>
      </c>
      <c r="DY11" s="25">
        <v>2006</v>
      </c>
      <c r="DZ11" s="25">
        <v>2007</v>
      </c>
      <c r="EA11" s="25">
        <v>2008</v>
      </c>
      <c r="EB11" s="25">
        <v>2009</v>
      </c>
      <c r="EC11" s="25">
        <v>2010</v>
      </c>
      <c r="ED11" s="25">
        <v>2011</v>
      </c>
      <c r="EE11" s="25">
        <v>2012</v>
      </c>
      <c r="EF11" s="25">
        <v>2013</v>
      </c>
      <c r="EG11" s="25">
        <v>2014</v>
      </c>
      <c r="EH11" s="25">
        <v>2015</v>
      </c>
      <c r="EI11" s="25">
        <v>2016</v>
      </c>
      <c r="EJ11" s="25">
        <v>2017</v>
      </c>
      <c r="EK11" s="25">
        <v>2018</v>
      </c>
      <c r="EL11" s="25">
        <v>2019</v>
      </c>
      <c r="EM11" s="25">
        <v>2020</v>
      </c>
      <c r="EO11" s="300"/>
      <c r="EP11" s="300"/>
      <c r="EQ11" s="4">
        <v>2000</v>
      </c>
      <c r="ER11" s="4">
        <v>2001</v>
      </c>
      <c r="ES11" s="4">
        <v>2002</v>
      </c>
      <c r="ET11" s="4">
        <v>2003</v>
      </c>
      <c r="EU11" s="4">
        <v>2004</v>
      </c>
      <c r="EV11" s="4">
        <v>2005</v>
      </c>
      <c r="EW11" s="4">
        <v>2006</v>
      </c>
      <c r="EX11" s="4">
        <v>2007</v>
      </c>
      <c r="EY11" s="4">
        <v>2008</v>
      </c>
      <c r="EZ11" s="4">
        <v>2009</v>
      </c>
      <c r="FA11" s="4">
        <v>2010</v>
      </c>
      <c r="FB11" s="4">
        <v>2011</v>
      </c>
      <c r="FC11" s="4">
        <v>2012</v>
      </c>
      <c r="FD11" s="4">
        <v>2013</v>
      </c>
      <c r="FE11" s="4">
        <v>2014</v>
      </c>
      <c r="FF11" s="4">
        <v>2015</v>
      </c>
      <c r="FG11" s="4">
        <v>2016</v>
      </c>
      <c r="FH11" s="4">
        <v>2017</v>
      </c>
      <c r="FI11" s="4">
        <v>2018</v>
      </c>
      <c r="FJ11" s="4">
        <v>2019</v>
      </c>
      <c r="FK11" s="4">
        <v>2020</v>
      </c>
      <c r="FM11" s="300"/>
      <c r="FN11" s="300"/>
      <c r="FO11" s="4">
        <v>2000</v>
      </c>
      <c r="FP11" s="4">
        <v>2001</v>
      </c>
      <c r="FQ11" s="4">
        <v>2002</v>
      </c>
      <c r="FR11" s="4">
        <v>2003</v>
      </c>
      <c r="FS11" s="4">
        <v>2004</v>
      </c>
      <c r="FT11" s="4">
        <v>2005</v>
      </c>
      <c r="FU11" s="4">
        <v>2006</v>
      </c>
      <c r="FV11" s="4">
        <v>2007</v>
      </c>
      <c r="FW11" s="4">
        <v>2008</v>
      </c>
      <c r="FX11" s="4">
        <v>2009</v>
      </c>
      <c r="FY11" s="4">
        <v>2010</v>
      </c>
      <c r="FZ11" s="4">
        <v>2011</v>
      </c>
      <c r="GA11" s="4">
        <v>2012</v>
      </c>
      <c r="GB11" s="4">
        <v>2013</v>
      </c>
      <c r="GC11" s="4">
        <v>2014</v>
      </c>
      <c r="GD11" s="4">
        <v>2015</v>
      </c>
      <c r="GE11" s="4">
        <v>2016</v>
      </c>
      <c r="GF11" s="4">
        <v>2017</v>
      </c>
      <c r="GG11" s="4">
        <v>2018</v>
      </c>
      <c r="GH11" s="4">
        <v>2019</v>
      </c>
      <c r="GI11" s="4">
        <v>2020</v>
      </c>
      <c r="GK11" s="300"/>
      <c r="GL11" s="300"/>
      <c r="GM11" s="4">
        <v>2000</v>
      </c>
      <c r="GN11" s="4">
        <v>2001</v>
      </c>
      <c r="GO11" s="4">
        <v>2002</v>
      </c>
      <c r="GP11" s="4">
        <v>2003</v>
      </c>
      <c r="GQ11" s="4">
        <v>2004</v>
      </c>
      <c r="GR11" s="4">
        <v>2005</v>
      </c>
      <c r="GS11" s="4">
        <v>2006</v>
      </c>
      <c r="GT11" s="4">
        <v>2007</v>
      </c>
      <c r="GU11" s="4">
        <v>2008</v>
      </c>
      <c r="GV11" s="4">
        <v>2009</v>
      </c>
      <c r="GW11" s="4">
        <v>2010</v>
      </c>
      <c r="GX11" s="4">
        <v>2011</v>
      </c>
      <c r="GY11" s="4">
        <v>2012</v>
      </c>
      <c r="GZ11" s="4">
        <v>2013</v>
      </c>
      <c r="HA11" s="4">
        <v>2014</v>
      </c>
      <c r="HB11" s="4">
        <v>2015</v>
      </c>
      <c r="HC11" s="4">
        <v>2016</v>
      </c>
      <c r="HD11" s="4">
        <v>2017</v>
      </c>
      <c r="HE11" s="4">
        <v>2018</v>
      </c>
      <c r="HF11" s="4">
        <v>2019</v>
      </c>
      <c r="HG11" s="4">
        <v>2020</v>
      </c>
    </row>
    <row r="12" spans="1:215" ht="15">
      <c r="A12" s="303"/>
      <c r="B12" s="303"/>
      <c r="C12" s="1"/>
      <c r="D12" s="1"/>
      <c r="E12" s="1"/>
      <c r="F12" s="1"/>
      <c r="G12" s="1"/>
      <c r="H12" s="1"/>
      <c r="I12" s="1"/>
      <c r="J12" s="1"/>
      <c r="K12" s="1"/>
      <c r="L12" s="1"/>
      <c r="M12" s="1"/>
      <c r="N12" s="1"/>
      <c r="O12" s="1"/>
      <c r="P12" s="1"/>
      <c r="Q12" s="1"/>
      <c r="R12" s="1"/>
      <c r="S12" s="1"/>
      <c r="T12" s="1"/>
      <c r="U12" s="1"/>
      <c r="V12" s="1"/>
      <c r="W12" s="1"/>
      <c r="Y12" s="303"/>
      <c r="Z12" s="303"/>
      <c r="AA12" s="1"/>
      <c r="AB12" s="1"/>
      <c r="AC12" s="1"/>
      <c r="AD12" s="1"/>
      <c r="AE12" s="1"/>
      <c r="AF12" s="1"/>
      <c r="AG12" s="1"/>
      <c r="AH12" s="1"/>
      <c r="AI12" s="1"/>
      <c r="AJ12" s="1"/>
      <c r="AK12" s="1"/>
      <c r="AL12" s="1"/>
      <c r="AM12" s="1"/>
      <c r="AN12" s="1"/>
      <c r="AO12" s="1"/>
      <c r="AP12" s="1"/>
      <c r="AQ12" s="1"/>
      <c r="AR12" s="1"/>
      <c r="AS12" s="1"/>
      <c r="AT12" s="1"/>
      <c r="AU12" s="1"/>
      <c r="AW12" s="313"/>
      <c r="AX12" s="313"/>
      <c r="AY12" s="22"/>
      <c r="AZ12" s="22"/>
      <c r="BA12" s="22"/>
      <c r="BB12" s="22"/>
      <c r="BC12" s="22"/>
      <c r="BD12" s="22"/>
      <c r="BE12" s="22"/>
      <c r="BF12" s="22"/>
      <c r="BG12" s="22"/>
      <c r="BH12" s="22"/>
      <c r="BI12" s="22"/>
      <c r="BJ12" s="22"/>
      <c r="BK12" s="22"/>
      <c r="BL12" s="22"/>
      <c r="BM12" s="22"/>
      <c r="BN12" s="22"/>
      <c r="BO12" s="22"/>
      <c r="BP12" s="22"/>
      <c r="BQ12" s="22"/>
      <c r="BR12" s="22"/>
      <c r="BS12" s="22"/>
      <c r="BT12" s="38"/>
      <c r="BU12" s="313"/>
      <c r="BV12" s="313"/>
      <c r="BW12" s="22"/>
      <c r="BX12" s="22"/>
      <c r="BY12" s="22"/>
      <c r="BZ12" s="22"/>
      <c r="CA12" s="22"/>
      <c r="CB12" s="22"/>
      <c r="CC12" s="22"/>
      <c r="CD12" s="22"/>
      <c r="CE12" s="22"/>
      <c r="CF12" s="22"/>
      <c r="CG12" s="22"/>
      <c r="CH12" s="22"/>
      <c r="CI12" s="22"/>
      <c r="CJ12" s="22"/>
      <c r="CK12" s="22"/>
      <c r="CL12" s="22"/>
      <c r="CM12" s="22"/>
      <c r="CN12" s="22"/>
      <c r="CO12" s="22"/>
      <c r="CP12" s="22"/>
      <c r="CQ12" s="22"/>
      <c r="CR12" s="38"/>
      <c r="CS12" s="313"/>
      <c r="CT12" s="313"/>
      <c r="CU12" s="22"/>
      <c r="CV12" s="22"/>
      <c r="CW12" s="22"/>
      <c r="CX12" s="22"/>
      <c r="CY12" s="22"/>
      <c r="CZ12" s="22"/>
      <c r="DA12" s="22"/>
      <c r="DB12" s="22"/>
      <c r="DC12" s="22"/>
      <c r="DD12" s="22"/>
      <c r="DE12" s="22"/>
      <c r="DF12" s="22"/>
      <c r="DG12" s="22"/>
      <c r="DH12" s="22"/>
      <c r="DI12" s="22"/>
      <c r="DJ12" s="22"/>
      <c r="DK12" s="22"/>
      <c r="DL12" s="22"/>
      <c r="DM12" s="22"/>
      <c r="DN12" s="22"/>
      <c r="DO12" s="22"/>
      <c r="DP12" s="38"/>
      <c r="DQ12" s="313"/>
      <c r="DR12" s="313"/>
      <c r="DS12" s="22"/>
      <c r="DT12" s="22"/>
      <c r="DU12" s="22"/>
      <c r="DV12" s="22"/>
      <c r="DW12" s="22"/>
      <c r="DX12" s="22"/>
      <c r="DY12" s="22"/>
      <c r="DZ12" s="22"/>
      <c r="EA12" s="22"/>
      <c r="EB12" s="22"/>
      <c r="EC12" s="22"/>
      <c r="ED12" s="22"/>
      <c r="EE12" s="22"/>
      <c r="EF12" s="22"/>
      <c r="EG12" s="22"/>
      <c r="EH12" s="22"/>
      <c r="EI12" s="22"/>
      <c r="EJ12" s="22"/>
      <c r="EK12" s="22"/>
      <c r="EL12" s="22"/>
      <c r="EM12" s="22"/>
      <c r="EO12" s="303"/>
      <c r="EP12" s="303"/>
      <c r="EQ12" s="1"/>
      <c r="ER12" s="1"/>
      <c r="ES12" s="1"/>
      <c r="ET12" s="1"/>
      <c r="EU12" s="1"/>
      <c r="EV12" s="1"/>
      <c r="EW12" s="1"/>
      <c r="EX12" s="1"/>
      <c r="EY12" s="1"/>
      <c r="EZ12" s="1"/>
      <c r="FA12" s="1"/>
      <c r="FB12" s="1"/>
      <c r="FC12" s="1"/>
      <c r="FD12" s="1"/>
      <c r="FE12" s="1"/>
      <c r="FF12" s="1"/>
      <c r="FG12" s="1"/>
      <c r="FH12" s="1"/>
      <c r="FI12" s="1"/>
      <c r="FJ12" s="1"/>
      <c r="FK12" s="1"/>
      <c r="FM12" s="303"/>
      <c r="FN12" s="303"/>
      <c r="FO12" s="1"/>
      <c r="FP12" s="1"/>
      <c r="FQ12" s="1"/>
      <c r="FR12" s="1"/>
      <c r="FS12" s="1"/>
      <c r="FT12" s="1"/>
      <c r="FU12" s="1"/>
      <c r="FV12" s="1"/>
      <c r="FW12" s="1"/>
      <c r="FX12" s="1"/>
      <c r="FY12" s="1"/>
      <c r="FZ12" s="1"/>
      <c r="GA12" s="1"/>
      <c r="GB12" s="1"/>
      <c r="GC12" s="1"/>
      <c r="GD12" s="1"/>
      <c r="GE12" s="1"/>
      <c r="GF12" s="1"/>
      <c r="GG12" s="1"/>
      <c r="GH12" s="1"/>
      <c r="GI12" s="1"/>
      <c r="GK12" s="303"/>
      <c r="GL12" s="303"/>
      <c r="GM12" s="1"/>
      <c r="GN12" s="1"/>
      <c r="GO12" s="1"/>
      <c r="GP12" s="1"/>
      <c r="GQ12" s="1"/>
      <c r="GR12" s="1"/>
      <c r="GS12" s="1"/>
      <c r="GT12" s="1"/>
      <c r="GU12" s="1"/>
      <c r="GV12" s="1"/>
      <c r="GW12" s="1"/>
      <c r="GX12" s="1"/>
      <c r="GY12" s="1"/>
      <c r="GZ12" s="1"/>
      <c r="HA12" s="1"/>
      <c r="HB12" s="1"/>
      <c r="HC12" s="1"/>
      <c r="HD12" s="1"/>
      <c r="HE12" s="1"/>
      <c r="HF12" s="1"/>
      <c r="HG12" s="1"/>
    </row>
    <row r="13" spans="1:215" ht="15">
      <c r="A13" s="11"/>
      <c r="B13" s="6" t="s">
        <v>541</v>
      </c>
      <c r="C13" s="11">
        <v>0.6</v>
      </c>
      <c r="D13" s="11">
        <v>0.7</v>
      </c>
      <c r="E13" s="11">
        <v>0.7</v>
      </c>
      <c r="F13" s="11">
        <v>0.8</v>
      </c>
      <c r="G13" s="11">
        <v>0.8</v>
      </c>
      <c r="H13" s="11">
        <v>0.8</v>
      </c>
      <c r="I13" s="11">
        <v>0.8</v>
      </c>
      <c r="J13" s="11">
        <v>0.8</v>
      </c>
      <c r="K13" s="11">
        <v>0.8</v>
      </c>
      <c r="L13" s="11">
        <v>0.8</v>
      </c>
      <c r="M13" s="11">
        <v>0.8</v>
      </c>
      <c r="N13" s="11">
        <v>0.9</v>
      </c>
      <c r="O13" s="11">
        <v>0.9</v>
      </c>
      <c r="P13" s="11">
        <v>0.8</v>
      </c>
      <c r="Q13" s="11">
        <v>0.8</v>
      </c>
      <c r="R13" s="11">
        <v>0.8</v>
      </c>
      <c r="S13" s="11">
        <v>0.9</v>
      </c>
      <c r="T13" s="11">
        <v>1</v>
      </c>
      <c r="U13" s="11">
        <v>0.9</v>
      </c>
      <c r="V13" s="11">
        <v>1</v>
      </c>
      <c r="W13" s="11">
        <v>0.9</v>
      </c>
      <c r="Y13" s="11"/>
      <c r="Z13" s="6" t="s">
        <v>541</v>
      </c>
      <c r="AA13" s="11">
        <v>4.0999999999999996</v>
      </c>
      <c r="AB13" s="11">
        <v>3.8</v>
      </c>
      <c r="AC13" s="11">
        <v>4</v>
      </c>
      <c r="AD13" s="11">
        <v>4.0999999999999996</v>
      </c>
      <c r="AE13" s="11">
        <v>4.2</v>
      </c>
      <c r="AF13" s="11">
        <v>4.2</v>
      </c>
      <c r="AG13" s="11">
        <v>4.2</v>
      </c>
      <c r="AH13" s="11">
        <v>4</v>
      </c>
      <c r="AI13" s="11">
        <v>4.2</v>
      </c>
      <c r="AJ13" s="11">
        <v>3.8</v>
      </c>
      <c r="AK13" s="11">
        <v>4</v>
      </c>
      <c r="AL13" s="11">
        <v>4.5999999999999996</v>
      </c>
      <c r="AM13" s="11">
        <v>4.7</v>
      </c>
      <c r="AN13" s="11">
        <v>4.0999999999999996</v>
      </c>
      <c r="AO13" s="11">
        <v>3.8</v>
      </c>
      <c r="AP13" s="11">
        <v>4.9000000000000004</v>
      </c>
      <c r="AQ13" s="11">
        <v>5.2</v>
      </c>
      <c r="AR13" s="11">
        <v>5.5</v>
      </c>
      <c r="AS13" s="11">
        <v>5.8</v>
      </c>
      <c r="AT13" s="11">
        <v>5.8</v>
      </c>
      <c r="AU13" s="11">
        <v>5.2</v>
      </c>
      <c r="AW13" s="27"/>
      <c r="AX13" s="34" t="s">
        <v>542</v>
      </c>
      <c r="AY13" s="27">
        <v>3.4</v>
      </c>
      <c r="AZ13" s="27">
        <v>3.3</v>
      </c>
      <c r="BA13" s="27">
        <v>3.4</v>
      </c>
      <c r="BB13" s="27">
        <v>3.6</v>
      </c>
      <c r="BC13" s="27">
        <v>3.6</v>
      </c>
      <c r="BD13" s="27">
        <v>3.6</v>
      </c>
      <c r="BE13" s="27">
        <v>3.5</v>
      </c>
      <c r="BF13" s="27">
        <v>3.6</v>
      </c>
      <c r="BG13" s="27">
        <v>3.7</v>
      </c>
      <c r="BH13" s="27">
        <v>3.3</v>
      </c>
      <c r="BI13" s="27">
        <v>3.6</v>
      </c>
      <c r="BJ13" s="27">
        <v>4.5</v>
      </c>
      <c r="BK13" s="27">
        <v>4.5</v>
      </c>
      <c r="BL13" s="27">
        <v>3.7</v>
      </c>
      <c r="BM13" s="27">
        <v>3.3</v>
      </c>
      <c r="BN13" s="27">
        <v>4.2</v>
      </c>
      <c r="BO13" s="27">
        <v>5</v>
      </c>
      <c r="BP13" s="27">
        <v>4.5</v>
      </c>
      <c r="BQ13" s="27">
        <v>4.5</v>
      </c>
      <c r="BR13" s="27">
        <v>4.5</v>
      </c>
      <c r="BS13" s="27">
        <v>4</v>
      </c>
      <c r="BT13" s="38"/>
      <c r="BU13" s="27"/>
      <c r="BV13" s="34" t="s">
        <v>542</v>
      </c>
      <c r="BW13" s="27">
        <v>25.1</v>
      </c>
      <c r="BX13" s="27">
        <v>25.8</v>
      </c>
      <c r="BY13" s="27">
        <v>26.5</v>
      </c>
      <c r="BZ13" s="27">
        <v>28</v>
      </c>
      <c r="CA13" s="27">
        <v>28.4</v>
      </c>
      <c r="CB13" s="27">
        <v>28.8</v>
      </c>
      <c r="CC13" s="27">
        <v>28.8</v>
      </c>
      <c r="CD13" s="27">
        <v>30.7</v>
      </c>
      <c r="CE13" s="27">
        <v>29.3</v>
      </c>
      <c r="CF13" s="27">
        <v>30.5</v>
      </c>
      <c r="CG13" s="27">
        <v>31.2</v>
      </c>
      <c r="CH13" s="27">
        <v>33.5</v>
      </c>
      <c r="CI13" s="27">
        <v>33.4</v>
      </c>
      <c r="CJ13" s="27">
        <v>34</v>
      </c>
      <c r="CK13" s="27">
        <v>33.1</v>
      </c>
      <c r="CL13" s="27">
        <v>35</v>
      </c>
      <c r="CM13" s="27">
        <v>37.200000000000003</v>
      </c>
      <c r="CN13" s="27">
        <v>40.299999999999997</v>
      </c>
      <c r="CO13" s="27">
        <v>41.6</v>
      </c>
      <c r="CP13" s="27">
        <v>43.5</v>
      </c>
      <c r="CQ13" s="27">
        <v>37.700000000000003</v>
      </c>
      <c r="CR13" s="38"/>
      <c r="CS13" s="27"/>
      <c r="CT13" s="34" t="s">
        <v>542</v>
      </c>
      <c r="CU13" s="27">
        <v>44.6</v>
      </c>
      <c r="CV13" s="27">
        <v>45.1</v>
      </c>
      <c r="CW13" s="27">
        <v>47</v>
      </c>
      <c r="CX13" s="27">
        <v>48.7</v>
      </c>
      <c r="CY13" s="27">
        <v>51.6</v>
      </c>
      <c r="CZ13" s="27">
        <v>54.1</v>
      </c>
      <c r="DA13" s="27">
        <v>55</v>
      </c>
      <c r="DB13" s="27">
        <v>57</v>
      </c>
      <c r="DC13" s="27">
        <v>57.5</v>
      </c>
      <c r="DD13" s="27">
        <v>60.2</v>
      </c>
      <c r="DE13" s="27">
        <v>63</v>
      </c>
      <c r="DF13" s="27">
        <v>64.5</v>
      </c>
      <c r="DG13" s="27">
        <v>61.9</v>
      </c>
      <c r="DH13" s="27">
        <v>66.099999999999994</v>
      </c>
      <c r="DI13" s="27">
        <v>65.5</v>
      </c>
      <c r="DJ13" s="27">
        <v>68</v>
      </c>
      <c r="DK13" s="27">
        <v>72.599999999999994</v>
      </c>
      <c r="DL13" s="27">
        <v>74</v>
      </c>
      <c r="DM13" s="27">
        <v>77.3</v>
      </c>
      <c r="DN13" s="27">
        <v>80.7</v>
      </c>
      <c r="DO13" s="27">
        <v>66.2</v>
      </c>
      <c r="DP13" s="38"/>
      <c r="DQ13" s="27"/>
      <c r="DR13" s="34" t="s">
        <v>542</v>
      </c>
      <c r="DS13" s="27">
        <v>5</v>
      </c>
      <c r="DT13" s="27">
        <v>4.8</v>
      </c>
      <c r="DU13" s="27">
        <v>5.0999999999999996</v>
      </c>
      <c r="DV13" s="27">
        <v>5.3</v>
      </c>
      <c r="DW13" s="27">
        <v>5.5</v>
      </c>
      <c r="DX13" s="27">
        <v>5.2</v>
      </c>
      <c r="DY13" s="27">
        <v>5.6</v>
      </c>
      <c r="DZ13" s="27">
        <v>5.7</v>
      </c>
      <c r="EA13" s="27">
        <v>5.4</v>
      </c>
      <c r="EB13" s="27">
        <v>5.7</v>
      </c>
      <c r="EC13" s="27">
        <v>6.4</v>
      </c>
      <c r="ED13" s="27">
        <v>6.2</v>
      </c>
      <c r="EE13" s="27">
        <v>7.9</v>
      </c>
      <c r="EF13" s="27">
        <v>8.3000000000000007</v>
      </c>
      <c r="EG13" s="27">
        <v>8.5</v>
      </c>
      <c r="EH13" s="27">
        <v>8.3000000000000007</v>
      </c>
      <c r="EI13" s="27">
        <v>8.6999999999999993</v>
      </c>
      <c r="EJ13" s="27">
        <v>8.8000000000000007</v>
      </c>
      <c r="EK13" s="27">
        <v>9.9</v>
      </c>
      <c r="EL13" s="27">
        <v>10</v>
      </c>
      <c r="EM13" s="27">
        <v>9.1999999999999993</v>
      </c>
      <c r="EO13" s="11"/>
      <c r="EP13" s="6" t="s">
        <v>541</v>
      </c>
      <c r="EQ13" s="11">
        <v>8.8000000000000007</v>
      </c>
      <c r="ER13" s="11">
        <v>8.6999999999999993</v>
      </c>
      <c r="ES13" s="11">
        <v>9.6</v>
      </c>
      <c r="ET13" s="11">
        <v>10.1</v>
      </c>
      <c r="EU13" s="11">
        <v>9.8000000000000007</v>
      </c>
      <c r="EV13" s="11">
        <v>9.6999999999999993</v>
      </c>
      <c r="EW13" s="11">
        <v>9.9</v>
      </c>
      <c r="EX13" s="11">
        <v>11.1</v>
      </c>
      <c r="EY13" s="11">
        <v>12.3</v>
      </c>
      <c r="EZ13" s="11">
        <v>13.1</v>
      </c>
      <c r="FA13" s="11">
        <v>13.8</v>
      </c>
      <c r="FB13" s="11">
        <v>11.9</v>
      </c>
      <c r="FC13" s="11">
        <v>14.1</v>
      </c>
      <c r="FD13" s="11">
        <v>15</v>
      </c>
      <c r="FE13" s="11">
        <v>14.4</v>
      </c>
      <c r="FF13" s="11">
        <v>15.7</v>
      </c>
      <c r="FG13" s="11">
        <v>16.5</v>
      </c>
      <c r="FH13" s="11">
        <v>17</v>
      </c>
      <c r="FI13" s="11">
        <v>16.8</v>
      </c>
      <c r="FJ13" s="11">
        <v>17</v>
      </c>
      <c r="FK13" s="11">
        <v>15.6</v>
      </c>
      <c r="FM13" s="11"/>
      <c r="FN13" s="6" t="s">
        <v>541</v>
      </c>
      <c r="FO13" s="11">
        <v>30.8</v>
      </c>
      <c r="FP13" s="11">
        <v>32.299999999999997</v>
      </c>
      <c r="FQ13" s="11">
        <v>32.9</v>
      </c>
      <c r="FR13" s="11">
        <v>31</v>
      </c>
      <c r="FS13" s="11">
        <v>30.3</v>
      </c>
      <c r="FT13" s="11">
        <v>31.6</v>
      </c>
      <c r="FU13" s="11">
        <v>30.9</v>
      </c>
      <c r="FV13" s="11">
        <v>33.6</v>
      </c>
      <c r="FW13" s="11">
        <v>32.5</v>
      </c>
      <c r="FX13" s="11">
        <v>31.7</v>
      </c>
      <c r="FY13" s="11">
        <v>31.7</v>
      </c>
      <c r="FZ13" s="11">
        <v>30.2</v>
      </c>
      <c r="GA13" s="11">
        <v>33</v>
      </c>
      <c r="GB13" s="11">
        <v>36.200000000000003</v>
      </c>
      <c r="GC13" s="11">
        <v>38.5</v>
      </c>
      <c r="GD13" s="11">
        <v>37.700000000000003</v>
      </c>
      <c r="GE13" s="11">
        <v>40.5</v>
      </c>
      <c r="GF13" s="11">
        <v>42.3</v>
      </c>
      <c r="GG13" s="11">
        <v>44</v>
      </c>
      <c r="GH13" s="11">
        <v>46.4</v>
      </c>
      <c r="GI13" s="11">
        <v>39.6</v>
      </c>
      <c r="GK13" s="11"/>
      <c r="GL13" s="6" t="s">
        <v>541</v>
      </c>
      <c r="GM13" s="11">
        <v>21.6</v>
      </c>
      <c r="GN13" s="11">
        <v>21.3</v>
      </c>
      <c r="GO13" s="11">
        <v>21.6</v>
      </c>
      <c r="GP13" s="11">
        <v>21.4</v>
      </c>
      <c r="GQ13" s="11">
        <v>22.3</v>
      </c>
      <c r="GR13" s="11">
        <v>21.2</v>
      </c>
      <c r="GS13" s="11">
        <v>19.5</v>
      </c>
      <c r="GT13" s="11">
        <v>21.4</v>
      </c>
      <c r="GU13" s="11">
        <v>21.3</v>
      </c>
      <c r="GV13" s="11">
        <v>20.8</v>
      </c>
      <c r="GW13" s="11">
        <v>21.5</v>
      </c>
      <c r="GX13" s="11">
        <v>20.6</v>
      </c>
      <c r="GY13" s="11">
        <v>21.1</v>
      </c>
      <c r="GZ13" s="11">
        <v>21.8</v>
      </c>
      <c r="HA13" s="11">
        <v>22.6</v>
      </c>
      <c r="HB13" s="11">
        <v>23.8</v>
      </c>
      <c r="HC13" s="11">
        <v>26.6</v>
      </c>
      <c r="HD13" s="11">
        <v>27.4</v>
      </c>
      <c r="HE13" s="11">
        <v>29.1</v>
      </c>
      <c r="HF13" s="11">
        <v>29</v>
      </c>
      <c r="HG13" s="11">
        <v>26.7</v>
      </c>
    </row>
    <row r="14" spans="1:215" ht="15">
      <c r="A14" s="1"/>
      <c r="B14" s="18" t="s">
        <v>296</v>
      </c>
      <c r="C14" s="1"/>
      <c r="D14" s="1"/>
      <c r="E14" s="1"/>
      <c r="F14" s="1"/>
      <c r="G14" s="1"/>
      <c r="H14" s="1"/>
      <c r="I14" s="1"/>
      <c r="J14" s="1"/>
      <c r="K14" s="1"/>
      <c r="L14" s="1"/>
      <c r="M14" s="1"/>
      <c r="N14" s="1"/>
      <c r="O14" s="1"/>
      <c r="P14" s="1"/>
      <c r="Q14" s="1"/>
      <c r="R14" s="1"/>
      <c r="S14" s="1"/>
      <c r="T14" s="1"/>
      <c r="U14" s="1"/>
      <c r="V14" s="1"/>
      <c r="W14" s="1"/>
      <c r="Y14" s="1"/>
      <c r="Z14" s="18" t="s">
        <v>296</v>
      </c>
      <c r="AA14" s="1"/>
      <c r="AB14" s="1"/>
      <c r="AC14" s="1"/>
      <c r="AD14" s="1"/>
      <c r="AE14" s="1"/>
      <c r="AF14" s="1"/>
      <c r="AG14" s="1"/>
      <c r="AH14" s="1"/>
      <c r="AI14" s="1"/>
      <c r="AJ14" s="1"/>
      <c r="AK14" s="1"/>
      <c r="AL14" s="1"/>
      <c r="AM14" s="1"/>
      <c r="AN14" s="1"/>
      <c r="AO14" s="1"/>
      <c r="AP14" s="1"/>
      <c r="AQ14" s="1"/>
      <c r="AR14" s="1"/>
      <c r="AS14" s="1"/>
      <c r="AT14" s="1"/>
      <c r="AU14" s="1"/>
      <c r="AW14" s="22"/>
      <c r="AX14" s="28" t="s">
        <v>297</v>
      </c>
      <c r="AY14" s="22"/>
      <c r="AZ14" s="22"/>
      <c r="BA14" s="22"/>
      <c r="BB14" s="22"/>
      <c r="BC14" s="22"/>
      <c r="BD14" s="22"/>
      <c r="BE14" s="22"/>
      <c r="BF14" s="22"/>
      <c r="BG14" s="22"/>
      <c r="BH14" s="22"/>
      <c r="BI14" s="22"/>
      <c r="BJ14" s="22"/>
      <c r="BK14" s="22"/>
      <c r="BL14" s="22"/>
      <c r="BM14" s="22"/>
      <c r="BN14" s="22"/>
      <c r="BO14" s="22"/>
      <c r="BP14" s="22"/>
      <c r="BQ14" s="22"/>
      <c r="BR14" s="22"/>
      <c r="BS14" s="22"/>
      <c r="BT14" s="38"/>
      <c r="BU14" s="22"/>
      <c r="BV14" s="28" t="s">
        <v>297</v>
      </c>
      <c r="BW14" s="22"/>
      <c r="BX14" s="22"/>
      <c r="BY14" s="22"/>
      <c r="BZ14" s="22"/>
      <c r="CA14" s="22"/>
      <c r="CB14" s="22"/>
      <c r="CC14" s="22"/>
      <c r="CD14" s="22"/>
      <c r="CE14" s="22"/>
      <c r="CF14" s="22"/>
      <c r="CG14" s="22"/>
      <c r="CH14" s="22"/>
      <c r="CI14" s="22"/>
      <c r="CJ14" s="22"/>
      <c r="CK14" s="22"/>
      <c r="CL14" s="22"/>
      <c r="CM14" s="22"/>
      <c r="CN14" s="22"/>
      <c r="CO14" s="22"/>
      <c r="CP14" s="22"/>
      <c r="CQ14" s="22"/>
      <c r="CR14" s="38"/>
      <c r="CS14" s="22"/>
      <c r="CT14" s="28" t="s">
        <v>297</v>
      </c>
      <c r="CU14" s="22"/>
      <c r="CV14" s="22"/>
      <c r="CW14" s="22"/>
      <c r="CX14" s="22"/>
      <c r="CY14" s="22"/>
      <c r="CZ14" s="22"/>
      <c r="DA14" s="22"/>
      <c r="DB14" s="22"/>
      <c r="DC14" s="22"/>
      <c r="DD14" s="22"/>
      <c r="DE14" s="22"/>
      <c r="DF14" s="22"/>
      <c r="DG14" s="22"/>
      <c r="DH14" s="22"/>
      <c r="DI14" s="22"/>
      <c r="DJ14" s="22"/>
      <c r="DK14" s="22"/>
      <c r="DL14" s="22"/>
      <c r="DM14" s="22"/>
      <c r="DN14" s="22"/>
      <c r="DO14" s="22"/>
      <c r="DP14" s="38"/>
      <c r="DQ14" s="22"/>
      <c r="DR14" s="28" t="s">
        <v>297</v>
      </c>
      <c r="DS14" s="22"/>
      <c r="DT14" s="22"/>
      <c r="DU14" s="22"/>
      <c r="DV14" s="22"/>
      <c r="DW14" s="22"/>
      <c r="DX14" s="22"/>
      <c r="DY14" s="22"/>
      <c r="DZ14" s="22"/>
      <c r="EA14" s="22"/>
      <c r="EB14" s="22"/>
      <c r="EC14" s="22"/>
      <c r="ED14" s="22"/>
      <c r="EE14" s="22"/>
      <c r="EF14" s="22"/>
      <c r="EG14" s="22"/>
      <c r="EH14" s="22"/>
      <c r="EI14" s="22"/>
      <c r="EJ14" s="22"/>
      <c r="EK14" s="22"/>
      <c r="EL14" s="22"/>
      <c r="EM14" s="22"/>
      <c r="EO14" s="1"/>
      <c r="EP14" s="18" t="s">
        <v>296</v>
      </c>
      <c r="EQ14" s="1"/>
      <c r="ER14" s="1"/>
      <c r="ES14" s="1"/>
      <c r="ET14" s="1"/>
      <c r="EU14" s="1"/>
      <c r="EV14" s="1"/>
      <c r="EW14" s="1"/>
      <c r="EX14" s="1"/>
      <c r="EY14" s="1"/>
      <c r="EZ14" s="1"/>
      <c r="FA14" s="1"/>
      <c r="FB14" s="1"/>
      <c r="FC14" s="1"/>
      <c r="FD14" s="1"/>
      <c r="FE14" s="1"/>
      <c r="FF14" s="1"/>
      <c r="FG14" s="1"/>
      <c r="FH14" s="1"/>
      <c r="FI14" s="1"/>
      <c r="FJ14" s="1"/>
      <c r="FK14" s="1"/>
      <c r="FM14" s="1"/>
      <c r="FN14" s="18" t="s">
        <v>296</v>
      </c>
      <c r="FO14" s="1"/>
      <c r="FP14" s="1"/>
      <c r="FQ14" s="1"/>
      <c r="FR14" s="1"/>
      <c r="FS14" s="1"/>
      <c r="FT14" s="1"/>
      <c r="FU14" s="1"/>
      <c r="FV14" s="1"/>
      <c r="FW14" s="1"/>
      <c r="FX14" s="1"/>
      <c r="FY14" s="1"/>
      <c r="FZ14" s="1"/>
      <c r="GA14" s="1"/>
      <c r="GB14" s="1"/>
      <c r="GC14" s="1"/>
      <c r="GD14" s="1"/>
      <c r="GE14" s="1"/>
      <c r="GF14" s="1"/>
      <c r="GG14" s="1"/>
      <c r="GH14" s="1"/>
      <c r="GI14" s="1"/>
      <c r="GK14" s="1"/>
      <c r="GL14" s="18" t="s">
        <v>296</v>
      </c>
      <c r="GM14" s="1"/>
      <c r="GN14" s="1"/>
      <c r="GO14" s="1"/>
      <c r="GP14" s="1"/>
      <c r="GQ14" s="1"/>
      <c r="GR14" s="1"/>
      <c r="GS14" s="1"/>
      <c r="GT14" s="1"/>
      <c r="GU14" s="1"/>
      <c r="GV14" s="1"/>
      <c r="GW14" s="1"/>
      <c r="GX14" s="1"/>
      <c r="GY14" s="1"/>
      <c r="GZ14" s="1"/>
      <c r="HA14" s="1"/>
      <c r="HB14" s="1"/>
      <c r="HC14" s="1"/>
      <c r="HD14" s="1"/>
      <c r="HE14" s="1"/>
      <c r="HF14" s="1"/>
      <c r="HG14" s="1"/>
    </row>
    <row r="15" spans="1:215" ht="15">
      <c r="A15" s="1"/>
      <c r="B15" s="7" t="s">
        <v>298</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Y15" s="1"/>
      <c r="Z15" s="7" t="s">
        <v>298</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W15" s="22"/>
      <c r="AX15" s="39" t="s">
        <v>299</v>
      </c>
      <c r="AY15" s="22">
        <v>0</v>
      </c>
      <c r="AZ15" s="22">
        <v>0</v>
      </c>
      <c r="BA15" s="22">
        <v>0</v>
      </c>
      <c r="BB15" s="22">
        <v>0</v>
      </c>
      <c r="BC15" s="22">
        <v>0</v>
      </c>
      <c r="BD15" s="22">
        <v>0</v>
      </c>
      <c r="BE15" s="22">
        <v>0</v>
      </c>
      <c r="BF15" s="22">
        <v>0</v>
      </c>
      <c r="BG15" s="22">
        <v>0</v>
      </c>
      <c r="BH15" s="22">
        <v>0</v>
      </c>
      <c r="BI15" s="22">
        <v>0</v>
      </c>
      <c r="BJ15" s="22">
        <v>0</v>
      </c>
      <c r="BK15" s="22">
        <v>0</v>
      </c>
      <c r="BL15" s="22">
        <v>0</v>
      </c>
      <c r="BM15" s="22">
        <v>0</v>
      </c>
      <c r="BN15" s="22">
        <v>0</v>
      </c>
      <c r="BO15" s="22">
        <v>0</v>
      </c>
      <c r="BP15" s="22">
        <v>0</v>
      </c>
      <c r="BQ15" s="22">
        <v>0</v>
      </c>
      <c r="BR15" s="22">
        <v>0</v>
      </c>
      <c r="BS15" s="22">
        <v>0</v>
      </c>
      <c r="BT15" s="38"/>
      <c r="BU15" s="22"/>
      <c r="BV15" s="39" t="s">
        <v>299</v>
      </c>
      <c r="BW15" s="22">
        <v>0</v>
      </c>
      <c r="BX15" s="22">
        <v>0</v>
      </c>
      <c r="BY15" s="22">
        <v>0</v>
      </c>
      <c r="BZ15" s="22">
        <v>0</v>
      </c>
      <c r="CA15" s="22">
        <v>0</v>
      </c>
      <c r="CB15" s="22">
        <v>0</v>
      </c>
      <c r="CC15" s="22">
        <v>0</v>
      </c>
      <c r="CD15" s="22">
        <v>0</v>
      </c>
      <c r="CE15" s="22">
        <v>0</v>
      </c>
      <c r="CF15" s="22">
        <v>0</v>
      </c>
      <c r="CG15" s="22">
        <v>0</v>
      </c>
      <c r="CH15" s="22">
        <v>0</v>
      </c>
      <c r="CI15" s="22">
        <v>0</v>
      </c>
      <c r="CJ15" s="22">
        <v>0</v>
      </c>
      <c r="CK15" s="22">
        <v>0</v>
      </c>
      <c r="CL15" s="22">
        <v>0</v>
      </c>
      <c r="CM15" s="22">
        <v>0</v>
      </c>
      <c r="CN15" s="22">
        <v>0</v>
      </c>
      <c r="CO15" s="22">
        <v>0</v>
      </c>
      <c r="CP15" s="22">
        <v>0</v>
      </c>
      <c r="CQ15" s="22">
        <v>0</v>
      </c>
      <c r="CR15" s="38"/>
      <c r="CS15" s="22"/>
      <c r="CT15" s="39" t="s">
        <v>299</v>
      </c>
      <c r="CU15" s="22">
        <v>0</v>
      </c>
      <c r="CV15" s="22">
        <v>0</v>
      </c>
      <c r="CW15" s="22">
        <v>0</v>
      </c>
      <c r="CX15" s="22">
        <v>0.1</v>
      </c>
      <c r="CY15" s="22">
        <v>0.1</v>
      </c>
      <c r="CZ15" s="22">
        <v>0.1</v>
      </c>
      <c r="DA15" s="22">
        <v>0.1</v>
      </c>
      <c r="DB15" s="22">
        <v>0.1</v>
      </c>
      <c r="DC15" s="22">
        <v>0.1</v>
      </c>
      <c r="DD15" s="22">
        <v>0.1</v>
      </c>
      <c r="DE15" s="22">
        <v>0.1</v>
      </c>
      <c r="DF15" s="22">
        <v>0.1</v>
      </c>
      <c r="DG15" s="22">
        <v>0</v>
      </c>
      <c r="DH15" s="22">
        <v>0</v>
      </c>
      <c r="DI15" s="22">
        <v>0</v>
      </c>
      <c r="DJ15" s="22">
        <v>0</v>
      </c>
      <c r="DK15" s="22">
        <v>0</v>
      </c>
      <c r="DL15" s="22">
        <v>0</v>
      </c>
      <c r="DM15" s="22">
        <v>0</v>
      </c>
      <c r="DN15" s="22">
        <v>0</v>
      </c>
      <c r="DO15" s="22">
        <v>0</v>
      </c>
      <c r="DP15" s="38"/>
      <c r="DQ15" s="22"/>
      <c r="DR15" s="39" t="s">
        <v>299</v>
      </c>
      <c r="DS15" s="22">
        <v>0</v>
      </c>
      <c r="DT15" s="22">
        <v>0</v>
      </c>
      <c r="DU15" s="22">
        <v>0</v>
      </c>
      <c r="DV15" s="22">
        <v>0</v>
      </c>
      <c r="DW15" s="22">
        <v>0</v>
      </c>
      <c r="DX15" s="22">
        <v>0</v>
      </c>
      <c r="DY15" s="22">
        <v>0</v>
      </c>
      <c r="DZ15" s="22">
        <v>0</v>
      </c>
      <c r="EA15" s="22">
        <v>0</v>
      </c>
      <c r="EB15" s="22">
        <v>0</v>
      </c>
      <c r="EC15" s="22">
        <v>0</v>
      </c>
      <c r="ED15" s="22">
        <v>0</v>
      </c>
      <c r="EE15" s="22">
        <v>0</v>
      </c>
      <c r="EF15" s="22">
        <v>0</v>
      </c>
      <c r="EG15" s="22">
        <v>0</v>
      </c>
      <c r="EH15" s="22">
        <v>0</v>
      </c>
      <c r="EI15" s="22">
        <v>0</v>
      </c>
      <c r="EJ15" s="22">
        <v>0</v>
      </c>
      <c r="EK15" s="22">
        <v>0</v>
      </c>
      <c r="EL15" s="22">
        <v>0</v>
      </c>
      <c r="EM15" s="22">
        <v>0</v>
      </c>
      <c r="EO15" s="1"/>
      <c r="EP15" s="7" t="s">
        <v>298</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M15" s="1"/>
      <c r="FN15" s="7" t="s">
        <v>298</v>
      </c>
      <c r="FO15" s="1">
        <v>0</v>
      </c>
      <c r="FP15" s="1">
        <v>0</v>
      </c>
      <c r="FQ15" s="1">
        <v>0</v>
      </c>
      <c r="FR15" s="1">
        <v>0</v>
      </c>
      <c r="FS15" s="1">
        <v>0</v>
      </c>
      <c r="FT15" s="1">
        <v>0</v>
      </c>
      <c r="FU15" s="1">
        <v>0</v>
      </c>
      <c r="FV15" s="1">
        <v>0</v>
      </c>
      <c r="FW15" s="1">
        <v>0</v>
      </c>
      <c r="FX15" s="1">
        <v>0</v>
      </c>
      <c r="FY15" s="1">
        <v>0</v>
      </c>
      <c r="FZ15" s="1">
        <v>0</v>
      </c>
      <c r="GA15" s="1">
        <v>0</v>
      </c>
      <c r="GB15" s="1">
        <v>0</v>
      </c>
      <c r="GC15" s="1">
        <v>0</v>
      </c>
      <c r="GD15" s="1">
        <v>0</v>
      </c>
      <c r="GE15" s="1">
        <v>0</v>
      </c>
      <c r="GF15" s="1">
        <v>0</v>
      </c>
      <c r="GG15" s="1">
        <v>0</v>
      </c>
      <c r="GH15" s="1">
        <v>0</v>
      </c>
      <c r="GI15" s="1">
        <v>0</v>
      </c>
      <c r="GK15" s="1"/>
      <c r="GL15" s="7" t="s">
        <v>298</v>
      </c>
      <c r="GM15" s="1">
        <v>0</v>
      </c>
      <c r="GN15" s="1">
        <v>0</v>
      </c>
      <c r="GO15" s="1">
        <v>0</v>
      </c>
      <c r="GP15" s="1">
        <v>0</v>
      </c>
      <c r="GQ15" s="1">
        <v>0</v>
      </c>
      <c r="GR15" s="1">
        <v>0</v>
      </c>
      <c r="GS15" s="1">
        <v>0</v>
      </c>
      <c r="GT15" s="1">
        <v>0</v>
      </c>
      <c r="GU15" s="1">
        <v>0</v>
      </c>
      <c r="GV15" s="1">
        <v>0</v>
      </c>
      <c r="GW15" s="1">
        <v>0</v>
      </c>
      <c r="GX15" s="1">
        <v>0.1</v>
      </c>
      <c r="GY15" s="1">
        <v>0.1</v>
      </c>
      <c r="GZ15" s="1">
        <v>0.1</v>
      </c>
      <c r="HA15" s="1">
        <v>0.1</v>
      </c>
      <c r="HB15" s="1">
        <v>0.1</v>
      </c>
      <c r="HC15" s="1">
        <v>0.1</v>
      </c>
      <c r="HD15" s="1">
        <v>0</v>
      </c>
      <c r="HE15" s="1">
        <v>0</v>
      </c>
      <c r="HF15" s="1">
        <v>0</v>
      </c>
      <c r="HG15" s="1">
        <v>0</v>
      </c>
    </row>
    <row r="16" spans="1:215" ht="15">
      <c r="A16" s="1"/>
      <c r="B16" s="19" t="s">
        <v>300</v>
      </c>
      <c r="C16" s="1">
        <v>0.6</v>
      </c>
      <c r="D16" s="1">
        <v>0.6</v>
      </c>
      <c r="E16" s="1">
        <v>0.7</v>
      </c>
      <c r="F16" s="1">
        <v>0.7</v>
      </c>
      <c r="G16" s="1">
        <v>0.8</v>
      </c>
      <c r="H16" s="1">
        <v>0.8</v>
      </c>
      <c r="I16" s="1">
        <v>0.8</v>
      </c>
      <c r="J16" s="1">
        <v>0.8</v>
      </c>
      <c r="K16" s="1">
        <v>0.8</v>
      </c>
      <c r="L16" s="1">
        <v>0.8</v>
      </c>
      <c r="M16" s="1">
        <v>0.8</v>
      </c>
      <c r="N16" s="1">
        <v>0.9</v>
      </c>
      <c r="O16" s="1">
        <v>0.9</v>
      </c>
      <c r="P16" s="1">
        <v>0.8</v>
      </c>
      <c r="Q16" s="1">
        <v>0.7</v>
      </c>
      <c r="R16" s="1">
        <v>0.8</v>
      </c>
      <c r="S16" s="1">
        <v>0.9</v>
      </c>
      <c r="T16" s="1">
        <v>1</v>
      </c>
      <c r="U16" s="1">
        <v>0.9</v>
      </c>
      <c r="V16" s="1">
        <v>1</v>
      </c>
      <c r="W16" s="1">
        <v>0.9</v>
      </c>
      <c r="Y16" s="1"/>
      <c r="Z16" s="19" t="s">
        <v>300</v>
      </c>
      <c r="AA16" s="1">
        <v>4</v>
      </c>
      <c r="AB16" s="1">
        <v>3.7</v>
      </c>
      <c r="AC16" s="1">
        <v>3.9</v>
      </c>
      <c r="AD16" s="1">
        <v>4</v>
      </c>
      <c r="AE16" s="1">
        <v>4.0999999999999996</v>
      </c>
      <c r="AF16" s="1">
        <v>4.0999999999999996</v>
      </c>
      <c r="AG16" s="1">
        <v>4.0999999999999996</v>
      </c>
      <c r="AH16" s="1">
        <v>3.9</v>
      </c>
      <c r="AI16" s="1">
        <v>4.0999999999999996</v>
      </c>
      <c r="AJ16" s="1">
        <v>3.7</v>
      </c>
      <c r="AK16" s="1">
        <v>4</v>
      </c>
      <c r="AL16" s="1">
        <v>4.4000000000000004</v>
      </c>
      <c r="AM16" s="1">
        <v>4.5</v>
      </c>
      <c r="AN16" s="1">
        <v>4</v>
      </c>
      <c r="AO16" s="1">
        <v>3.7</v>
      </c>
      <c r="AP16" s="1">
        <v>4.8</v>
      </c>
      <c r="AQ16" s="1">
        <v>5.0999999999999996</v>
      </c>
      <c r="AR16" s="1">
        <v>5.5</v>
      </c>
      <c r="AS16" s="1">
        <v>5.7</v>
      </c>
      <c r="AT16" s="1">
        <v>5.8</v>
      </c>
      <c r="AU16" s="1">
        <v>5.0999999999999996</v>
      </c>
      <c r="AW16" s="22"/>
      <c r="AX16" s="29" t="s">
        <v>301</v>
      </c>
      <c r="AY16" s="22">
        <v>3.2</v>
      </c>
      <c r="AZ16" s="22">
        <v>3.1</v>
      </c>
      <c r="BA16" s="22">
        <v>3.3</v>
      </c>
      <c r="BB16" s="22">
        <v>3.4</v>
      </c>
      <c r="BC16" s="22">
        <v>3.5</v>
      </c>
      <c r="BD16" s="22">
        <v>3.5</v>
      </c>
      <c r="BE16" s="22">
        <v>3.5</v>
      </c>
      <c r="BF16" s="22">
        <v>3.5</v>
      </c>
      <c r="BG16" s="22">
        <v>3.6</v>
      </c>
      <c r="BH16" s="22">
        <v>3.3</v>
      </c>
      <c r="BI16" s="22">
        <v>3.6</v>
      </c>
      <c r="BJ16" s="22">
        <v>4.3</v>
      </c>
      <c r="BK16" s="22">
        <v>4.3</v>
      </c>
      <c r="BL16" s="22">
        <v>3.6</v>
      </c>
      <c r="BM16" s="22">
        <v>3.3</v>
      </c>
      <c r="BN16" s="22">
        <v>4.2</v>
      </c>
      <c r="BO16" s="22">
        <v>4.9000000000000004</v>
      </c>
      <c r="BP16" s="22">
        <v>4.5</v>
      </c>
      <c r="BQ16" s="22">
        <v>4.5</v>
      </c>
      <c r="BR16" s="22">
        <v>4.5</v>
      </c>
      <c r="BS16" s="22">
        <v>4</v>
      </c>
      <c r="BT16" s="38"/>
      <c r="BU16" s="22"/>
      <c r="BV16" s="29" t="s">
        <v>301</v>
      </c>
      <c r="BW16" s="22">
        <v>24.4</v>
      </c>
      <c r="BX16" s="22">
        <v>25</v>
      </c>
      <c r="BY16" s="22">
        <v>26</v>
      </c>
      <c r="BZ16" s="22">
        <v>27.5</v>
      </c>
      <c r="CA16" s="22">
        <v>27.8</v>
      </c>
      <c r="CB16" s="22">
        <v>28.3</v>
      </c>
      <c r="CC16" s="22">
        <v>28.3</v>
      </c>
      <c r="CD16" s="22">
        <v>30.2</v>
      </c>
      <c r="CE16" s="22">
        <v>28.8</v>
      </c>
      <c r="CF16" s="22">
        <v>30.1</v>
      </c>
      <c r="CG16" s="22">
        <v>30.7</v>
      </c>
      <c r="CH16" s="22">
        <v>31.8</v>
      </c>
      <c r="CI16" s="22">
        <v>31.7</v>
      </c>
      <c r="CJ16" s="22">
        <v>32.299999999999997</v>
      </c>
      <c r="CK16" s="22">
        <v>31.3</v>
      </c>
      <c r="CL16" s="22">
        <v>34.299999999999997</v>
      </c>
      <c r="CM16" s="22">
        <v>36.4</v>
      </c>
      <c r="CN16" s="22">
        <v>39.5</v>
      </c>
      <c r="CO16" s="22">
        <v>40.799999999999997</v>
      </c>
      <c r="CP16" s="22">
        <v>42.7</v>
      </c>
      <c r="CQ16" s="22">
        <v>36.9</v>
      </c>
      <c r="CR16" s="38"/>
      <c r="CS16" s="22"/>
      <c r="CT16" s="29" t="s">
        <v>301</v>
      </c>
      <c r="CU16" s="22">
        <v>42</v>
      </c>
      <c r="CV16" s="22">
        <v>42.3</v>
      </c>
      <c r="CW16" s="22">
        <v>45.3</v>
      </c>
      <c r="CX16" s="22">
        <v>46.8</v>
      </c>
      <c r="CY16" s="22">
        <v>49.5</v>
      </c>
      <c r="CZ16" s="22">
        <v>52.2</v>
      </c>
      <c r="DA16" s="22">
        <v>52.2</v>
      </c>
      <c r="DB16" s="22">
        <v>52</v>
      </c>
      <c r="DC16" s="22">
        <v>51.8</v>
      </c>
      <c r="DD16" s="22">
        <v>55</v>
      </c>
      <c r="DE16" s="22">
        <v>57.3</v>
      </c>
      <c r="DF16" s="22">
        <v>57.8</v>
      </c>
      <c r="DG16" s="22">
        <v>54.5</v>
      </c>
      <c r="DH16" s="22">
        <v>59.6</v>
      </c>
      <c r="DI16" s="22">
        <v>59</v>
      </c>
      <c r="DJ16" s="22">
        <v>64.900000000000006</v>
      </c>
      <c r="DK16" s="22">
        <v>68.5</v>
      </c>
      <c r="DL16" s="22">
        <v>69.900000000000006</v>
      </c>
      <c r="DM16" s="22">
        <v>73.900000000000006</v>
      </c>
      <c r="DN16" s="22">
        <v>77.2</v>
      </c>
      <c r="DO16" s="22">
        <v>62.7</v>
      </c>
      <c r="DP16" s="38"/>
      <c r="DQ16" s="22"/>
      <c r="DR16" s="29" t="s">
        <v>301</v>
      </c>
      <c r="DS16" s="22">
        <v>4.5999999999999996</v>
      </c>
      <c r="DT16" s="22">
        <v>4.5</v>
      </c>
      <c r="DU16" s="22">
        <v>4.8</v>
      </c>
      <c r="DV16" s="22">
        <v>5</v>
      </c>
      <c r="DW16" s="22">
        <v>5.2</v>
      </c>
      <c r="DX16" s="22">
        <v>5</v>
      </c>
      <c r="DY16" s="22">
        <v>5.4</v>
      </c>
      <c r="DZ16" s="22">
        <v>5.5</v>
      </c>
      <c r="EA16" s="22">
        <v>4.9000000000000004</v>
      </c>
      <c r="EB16" s="22">
        <v>5.0999999999999996</v>
      </c>
      <c r="EC16" s="22">
        <v>5.8</v>
      </c>
      <c r="ED16" s="22">
        <v>5.6</v>
      </c>
      <c r="EE16" s="22">
        <v>7.3</v>
      </c>
      <c r="EF16" s="22">
        <v>7.6</v>
      </c>
      <c r="EG16" s="22">
        <v>7.8</v>
      </c>
      <c r="EH16" s="22">
        <v>8.1999999999999993</v>
      </c>
      <c r="EI16" s="22">
        <v>8.6</v>
      </c>
      <c r="EJ16" s="22">
        <v>8.6999999999999993</v>
      </c>
      <c r="EK16" s="22">
        <v>9.6999999999999993</v>
      </c>
      <c r="EL16" s="22">
        <v>9.9</v>
      </c>
      <c r="EM16" s="22">
        <v>9</v>
      </c>
      <c r="EO16" s="1"/>
      <c r="EP16" s="10" t="s">
        <v>300</v>
      </c>
      <c r="EQ16" s="1">
        <v>8</v>
      </c>
      <c r="ER16" s="1">
        <v>8</v>
      </c>
      <c r="ES16" s="1">
        <v>8.9</v>
      </c>
      <c r="ET16" s="1">
        <v>9.3000000000000007</v>
      </c>
      <c r="EU16" s="1">
        <v>9.1</v>
      </c>
      <c r="EV16" s="1">
        <v>9</v>
      </c>
      <c r="EW16" s="1">
        <v>9.5</v>
      </c>
      <c r="EX16" s="1">
        <v>10.8</v>
      </c>
      <c r="EY16" s="1">
        <v>11.9</v>
      </c>
      <c r="EZ16" s="1">
        <v>12.7</v>
      </c>
      <c r="FA16" s="1">
        <v>13.5</v>
      </c>
      <c r="FB16" s="1">
        <v>10.8</v>
      </c>
      <c r="FC16" s="1">
        <v>12.9</v>
      </c>
      <c r="FD16" s="1">
        <v>13.9</v>
      </c>
      <c r="FE16" s="1">
        <v>13.1</v>
      </c>
      <c r="FF16" s="1">
        <v>15.5</v>
      </c>
      <c r="FG16" s="1">
        <v>16.3</v>
      </c>
      <c r="FH16" s="1">
        <v>16.7</v>
      </c>
      <c r="FI16" s="1">
        <v>16.600000000000001</v>
      </c>
      <c r="FJ16" s="1">
        <v>16.7</v>
      </c>
      <c r="FK16" s="1">
        <v>15.3</v>
      </c>
      <c r="FM16" s="1"/>
      <c r="FN16" s="10" t="s">
        <v>300</v>
      </c>
      <c r="FO16" s="1">
        <v>27.2</v>
      </c>
      <c r="FP16" s="1">
        <v>28.4</v>
      </c>
      <c r="FQ16" s="1">
        <v>29.3</v>
      </c>
      <c r="FR16" s="1">
        <v>28.1</v>
      </c>
      <c r="FS16" s="1">
        <v>27.8</v>
      </c>
      <c r="FT16" s="1">
        <v>29.3</v>
      </c>
      <c r="FU16" s="1">
        <v>29.2</v>
      </c>
      <c r="FV16" s="1">
        <v>31.8</v>
      </c>
      <c r="FW16" s="1">
        <v>31.2</v>
      </c>
      <c r="FX16" s="1">
        <v>30.6</v>
      </c>
      <c r="FY16" s="1">
        <v>30.7</v>
      </c>
      <c r="FZ16" s="1">
        <v>27.8</v>
      </c>
      <c r="GA16" s="1">
        <v>30.3</v>
      </c>
      <c r="GB16" s="1">
        <v>33.700000000000003</v>
      </c>
      <c r="GC16" s="1">
        <v>35.799999999999997</v>
      </c>
      <c r="GD16" s="1">
        <v>36.5</v>
      </c>
      <c r="GE16" s="1">
        <v>39.4</v>
      </c>
      <c r="GF16" s="1">
        <v>41.2</v>
      </c>
      <c r="GG16" s="1">
        <v>42.9</v>
      </c>
      <c r="GH16" s="1">
        <v>45.3</v>
      </c>
      <c r="GI16" s="1">
        <v>38.4</v>
      </c>
      <c r="GK16" s="1"/>
      <c r="GL16" s="10" t="s">
        <v>300</v>
      </c>
      <c r="GM16" s="1">
        <v>18.3</v>
      </c>
      <c r="GN16" s="1">
        <v>17.8</v>
      </c>
      <c r="GO16" s="1">
        <v>18.3</v>
      </c>
      <c r="GP16" s="1">
        <v>18.5</v>
      </c>
      <c r="GQ16" s="1">
        <v>19.7</v>
      </c>
      <c r="GR16" s="1">
        <v>18.899999999999999</v>
      </c>
      <c r="GS16" s="1">
        <v>17.7</v>
      </c>
      <c r="GT16" s="1">
        <v>18.899999999999999</v>
      </c>
      <c r="GU16" s="1">
        <v>18.3</v>
      </c>
      <c r="GV16" s="1">
        <v>18.7</v>
      </c>
      <c r="GW16" s="1">
        <v>18.7</v>
      </c>
      <c r="GX16" s="1">
        <v>17.7</v>
      </c>
      <c r="GY16" s="1">
        <v>18.399999999999999</v>
      </c>
      <c r="GZ16" s="1">
        <v>19.3</v>
      </c>
      <c r="HA16" s="1">
        <v>20.3</v>
      </c>
      <c r="HB16" s="1">
        <v>22.1</v>
      </c>
      <c r="HC16" s="1">
        <v>25</v>
      </c>
      <c r="HD16" s="1">
        <v>25.7</v>
      </c>
      <c r="HE16" s="1">
        <v>26.6</v>
      </c>
      <c r="HF16" s="1">
        <v>26.6</v>
      </c>
      <c r="HG16" s="1">
        <v>24.6</v>
      </c>
    </row>
    <row r="17" spans="1:215" ht="15">
      <c r="A17" s="1"/>
      <c r="B17" s="19" t="s">
        <v>302</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Y17" s="1"/>
      <c r="Z17" s="19" t="s">
        <v>302</v>
      </c>
      <c r="AA17" s="1">
        <v>0.1</v>
      </c>
      <c r="AB17" s="1">
        <v>0.1</v>
      </c>
      <c r="AC17" s="1">
        <v>0.1</v>
      </c>
      <c r="AD17" s="1">
        <v>0.1</v>
      </c>
      <c r="AE17" s="1">
        <v>0.1</v>
      </c>
      <c r="AF17" s="1">
        <v>0.1</v>
      </c>
      <c r="AG17" s="1">
        <v>0</v>
      </c>
      <c r="AH17" s="1">
        <v>0</v>
      </c>
      <c r="AI17" s="1">
        <v>0</v>
      </c>
      <c r="AJ17" s="1">
        <v>0</v>
      </c>
      <c r="AK17" s="1">
        <v>0</v>
      </c>
      <c r="AL17" s="1">
        <v>0</v>
      </c>
      <c r="AM17" s="1">
        <v>0</v>
      </c>
      <c r="AN17" s="1">
        <v>0</v>
      </c>
      <c r="AO17" s="1">
        <v>0</v>
      </c>
      <c r="AP17" s="1">
        <v>0</v>
      </c>
      <c r="AQ17" s="1">
        <v>0</v>
      </c>
      <c r="AR17" s="1">
        <v>0</v>
      </c>
      <c r="AS17" s="1">
        <v>0</v>
      </c>
      <c r="AT17" s="1">
        <v>0</v>
      </c>
      <c r="AU17" s="1">
        <v>0</v>
      </c>
      <c r="AW17" s="22"/>
      <c r="AX17" s="29" t="s">
        <v>303</v>
      </c>
      <c r="AY17" s="22">
        <v>0.1</v>
      </c>
      <c r="AZ17" s="22">
        <v>0.1</v>
      </c>
      <c r="BA17" s="22">
        <v>0.1</v>
      </c>
      <c r="BB17" s="22">
        <v>0.1</v>
      </c>
      <c r="BC17" s="22">
        <v>0.1</v>
      </c>
      <c r="BD17" s="22">
        <v>0.1</v>
      </c>
      <c r="BE17" s="22">
        <v>0</v>
      </c>
      <c r="BF17" s="22">
        <v>0</v>
      </c>
      <c r="BG17" s="22">
        <v>0</v>
      </c>
      <c r="BH17" s="22">
        <v>0</v>
      </c>
      <c r="BI17" s="22">
        <v>0</v>
      </c>
      <c r="BJ17" s="22">
        <v>0</v>
      </c>
      <c r="BK17" s="22">
        <v>0</v>
      </c>
      <c r="BL17" s="22">
        <v>0</v>
      </c>
      <c r="BM17" s="22">
        <v>0</v>
      </c>
      <c r="BN17" s="22">
        <v>0</v>
      </c>
      <c r="BO17" s="22">
        <v>0</v>
      </c>
      <c r="BP17" s="22">
        <v>0</v>
      </c>
      <c r="BQ17" s="22">
        <v>0</v>
      </c>
      <c r="BR17" s="22">
        <v>0</v>
      </c>
      <c r="BS17" s="22">
        <v>0</v>
      </c>
      <c r="BT17" s="38"/>
      <c r="BU17" s="22"/>
      <c r="BV17" s="29" t="s">
        <v>303</v>
      </c>
      <c r="BW17" s="22">
        <v>0.4</v>
      </c>
      <c r="BX17" s="22">
        <v>0.4</v>
      </c>
      <c r="BY17" s="22">
        <v>0.3</v>
      </c>
      <c r="BZ17" s="22">
        <v>0.4</v>
      </c>
      <c r="CA17" s="22">
        <v>0.3</v>
      </c>
      <c r="CB17" s="22">
        <v>0.4</v>
      </c>
      <c r="CC17" s="22">
        <v>0.2</v>
      </c>
      <c r="CD17" s="22">
        <v>0.2</v>
      </c>
      <c r="CE17" s="22">
        <v>0.2</v>
      </c>
      <c r="CF17" s="22">
        <v>0.2</v>
      </c>
      <c r="CG17" s="22">
        <v>0.2</v>
      </c>
      <c r="CH17" s="22">
        <v>0.2</v>
      </c>
      <c r="CI17" s="22">
        <v>0.2</v>
      </c>
      <c r="CJ17" s="22">
        <v>0.3</v>
      </c>
      <c r="CK17" s="22">
        <v>0.2</v>
      </c>
      <c r="CL17" s="22">
        <v>0.3</v>
      </c>
      <c r="CM17" s="22">
        <v>0.4</v>
      </c>
      <c r="CN17" s="22">
        <v>0.5</v>
      </c>
      <c r="CO17" s="22">
        <v>0.5</v>
      </c>
      <c r="CP17" s="22">
        <v>0.5</v>
      </c>
      <c r="CQ17" s="22">
        <v>0.5</v>
      </c>
      <c r="CR17" s="38"/>
      <c r="CS17" s="22"/>
      <c r="CT17" s="29" t="s">
        <v>303</v>
      </c>
      <c r="CU17" s="22">
        <v>0.5</v>
      </c>
      <c r="CV17" s="22">
        <v>0.5</v>
      </c>
      <c r="CW17" s="22">
        <v>0.5</v>
      </c>
      <c r="CX17" s="22">
        <v>0.5</v>
      </c>
      <c r="CY17" s="22">
        <v>0.5</v>
      </c>
      <c r="CZ17" s="22">
        <v>0.6</v>
      </c>
      <c r="DA17" s="22">
        <v>0.2</v>
      </c>
      <c r="DB17" s="22">
        <v>0.1</v>
      </c>
      <c r="DC17" s="22">
        <v>0.2</v>
      </c>
      <c r="DD17" s="22">
        <v>0.2</v>
      </c>
      <c r="DE17" s="22">
        <v>0.3</v>
      </c>
      <c r="DF17" s="22">
        <v>0.3</v>
      </c>
      <c r="DG17" s="22">
        <v>0.3</v>
      </c>
      <c r="DH17" s="22">
        <v>0.4</v>
      </c>
      <c r="DI17" s="22">
        <v>0.5</v>
      </c>
      <c r="DJ17" s="22">
        <v>0.7</v>
      </c>
      <c r="DK17" s="22">
        <v>0.7</v>
      </c>
      <c r="DL17" s="22">
        <v>0.8</v>
      </c>
      <c r="DM17" s="22">
        <v>1</v>
      </c>
      <c r="DN17" s="22">
        <v>1</v>
      </c>
      <c r="DO17" s="22">
        <v>0.9</v>
      </c>
      <c r="DP17" s="38"/>
      <c r="DQ17" s="22"/>
      <c r="DR17" s="29" t="s">
        <v>303</v>
      </c>
      <c r="DS17" s="22">
        <v>0.1</v>
      </c>
      <c r="DT17" s="22">
        <v>0.1</v>
      </c>
      <c r="DU17" s="22">
        <v>0.1</v>
      </c>
      <c r="DV17" s="22">
        <v>0.1</v>
      </c>
      <c r="DW17" s="22">
        <v>0.1</v>
      </c>
      <c r="DX17" s="22">
        <v>0.1</v>
      </c>
      <c r="DY17" s="22">
        <v>0</v>
      </c>
      <c r="DZ17" s="22">
        <v>0</v>
      </c>
      <c r="EA17" s="22">
        <v>0</v>
      </c>
      <c r="EB17" s="22">
        <v>0</v>
      </c>
      <c r="EC17" s="22">
        <v>0</v>
      </c>
      <c r="ED17" s="22">
        <v>0</v>
      </c>
      <c r="EE17" s="22">
        <v>0</v>
      </c>
      <c r="EF17" s="22">
        <v>0</v>
      </c>
      <c r="EG17" s="22">
        <v>0</v>
      </c>
      <c r="EH17" s="22">
        <v>0</v>
      </c>
      <c r="EI17" s="22">
        <v>0</v>
      </c>
      <c r="EJ17" s="22">
        <v>0</v>
      </c>
      <c r="EK17" s="22">
        <v>0</v>
      </c>
      <c r="EL17" s="22">
        <v>0</v>
      </c>
      <c r="EM17" s="22">
        <v>0</v>
      </c>
      <c r="EO17" s="1"/>
      <c r="EP17" s="10" t="s">
        <v>302</v>
      </c>
      <c r="EQ17" s="1">
        <v>0.5</v>
      </c>
      <c r="ER17" s="1">
        <v>0.4</v>
      </c>
      <c r="ES17" s="1">
        <v>0.5</v>
      </c>
      <c r="ET17" s="1">
        <v>0.7</v>
      </c>
      <c r="EU17" s="1">
        <v>0.6</v>
      </c>
      <c r="EV17" s="1">
        <v>0.7</v>
      </c>
      <c r="EW17" s="1">
        <v>0.3</v>
      </c>
      <c r="EX17" s="1">
        <v>0.3</v>
      </c>
      <c r="EY17" s="1">
        <v>0.3</v>
      </c>
      <c r="EZ17" s="1">
        <v>0.3</v>
      </c>
      <c r="FA17" s="1">
        <v>0.3</v>
      </c>
      <c r="FB17" s="1">
        <v>0.2</v>
      </c>
      <c r="FC17" s="1">
        <v>0.2</v>
      </c>
      <c r="FD17" s="1">
        <v>0.2</v>
      </c>
      <c r="FE17" s="1">
        <v>0.2</v>
      </c>
      <c r="FF17" s="1">
        <v>0.2</v>
      </c>
      <c r="FG17" s="1">
        <v>0.2</v>
      </c>
      <c r="FH17" s="1">
        <v>0.2</v>
      </c>
      <c r="FI17" s="1">
        <v>0.2</v>
      </c>
      <c r="FJ17" s="1">
        <v>0.2</v>
      </c>
      <c r="FK17" s="1">
        <v>0.2</v>
      </c>
      <c r="FM17" s="1"/>
      <c r="FN17" s="10" t="s">
        <v>302</v>
      </c>
      <c r="FO17" s="1">
        <v>1.2</v>
      </c>
      <c r="FP17" s="1">
        <v>1.5</v>
      </c>
      <c r="FQ17" s="1">
        <v>1.8</v>
      </c>
      <c r="FR17" s="1">
        <v>1.4</v>
      </c>
      <c r="FS17" s="1">
        <v>1.1000000000000001</v>
      </c>
      <c r="FT17" s="1">
        <v>1.3</v>
      </c>
      <c r="FU17" s="1">
        <v>0.3</v>
      </c>
      <c r="FV17" s="1">
        <v>0.3</v>
      </c>
      <c r="FW17" s="1">
        <v>0.3</v>
      </c>
      <c r="FX17" s="1">
        <v>0.4</v>
      </c>
      <c r="FY17" s="1">
        <v>0.4</v>
      </c>
      <c r="FZ17" s="1">
        <v>0.4</v>
      </c>
      <c r="GA17" s="1">
        <v>0.3</v>
      </c>
      <c r="GB17" s="1">
        <v>0.3</v>
      </c>
      <c r="GC17" s="1">
        <v>0.4</v>
      </c>
      <c r="GD17" s="1">
        <v>0.4</v>
      </c>
      <c r="GE17" s="1">
        <v>0.4</v>
      </c>
      <c r="GF17" s="1">
        <v>0.5</v>
      </c>
      <c r="GG17" s="1">
        <v>0.5</v>
      </c>
      <c r="GH17" s="1">
        <v>0.6</v>
      </c>
      <c r="GI17" s="1">
        <v>0.6</v>
      </c>
      <c r="GK17" s="1"/>
      <c r="GL17" s="10" t="s">
        <v>302</v>
      </c>
      <c r="GM17" s="1">
        <v>1</v>
      </c>
      <c r="GN17" s="1">
        <v>1.2</v>
      </c>
      <c r="GO17" s="1">
        <v>1.2</v>
      </c>
      <c r="GP17" s="1">
        <v>1.1000000000000001</v>
      </c>
      <c r="GQ17" s="1">
        <v>1</v>
      </c>
      <c r="GR17" s="1">
        <v>0.9</v>
      </c>
      <c r="GS17" s="1">
        <v>0.2</v>
      </c>
      <c r="GT17" s="1">
        <v>0.2</v>
      </c>
      <c r="GU17" s="1">
        <v>0.3</v>
      </c>
      <c r="GV17" s="1">
        <v>0.2</v>
      </c>
      <c r="GW17" s="1">
        <v>0.2</v>
      </c>
      <c r="GX17" s="1">
        <v>0.2</v>
      </c>
      <c r="GY17" s="1">
        <v>0.2</v>
      </c>
      <c r="GZ17" s="1">
        <v>0.3</v>
      </c>
      <c r="HA17" s="1">
        <v>0.3</v>
      </c>
      <c r="HB17" s="1">
        <v>0.4</v>
      </c>
      <c r="HC17" s="1">
        <v>0.5</v>
      </c>
      <c r="HD17" s="1">
        <v>0.5</v>
      </c>
      <c r="HE17" s="1">
        <v>0.6</v>
      </c>
      <c r="HF17" s="1">
        <v>0.7</v>
      </c>
      <c r="HG17" s="1">
        <v>0.7</v>
      </c>
    </row>
    <row r="18" spans="1:215" ht="15">
      <c r="A18" s="1"/>
      <c r="B18" s="19" t="s">
        <v>304</v>
      </c>
      <c r="C18" s="2" t="s">
        <v>305</v>
      </c>
      <c r="D18" s="2" t="s">
        <v>305</v>
      </c>
      <c r="E18" s="2" t="s">
        <v>305</v>
      </c>
      <c r="F18" s="2" t="s">
        <v>305</v>
      </c>
      <c r="G18" s="2" t="s">
        <v>305</v>
      </c>
      <c r="H18" s="2" t="s">
        <v>305</v>
      </c>
      <c r="I18" s="2" t="s">
        <v>305</v>
      </c>
      <c r="J18" s="2" t="s">
        <v>305</v>
      </c>
      <c r="K18" s="2" t="s">
        <v>305</v>
      </c>
      <c r="L18" s="2" t="s">
        <v>305</v>
      </c>
      <c r="M18" s="2" t="s">
        <v>305</v>
      </c>
      <c r="N18" s="2">
        <v>0</v>
      </c>
      <c r="O18" s="2">
        <v>0</v>
      </c>
      <c r="P18" s="2">
        <v>0</v>
      </c>
      <c r="Q18" s="2">
        <v>0.1</v>
      </c>
      <c r="R18" s="2" t="s">
        <v>305</v>
      </c>
      <c r="S18" s="2" t="s">
        <v>305</v>
      </c>
      <c r="T18" s="2" t="s">
        <v>305</v>
      </c>
      <c r="U18" s="2" t="s">
        <v>305</v>
      </c>
      <c r="V18" s="2" t="s">
        <v>305</v>
      </c>
      <c r="W18" s="2" t="s">
        <v>305</v>
      </c>
      <c r="Y18" s="1"/>
      <c r="Z18" s="19" t="s">
        <v>304</v>
      </c>
      <c r="AA18" s="2" t="s">
        <v>305</v>
      </c>
      <c r="AB18" s="2" t="s">
        <v>305</v>
      </c>
      <c r="AC18" s="2" t="s">
        <v>305</v>
      </c>
      <c r="AD18" s="2" t="s">
        <v>305</v>
      </c>
      <c r="AE18" s="2" t="s">
        <v>305</v>
      </c>
      <c r="AF18" s="2" t="s">
        <v>305</v>
      </c>
      <c r="AG18" s="2" t="s">
        <v>305</v>
      </c>
      <c r="AH18" s="2" t="s">
        <v>305</v>
      </c>
      <c r="AI18" s="2" t="s">
        <v>305</v>
      </c>
      <c r="AJ18" s="2" t="s">
        <v>305</v>
      </c>
      <c r="AK18" s="2" t="s">
        <v>305</v>
      </c>
      <c r="AL18" s="2">
        <v>0.2</v>
      </c>
      <c r="AM18" s="2">
        <v>0.2</v>
      </c>
      <c r="AN18" s="2">
        <v>0</v>
      </c>
      <c r="AO18" s="2">
        <v>0</v>
      </c>
      <c r="AP18" s="2" t="s">
        <v>305</v>
      </c>
      <c r="AQ18" s="2" t="s">
        <v>305</v>
      </c>
      <c r="AR18" s="2" t="s">
        <v>305</v>
      </c>
      <c r="AS18" s="2" t="s">
        <v>305</v>
      </c>
      <c r="AT18" s="2" t="s">
        <v>305</v>
      </c>
      <c r="AU18" s="2" t="s">
        <v>305</v>
      </c>
      <c r="AW18" s="22"/>
      <c r="AX18" s="29" t="s">
        <v>306</v>
      </c>
      <c r="AY18" s="23" t="s">
        <v>307</v>
      </c>
      <c r="AZ18" s="23" t="s">
        <v>307</v>
      </c>
      <c r="BA18" s="23" t="s">
        <v>307</v>
      </c>
      <c r="BB18" s="23" t="s">
        <v>307</v>
      </c>
      <c r="BC18" s="23" t="s">
        <v>307</v>
      </c>
      <c r="BD18" s="23" t="s">
        <v>307</v>
      </c>
      <c r="BE18" s="23" t="s">
        <v>307</v>
      </c>
      <c r="BF18" s="23" t="s">
        <v>307</v>
      </c>
      <c r="BG18" s="23" t="s">
        <v>307</v>
      </c>
      <c r="BH18" s="23" t="s">
        <v>307</v>
      </c>
      <c r="BI18" s="23" t="s">
        <v>307</v>
      </c>
      <c r="BJ18" s="23">
        <v>0.2</v>
      </c>
      <c r="BK18" s="23">
        <v>0.2</v>
      </c>
      <c r="BL18" s="23">
        <v>0.1</v>
      </c>
      <c r="BM18" s="23">
        <v>0</v>
      </c>
      <c r="BN18" s="23" t="s">
        <v>307</v>
      </c>
      <c r="BO18" s="23" t="s">
        <v>307</v>
      </c>
      <c r="BP18" s="23" t="s">
        <v>307</v>
      </c>
      <c r="BQ18" s="23" t="s">
        <v>307</v>
      </c>
      <c r="BR18" s="23" t="s">
        <v>307</v>
      </c>
      <c r="BS18" s="23" t="s">
        <v>307</v>
      </c>
      <c r="BT18" s="38"/>
      <c r="BU18" s="22"/>
      <c r="BV18" s="29" t="s">
        <v>306</v>
      </c>
      <c r="BW18" s="23" t="s">
        <v>307</v>
      </c>
      <c r="BX18" s="23" t="s">
        <v>307</v>
      </c>
      <c r="BY18" s="23" t="s">
        <v>307</v>
      </c>
      <c r="BZ18" s="23" t="s">
        <v>307</v>
      </c>
      <c r="CA18" s="23" t="s">
        <v>307</v>
      </c>
      <c r="CB18" s="23" t="s">
        <v>307</v>
      </c>
      <c r="CC18" s="23" t="s">
        <v>307</v>
      </c>
      <c r="CD18" s="23" t="s">
        <v>307</v>
      </c>
      <c r="CE18" s="23" t="s">
        <v>307</v>
      </c>
      <c r="CF18" s="23" t="s">
        <v>307</v>
      </c>
      <c r="CG18" s="23" t="s">
        <v>307</v>
      </c>
      <c r="CH18" s="23">
        <v>1.2</v>
      </c>
      <c r="CI18" s="23">
        <v>1.1000000000000001</v>
      </c>
      <c r="CJ18" s="23">
        <v>1.1000000000000001</v>
      </c>
      <c r="CK18" s="23">
        <v>1.2</v>
      </c>
      <c r="CL18" s="23" t="s">
        <v>307</v>
      </c>
      <c r="CM18" s="23" t="s">
        <v>307</v>
      </c>
      <c r="CN18" s="23" t="s">
        <v>307</v>
      </c>
      <c r="CO18" s="23" t="s">
        <v>307</v>
      </c>
      <c r="CP18" s="23" t="s">
        <v>307</v>
      </c>
      <c r="CQ18" s="23" t="s">
        <v>307</v>
      </c>
      <c r="CR18" s="38"/>
      <c r="CS18" s="22"/>
      <c r="CT18" s="29" t="s">
        <v>306</v>
      </c>
      <c r="CU18" s="23" t="s">
        <v>307</v>
      </c>
      <c r="CV18" s="23" t="s">
        <v>307</v>
      </c>
      <c r="CW18" s="23" t="s">
        <v>307</v>
      </c>
      <c r="CX18" s="23" t="s">
        <v>307</v>
      </c>
      <c r="CY18" s="23" t="s">
        <v>307</v>
      </c>
      <c r="CZ18" s="23" t="s">
        <v>307</v>
      </c>
      <c r="DA18" s="23" t="s">
        <v>307</v>
      </c>
      <c r="DB18" s="23">
        <v>1.9</v>
      </c>
      <c r="DC18" s="23">
        <v>2.4</v>
      </c>
      <c r="DD18" s="23">
        <v>2.5</v>
      </c>
      <c r="DE18" s="23">
        <v>2.7</v>
      </c>
      <c r="DF18" s="23">
        <v>3.2</v>
      </c>
      <c r="DG18" s="23">
        <v>3.3</v>
      </c>
      <c r="DH18" s="23">
        <v>3.4</v>
      </c>
      <c r="DI18" s="23">
        <v>3.6</v>
      </c>
      <c r="DJ18" s="23" t="s">
        <v>307</v>
      </c>
      <c r="DK18" s="23" t="s">
        <v>307</v>
      </c>
      <c r="DL18" s="23" t="s">
        <v>307</v>
      </c>
      <c r="DM18" s="23" t="s">
        <v>307</v>
      </c>
      <c r="DN18" s="23" t="s">
        <v>307</v>
      </c>
      <c r="DO18" s="23" t="s">
        <v>307</v>
      </c>
      <c r="DP18" s="38"/>
      <c r="DQ18" s="22"/>
      <c r="DR18" s="29" t="s">
        <v>306</v>
      </c>
      <c r="DS18" s="23" t="s">
        <v>307</v>
      </c>
      <c r="DT18" s="23" t="s">
        <v>307</v>
      </c>
      <c r="DU18" s="23" t="s">
        <v>307</v>
      </c>
      <c r="DV18" s="23" t="s">
        <v>307</v>
      </c>
      <c r="DW18" s="23" t="s">
        <v>307</v>
      </c>
      <c r="DX18" s="23" t="s">
        <v>307</v>
      </c>
      <c r="DY18" s="23" t="s">
        <v>307</v>
      </c>
      <c r="DZ18" s="23" t="s">
        <v>307</v>
      </c>
      <c r="EA18" s="23">
        <v>0.4</v>
      </c>
      <c r="EB18" s="23">
        <v>0.4</v>
      </c>
      <c r="EC18" s="23">
        <v>0.5</v>
      </c>
      <c r="ED18" s="23">
        <v>0.5</v>
      </c>
      <c r="EE18" s="23">
        <v>0.5</v>
      </c>
      <c r="EF18" s="23">
        <v>0.5</v>
      </c>
      <c r="EG18" s="23">
        <v>0.5</v>
      </c>
      <c r="EH18" s="23" t="s">
        <v>307</v>
      </c>
      <c r="EI18" s="23" t="s">
        <v>307</v>
      </c>
      <c r="EJ18" s="23" t="s">
        <v>307</v>
      </c>
      <c r="EK18" s="23" t="s">
        <v>307</v>
      </c>
      <c r="EL18" s="23" t="s">
        <v>307</v>
      </c>
      <c r="EM18" s="23" t="s">
        <v>307</v>
      </c>
      <c r="EO18" s="1"/>
      <c r="EP18" s="10" t="s">
        <v>304</v>
      </c>
      <c r="EQ18" s="2" t="s">
        <v>305</v>
      </c>
      <c r="ER18" s="2" t="s">
        <v>305</v>
      </c>
      <c r="ES18" s="2" t="s">
        <v>305</v>
      </c>
      <c r="ET18" s="2" t="s">
        <v>305</v>
      </c>
      <c r="EU18" s="2" t="s">
        <v>305</v>
      </c>
      <c r="EV18" s="2" t="s">
        <v>305</v>
      </c>
      <c r="EW18" s="2" t="s">
        <v>305</v>
      </c>
      <c r="EX18" s="2" t="s">
        <v>305</v>
      </c>
      <c r="EY18" s="2" t="s">
        <v>305</v>
      </c>
      <c r="EZ18" s="2" t="s">
        <v>305</v>
      </c>
      <c r="FA18" s="2" t="s">
        <v>305</v>
      </c>
      <c r="FB18" s="2">
        <v>0.8</v>
      </c>
      <c r="FC18" s="2">
        <v>0.9</v>
      </c>
      <c r="FD18" s="2">
        <v>0.9</v>
      </c>
      <c r="FE18" s="2">
        <v>1</v>
      </c>
      <c r="FF18" s="2" t="s">
        <v>305</v>
      </c>
      <c r="FG18" s="2" t="s">
        <v>305</v>
      </c>
      <c r="FH18" s="2" t="s">
        <v>305</v>
      </c>
      <c r="FI18" s="2" t="s">
        <v>305</v>
      </c>
      <c r="FJ18" s="2" t="s">
        <v>305</v>
      </c>
      <c r="FK18" s="2" t="s">
        <v>305</v>
      </c>
      <c r="FM18" s="1"/>
      <c r="FN18" s="10" t="s">
        <v>304</v>
      </c>
      <c r="FO18" s="2" t="s">
        <v>305</v>
      </c>
      <c r="FP18" s="2" t="s">
        <v>305</v>
      </c>
      <c r="FQ18" s="2" t="s">
        <v>305</v>
      </c>
      <c r="FR18" s="2" t="s">
        <v>305</v>
      </c>
      <c r="FS18" s="2" t="s">
        <v>305</v>
      </c>
      <c r="FT18" s="2" t="s">
        <v>305</v>
      </c>
      <c r="FU18" s="2" t="s">
        <v>305</v>
      </c>
      <c r="FV18" s="2" t="s">
        <v>305</v>
      </c>
      <c r="FW18" s="2" t="s">
        <v>305</v>
      </c>
      <c r="FX18" s="2" t="s">
        <v>305</v>
      </c>
      <c r="FY18" s="2" t="s">
        <v>305</v>
      </c>
      <c r="FZ18" s="2">
        <v>1.1000000000000001</v>
      </c>
      <c r="GA18" s="2">
        <v>1.7</v>
      </c>
      <c r="GB18" s="2">
        <v>1.3</v>
      </c>
      <c r="GC18" s="2">
        <v>1.6</v>
      </c>
      <c r="GD18" s="2" t="s">
        <v>305</v>
      </c>
      <c r="GE18" s="2" t="s">
        <v>305</v>
      </c>
      <c r="GF18" s="2" t="s">
        <v>305</v>
      </c>
      <c r="GG18" s="2" t="s">
        <v>305</v>
      </c>
      <c r="GH18" s="2" t="s">
        <v>305</v>
      </c>
      <c r="GI18" s="2" t="s">
        <v>305</v>
      </c>
      <c r="GK18" s="1"/>
      <c r="GL18" s="10" t="s">
        <v>304</v>
      </c>
      <c r="GM18" s="2" t="s">
        <v>305</v>
      </c>
      <c r="GN18" s="2" t="s">
        <v>305</v>
      </c>
      <c r="GO18" s="2" t="s">
        <v>305</v>
      </c>
      <c r="GP18" s="2" t="s">
        <v>305</v>
      </c>
      <c r="GQ18" s="2" t="s">
        <v>305</v>
      </c>
      <c r="GR18" s="2" t="s">
        <v>305</v>
      </c>
      <c r="GS18" s="2" t="s">
        <v>305</v>
      </c>
      <c r="GT18" s="2" t="s">
        <v>305</v>
      </c>
      <c r="GU18" s="2" t="s">
        <v>305</v>
      </c>
      <c r="GV18" s="2" t="s">
        <v>305</v>
      </c>
      <c r="GW18" s="2">
        <v>0.7</v>
      </c>
      <c r="GX18" s="2">
        <v>0.8</v>
      </c>
      <c r="GY18" s="2">
        <v>0.7</v>
      </c>
      <c r="GZ18" s="2">
        <v>0.7</v>
      </c>
      <c r="HA18" s="2">
        <v>0.7</v>
      </c>
      <c r="HB18" s="2" t="s">
        <v>305</v>
      </c>
      <c r="HC18" s="2" t="s">
        <v>305</v>
      </c>
      <c r="HD18" s="2" t="s">
        <v>305</v>
      </c>
      <c r="HE18" s="2" t="s">
        <v>305</v>
      </c>
      <c r="HF18" s="2" t="s">
        <v>305</v>
      </c>
      <c r="HG18" s="2" t="s">
        <v>305</v>
      </c>
    </row>
    <row r="19" spans="1:215" ht="15">
      <c r="A19" s="1"/>
      <c r="B19" s="19" t="s">
        <v>308</v>
      </c>
      <c r="C19" s="1">
        <v>0</v>
      </c>
      <c r="D19" s="2" t="s">
        <v>305</v>
      </c>
      <c r="E19" s="2" t="s">
        <v>305</v>
      </c>
      <c r="F19" s="2" t="s">
        <v>305</v>
      </c>
      <c r="G19" s="2" t="s">
        <v>305</v>
      </c>
      <c r="H19" s="2" t="s">
        <v>305</v>
      </c>
      <c r="I19" s="2" t="s">
        <v>305</v>
      </c>
      <c r="J19" s="2" t="s">
        <v>305</v>
      </c>
      <c r="K19" s="2" t="s">
        <v>305</v>
      </c>
      <c r="L19" s="2" t="s">
        <v>305</v>
      </c>
      <c r="M19" s="2" t="s">
        <v>305</v>
      </c>
      <c r="N19" s="2" t="s">
        <v>305</v>
      </c>
      <c r="O19" s="2" t="s">
        <v>305</v>
      </c>
      <c r="P19" s="2" t="s">
        <v>305</v>
      </c>
      <c r="Q19" s="2" t="s">
        <v>305</v>
      </c>
      <c r="R19" s="2" t="s">
        <v>305</v>
      </c>
      <c r="S19" s="2" t="s">
        <v>305</v>
      </c>
      <c r="T19" s="2" t="s">
        <v>305</v>
      </c>
      <c r="U19" s="2" t="s">
        <v>305</v>
      </c>
      <c r="V19" s="2" t="s">
        <v>305</v>
      </c>
      <c r="W19" s="2" t="s">
        <v>305</v>
      </c>
      <c r="Y19" s="1"/>
      <c r="Z19" s="19" t="s">
        <v>308</v>
      </c>
      <c r="AA19" s="1">
        <v>0</v>
      </c>
      <c r="AB19" s="2" t="s">
        <v>305</v>
      </c>
      <c r="AC19" s="2" t="s">
        <v>305</v>
      </c>
      <c r="AD19" s="2" t="s">
        <v>305</v>
      </c>
      <c r="AE19" s="2" t="s">
        <v>305</v>
      </c>
      <c r="AF19" s="2" t="s">
        <v>305</v>
      </c>
      <c r="AG19" s="2" t="s">
        <v>305</v>
      </c>
      <c r="AH19" s="2" t="s">
        <v>305</v>
      </c>
      <c r="AI19" s="2" t="s">
        <v>305</v>
      </c>
      <c r="AJ19" s="2" t="s">
        <v>305</v>
      </c>
      <c r="AK19" s="2" t="s">
        <v>305</v>
      </c>
      <c r="AL19" s="2" t="s">
        <v>305</v>
      </c>
      <c r="AM19" s="2" t="s">
        <v>305</v>
      </c>
      <c r="AN19" s="2" t="s">
        <v>305</v>
      </c>
      <c r="AO19" s="2" t="s">
        <v>305</v>
      </c>
      <c r="AP19" s="2" t="s">
        <v>305</v>
      </c>
      <c r="AQ19" s="2" t="s">
        <v>305</v>
      </c>
      <c r="AR19" s="2" t="s">
        <v>305</v>
      </c>
      <c r="AS19" s="2" t="s">
        <v>305</v>
      </c>
      <c r="AT19" s="2" t="s">
        <v>305</v>
      </c>
      <c r="AU19" s="2" t="s">
        <v>305</v>
      </c>
      <c r="AW19" s="22"/>
      <c r="AX19" s="29" t="s">
        <v>309</v>
      </c>
      <c r="AY19" s="22">
        <v>0</v>
      </c>
      <c r="AZ19" s="23" t="s">
        <v>307</v>
      </c>
      <c r="BA19" s="23" t="s">
        <v>307</v>
      </c>
      <c r="BB19" s="23" t="s">
        <v>307</v>
      </c>
      <c r="BC19" s="23" t="s">
        <v>307</v>
      </c>
      <c r="BD19" s="23" t="s">
        <v>307</v>
      </c>
      <c r="BE19" s="23" t="s">
        <v>307</v>
      </c>
      <c r="BF19" s="23" t="s">
        <v>307</v>
      </c>
      <c r="BG19" s="23" t="s">
        <v>307</v>
      </c>
      <c r="BH19" s="23" t="s">
        <v>307</v>
      </c>
      <c r="BI19" s="23" t="s">
        <v>307</v>
      </c>
      <c r="BJ19" s="23" t="s">
        <v>307</v>
      </c>
      <c r="BK19" s="23" t="s">
        <v>307</v>
      </c>
      <c r="BL19" s="23" t="s">
        <v>307</v>
      </c>
      <c r="BM19" s="23" t="s">
        <v>307</v>
      </c>
      <c r="BN19" s="23" t="s">
        <v>307</v>
      </c>
      <c r="BO19" s="23" t="s">
        <v>307</v>
      </c>
      <c r="BP19" s="23" t="s">
        <v>307</v>
      </c>
      <c r="BQ19" s="23" t="s">
        <v>307</v>
      </c>
      <c r="BR19" s="23" t="s">
        <v>307</v>
      </c>
      <c r="BS19" s="23" t="s">
        <v>307</v>
      </c>
      <c r="BT19" s="38"/>
      <c r="BU19" s="22"/>
      <c r="BV19" s="29" t="s">
        <v>309</v>
      </c>
      <c r="BW19" s="22">
        <v>0</v>
      </c>
      <c r="BX19" s="23" t="s">
        <v>307</v>
      </c>
      <c r="BY19" s="23" t="s">
        <v>307</v>
      </c>
      <c r="BZ19" s="23" t="s">
        <v>307</v>
      </c>
      <c r="CA19" s="23" t="s">
        <v>307</v>
      </c>
      <c r="CB19" s="23" t="s">
        <v>307</v>
      </c>
      <c r="CC19" s="23" t="s">
        <v>307</v>
      </c>
      <c r="CD19" s="23" t="s">
        <v>307</v>
      </c>
      <c r="CE19" s="23" t="s">
        <v>307</v>
      </c>
      <c r="CF19" s="23" t="s">
        <v>307</v>
      </c>
      <c r="CG19" s="23" t="s">
        <v>307</v>
      </c>
      <c r="CH19" s="23" t="s">
        <v>307</v>
      </c>
      <c r="CI19" s="23" t="s">
        <v>307</v>
      </c>
      <c r="CJ19" s="23" t="s">
        <v>307</v>
      </c>
      <c r="CK19" s="23" t="s">
        <v>307</v>
      </c>
      <c r="CL19" s="23" t="s">
        <v>307</v>
      </c>
      <c r="CM19" s="23" t="s">
        <v>307</v>
      </c>
      <c r="CN19" s="23" t="s">
        <v>307</v>
      </c>
      <c r="CO19" s="23" t="s">
        <v>307</v>
      </c>
      <c r="CP19" s="23" t="s">
        <v>307</v>
      </c>
      <c r="CQ19" s="23" t="s">
        <v>307</v>
      </c>
      <c r="CR19" s="38"/>
      <c r="CS19" s="22"/>
      <c r="CT19" s="29" t="s">
        <v>309</v>
      </c>
      <c r="CU19" s="22">
        <v>0</v>
      </c>
      <c r="CV19" s="23" t="s">
        <v>307</v>
      </c>
      <c r="CW19" s="23" t="s">
        <v>307</v>
      </c>
      <c r="CX19" s="23" t="s">
        <v>307</v>
      </c>
      <c r="CY19" s="23" t="s">
        <v>307</v>
      </c>
      <c r="CZ19" s="23" t="s">
        <v>307</v>
      </c>
      <c r="DA19" s="23" t="s">
        <v>307</v>
      </c>
      <c r="DB19" s="23" t="s">
        <v>307</v>
      </c>
      <c r="DC19" s="23" t="s">
        <v>307</v>
      </c>
      <c r="DD19" s="23" t="s">
        <v>307</v>
      </c>
      <c r="DE19" s="23" t="s">
        <v>307</v>
      </c>
      <c r="DF19" s="23" t="s">
        <v>307</v>
      </c>
      <c r="DG19" s="23" t="s">
        <v>307</v>
      </c>
      <c r="DH19" s="23" t="s">
        <v>307</v>
      </c>
      <c r="DI19" s="23" t="s">
        <v>307</v>
      </c>
      <c r="DJ19" s="23" t="s">
        <v>307</v>
      </c>
      <c r="DK19" s="23" t="s">
        <v>307</v>
      </c>
      <c r="DL19" s="23" t="s">
        <v>307</v>
      </c>
      <c r="DM19" s="23" t="s">
        <v>307</v>
      </c>
      <c r="DN19" s="23" t="s">
        <v>307</v>
      </c>
      <c r="DO19" s="23" t="s">
        <v>307</v>
      </c>
      <c r="DP19" s="38"/>
      <c r="DQ19" s="22"/>
      <c r="DR19" s="29" t="s">
        <v>309</v>
      </c>
      <c r="DS19" s="22">
        <v>0</v>
      </c>
      <c r="DT19" s="23" t="s">
        <v>307</v>
      </c>
      <c r="DU19" s="23" t="s">
        <v>307</v>
      </c>
      <c r="DV19" s="23" t="s">
        <v>307</v>
      </c>
      <c r="DW19" s="23" t="s">
        <v>307</v>
      </c>
      <c r="DX19" s="23" t="s">
        <v>307</v>
      </c>
      <c r="DY19" s="23" t="s">
        <v>307</v>
      </c>
      <c r="DZ19" s="23" t="s">
        <v>307</v>
      </c>
      <c r="EA19" s="23" t="s">
        <v>307</v>
      </c>
      <c r="EB19" s="23" t="s">
        <v>307</v>
      </c>
      <c r="EC19" s="23" t="s">
        <v>307</v>
      </c>
      <c r="ED19" s="23" t="s">
        <v>307</v>
      </c>
      <c r="EE19" s="23" t="s">
        <v>307</v>
      </c>
      <c r="EF19" s="23" t="s">
        <v>307</v>
      </c>
      <c r="EG19" s="23" t="s">
        <v>307</v>
      </c>
      <c r="EH19" s="23" t="s">
        <v>307</v>
      </c>
      <c r="EI19" s="23" t="s">
        <v>307</v>
      </c>
      <c r="EJ19" s="23" t="s">
        <v>307</v>
      </c>
      <c r="EK19" s="23" t="s">
        <v>307</v>
      </c>
      <c r="EL19" s="23" t="s">
        <v>307</v>
      </c>
      <c r="EM19" s="23" t="s">
        <v>307</v>
      </c>
      <c r="EO19" s="1"/>
      <c r="EP19" s="10" t="s">
        <v>308</v>
      </c>
      <c r="EQ19" s="1">
        <v>0</v>
      </c>
      <c r="ER19" s="2" t="s">
        <v>305</v>
      </c>
      <c r="ES19" s="2" t="s">
        <v>305</v>
      </c>
      <c r="ET19" s="2" t="s">
        <v>305</v>
      </c>
      <c r="EU19" s="2" t="s">
        <v>305</v>
      </c>
      <c r="EV19" s="2" t="s">
        <v>305</v>
      </c>
      <c r="EW19" s="2" t="s">
        <v>305</v>
      </c>
      <c r="EX19" s="2" t="s">
        <v>305</v>
      </c>
      <c r="EY19" s="2" t="s">
        <v>305</v>
      </c>
      <c r="EZ19" s="2" t="s">
        <v>305</v>
      </c>
      <c r="FA19" s="2" t="s">
        <v>305</v>
      </c>
      <c r="FB19" s="2" t="s">
        <v>305</v>
      </c>
      <c r="FC19" s="2" t="s">
        <v>305</v>
      </c>
      <c r="FD19" s="2" t="s">
        <v>305</v>
      </c>
      <c r="FE19" s="2" t="s">
        <v>305</v>
      </c>
      <c r="FF19" s="2" t="s">
        <v>305</v>
      </c>
      <c r="FG19" s="2" t="s">
        <v>305</v>
      </c>
      <c r="FH19" s="2" t="s">
        <v>305</v>
      </c>
      <c r="FI19" s="2" t="s">
        <v>305</v>
      </c>
      <c r="FJ19" s="2" t="s">
        <v>305</v>
      </c>
      <c r="FK19" s="2" t="s">
        <v>305</v>
      </c>
      <c r="FM19" s="1"/>
      <c r="FN19" s="10" t="s">
        <v>308</v>
      </c>
      <c r="FO19" s="1">
        <v>0</v>
      </c>
      <c r="FP19" s="2" t="s">
        <v>305</v>
      </c>
      <c r="FQ19" s="2" t="s">
        <v>305</v>
      </c>
      <c r="FR19" s="2" t="s">
        <v>305</v>
      </c>
      <c r="FS19" s="2" t="s">
        <v>305</v>
      </c>
      <c r="FT19" s="2" t="s">
        <v>305</v>
      </c>
      <c r="FU19" s="2" t="s">
        <v>305</v>
      </c>
      <c r="FV19" s="2" t="s">
        <v>305</v>
      </c>
      <c r="FW19" s="2" t="s">
        <v>305</v>
      </c>
      <c r="FX19" s="2" t="s">
        <v>305</v>
      </c>
      <c r="FY19" s="2" t="s">
        <v>305</v>
      </c>
      <c r="FZ19" s="2" t="s">
        <v>305</v>
      </c>
      <c r="GA19" s="2" t="s">
        <v>305</v>
      </c>
      <c r="GB19" s="2" t="s">
        <v>305</v>
      </c>
      <c r="GC19" s="2" t="s">
        <v>305</v>
      </c>
      <c r="GD19" s="2" t="s">
        <v>305</v>
      </c>
      <c r="GE19" s="2" t="s">
        <v>305</v>
      </c>
      <c r="GF19" s="2" t="s">
        <v>305</v>
      </c>
      <c r="GG19" s="2" t="s">
        <v>305</v>
      </c>
      <c r="GH19" s="2" t="s">
        <v>305</v>
      </c>
      <c r="GI19" s="2" t="s">
        <v>305</v>
      </c>
      <c r="GK19" s="1"/>
      <c r="GL19" s="10" t="s">
        <v>308</v>
      </c>
      <c r="GM19" s="1">
        <v>0</v>
      </c>
      <c r="GN19" s="2" t="s">
        <v>305</v>
      </c>
      <c r="GO19" s="2" t="s">
        <v>305</v>
      </c>
      <c r="GP19" s="2" t="s">
        <v>305</v>
      </c>
      <c r="GQ19" s="2" t="s">
        <v>305</v>
      </c>
      <c r="GR19" s="2" t="s">
        <v>305</v>
      </c>
      <c r="GS19" s="2" t="s">
        <v>305</v>
      </c>
      <c r="GT19" s="2" t="s">
        <v>305</v>
      </c>
      <c r="GU19" s="2" t="s">
        <v>305</v>
      </c>
      <c r="GV19" s="2" t="s">
        <v>305</v>
      </c>
      <c r="GW19" s="2" t="s">
        <v>305</v>
      </c>
      <c r="GX19" s="2" t="s">
        <v>305</v>
      </c>
      <c r="GY19" s="2" t="s">
        <v>305</v>
      </c>
      <c r="GZ19" s="2" t="s">
        <v>305</v>
      </c>
      <c r="HA19" s="2" t="s">
        <v>305</v>
      </c>
      <c r="HB19" s="2" t="s">
        <v>305</v>
      </c>
      <c r="HC19" s="2" t="s">
        <v>305</v>
      </c>
      <c r="HD19" s="2" t="s">
        <v>305</v>
      </c>
      <c r="HE19" s="2" t="s">
        <v>305</v>
      </c>
      <c r="HF19" s="2" t="s">
        <v>305</v>
      </c>
      <c r="HG19" s="2" t="s">
        <v>305</v>
      </c>
    </row>
    <row r="20" spans="1:215" ht="15">
      <c r="A20" s="1"/>
      <c r="B20" s="19" t="s">
        <v>310</v>
      </c>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Y20" s="1"/>
      <c r="Z20" s="19" t="s">
        <v>310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W20" s="22"/>
      <c r="AX20" s="29" t="s">
        <v>311</v>
      </c>
      <c r="AY20" s="22">
        <v>0.1</v>
      </c>
      <c r="AZ20" s="22">
        <v>0.1</v>
      </c>
      <c r="BA20" s="22">
        <v>0</v>
      </c>
      <c r="BB20" s="22">
        <v>0</v>
      </c>
      <c r="BC20" s="22">
        <v>0</v>
      </c>
      <c r="BD20" s="22">
        <v>0</v>
      </c>
      <c r="BE20" s="22">
        <v>0</v>
      </c>
      <c r="BF20" s="22">
        <v>0</v>
      </c>
      <c r="BG20" s="22">
        <v>0</v>
      </c>
      <c r="BH20" s="22">
        <v>0</v>
      </c>
      <c r="BI20" s="22">
        <v>0</v>
      </c>
      <c r="BJ20" s="22">
        <v>0</v>
      </c>
      <c r="BK20" s="22">
        <v>0</v>
      </c>
      <c r="BL20" s="22">
        <v>0</v>
      </c>
      <c r="BM20" s="22">
        <v>0</v>
      </c>
      <c r="BN20" s="22">
        <v>0</v>
      </c>
      <c r="BO20" s="22">
        <v>0</v>
      </c>
      <c r="BP20" s="22">
        <v>0</v>
      </c>
      <c r="BQ20" s="22">
        <v>0</v>
      </c>
      <c r="BR20" s="22">
        <v>0</v>
      </c>
      <c r="BS20" s="22">
        <v>0</v>
      </c>
      <c r="BT20" s="38"/>
      <c r="BU20" s="22"/>
      <c r="BV20" s="29" t="s">
        <v>311</v>
      </c>
      <c r="BW20" s="22">
        <v>0.2</v>
      </c>
      <c r="BX20" s="22">
        <v>0.4</v>
      </c>
      <c r="BY20" s="22">
        <v>0.2</v>
      </c>
      <c r="BZ20" s="22">
        <v>0.1</v>
      </c>
      <c r="CA20" s="22">
        <v>0.2</v>
      </c>
      <c r="CB20" s="22">
        <v>0.1</v>
      </c>
      <c r="CC20" s="22">
        <v>0.3</v>
      </c>
      <c r="CD20" s="22">
        <v>0.4</v>
      </c>
      <c r="CE20" s="22">
        <v>0.3</v>
      </c>
      <c r="CF20" s="22">
        <v>0.2</v>
      </c>
      <c r="CG20" s="22">
        <v>0.3</v>
      </c>
      <c r="CH20" s="22">
        <v>0.3</v>
      </c>
      <c r="CI20" s="22">
        <v>0.3</v>
      </c>
      <c r="CJ20" s="22">
        <v>0.3</v>
      </c>
      <c r="CK20" s="22">
        <v>0.3</v>
      </c>
      <c r="CL20" s="22">
        <v>0.3</v>
      </c>
      <c r="CM20" s="22">
        <v>0.4</v>
      </c>
      <c r="CN20" s="22">
        <v>0.3</v>
      </c>
      <c r="CO20" s="22">
        <v>0.4</v>
      </c>
      <c r="CP20" s="22">
        <v>0.4</v>
      </c>
      <c r="CQ20" s="22">
        <v>0.3</v>
      </c>
      <c r="CR20" s="38"/>
      <c r="CS20" s="22"/>
      <c r="CT20" s="29" t="s">
        <v>311</v>
      </c>
      <c r="CU20" s="22">
        <v>2.1</v>
      </c>
      <c r="CV20" s="22">
        <v>2.2999999999999998</v>
      </c>
      <c r="CW20" s="22">
        <v>1.2</v>
      </c>
      <c r="CX20" s="22">
        <v>1.4</v>
      </c>
      <c r="CY20" s="22">
        <v>1.5</v>
      </c>
      <c r="CZ20" s="22">
        <v>1.3</v>
      </c>
      <c r="DA20" s="22">
        <v>2.5</v>
      </c>
      <c r="DB20" s="22">
        <v>2.8</v>
      </c>
      <c r="DC20" s="22">
        <v>3</v>
      </c>
      <c r="DD20" s="22">
        <v>2.4</v>
      </c>
      <c r="DE20" s="22">
        <v>2.6</v>
      </c>
      <c r="DF20" s="22">
        <v>3.2</v>
      </c>
      <c r="DG20" s="22">
        <v>3.7</v>
      </c>
      <c r="DH20" s="22">
        <v>2.6</v>
      </c>
      <c r="DI20" s="22">
        <v>2.4</v>
      </c>
      <c r="DJ20" s="22">
        <v>2.4</v>
      </c>
      <c r="DK20" s="22">
        <v>3.3</v>
      </c>
      <c r="DL20" s="22">
        <v>3.3</v>
      </c>
      <c r="DM20" s="22">
        <v>2.4</v>
      </c>
      <c r="DN20" s="22">
        <v>2.5</v>
      </c>
      <c r="DO20" s="22">
        <v>2.5</v>
      </c>
      <c r="DP20" s="38"/>
      <c r="DQ20" s="22"/>
      <c r="DR20" s="29" t="s">
        <v>311</v>
      </c>
      <c r="DS20" s="22">
        <v>0.3</v>
      </c>
      <c r="DT20" s="22">
        <v>0.3</v>
      </c>
      <c r="DU20" s="22">
        <v>0.2</v>
      </c>
      <c r="DV20" s="22">
        <v>0.2</v>
      </c>
      <c r="DW20" s="22">
        <v>0.1</v>
      </c>
      <c r="DX20" s="22">
        <v>0.1</v>
      </c>
      <c r="DY20" s="22">
        <v>0.1</v>
      </c>
      <c r="DZ20" s="22">
        <v>0.1</v>
      </c>
      <c r="EA20" s="22">
        <v>0.1</v>
      </c>
      <c r="EB20" s="22">
        <v>0.1</v>
      </c>
      <c r="EC20" s="22">
        <v>0.1</v>
      </c>
      <c r="ED20" s="22">
        <v>0.1</v>
      </c>
      <c r="EE20" s="22">
        <v>0.1</v>
      </c>
      <c r="EF20" s="22">
        <v>0.1</v>
      </c>
      <c r="EG20" s="22">
        <v>0.1</v>
      </c>
      <c r="EH20" s="22">
        <v>0.1</v>
      </c>
      <c r="EI20" s="22">
        <v>0.1</v>
      </c>
      <c r="EJ20" s="22">
        <v>0.1</v>
      </c>
      <c r="EK20" s="22">
        <v>0.1</v>
      </c>
      <c r="EL20" s="22">
        <v>0.1</v>
      </c>
      <c r="EM20" s="22">
        <v>0.1</v>
      </c>
      <c r="EO20" s="1"/>
      <c r="EP20" s="10" t="s">
        <v>310</v>
      </c>
      <c r="EQ20" s="1">
        <v>0.2</v>
      </c>
      <c r="ER20" s="1">
        <v>0.3</v>
      </c>
      <c r="ES20" s="1">
        <v>0.2</v>
      </c>
      <c r="ET20" s="1">
        <v>0.1</v>
      </c>
      <c r="EU20" s="1">
        <v>0.1</v>
      </c>
      <c r="EV20" s="1">
        <v>0.1</v>
      </c>
      <c r="EW20" s="1">
        <v>0.1</v>
      </c>
      <c r="EX20" s="1">
        <v>0.1</v>
      </c>
      <c r="EY20" s="1">
        <v>0.1</v>
      </c>
      <c r="EZ20" s="1">
        <v>0.1</v>
      </c>
      <c r="FA20" s="1">
        <v>0.1</v>
      </c>
      <c r="FB20" s="1">
        <v>0.1</v>
      </c>
      <c r="FC20" s="1">
        <v>0.1</v>
      </c>
      <c r="FD20" s="1">
        <v>0.1</v>
      </c>
      <c r="FE20" s="1">
        <v>0.1</v>
      </c>
      <c r="FF20" s="1">
        <v>0.1</v>
      </c>
      <c r="FG20" s="1">
        <v>0.1</v>
      </c>
      <c r="FH20" s="1">
        <v>0.1</v>
      </c>
      <c r="FI20" s="1">
        <v>0.1</v>
      </c>
      <c r="FJ20" s="1">
        <v>0.1</v>
      </c>
      <c r="FK20" s="1">
        <v>0.1</v>
      </c>
      <c r="FM20" s="1"/>
      <c r="FN20" s="10" t="s">
        <v>310</v>
      </c>
      <c r="FO20" s="1">
        <v>2.4</v>
      </c>
      <c r="FP20" s="1">
        <v>2.4</v>
      </c>
      <c r="FQ20" s="1">
        <v>1.8</v>
      </c>
      <c r="FR20" s="1">
        <v>1.6</v>
      </c>
      <c r="FS20" s="1">
        <v>1.4</v>
      </c>
      <c r="FT20" s="1">
        <v>0.9</v>
      </c>
      <c r="FU20" s="1">
        <v>1.4</v>
      </c>
      <c r="FV20" s="1">
        <v>1.5</v>
      </c>
      <c r="FW20" s="1">
        <v>1</v>
      </c>
      <c r="FX20" s="1">
        <v>0.8</v>
      </c>
      <c r="FY20" s="1">
        <v>0.6</v>
      </c>
      <c r="FZ20" s="1">
        <v>0.8</v>
      </c>
      <c r="GA20" s="1">
        <v>0.7</v>
      </c>
      <c r="GB20" s="1">
        <v>0.8</v>
      </c>
      <c r="GC20" s="1">
        <v>0.7</v>
      </c>
      <c r="GD20" s="1">
        <v>0.8</v>
      </c>
      <c r="GE20" s="1">
        <v>0.7</v>
      </c>
      <c r="GF20" s="1">
        <v>0.6</v>
      </c>
      <c r="GG20" s="1">
        <v>0.6</v>
      </c>
      <c r="GH20" s="1">
        <v>0.5</v>
      </c>
      <c r="GI20" s="1">
        <v>0.5</v>
      </c>
      <c r="GK20" s="1"/>
      <c r="GL20" s="10" t="s">
        <v>310</v>
      </c>
      <c r="GM20" s="1">
        <v>2.2999999999999998</v>
      </c>
      <c r="GN20" s="1">
        <v>2.2999999999999998</v>
      </c>
      <c r="GO20" s="1">
        <v>2.1</v>
      </c>
      <c r="GP20" s="1">
        <v>1.8</v>
      </c>
      <c r="GQ20" s="1">
        <v>1.6</v>
      </c>
      <c r="GR20" s="1">
        <v>1.3</v>
      </c>
      <c r="GS20" s="1">
        <v>1.6</v>
      </c>
      <c r="GT20" s="1">
        <v>2.2999999999999998</v>
      </c>
      <c r="GU20" s="1">
        <v>2.8</v>
      </c>
      <c r="GV20" s="1">
        <v>1.8</v>
      </c>
      <c r="GW20" s="1">
        <v>1.9</v>
      </c>
      <c r="GX20" s="1">
        <v>1.8</v>
      </c>
      <c r="GY20" s="1">
        <v>1.7</v>
      </c>
      <c r="GZ20" s="1">
        <v>1.5</v>
      </c>
      <c r="HA20" s="1">
        <v>1.2</v>
      </c>
      <c r="HB20" s="1">
        <v>1.3</v>
      </c>
      <c r="HC20" s="1">
        <v>1.1000000000000001</v>
      </c>
      <c r="HD20" s="1">
        <v>1.1000000000000001</v>
      </c>
      <c r="HE20" s="1">
        <v>1.8</v>
      </c>
      <c r="HF20" s="1">
        <v>1.7</v>
      </c>
      <c r="HG20" s="1">
        <v>1.3</v>
      </c>
    </row>
    <row r="21" spans="1:215" ht="15">
      <c r="A21" s="300"/>
      <c r="B21" s="300"/>
      <c r="C21" s="1"/>
      <c r="D21" s="1"/>
      <c r="E21" s="1"/>
      <c r="F21" s="1"/>
      <c r="G21" s="1"/>
      <c r="H21" s="1"/>
      <c r="I21" s="1"/>
      <c r="J21" s="1"/>
      <c r="K21" s="1"/>
      <c r="L21" s="1"/>
      <c r="M21" s="1"/>
      <c r="N21" s="1"/>
      <c r="O21" s="1"/>
      <c r="P21" s="1"/>
      <c r="Q21" s="1"/>
      <c r="R21" s="1"/>
      <c r="S21" s="1"/>
      <c r="T21" s="1"/>
      <c r="U21" s="1"/>
      <c r="V21" s="1"/>
      <c r="W21" s="1"/>
      <c r="Y21" s="300"/>
      <c r="Z21" s="300"/>
      <c r="AA21" s="1"/>
      <c r="AB21" s="1"/>
      <c r="AC21" s="1"/>
      <c r="AD21" s="1"/>
      <c r="AE21" s="1"/>
      <c r="AF21" s="1"/>
      <c r="AG21" s="1"/>
      <c r="AH21" s="1"/>
      <c r="AI21" s="1"/>
      <c r="AJ21" s="1"/>
      <c r="AK21" s="1"/>
      <c r="AL21" s="1"/>
      <c r="AM21" s="1"/>
      <c r="AN21" s="1"/>
      <c r="AO21" s="1"/>
      <c r="AP21" s="1"/>
      <c r="AQ21" s="1"/>
      <c r="AR21" s="1"/>
      <c r="AS21" s="1"/>
      <c r="AT21" s="1"/>
      <c r="AU21" s="1"/>
      <c r="AW21" s="310"/>
      <c r="AX21" s="310"/>
      <c r="AY21" s="22"/>
      <c r="AZ21" s="22"/>
      <c r="BA21" s="22"/>
      <c r="BB21" s="22"/>
      <c r="BC21" s="22"/>
      <c r="BD21" s="22"/>
      <c r="BE21" s="22"/>
      <c r="BF21" s="22"/>
      <c r="BG21" s="22"/>
      <c r="BH21" s="22"/>
      <c r="BI21" s="22"/>
      <c r="BJ21" s="22"/>
      <c r="BK21" s="22"/>
      <c r="BL21" s="22"/>
      <c r="BM21" s="22"/>
      <c r="BN21" s="22"/>
      <c r="BO21" s="22"/>
      <c r="BP21" s="22"/>
      <c r="BQ21" s="22"/>
      <c r="BR21" s="22"/>
      <c r="BS21" s="22"/>
      <c r="BT21" s="38"/>
      <c r="BU21" s="310"/>
      <c r="BV21" s="310"/>
      <c r="BW21" s="22"/>
      <c r="BX21" s="22"/>
      <c r="BY21" s="22"/>
      <c r="BZ21" s="22"/>
      <c r="CA21" s="22"/>
      <c r="CB21" s="22"/>
      <c r="CC21" s="22"/>
      <c r="CD21" s="22"/>
      <c r="CE21" s="22"/>
      <c r="CF21" s="22"/>
      <c r="CG21" s="22"/>
      <c r="CH21" s="22"/>
      <c r="CI21" s="22"/>
      <c r="CJ21" s="22"/>
      <c r="CK21" s="22"/>
      <c r="CL21" s="22"/>
      <c r="CM21" s="22"/>
      <c r="CN21" s="22"/>
      <c r="CO21" s="22"/>
      <c r="CP21" s="22"/>
      <c r="CQ21" s="22"/>
      <c r="CR21" s="38"/>
      <c r="CS21" s="310"/>
      <c r="CT21" s="310"/>
      <c r="CU21" s="22"/>
      <c r="CV21" s="22"/>
      <c r="CW21" s="22"/>
      <c r="CX21" s="22"/>
      <c r="CY21" s="22"/>
      <c r="CZ21" s="22"/>
      <c r="DA21" s="22"/>
      <c r="DB21" s="22"/>
      <c r="DC21" s="22"/>
      <c r="DD21" s="22"/>
      <c r="DE21" s="22"/>
      <c r="DF21" s="22"/>
      <c r="DG21" s="22"/>
      <c r="DH21" s="22"/>
      <c r="DI21" s="22"/>
      <c r="DJ21" s="22"/>
      <c r="DK21" s="22"/>
      <c r="DL21" s="22"/>
      <c r="DM21" s="22"/>
      <c r="DN21" s="22"/>
      <c r="DO21" s="22"/>
      <c r="DP21" s="38"/>
      <c r="DQ21" s="310"/>
      <c r="DR21" s="310"/>
      <c r="DS21" s="22"/>
      <c r="DT21" s="22"/>
      <c r="DU21" s="22"/>
      <c r="DV21" s="22"/>
      <c r="DW21" s="22"/>
      <c r="DX21" s="22"/>
      <c r="DY21" s="22"/>
      <c r="DZ21" s="22"/>
      <c r="EA21" s="22"/>
      <c r="EB21" s="22"/>
      <c r="EC21" s="22"/>
      <c r="ED21" s="22"/>
      <c r="EE21" s="22"/>
      <c r="EF21" s="22"/>
      <c r="EG21" s="22"/>
      <c r="EH21" s="22"/>
      <c r="EI21" s="22"/>
      <c r="EJ21" s="22"/>
      <c r="EK21" s="22"/>
      <c r="EL21" s="22"/>
      <c r="EM21" s="22"/>
      <c r="EO21" s="300"/>
      <c r="EP21" s="300"/>
      <c r="EQ21" s="1"/>
      <c r="ER21" s="1"/>
      <c r="ES21" s="1"/>
      <c r="ET21" s="1"/>
      <c r="EU21" s="1"/>
      <c r="EV21" s="1"/>
      <c r="EW21" s="1"/>
      <c r="EX21" s="1"/>
      <c r="EY21" s="1"/>
      <c r="EZ21" s="1"/>
      <c r="FA21" s="1"/>
      <c r="FB21" s="1"/>
      <c r="FC21" s="1"/>
      <c r="FD21" s="1"/>
      <c r="FE21" s="1"/>
      <c r="FF21" s="1"/>
      <c r="FG21" s="1"/>
      <c r="FH21" s="1"/>
      <c r="FI21" s="1"/>
      <c r="FJ21" s="1"/>
      <c r="FK21" s="1"/>
      <c r="FM21" s="300"/>
      <c r="FN21" s="300"/>
      <c r="FO21" s="1"/>
      <c r="FP21" s="1"/>
      <c r="FQ21" s="1"/>
      <c r="FR21" s="1"/>
      <c r="FS21" s="1"/>
      <c r="FT21" s="1"/>
      <c r="FU21" s="1"/>
      <c r="FV21" s="1"/>
      <c r="FW21" s="1"/>
      <c r="FX21" s="1"/>
      <c r="FY21" s="1"/>
      <c r="FZ21" s="1"/>
      <c r="GA21" s="1"/>
      <c r="GB21" s="1"/>
      <c r="GC21" s="1"/>
      <c r="GD21" s="1"/>
      <c r="GE21" s="1"/>
      <c r="GF21" s="1"/>
      <c r="GG21" s="1"/>
      <c r="GH21" s="1"/>
      <c r="GI21" s="1"/>
      <c r="GK21" s="300"/>
      <c r="GL21" s="300"/>
      <c r="GM21" s="1"/>
      <c r="GN21" s="1"/>
      <c r="GO21" s="1"/>
      <c r="GP21" s="1"/>
      <c r="GQ21" s="1"/>
      <c r="GR21" s="1"/>
      <c r="GS21" s="1"/>
      <c r="GT21" s="1"/>
      <c r="GU21" s="1"/>
      <c r="GV21" s="1"/>
      <c r="GW21" s="1"/>
      <c r="GX21" s="1"/>
      <c r="GY21" s="1"/>
      <c r="GZ21" s="1"/>
      <c r="HA21" s="1"/>
      <c r="HB21" s="1"/>
      <c r="HC21" s="1"/>
      <c r="HD21" s="1"/>
      <c r="HE21" s="1"/>
      <c r="HF21" s="1"/>
      <c r="HG21" s="1"/>
    </row>
    <row r="22" spans="1:215" ht="15">
      <c r="A22" s="1"/>
      <c r="B22" s="18" t="s">
        <v>197</v>
      </c>
      <c r="C22" s="1"/>
      <c r="D22" s="1"/>
      <c r="E22" s="1"/>
      <c r="F22" s="1"/>
      <c r="G22" s="1"/>
      <c r="H22" s="1"/>
      <c r="I22" s="1"/>
      <c r="J22" s="1"/>
      <c r="K22" s="1"/>
      <c r="L22" s="1"/>
      <c r="M22" s="1"/>
      <c r="N22" s="1"/>
      <c r="O22" s="1"/>
      <c r="P22" s="1"/>
      <c r="Q22" s="1"/>
      <c r="R22" s="1"/>
      <c r="S22" s="1"/>
      <c r="T22" s="1"/>
      <c r="U22" s="1"/>
      <c r="V22" s="1"/>
      <c r="W22" s="1"/>
      <c r="Y22" s="1"/>
      <c r="Z22" s="18" t="s">
        <v>197</v>
      </c>
      <c r="AA22" s="1"/>
      <c r="AB22" s="1"/>
      <c r="AC22" s="1"/>
      <c r="AD22" s="1"/>
      <c r="AE22" s="1"/>
      <c r="AF22" s="1"/>
      <c r="AG22" s="1"/>
      <c r="AH22" s="1"/>
      <c r="AI22" s="1"/>
      <c r="AJ22" s="1"/>
      <c r="AK22" s="1"/>
      <c r="AL22" s="1"/>
      <c r="AM22" s="1"/>
      <c r="AN22" s="1"/>
      <c r="AO22" s="1"/>
      <c r="AP22" s="1"/>
      <c r="AQ22" s="1"/>
      <c r="AR22" s="1"/>
      <c r="AS22" s="1"/>
      <c r="AT22" s="1"/>
      <c r="AU22" s="1"/>
      <c r="AW22" s="22"/>
      <c r="AX22" s="28" t="s">
        <v>312</v>
      </c>
      <c r="AY22" s="22"/>
      <c r="AZ22" s="22"/>
      <c r="BA22" s="22"/>
      <c r="BB22" s="22"/>
      <c r="BC22" s="22"/>
      <c r="BD22" s="22"/>
      <c r="BE22" s="22"/>
      <c r="BF22" s="22"/>
      <c r="BG22" s="22"/>
      <c r="BH22" s="22"/>
      <c r="BI22" s="22"/>
      <c r="BJ22" s="22"/>
      <c r="BK22" s="22"/>
      <c r="BL22" s="22"/>
      <c r="BM22" s="22"/>
      <c r="BN22" s="22"/>
      <c r="BO22" s="22"/>
      <c r="BP22" s="22"/>
      <c r="BQ22" s="22"/>
      <c r="BR22" s="22"/>
      <c r="BS22" s="22"/>
      <c r="BT22" s="38"/>
      <c r="BU22" s="22"/>
      <c r="BV22" s="28" t="s">
        <v>312</v>
      </c>
      <c r="BW22" s="22"/>
      <c r="BX22" s="22"/>
      <c r="BY22" s="22"/>
      <c r="BZ22" s="22"/>
      <c r="CA22" s="22"/>
      <c r="CB22" s="22"/>
      <c r="CC22" s="22"/>
      <c r="CD22" s="22"/>
      <c r="CE22" s="22"/>
      <c r="CF22" s="22"/>
      <c r="CG22" s="22"/>
      <c r="CH22" s="22"/>
      <c r="CI22" s="22"/>
      <c r="CJ22" s="22"/>
      <c r="CK22" s="22"/>
      <c r="CL22" s="22"/>
      <c r="CM22" s="22"/>
      <c r="CN22" s="22"/>
      <c r="CO22" s="22"/>
      <c r="CP22" s="22"/>
      <c r="CQ22" s="22"/>
      <c r="CR22" s="38"/>
      <c r="CS22" s="22"/>
      <c r="CT22" s="28" t="s">
        <v>312</v>
      </c>
      <c r="CU22" s="22"/>
      <c r="CV22" s="22"/>
      <c r="CW22" s="22"/>
      <c r="CX22" s="22"/>
      <c r="CY22" s="22"/>
      <c r="CZ22" s="22"/>
      <c r="DA22" s="22"/>
      <c r="DB22" s="22"/>
      <c r="DC22" s="22"/>
      <c r="DD22" s="22"/>
      <c r="DE22" s="22"/>
      <c r="DF22" s="22"/>
      <c r="DG22" s="22"/>
      <c r="DH22" s="22"/>
      <c r="DI22" s="22"/>
      <c r="DJ22" s="22"/>
      <c r="DK22" s="22"/>
      <c r="DL22" s="22"/>
      <c r="DM22" s="22"/>
      <c r="DN22" s="22"/>
      <c r="DO22" s="22"/>
      <c r="DP22" s="38"/>
      <c r="DQ22" s="22"/>
      <c r="DR22" s="28" t="s">
        <v>312</v>
      </c>
      <c r="DS22" s="22"/>
      <c r="DT22" s="22"/>
      <c r="DU22" s="22"/>
      <c r="DV22" s="22"/>
      <c r="DW22" s="22"/>
      <c r="DX22" s="22"/>
      <c r="DY22" s="22"/>
      <c r="DZ22" s="22"/>
      <c r="EA22" s="22"/>
      <c r="EB22" s="22"/>
      <c r="EC22" s="22"/>
      <c r="ED22" s="22"/>
      <c r="EE22" s="22"/>
      <c r="EF22" s="22"/>
      <c r="EG22" s="22"/>
      <c r="EH22" s="22"/>
      <c r="EI22" s="22"/>
      <c r="EJ22" s="22"/>
      <c r="EK22" s="22"/>
      <c r="EL22" s="22"/>
      <c r="EM22" s="22"/>
      <c r="EO22" s="1"/>
      <c r="EP22" s="18" t="s">
        <v>197</v>
      </c>
      <c r="EQ22" s="1"/>
      <c r="ER22" s="1"/>
      <c r="ES22" s="1"/>
      <c r="ET22" s="1"/>
      <c r="EU22" s="1"/>
      <c r="EV22" s="1"/>
      <c r="EW22" s="1"/>
      <c r="EX22" s="1"/>
      <c r="EY22" s="1"/>
      <c r="EZ22" s="1"/>
      <c r="FA22" s="1"/>
      <c r="FB22" s="1"/>
      <c r="FC22" s="1"/>
      <c r="FD22" s="1"/>
      <c r="FE22" s="1"/>
      <c r="FF22" s="1"/>
      <c r="FG22" s="1"/>
      <c r="FH22" s="1"/>
      <c r="FI22" s="1"/>
      <c r="FJ22" s="1"/>
      <c r="FK22" s="1"/>
      <c r="FM22" s="1"/>
      <c r="FN22" s="18" t="s">
        <v>197</v>
      </c>
      <c r="FO22" s="1"/>
      <c r="FP22" s="1"/>
      <c r="FQ22" s="1"/>
      <c r="FR22" s="1"/>
      <c r="FS22" s="1"/>
      <c r="FT22" s="1"/>
      <c r="FU22" s="1"/>
      <c r="FV22" s="1"/>
      <c r="FW22" s="1"/>
      <c r="FX22" s="1"/>
      <c r="FY22" s="1"/>
      <c r="FZ22" s="1"/>
      <c r="GA22" s="1"/>
      <c r="GB22" s="1"/>
      <c r="GC22" s="1"/>
      <c r="GD22" s="1"/>
      <c r="GE22" s="1"/>
      <c r="GF22" s="1"/>
      <c r="GG22" s="1"/>
      <c r="GH22" s="1"/>
      <c r="GI22" s="1"/>
      <c r="GK22" s="1"/>
      <c r="GL22" s="18" t="s">
        <v>197</v>
      </c>
      <c r="GM22" s="1"/>
      <c r="GN22" s="1"/>
      <c r="GO22" s="1"/>
      <c r="GP22" s="1"/>
      <c r="GQ22" s="1"/>
      <c r="GR22" s="1"/>
      <c r="GS22" s="1"/>
      <c r="GT22" s="1"/>
      <c r="GU22" s="1"/>
      <c r="GV22" s="1"/>
      <c r="GW22" s="1"/>
      <c r="GX22" s="1"/>
      <c r="GY22" s="1"/>
      <c r="GZ22" s="1"/>
      <c r="HA22" s="1"/>
      <c r="HB22" s="1"/>
      <c r="HC22" s="1"/>
      <c r="HD22" s="1"/>
      <c r="HE22" s="1"/>
      <c r="HF22" s="1"/>
      <c r="HG22" s="1"/>
    </row>
    <row r="23" spans="1:215" ht="15">
      <c r="A23" s="1"/>
      <c r="B23" s="7" t="s">
        <v>298</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Y23" s="1"/>
      <c r="Z23" s="7" t="s">
        <v>298</v>
      </c>
      <c r="AA23" s="1">
        <v>0</v>
      </c>
      <c r="AB23" s="1">
        <v>0</v>
      </c>
      <c r="AC23" s="1">
        <v>0</v>
      </c>
      <c r="AD23" s="1">
        <v>0</v>
      </c>
      <c r="AE23" s="1">
        <v>0</v>
      </c>
      <c r="AF23" s="1">
        <v>0</v>
      </c>
      <c r="AG23" s="1">
        <v>0</v>
      </c>
      <c r="AH23" s="1">
        <v>0</v>
      </c>
      <c r="AI23" s="1">
        <v>0</v>
      </c>
      <c r="AJ23" s="1">
        <v>0</v>
      </c>
      <c r="AK23" s="1">
        <v>0</v>
      </c>
      <c r="AL23" s="1">
        <v>0</v>
      </c>
      <c r="AM23" s="1">
        <v>0</v>
      </c>
      <c r="AN23" s="1">
        <v>0</v>
      </c>
      <c r="AO23" s="1">
        <v>0.1</v>
      </c>
      <c r="AP23" s="1">
        <v>0</v>
      </c>
      <c r="AQ23" s="1">
        <v>0</v>
      </c>
      <c r="AR23" s="1">
        <v>0</v>
      </c>
      <c r="AS23" s="1">
        <v>0</v>
      </c>
      <c r="AT23" s="1">
        <v>0</v>
      </c>
      <c r="AU23" s="1">
        <v>0</v>
      </c>
      <c r="AW23" s="22"/>
      <c r="AX23" s="39" t="s">
        <v>299</v>
      </c>
      <c r="AY23" s="22">
        <v>0</v>
      </c>
      <c r="AZ23" s="22">
        <v>0</v>
      </c>
      <c r="BA23" s="22">
        <v>0</v>
      </c>
      <c r="BB23" s="22">
        <v>0</v>
      </c>
      <c r="BC23" s="22">
        <v>0</v>
      </c>
      <c r="BD23" s="22">
        <v>0</v>
      </c>
      <c r="BE23" s="22">
        <v>0</v>
      </c>
      <c r="BF23" s="22">
        <v>0</v>
      </c>
      <c r="BG23" s="22">
        <v>0</v>
      </c>
      <c r="BH23" s="22">
        <v>0</v>
      </c>
      <c r="BI23" s="22">
        <v>0</v>
      </c>
      <c r="BJ23" s="22">
        <v>0</v>
      </c>
      <c r="BK23" s="22">
        <v>0</v>
      </c>
      <c r="BL23" s="22">
        <v>0</v>
      </c>
      <c r="BM23" s="22">
        <v>0</v>
      </c>
      <c r="BN23" s="22">
        <v>0</v>
      </c>
      <c r="BO23" s="22">
        <v>0</v>
      </c>
      <c r="BP23" s="22">
        <v>0</v>
      </c>
      <c r="BQ23" s="22">
        <v>0</v>
      </c>
      <c r="BR23" s="22">
        <v>0</v>
      </c>
      <c r="BS23" s="22">
        <v>0</v>
      </c>
      <c r="BT23" s="38"/>
      <c r="BU23" s="22"/>
      <c r="BV23" s="39" t="s">
        <v>299</v>
      </c>
      <c r="BW23" s="22">
        <v>0</v>
      </c>
      <c r="BX23" s="22">
        <v>0</v>
      </c>
      <c r="BY23" s="22">
        <v>0</v>
      </c>
      <c r="BZ23" s="22">
        <v>0</v>
      </c>
      <c r="CA23" s="22">
        <v>0</v>
      </c>
      <c r="CB23" s="22">
        <v>0</v>
      </c>
      <c r="CC23" s="22">
        <v>0</v>
      </c>
      <c r="CD23" s="22">
        <v>0</v>
      </c>
      <c r="CE23" s="22">
        <v>0</v>
      </c>
      <c r="CF23" s="22">
        <v>0</v>
      </c>
      <c r="CG23" s="22">
        <v>0</v>
      </c>
      <c r="CH23" s="22">
        <v>0</v>
      </c>
      <c r="CI23" s="22">
        <v>0</v>
      </c>
      <c r="CJ23" s="22">
        <v>0</v>
      </c>
      <c r="CK23" s="22">
        <v>0.1</v>
      </c>
      <c r="CL23" s="22">
        <v>0</v>
      </c>
      <c r="CM23" s="22">
        <v>0</v>
      </c>
      <c r="CN23" s="22">
        <v>0</v>
      </c>
      <c r="CO23" s="22">
        <v>0</v>
      </c>
      <c r="CP23" s="22">
        <v>0</v>
      </c>
      <c r="CQ23" s="22">
        <v>0</v>
      </c>
      <c r="CR23" s="38"/>
      <c r="CS23" s="22"/>
      <c r="CT23" s="39" t="s">
        <v>299</v>
      </c>
      <c r="CU23" s="22">
        <v>0.1</v>
      </c>
      <c r="CV23" s="22">
        <v>0.1</v>
      </c>
      <c r="CW23" s="22">
        <v>0.1</v>
      </c>
      <c r="CX23" s="22">
        <v>0.1</v>
      </c>
      <c r="CY23" s="22">
        <v>0.1</v>
      </c>
      <c r="CZ23" s="22">
        <v>0.1</v>
      </c>
      <c r="DA23" s="22">
        <v>0.2</v>
      </c>
      <c r="DB23" s="22">
        <v>0.2</v>
      </c>
      <c r="DC23" s="22">
        <v>0.2</v>
      </c>
      <c r="DD23" s="22">
        <v>0.1</v>
      </c>
      <c r="DE23" s="22">
        <v>0.1</v>
      </c>
      <c r="DF23" s="22">
        <v>0.1</v>
      </c>
      <c r="DG23" s="22">
        <v>0.1</v>
      </c>
      <c r="DH23" s="22">
        <v>0</v>
      </c>
      <c r="DI23" s="22">
        <v>0.1</v>
      </c>
      <c r="DJ23" s="22">
        <v>0</v>
      </c>
      <c r="DK23" s="22">
        <v>0</v>
      </c>
      <c r="DL23" s="22">
        <v>0</v>
      </c>
      <c r="DM23" s="22">
        <v>0</v>
      </c>
      <c r="DN23" s="22">
        <v>0</v>
      </c>
      <c r="DO23" s="22">
        <v>0</v>
      </c>
      <c r="DP23" s="38"/>
      <c r="DQ23" s="22"/>
      <c r="DR23" s="39" t="s">
        <v>299</v>
      </c>
      <c r="DS23" s="22">
        <v>0</v>
      </c>
      <c r="DT23" s="22">
        <v>0</v>
      </c>
      <c r="DU23" s="22">
        <v>0</v>
      </c>
      <c r="DV23" s="22">
        <v>0</v>
      </c>
      <c r="DW23" s="22">
        <v>0</v>
      </c>
      <c r="DX23" s="22">
        <v>0</v>
      </c>
      <c r="DY23" s="22">
        <v>0</v>
      </c>
      <c r="DZ23" s="22">
        <v>0</v>
      </c>
      <c r="EA23" s="22">
        <v>0</v>
      </c>
      <c r="EB23" s="22">
        <v>0</v>
      </c>
      <c r="EC23" s="22">
        <v>0</v>
      </c>
      <c r="ED23" s="22">
        <v>0</v>
      </c>
      <c r="EE23" s="22">
        <v>0</v>
      </c>
      <c r="EF23" s="22">
        <v>0</v>
      </c>
      <c r="EG23" s="22">
        <v>0</v>
      </c>
      <c r="EH23" s="22">
        <v>0</v>
      </c>
      <c r="EI23" s="22">
        <v>0</v>
      </c>
      <c r="EJ23" s="22">
        <v>0</v>
      </c>
      <c r="EK23" s="22">
        <v>0</v>
      </c>
      <c r="EL23" s="22">
        <v>0</v>
      </c>
      <c r="EM23" s="22">
        <v>0</v>
      </c>
      <c r="EO23" s="1"/>
      <c r="EP23" s="7" t="s">
        <v>298</v>
      </c>
      <c r="EQ23" s="1">
        <v>0</v>
      </c>
      <c r="ER23" s="1">
        <v>0</v>
      </c>
      <c r="ES23" s="1">
        <v>0</v>
      </c>
      <c r="ET23" s="1">
        <v>0</v>
      </c>
      <c r="EU23" s="1">
        <v>0</v>
      </c>
      <c r="EV23" s="1">
        <v>0</v>
      </c>
      <c r="EW23" s="1">
        <v>0</v>
      </c>
      <c r="EX23" s="1">
        <v>0</v>
      </c>
      <c r="EY23" s="1">
        <v>0</v>
      </c>
      <c r="EZ23" s="1">
        <v>0</v>
      </c>
      <c r="FA23" s="1">
        <v>0</v>
      </c>
      <c r="FB23" s="1">
        <v>0</v>
      </c>
      <c r="FC23" s="1">
        <v>0</v>
      </c>
      <c r="FD23" s="1">
        <v>0</v>
      </c>
      <c r="FE23" s="1">
        <v>0</v>
      </c>
      <c r="FF23" s="1">
        <v>0</v>
      </c>
      <c r="FG23" s="1">
        <v>0</v>
      </c>
      <c r="FH23" s="1">
        <v>0</v>
      </c>
      <c r="FI23" s="1">
        <v>0</v>
      </c>
      <c r="FJ23" s="1">
        <v>0</v>
      </c>
      <c r="FK23" s="1">
        <v>0</v>
      </c>
      <c r="FM23" s="1"/>
      <c r="FN23" s="7" t="s">
        <v>298</v>
      </c>
      <c r="FO23" s="1">
        <v>0</v>
      </c>
      <c r="FP23" s="1">
        <v>0</v>
      </c>
      <c r="FQ23" s="1">
        <v>0</v>
      </c>
      <c r="FR23" s="1">
        <v>0</v>
      </c>
      <c r="FS23" s="1">
        <v>0</v>
      </c>
      <c r="FT23" s="1">
        <v>0</v>
      </c>
      <c r="FU23" s="1">
        <v>0</v>
      </c>
      <c r="FV23" s="1">
        <v>0</v>
      </c>
      <c r="FW23" s="1">
        <v>0</v>
      </c>
      <c r="FX23" s="1">
        <v>0</v>
      </c>
      <c r="FY23" s="1">
        <v>0</v>
      </c>
      <c r="FZ23" s="1">
        <v>0.1</v>
      </c>
      <c r="GA23" s="1">
        <v>0</v>
      </c>
      <c r="GB23" s="1">
        <v>0</v>
      </c>
      <c r="GC23" s="1">
        <v>0.1</v>
      </c>
      <c r="GD23" s="1">
        <v>0.1</v>
      </c>
      <c r="GE23" s="1">
        <v>0</v>
      </c>
      <c r="GF23" s="1">
        <v>0</v>
      </c>
      <c r="GG23" s="1">
        <v>0</v>
      </c>
      <c r="GH23" s="1">
        <v>0</v>
      </c>
      <c r="GI23" s="1">
        <v>0</v>
      </c>
      <c r="GK23" s="1"/>
      <c r="GL23" s="7" t="s">
        <v>298</v>
      </c>
      <c r="GM23" s="1">
        <v>0.1</v>
      </c>
      <c r="GN23" s="1">
        <v>0.1</v>
      </c>
      <c r="GO23" s="1">
        <v>0</v>
      </c>
      <c r="GP23" s="1">
        <v>0</v>
      </c>
      <c r="GQ23" s="1">
        <v>0</v>
      </c>
      <c r="GR23" s="1">
        <v>0</v>
      </c>
      <c r="GS23" s="1">
        <v>0.1</v>
      </c>
      <c r="GT23" s="1">
        <v>0.1</v>
      </c>
      <c r="GU23" s="1">
        <v>0.1</v>
      </c>
      <c r="GV23" s="1">
        <v>0.1</v>
      </c>
      <c r="GW23" s="1">
        <v>0.2</v>
      </c>
      <c r="GX23" s="1">
        <v>0.4</v>
      </c>
      <c r="GY23" s="1">
        <v>0.4</v>
      </c>
      <c r="GZ23" s="1">
        <v>0.3</v>
      </c>
      <c r="HA23" s="1">
        <v>0.3</v>
      </c>
      <c r="HB23" s="1">
        <v>0.2</v>
      </c>
      <c r="HC23" s="1">
        <v>0.2</v>
      </c>
      <c r="HD23" s="1">
        <v>0.1</v>
      </c>
      <c r="HE23" s="1">
        <v>0.1</v>
      </c>
      <c r="HF23" s="1">
        <v>0.1</v>
      </c>
      <c r="HG23" s="1">
        <v>0.1</v>
      </c>
    </row>
    <row r="24" spans="1:215" ht="15">
      <c r="A24" s="1"/>
      <c r="B24" s="19" t="s">
        <v>300</v>
      </c>
      <c r="C24" s="1">
        <v>96.6</v>
      </c>
      <c r="D24" s="1">
        <v>95.7</v>
      </c>
      <c r="E24" s="1">
        <v>97.1</v>
      </c>
      <c r="F24" s="1">
        <v>97.2</v>
      </c>
      <c r="G24" s="1">
        <v>98.2</v>
      </c>
      <c r="H24" s="1">
        <v>98.1</v>
      </c>
      <c r="I24" s="1">
        <v>99.5</v>
      </c>
      <c r="J24" s="1">
        <v>99.6</v>
      </c>
      <c r="K24" s="1">
        <v>99.7</v>
      </c>
      <c r="L24" s="1">
        <v>99.5</v>
      </c>
      <c r="M24" s="1">
        <v>99.7</v>
      </c>
      <c r="N24" s="1">
        <v>96.1</v>
      </c>
      <c r="O24" s="1">
        <v>96.2</v>
      </c>
      <c r="P24" s="1">
        <v>98.8</v>
      </c>
      <c r="Q24" s="1">
        <v>86.6</v>
      </c>
      <c r="R24" s="1">
        <v>99.3</v>
      </c>
      <c r="S24" s="1">
        <v>99.2</v>
      </c>
      <c r="T24" s="1">
        <v>99.2</v>
      </c>
      <c r="U24" s="1">
        <v>99.1</v>
      </c>
      <c r="V24" s="1">
        <v>99.3</v>
      </c>
      <c r="W24" s="1">
        <v>99.1</v>
      </c>
      <c r="Y24" s="1"/>
      <c r="Z24" s="19" t="s">
        <v>300</v>
      </c>
      <c r="AA24" s="1">
        <v>97.4</v>
      </c>
      <c r="AB24" s="1">
        <v>97.2</v>
      </c>
      <c r="AC24" s="1">
        <v>97.2</v>
      </c>
      <c r="AD24" s="1">
        <v>96.9</v>
      </c>
      <c r="AE24" s="1">
        <v>97</v>
      </c>
      <c r="AF24" s="1">
        <v>97.6</v>
      </c>
      <c r="AG24" s="1">
        <v>98.7</v>
      </c>
      <c r="AH24" s="1">
        <v>98.7</v>
      </c>
      <c r="AI24" s="1">
        <v>98.6</v>
      </c>
      <c r="AJ24" s="1">
        <v>98.5</v>
      </c>
      <c r="AK24" s="1">
        <v>98.6</v>
      </c>
      <c r="AL24" s="1">
        <v>95.5</v>
      </c>
      <c r="AM24" s="1">
        <v>95.7</v>
      </c>
      <c r="AN24" s="1">
        <v>98</v>
      </c>
      <c r="AO24" s="1">
        <v>98.8</v>
      </c>
      <c r="AP24" s="1">
        <v>99</v>
      </c>
      <c r="AQ24" s="1">
        <v>99.1</v>
      </c>
      <c r="AR24" s="1">
        <v>99.1</v>
      </c>
      <c r="AS24" s="1">
        <v>99.3</v>
      </c>
      <c r="AT24" s="1">
        <v>99.3</v>
      </c>
      <c r="AU24" s="1">
        <v>99.2</v>
      </c>
      <c r="AW24" s="22"/>
      <c r="AX24" s="29" t="s">
        <v>301</v>
      </c>
      <c r="AY24" s="22">
        <v>94.8</v>
      </c>
      <c r="AZ24" s="22">
        <v>94.8</v>
      </c>
      <c r="BA24" s="22">
        <v>96.4</v>
      </c>
      <c r="BB24" s="22">
        <v>95.9</v>
      </c>
      <c r="BC24" s="22">
        <v>96.8</v>
      </c>
      <c r="BD24" s="22">
        <v>96.4</v>
      </c>
      <c r="BE24" s="22">
        <v>98.6</v>
      </c>
      <c r="BF24" s="22">
        <v>99</v>
      </c>
      <c r="BG24" s="22">
        <v>99</v>
      </c>
      <c r="BH24" s="22">
        <v>98.9</v>
      </c>
      <c r="BI24" s="22">
        <v>99</v>
      </c>
      <c r="BJ24" s="22">
        <v>95.5</v>
      </c>
      <c r="BK24" s="22">
        <v>95.9</v>
      </c>
      <c r="BL24" s="22">
        <v>97.7</v>
      </c>
      <c r="BM24" s="22">
        <v>98.5</v>
      </c>
      <c r="BN24" s="22">
        <v>99.3</v>
      </c>
      <c r="BO24" s="22">
        <v>99.3</v>
      </c>
      <c r="BP24" s="22">
        <v>99.4</v>
      </c>
      <c r="BQ24" s="22">
        <v>99.4</v>
      </c>
      <c r="BR24" s="22">
        <v>99.3</v>
      </c>
      <c r="BS24" s="22">
        <v>99.3</v>
      </c>
      <c r="BT24" s="38"/>
      <c r="BU24" s="22"/>
      <c r="BV24" s="29" t="s">
        <v>301</v>
      </c>
      <c r="BW24" s="22">
        <v>97.3</v>
      </c>
      <c r="BX24" s="22">
        <v>97</v>
      </c>
      <c r="BY24" s="22">
        <v>98.1</v>
      </c>
      <c r="BZ24" s="22">
        <v>98.2</v>
      </c>
      <c r="CA24" s="22">
        <v>98.1</v>
      </c>
      <c r="CB24" s="22">
        <v>98.2</v>
      </c>
      <c r="CC24" s="22">
        <v>98.3</v>
      </c>
      <c r="CD24" s="22">
        <v>98.2</v>
      </c>
      <c r="CE24" s="22">
        <v>98.3</v>
      </c>
      <c r="CF24" s="22">
        <v>98.6</v>
      </c>
      <c r="CG24" s="22">
        <v>98.4</v>
      </c>
      <c r="CH24" s="22">
        <v>95</v>
      </c>
      <c r="CI24" s="22">
        <v>95</v>
      </c>
      <c r="CJ24" s="22">
        <v>94.9</v>
      </c>
      <c r="CK24" s="22">
        <v>94.6</v>
      </c>
      <c r="CL24" s="22">
        <v>98</v>
      </c>
      <c r="CM24" s="22">
        <v>97.8</v>
      </c>
      <c r="CN24" s="22">
        <v>98</v>
      </c>
      <c r="CO24" s="22">
        <v>98</v>
      </c>
      <c r="CP24" s="22">
        <v>98</v>
      </c>
      <c r="CQ24" s="22">
        <v>97.9</v>
      </c>
      <c r="CR24" s="38"/>
      <c r="CS24" s="22"/>
      <c r="CT24" s="29" t="s">
        <v>301</v>
      </c>
      <c r="CU24" s="22">
        <v>94.2</v>
      </c>
      <c r="CV24" s="22">
        <v>93.8</v>
      </c>
      <c r="CW24" s="22">
        <v>96.3</v>
      </c>
      <c r="CX24" s="22">
        <v>96.1</v>
      </c>
      <c r="CY24" s="22">
        <v>96</v>
      </c>
      <c r="CZ24" s="22">
        <v>96.4</v>
      </c>
      <c r="DA24" s="22">
        <v>94.9</v>
      </c>
      <c r="DB24" s="22">
        <v>91.2</v>
      </c>
      <c r="DC24" s="22">
        <v>90.1</v>
      </c>
      <c r="DD24" s="22">
        <v>91.3</v>
      </c>
      <c r="DE24" s="22">
        <v>90.9</v>
      </c>
      <c r="DF24" s="22">
        <v>89.5</v>
      </c>
      <c r="DG24" s="22">
        <v>88.1</v>
      </c>
      <c r="DH24" s="22">
        <v>90.2</v>
      </c>
      <c r="DI24" s="22">
        <v>90.1</v>
      </c>
      <c r="DJ24" s="22">
        <v>95.5</v>
      </c>
      <c r="DK24" s="22">
        <v>94.4</v>
      </c>
      <c r="DL24" s="22">
        <v>94.5</v>
      </c>
      <c r="DM24" s="22">
        <v>95.6</v>
      </c>
      <c r="DN24" s="22">
        <v>95.7</v>
      </c>
      <c r="DO24" s="22">
        <v>94.8</v>
      </c>
      <c r="DP24" s="38"/>
      <c r="DQ24" s="22"/>
      <c r="DR24" s="29" t="s">
        <v>301</v>
      </c>
      <c r="DS24" s="22">
        <v>92.1</v>
      </c>
      <c r="DT24" s="22">
        <v>93.4</v>
      </c>
      <c r="DU24" s="22">
        <v>95.4</v>
      </c>
      <c r="DV24" s="22">
        <v>95.1</v>
      </c>
      <c r="DW24" s="22">
        <v>95.7</v>
      </c>
      <c r="DX24" s="22">
        <v>97</v>
      </c>
      <c r="DY24" s="22">
        <v>97.3</v>
      </c>
      <c r="DZ24" s="22">
        <v>97</v>
      </c>
      <c r="EA24" s="22">
        <v>89.2</v>
      </c>
      <c r="EB24" s="22">
        <v>89.8</v>
      </c>
      <c r="EC24" s="22">
        <v>90.9</v>
      </c>
      <c r="ED24" s="22">
        <v>90.3</v>
      </c>
      <c r="EE24" s="22">
        <v>92.2</v>
      </c>
      <c r="EF24" s="22">
        <v>92.5</v>
      </c>
      <c r="EG24" s="22">
        <v>92.8</v>
      </c>
      <c r="EH24" s="22">
        <v>98.8</v>
      </c>
      <c r="EI24" s="22">
        <v>99</v>
      </c>
      <c r="EJ24" s="22">
        <v>98.5</v>
      </c>
      <c r="EK24" s="22">
        <v>98.4</v>
      </c>
      <c r="EL24" s="22">
        <v>98.4</v>
      </c>
      <c r="EM24" s="22">
        <v>98.1</v>
      </c>
      <c r="EO24" s="1"/>
      <c r="EP24" s="10" t="s">
        <v>300</v>
      </c>
      <c r="EQ24" s="1">
        <v>91.8</v>
      </c>
      <c r="ER24" s="1">
        <v>92</v>
      </c>
      <c r="ES24" s="1">
        <v>92.8</v>
      </c>
      <c r="ET24" s="1">
        <v>92.5</v>
      </c>
      <c r="EU24" s="1">
        <v>92.8</v>
      </c>
      <c r="EV24" s="1">
        <v>92.7</v>
      </c>
      <c r="EW24" s="1">
        <v>96.2</v>
      </c>
      <c r="EX24" s="1">
        <v>96.7</v>
      </c>
      <c r="EY24" s="1">
        <v>96.9</v>
      </c>
      <c r="EZ24" s="1">
        <v>96.8</v>
      </c>
      <c r="FA24" s="1">
        <v>97.4</v>
      </c>
      <c r="FB24" s="1">
        <v>90.6</v>
      </c>
      <c r="FC24" s="1">
        <v>91.7</v>
      </c>
      <c r="FD24" s="1">
        <v>92.1</v>
      </c>
      <c r="FE24" s="1">
        <v>91.4</v>
      </c>
      <c r="FF24" s="1">
        <v>98.2</v>
      </c>
      <c r="FG24" s="1">
        <v>98.5</v>
      </c>
      <c r="FH24" s="1">
        <v>98.5</v>
      </c>
      <c r="FI24" s="1">
        <v>98.3</v>
      </c>
      <c r="FJ24" s="1">
        <v>98.3</v>
      </c>
      <c r="FK24" s="1">
        <v>98.3</v>
      </c>
      <c r="FM24" s="1"/>
      <c r="FN24" s="10" t="s">
        <v>300</v>
      </c>
      <c r="FO24" s="1">
        <v>88.2</v>
      </c>
      <c r="FP24" s="1">
        <v>87.9</v>
      </c>
      <c r="FQ24" s="1">
        <v>89.1</v>
      </c>
      <c r="FR24" s="1">
        <v>90.6</v>
      </c>
      <c r="FS24" s="1">
        <v>91.6</v>
      </c>
      <c r="FT24" s="1">
        <v>92.9</v>
      </c>
      <c r="FU24" s="1">
        <v>94.5</v>
      </c>
      <c r="FV24" s="1">
        <v>94.8</v>
      </c>
      <c r="FW24" s="1">
        <v>96</v>
      </c>
      <c r="FX24" s="1">
        <v>96.3</v>
      </c>
      <c r="FY24" s="1">
        <v>96.7</v>
      </c>
      <c r="FZ24" s="1">
        <v>92.3</v>
      </c>
      <c r="GA24" s="1">
        <v>91.8</v>
      </c>
      <c r="GB24" s="1">
        <v>93.1</v>
      </c>
      <c r="GC24" s="1">
        <v>93</v>
      </c>
      <c r="GD24" s="1">
        <v>96.8</v>
      </c>
      <c r="GE24" s="1">
        <v>97.2</v>
      </c>
      <c r="GF24" s="1">
        <v>97.5</v>
      </c>
      <c r="GG24" s="1">
        <v>97.5</v>
      </c>
      <c r="GH24" s="1">
        <v>97.6</v>
      </c>
      <c r="GI24" s="1">
        <v>97.1</v>
      </c>
      <c r="GK24" s="1"/>
      <c r="GL24" s="10" t="s">
        <v>300</v>
      </c>
      <c r="GM24" s="1">
        <v>84.8</v>
      </c>
      <c r="GN24" s="1">
        <v>83.6</v>
      </c>
      <c r="GO24" s="1">
        <v>84.9</v>
      </c>
      <c r="GP24" s="1">
        <v>86.4</v>
      </c>
      <c r="GQ24" s="1">
        <v>88.3</v>
      </c>
      <c r="GR24" s="1">
        <v>89.3</v>
      </c>
      <c r="GS24" s="1">
        <v>90.9</v>
      </c>
      <c r="GT24" s="1">
        <v>88.3</v>
      </c>
      <c r="GU24" s="1">
        <v>85.7</v>
      </c>
      <c r="GV24" s="1">
        <v>90</v>
      </c>
      <c r="GW24" s="1">
        <v>86.6</v>
      </c>
      <c r="GX24" s="1">
        <v>86.2</v>
      </c>
      <c r="GY24" s="1">
        <v>87.2</v>
      </c>
      <c r="GZ24" s="1">
        <v>88.5</v>
      </c>
      <c r="HA24" s="1">
        <v>89.6</v>
      </c>
      <c r="HB24" s="1">
        <v>92.8</v>
      </c>
      <c r="HC24" s="1">
        <v>94.1</v>
      </c>
      <c r="HD24" s="1">
        <v>93.8</v>
      </c>
      <c r="HE24" s="1">
        <v>91.5</v>
      </c>
      <c r="HF24" s="1">
        <v>91.6</v>
      </c>
      <c r="HG24" s="1">
        <v>92.2</v>
      </c>
    </row>
    <row r="25" spans="1:215" ht="15">
      <c r="A25" s="1"/>
      <c r="B25" s="19" t="s">
        <v>302</v>
      </c>
      <c r="C25" s="1">
        <v>2.5</v>
      </c>
      <c r="D25" s="1">
        <v>2.6</v>
      </c>
      <c r="E25" s="1">
        <v>2.9</v>
      </c>
      <c r="F25" s="1">
        <v>2.8</v>
      </c>
      <c r="G25" s="1">
        <v>1.8</v>
      </c>
      <c r="H25" s="1">
        <v>1.9</v>
      </c>
      <c r="I25" s="1">
        <v>0.5</v>
      </c>
      <c r="J25" s="1">
        <v>0.4</v>
      </c>
      <c r="K25" s="1">
        <v>0.3</v>
      </c>
      <c r="L25" s="1">
        <v>0.5</v>
      </c>
      <c r="M25" s="1">
        <v>0.3</v>
      </c>
      <c r="N25" s="1">
        <v>0.4</v>
      </c>
      <c r="O25" s="1">
        <v>0.3</v>
      </c>
      <c r="P25" s="1">
        <v>0.3</v>
      </c>
      <c r="Q25" s="1">
        <v>0.4</v>
      </c>
      <c r="R25" s="1">
        <v>0.7</v>
      </c>
      <c r="S25" s="1">
        <v>0.8</v>
      </c>
      <c r="T25" s="1">
        <v>0.8</v>
      </c>
      <c r="U25" s="1">
        <v>0.9</v>
      </c>
      <c r="V25" s="1">
        <v>0.7</v>
      </c>
      <c r="W25" s="1">
        <v>0.9</v>
      </c>
      <c r="Y25" s="1"/>
      <c r="Z25" s="19" t="s">
        <v>302</v>
      </c>
      <c r="AA25" s="1">
        <v>1.8</v>
      </c>
      <c r="AB25" s="1">
        <v>1.8</v>
      </c>
      <c r="AC25" s="1">
        <v>2.1</v>
      </c>
      <c r="AD25" s="1">
        <v>2.5</v>
      </c>
      <c r="AE25" s="1">
        <v>2.4</v>
      </c>
      <c r="AF25" s="1">
        <v>1.8</v>
      </c>
      <c r="AG25" s="1">
        <v>0.5</v>
      </c>
      <c r="AH25" s="1">
        <v>0.4</v>
      </c>
      <c r="AI25" s="1">
        <v>0.5</v>
      </c>
      <c r="AJ25" s="1">
        <v>0.6</v>
      </c>
      <c r="AK25" s="1">
        <v>0.5</v>
      </c>
      <c r="AL25" s="1">
        <v>0.5</v>
      </c>
      <c r="AM25" s="1">
        <v>0.4</v>
      </c>
      <c r="AN25" s="1">
        <v>0.4</v>
      </c>
      <c r="AO25" s="1">
        <v>0.5</v>
      </c>
      <c r="AP25" s="1">
        <v>0.5</v>
      </c>
      <c r="AQ25" s="1">
        <v>0.6</v>
      </c>
      <c r="AR25" s="1">
        <v>0.6</v>
      </c>
      <c r="AS25" s="1">
        <v>0.6</v>
      </c>
      <c r="AT25" s="1">
        <v>0.6</v>
      </c>
      <c r="AU25" s="1">
        <v>0.8</v>
      </c>
      <c r="AW25" s="22"/>
      <c r="AX25" s="29" t="s">
        <v>303</v>
      </c>
      <c r="AY25" s="22">
        <v>3.7</v>
      </c>
      <c r="AZ25" s="22">
        <v>3.4</v>
      </c>
      <c r="BA25" s="22">
        <v>3.3</v>
      </c>
      <c r="BB25" s="22">
        <v>3.8</v>
      </c>
      <c r="BC25" s="22">
        <v>2.9</v>
      </c>
      <c r="BD25" s="22">
        <v>3.5</v>
      </c>
      <c r="BE25" s="22">
        <v>1.1000000000000001</v>
      </c>
      <c r="BF25" s="22">
        <v>0.8</v>
      </c>
      <c r="BG25" s="22">
        <v>0.7</v>
      </c>
      <c r="BH25" s="22">
        <v>0.8</v>
      </c>
      <c r="BI25" s="22">
        <v>0.8</v>
      </c>
      <c r="BJ25" s="22">
        <v>0.8</v>
      </c>
      <c r="BK25" s="22">
        <v>0.5</v>
      </c>
      <c r="BL25" s="22">
        <v>0.4</v>
      </c>
      <c r="BM25" s="22">
        <v>0.5</v>
      </c>
      <c r="BN25" s="22">
        <v>0.5</v>
      </c>
      <c r="BO25" s="22">
        <v>0.5</v>
      </c>
      <c r="BP25" s="22">
        <v>0.5</v>
      </c>
      <c r="BQ25" s="22">
        <v>0.5</v>
      </c>
      <c r="BR25" s="22">
        <v>0.5</v>
      </c>
      <c r="BS25" s="22">
        <v>0.6</v>
      </c>
      <c r="BT25" s="38"/>
      <c r="BU25" s="22"/>
      <c r="BV25" s="29" t="s">
        <v>303</v>
      </c>
      <c r="BW25" s="22">
        <v>1.7</v>
      </c>
      <c r="BX25" s="22">
        <v>1.4</v>
      </c>
      <c r="BY25" s="22">
        <v>1.2</v>
      </c>
      <c r="BZ25" s="22">
        <v>1.4</v>
      </c>
      <c r="CA25" s="22">
        <v>1.2</v>
      </c>
      <c r="CB25" s="22">
        <v>1.3</v>
      </c>
      <c r="CC25" s="22">
        <v>0.7</v>
      </c>
      <c r="CD25" s="22">
        <v>0.6</v>
      </c>
      <c r="CE25" s="22">
        <v>0.7</v>
      </c>
      <c r="CF25" s="22">
        <v>0.7</v>
      </c>
      <c r="CG25" s="22">
        <v>0.7</v>
      </c>
      <c r="CH25" s="22">
        <v>0.7</v>
      </c>
      <c r="CI25" s="22">
        <v>0.7</v>
      </c>
      <c r="CJ25" s="22">
        <v>0.7</v>
      </c>
      <c r="CK25" s="22">
        <v>0.7</v>
      </c>
      <c r="CL25" s="22">
        <v>1</v>
      </c>
      <c r="CM25" s="22">
        <v>1.2</v>
      </c>
      <c r="CN25" s="22">
        <v>1.2</v>
      </c>
      <c r="CO25" s="22">
        <v>1.2</v>
      </c>
      <c r="CP25" s="22">
        <v>1.1000000000000001</v>
      </c>
      <c r="CQ25" s="22">
        <v>1.3</v>
      </c>
      <c r="CR25" s="38"/>
      <c r="CS25" s="22"/>
      <c r="CT25" s="29" t="s">
        <v>303</v>
      </c>
      <c r="CU25" s="22">
        <v>1</v>
      </c>
      <c r="CV25" s="22">
        <v>1</v>
      </c>
      <c r="CW25" s="22">
        <v>1</v>
      </c>
      <c r="CX25" s="22">
        <v>1</v>
      </c>
      <c r="CY25" s="22">
        <v>1</v>
      </c>
      <c r="CZ25" s="22">
        <v>1.1000000000000001</v>
      </c>
      <c r="DA25" s="22">
        <v>0.3</v>
      </c>
      <c r="DB25" s="22">
        <v>0.3</v>
      </c>
      <c r="DC25" s="22">
        <v>0.3</v>
      </c>
      <c r="DD25" s="22">
        <v>0.4</v>
      </c>
      <c r="DE25" s="22">
        <v>0.4</v>
      </c>
      <c r="DF25" s="22">
        <v>0.5</v>
      </c>
      <c r="DG25" s="22">
        <v>0.6</v>
      </c>
      <c r="DH25" s="22">
        <v>0.6</v>
      </c>
      <c r="DI25" s="22">
        <v>0.8</v>
      </c>
      <c r="DJ25" s="22">
        <v>1</v>
      </c>
      <c r="DK25" s="22">
        <v>1</v>
      </c>
      <c r="DL25" s="22">
        <v>1.1000000000000001</v>
      </c>
      <c r="DM25" s="22">
        <v>1.3</v>
      </c>
      <c r="DN25" s="22">
        <v>1.2</v>
      </c>
      <c r="DO25" s="22">
        <v>1.4</v>
      </c>
      <c r="DP25" s="38"/>
      <c r="DQ25" s="22"/>
      <c r="DR25" s="29" t="s">
        <v>303</v>
      </c>
      <c r="DS25" s="22">
        <v>1.6</v>
      </c>
      <c r="DT25" s="22">
        <v>1.3</v>
      </c>
      <c r="DU25" s="22">
        <v>1.5</v>
      </c>
      <c r="DV25" s="22">
        <v>1.8</v>
      </c>
      <c r="DW25" s="22">
        <v>1.5</v>
      </c>
      <c r="DX25" s="22">
        <v>1.8</v>
      </c>
      <c r="DY25" s="22">
        <v>0.6</v>
      </c>
      <c r="DZ25" s="22">
        <v>0.7</v>
      </c>
      <c r="EA25" s="22">
        <v>0.8</v>
      </c>
      <c r="EB25" s="22">
        <v>0.7</v>
      </c>
      <c r="EC25" s="22">
        <v>0.6</v>
      </c>
      <c r="ED25" s="22">
        <v>0.5</v>
      </c>
      <c r="EE25" s="22">
        <v>0.4</v>
      </c>
      <c r="EF25" s="22">
        <v>0.3</v>
      </c>
      <c r="EG25" s="22">
        <v>0.3</v>
      </c>
      <c r="EH25" s="22">
        <v>0.2</v>
      </c>
      <c r="EI25" s="22">
        <v>0.3</v>
      </c>
      <c r="EJ25" s="22">
        <v>0.3</v>
      </c>
      <c r="EK25" s="22">
        <v>0.3</v>
      </c>
      <c r="EL25" s="22">
        <v>0.3</v>
      </c>
      <c r="EM25" s="22">
        <v>0.3</v>
      </c>
      <c r="EO25" s="1"/>
      <c r="EP25" s="10" t="s">
        <v>302</v>
      </c>
      <c r="EQ25" s="1">
        <v>5.5</v>
      </c>
      <c r="ER25" s="1">
        <v>4.8</v>
      </c>
      <c r="ES25" s="1">
        <v>5.6</v>
      </c>
      <c r="ET25" s="1">
        <v>6.5</v>
      </c>
      <c r="EU25" s="1">
        <v>6</v>
      </c>
      <c r="EV25" s="1">
        <v>6.7</v>
      </c>
      <c r="EW25" s="1">
        <v>3</v>
      </c>
      <c r="EX25" s="1">
        <v>2.6</v>
      </c>
      <c r="EY25" s="1">
        <v>2.2999999999999998</v>
      </c>
      <c r="EZ25" s="1">
        <v>2.5</v>
      </c>
      <c r="FA25" s="1">
        <v>2</v>
      </c>
      <c r="FB25" s="1">
        <v>2</v>
      </c>
      <c r="FC25" s="1">
        <v>1.4</v>
      </c>
      <c r="FD25" s="1">
        <v>1.3</v>
      </c>
      <c r="FE25" s="1">
        <v>1.1000000000000001</v>
      </c>
      <c r="FF25" s="1">
        <v>1.1000000000000001</v>
      </c>
      <c r="FG25" s="1">
        <v>1</v>
      </c>
      <c r="FH25" s="1">
        <v>1.1000000000000001</v>
      </c>
      <c r="FI25" s="1">
        <v>1.2</v>
      </c>
      <c r="FJ25" s="1">
        <v>1.1000000000000001</v>
      </c>
      <c r="FK25" s="1">
        <v>1.3</v>
      </c>
      <c r="FM25" s="1"/>
      <c r="FN25" s="10" t="s">
        <v>302</v>
      </c>
      <c r="FO25" s="1">
        <v>4</v>
      </c>
      <c r="FP25" s="1">
        <v>4.7</v>
      </c>
      <c r="FQ25" s="1">
        <v>5.4</v>
      </c>
      <c r="FR25" s="1">
        <v>4.4000000000000004</v>
      </c>
      <c r="FS25" s="1">
        <v>3.7</v>
      </c>
      <c r="FT25" s="1">
        <v>4.2</v>
      </c>
      <c r="FU25" s="1">
        <v>0.8</v>
      </c>
      <c r="FV25" s="1">
        <v>0.8</v>
      </c>
      <c r="FW25" s="1">
        <v>0.9</v>
      </c>
      <c r="FX25" s="1">
        <v>1.2</v>
      </c>
      <c r="FY25" s="1">
        <v>1.3</v>
      </c>
      <c r="FZ25" s="1">
        <v>1.2</v>
      </c>
      <c r="GA25" s="1">
        <v>1</v>
      </c>
      <c r="GB25" s="1">
        <v>0.9</v>
      </c>
      <c r="GC25" s="1">
        <v>1</v>
      </c>
      <c r="GD25" s="1">
        <v>1.1000000000000001</v>
      </c>
      <c r="GE25" s="1">
        <v>1.1000000000000001</v>
      </c>
      <c r="GF25" s="1">
        <v>1.1000000000000001</v>
      </c>
      <c r="GG25" s="1">
        <v>1.2</v>
      </c>
      <c r="GH25" s="1">
        <v>1.2</v>
      </c>
      <c r="GI25" s="1">
        <v>1.6</v>
      </c>
      <c r="GK25" s="1"/>
      <c r="GL25" s="10" t="s">
        <v>302</v>
      </c>
      <c r="GM25" s="1">
        <v>4.4000000000000004</v>
      </c>
      <c r="GN25" s="1">
        <v>5.4</v>
      </c>
      <c r="GO25" s="1">
        <v>5.5</v>
      </c>
      <c r="GP25" s="1">
        <v>5.3</v>
      </c>
      <c r="GQ25" s="1">
        <v>4.3</v>
      </c>
      <c r="GR25" s="1">
        <v>4.3</v>
      </c>
      <c r="GS25" s="1">
        <v>1</v>
      </c>
      <c r="GT25" s="1">
        <v>1</v>
      </c>
      <c r="GU25" s="1">
        <v>1.2</v>
      </c>
      <c r="GV25" s="1">
        <v>1.1000000000000001</v>
      </c>
      <c r="GW25" s="1">
        <v>1.1000000000000001</v>
      </c>
      <c r="GX25" s="1">
        <v>1.1000000000000001</v>
      </c>
      <c r="GY25" s="1">
        <v>1.1000000000000001</v>
      </c>
      <c r="GZ25" s="1">
        <v>1.3</v>
      </c>
      <c r="HA25" s="1">
        <v>1.4</v>
      </c>
      <c r="HB25" s="1">
        <v>1.6</v>
      </c>
      <c r="HC25" s="1">
        <v>1.8</v>
      </c>
      <c r="HD25" s="1">
        <v>1.9</v>
      </c>
      <c r="HE25" s="1">
        <v>2.1</v>
      </c>
      <c r="HF25" s="1">
        <v>2.2999999999999998</v>
      </c>
      <c r="HG25" s="1">
        <v>2.7</v>
      </c>
    </row>
    <row r="26" spans="1:215" ht="15">
      <c r="A26" s="1"/>
      <c r="B26" s="19" t="s">
        <v>304</v>
      </c>
      <c r="C26" s="2" t="s">
        <v>305</v>
      </c>
      <c r="D26" s="2" t="s">
        <v>305</v>
      </c>
      <c r="E26" s="2" t="s">
        <v>305</v>
      </c>
      <c r="F26" s="2" t="s">
        <v>305</v>
      </c>
      <c r="G26" s="2" t="s">
        <v>305</v>
      </c>
      <c r="H26" s="2" t="s">
        <v>305</v>
      </c>
      <c r="I26" s="2" t="s">
        <v>305</v>
      </c>
      <c r="J26" s="2" t="s">
        <v>305</v>
      </c>
      <c r="K26" s="2" t="s">
        <v>305</v>
      </c>
      <c r="L26" s="2" t="s">
        <v>305</v>
      </c>
      <c r="M26" s="2" t="s">
        <v>305</v>
      </c>
      <c r="N26" s="2">
        <v>3.5</v>
      </c>
      <c r="O26" s="2">
        <v>3.5</v>
      </c>
      <c r="P26" s="2">
        <v>0.8</v>
      </c>
      <c r="Q26" s="2">
        <v>13</v>
      </c>
      <c r="R26" s="2" t="s">
        <v>305</v>
      </c>
      <c r="S26" s="2" t="s">
        <v>305</v>
      </c>
      <c r="T26" s="2" t="s">
        <v>305</v>
      </c>
      <c r="U26" s="2" t="s">
        <v>305</v>
      </c>
      <c r="V26" s="2" t="s">
        <v>305</v>
      </c>
      <c r="W26" s="2" t="s">
        <v>305</v>
      </c>
      <c r="Y26" s="1"/>
      <c r="Z26" s="19" t="s">
        <v>304</v>
      </c>
      <c r="AA26" s="2" t="s">
        <v>305</v>
      </c>
      <c r="AB26" s="2" t="s">
        <v>305</v>
      </c>
      <c r="AC26" s="2" t="s">
        <v>305</v>
      </c>
      <c r="AD26" s="2" t="s">
        <v>305</v>
      </c>
      <c r="AE26" s="2" t="s">
        <v>305</v>
      </c>
      <c r="AF26" s="2" t="s">
        <v>305</v>
      </c>
      <c r="AG26" s="2" t="s">
        <v>305</v>
      </c>
      <c r="AH26" s="2" t="s">
        <v>305</v>
      </c>
      <c r="AI26" s="2" t="s">
        <v>305</v>
      </c>
      <c r="AJ26" s="2" t="s">
        <v>305</v>
      </c>
      <c r="AK26" s="2" t="s">
        <v>305</v>
      </c>
      <c r="AL26" s="2">
        <v>3.4</v>
      </c>
      <c r="AM26" s="2">
        <v>3.5</v>
      </c>
      <c r="AN26" s="2">
        <v>1.1000000000000001</v>
      </c>
      <c r="AO26" s="2">
        <v>0.3</v>
      </c>
      <c r="AP26" s="2" t="s">
        <v>305</v>
      </c>
      <c r="AQ26" s="2" t="s">
        <v>305</v>
      </c>
      <c r="AR26" s="2" t="s">
        <v>305</v>
      </c>
      <c r="AS26" s="2" t="s">
        <v>305</v>
      </c>
      <c r="AT26" s="2" t="s">
        <v>305</v>
      </c>
      <c r="AU26" s="2" t="s">
        <v>305</v>
      </c>
      <c r="AW26" s="22"/>
      <c r="AX26" s="29" t="s">
        <v>306</v>
      </c>
      <c r="AY26" s="23" t="s">
        <v>307</v>
      </c>
      <c r="AZ26" s="23" t="s">
        <v>307</v>
      </c>
      <c r="BA26" s="23" t="s">
        <v>307</v>
      </c>
      <c r="BB26" s="23" t="s">
        <v>307</v>
      </c>
      <c r="BC26" s="23" t="s">
        <v>307</v>
      </c>
      <c r="BD26" s="23" t="s">
        <v>307</v>
      </c>
      <c r="BE26" s="23" t="s">
        <v>307</v>
      </c>
      <c r="BF26" s="23" t="s">
        <v>307</v>
      </c>
      <c r="BG26" s="23" t="s">
        <v>307</v>
      </c>
      <c r="BH26" s="23" t="s">
        <v>307</v>
      </c>
      <c r="BI26" s="23" t="s">
        <v>307</v>
      </c>
      <c r="BJ26" s="23">
        <v>3.5</v>
      </c>
      <c r="BK26" s="23">
        <v>3.5</v>
      </c>
      <c r="BL26" s="23">
        <v>1.7</v>
      </c>
      <c r="BM26" s="23">
        <v>1</v>
      </c>
      <c r="BN26" s="23" t="s">
        <v>307</v>
      </c>
      <c r="BO26" s="23" t="s">
        <v>307</v>
      </c>
      <c r="BP26" s="23" t="s">
        <v>307</v>
      </c>
      <c r="BQ26" s="23" t="s">
        <v>307</v>
      </c>
      <c r="BR26" s="23" t="s">
        <v>307</v>
      </c>
      <c r="BS26" s="23" t="s">
        <v>307</v>
      </c>
      <c r="BT26" s="38"/>
      <c r="BU26" s="22"/>
      <c r="BV26" s="29" t="s">
        <v>306</v>
      </c>
      <c r="BW26" s="23" t="s">
        <v>307</v>
      </c>
      <c r="BX26" s="23" t="s">
        <v>307</v>
      </c>
      <c r="BY26" s="23" t="s">
        <v>307</v>
      </c>
      <c r="BZ26" s="23" t="s">
        <v>307</v>
      </c>
      <c r="CA26" s="23" t="s">
        <v>307</v>
      </c>
      <c r="CB26" s="23" t="s">
        <v>307</v>
      </c>
      <c r="CC26" s="23" t="s">
        <v>307</v>
      </c>
      <c r="CD26" s="23" t="s">
        <v>307</v>
      </c>
      <c r="CE26" s="23" t="s">
        <v>307</v>
      </c>
      <c r="CF26" s="23" t="s">
        <v>307</v>
      </c>
      <c r="CG26" s="23" t="s">
        <v>307</v>
      </c>
      <c r="CH26" s="23">
        <v>3.5</v>
      </c>
      <c r="CI26" s="23">
        <v>3.3</v>
      </c>
      <c r="CJ26" s="23">
        <v>3.3</v>
      </c>
      <c r="CK26" s="23">
        <v>3.6</v>
      </c>
      <c r="CL26" s="23" t="s">
        <v>307</v>
      </c>
      <c r="CM26" s="23" t="s">
        <v>307</v>
      </c>
      <c r="CN26" s="23" t="s">
        <v>307</v>
      </c>
      <c r="CO26" s="23" t="s">
        <v>307</v>
      </c>
      <c r="CP26" s="23" t="s">
        <v>307</v>
      </c>
      <c r="CQ26" s="23" t="s">
        <v>307</v>
      </c>
      <c r="CR26" s="38"/>
      <c r="CS26" s="22"/>
      <c r="CT26" s="29" t="s">
        <v>306</v>
      </c>
      <c r="CU26" s="23" t="s">
        <v>307</v>
      </c>
      <c r="CV26" s="23" t="s">
        <v>307</v>
      </c>
      <c r="CW26" s="23" t="s">
        <v>307</v>
      </c>
      <c r="CX26" s="23" t="s">
        <v>307</v>
      </c>
      <c r="CY26" s="23" t="s">
        <v>307</v>
      </c>
      <c r="CZ26" s="23" t="s">
        <v>307</v>
      </c>
      <c r="DA26" s="23" t="s">
        <v>307</v>
      </c>
      <c r="DB26" s="23">
        <v>3.4</v>
      </c>
      <c r="DC26" s="23">
        <v>4.2</v>
      </c>
      <c r="DD26" s="23">
        <v>4.0999999999999996</v>
      </c>
      <c r="DE26" s="23">
        <v>4.3</v>
      </c>
      <c r="DF26" s="23">
        <v>4.9000000000000004</v>
      </c>
      <c r="DG26" s="23">
        <v>5.3</v>
      </c>
      <c r="DH26" s="23">
        <v>5.0999999999999996</v>
      </c>
      <c r="DI26" s="23">
        <v>5.5</v>
      </c>
      <c r="DJ26" s="23" t="s">
        <v>307</v>
      </c>
      <c r="DK26" s="23" t="s">
        <v>307</v>
      </c>
      <c r="DL26" s="23" t="s">
        <v>307</v>
      </c>
      <c r="DM26" s="23" t="s">
        <v>307</v>
      </c>
      <c r="DN26" s="23" t="s">
        <v>307</v>
      </c>
      <c r="DO26" s="23" t="s">
        <v>307</v>
      </c>
      <c r="DP26" s="38"/>
      <c r="DQ26" s="22"/>
      <c r="DR26" s="29" t="s">
        <v>306</v>
      </c>
      <c r="DS26" s="23" t="s">
        <v>307</v>
      </c>
      <c r="DT26" s="23" t="s">
        <v>307</v>
      </c>
      <c r="DU26" s="23" t="s">
        <v>307</v>
      </c>
      <c r="DV26" s="23" t="s">
        <v>307</v>
      </c>
      <c r="DW26" s="23" t="s">
        <v>307</v>
      </c>
      <c r="DX26" s="23" t="s">
        <v>307</v>
      </c>
      <c r="DY26" s="23" t="s">
        <v>307</v>
      </c>
      <c r="DZ26" s="23" t="s">
        <v>307</v>
      </c>
      <c r="EA26" s="23">
        <v>7.3</v>
      </c>
      <c r="EB26" s="23">
        <v>7.5</v>
      </c>
      <c r="EC26" s="23">
        <v>7.2</v>
      </c>
      <c r="ED26" s="23">
        <v>7.9</v>
      </c>
      <c r="EE26" s="23">
        <v>6.1</v>
      </c>
      <c r="EF26" s="23">
        <v>5.8</v>
      </c>
      <c r="EG26" s="23">
        <v>5.9</v>
      </c>
      <c r="EH26" s="23" t="s">
        <v>307</v>
      </c>
      <c r="EI26" s="23" t="s">
        <v>307</v>
      </c>
      <c r="EJ26" s="23" t="s">
        <v>307</v>
      </c>
      <c r="EK26" s="23" t="s">
        <v>307</v>
      </c>
      <c r="EL26" s="23" t="s">
        <v>307</v>
      </c>
      <c r="EM26" s="23" t="s">
        <v>307</v>
      </c>
      <c r="EO26" s="1"/>
      <c r="EP26" s="10" t="s">
        <v>304</v>
      </c>
      <c r="EQ26" s="2" t="s">
        <v>305</v>
      </c>
      <c r="ER26" s="2" t="s">
        <v>305</v>
      </c>
      <c r="ES26" s="2" t="s">
        <v>305</v>
      </c>
      <c r="ET26" s="2" t="s">
        <v>305</v>
      </c>
      <c r="EU26" s="2" t="s">
        <v>305</v>
      </c>
      <c r="EV26" s="2" t="s">
        <v>305</v>
      </c>
      <c r="EW26" s="2" t="s">
        <v>305</v>
      </c>
      <c r="EX26" s="2" t="s">
        <v>305</v>
      </c>
      <c r="EY26" s="2" t="s">
        <v>305</v>
      </c>
      <c r="EZ26" s="2" t="s">
        <v>305</v>
      </c>
      <c r="FA26" s="2" t="s">
        <v>305</v>
      </c>
      <c r="FB26" s="2">
        <v>6.7</v>
      </c>
      <c r="FC26" s="2">
        <v>6.1</v>
      </c>
      <c r="FD26" s="2">
        <v>6.1</v>
      </c>
      <c r="FE26" s="2">
        <v>6.7</v>
      </c>
      <c r="FF26" s="2" t="s">
        <v>305</v>
      </c>
      <c r="FG26" s="2" t="s">
        <v>305</v>
      </c>
      <c r="FH26" s="2" t="s">
        <v>305</v>
      </c>
      <c r="FI26" s="2" t="s">
        <v>305</v>
      </c>
      <c r="FJ26" s="2" t="s">
        <v>305</v>
      </c>
      <c r="FK26" s="2" t="s">
        <v>305</v>
      </c>
      <c r="FM26" s="1"/>
      <c r="FN26" s="10" t="s">
        <v>304</v>
      </c>
      <c r="FO26" s="2" t="s">
        <v>305</v>
      </c>
      <c r="FP26" s="2" t="s">
        <v>305</v>
      </c>
      <c r="FQ26" s="2" t="s">
        <v>305</v>
      </c>
      <c r="FR26" s="2" t="s">
        <v>305</v>
      </c>
      <c r="FS26" s="2" t="s">
        <v>305</v>
      </c>
      <c r="FT26" s="2" t="s">
        <v>305</v>
      </c>
      <c r="FU26" s="2" t="s">
        <v>305</v>
      </c>
      <c r="FV26" s="2" t="s">
        <v>305</v>
      </c>
      <c r="FW26" s="2" t="s">
        <v>305</v>
      </c>
      <c r="FX26" s="2" t="s">
        <v>305</v>
      </c>
      <c r="FY26" s="2" t="s">
        <v>305</v>
      </c>
      <c r="FZ26" s="2">
        <v>3.7</v>
      </c>
      <c r="GA26" s="2">
        <v>5.0999999999999996</v>
      </c>
      <c r="GB26" s="2">
        <v>3.6</v>
      </c>
      <c r="GC26" s="2">
        <v>4.2</v>
      </c>
      <c r="GD26" s="2" t="s">
        <v>305</v>
      </c>
      <c r="GE26" s="2" t="s">
        <v>305</v>
      </c>
      <c r="GF26" s="2" t="s">
        <v>305</v>
      </c>
      <c r="GG26" s="2" t="s">
        <v>305</v>
      </c>
      <c r="GH26" s="2" t="s">
        <v>305</v>
      </c>
      <c r="GI26" s="2" t="s">
        <v>305</v>
      </c>
      <c r="GK26" s="1"/>
      <c r="GL26" s="10" t="s">
        <v>304</v>
      </c>
      <c r="GM26" s="2" t="s">
        <v>305</v>
      </c>
      <c r="GN26" s="2" t="s">
        <v>305</v>
      </c>
      <c r="GO26" s="2" t="s">
        <v>305</v>
      </c>
      <c r="GP26" s="2" t="s">
        <v>305</v>
      </c>
      <c r="GQ26" s="2" t="s">
        <v>305</v>
      </c>
      <c r="GR26" s="2" t="s">
        <v>305</v>
      </c>
      <c r="GS26" s="2" t="s">
        <v>305</v>
      </c>
      <c r="GT26" s="2" t="s">
        <v>305</v>
      </c>
      <c r="GU26" s="2" t="s">
        <v>305</v>
      </c>
      <c r="GV26" s="2" t="s">
        <v>305</v>
      </c>
      <c r="GW26" s="2">
        <v>3.1</v>
      </c>
      <c r="GX26" s="2">
        <v>3.7</v>
      </c>
      <c r="GY26" s="2">
        <v>3.5</v>
      </c>
      <c r="GZ26" s="2">
        <v>3.2</v>
      </c>
      <c r="HA26" s="2">
        <v>3.3</v>
      </c>
      <c r="HB26" s="2" t="s">
        <v>305</v>
      </c>
      <c r="HC26" s="2" t="s">
        <v>305</v>
      </c>
      <c r="HD26" s="2" t="s">
        <v>305</v>
      </c>
      <c r="HE26" s="2" t="s">
        <v>305</v>
      </c>
      <c r="HF26" s="2" t="s">
        <v>305</v>
      </c>
      <c r="HG26" s="2" t="s">
        <v>305</v>
      </c>
    </row>
    <row r="27" spans="1:215" ht="15">
      <c r="A27" s="1"/>
      <c r="B27" s="19" t="s">
        <v>308</v>
      </c>
      <c r="C27" s="1">
        <v>0</v>
      </c>
      <c r="D27" s="2" t="s">
        <v>305</v>
      </c>
      <c r="E27" s="2" t="s">
        <v>305</v>
      </c>
      <c r="F27" s="2" t="s">
        <v>305</v>
      </c>
      <c r="G27" s="2" t="s">
        <v>305</v>
      </c>
      <c r="H27" s="2" t="s">
        <v>305</v>
      </c>
      <c r="I27" s="2" t="s">
        <v>305</v>
      </c>
      <c r="J27" s="2" t="s">
        <v>305</v>
      </c>
      <c r="K27" s="2" t="s">
        <v>305</v>
      </c>
      <c r="L27" s="2" t="s">
        <v>305</v>
      </c>
      <c r="M27" s="2" t="s">
        <v>305</v>
      </c>
      <c r="N27" s="2" t="s">
        <v>305</v>
      </c>
      <c r="O27" s="2" t="s">
        <v>305</v>
      </c>
      <c r="P27" s="2" t="s">
        <v>305</v>
      </c>
      <c r="Q27" s="2" t="s">
        <v>305</v>
      </c>
      <c r="R27" s="2" t="s">
        <v>305</v>
      </c>
      <c r="S27" s="2" t="s">
        <v>305</v>
      </c>
      <c r="T27" s="2" t="s">
        <v>305</v>
      </c>
      <c r="U27" s="2" t="s">
        <v>305</v>
      </c>
      <c r="V27" s="2" t="s">
        <v>305</v>
      </c>
      <c r="W27" s="2" t="s">
        <v>305</v>
      </c>
      <c r="Y27" s="1"/>
      <c r="Z27" s="19" t="s">
        <v>308</v>
      </c>
      <c r="AA27" s="1">
        <v>0</v>
      </c>
      <c r="AB27" s="2" t="s">
        <v>305</v>
      </c>
      <c r="AC27" s="2" t="s">
        <v>305</v>
      </c>
      <c r="AD27" s="2" t="s">
        <v>305</v>
      </c>
      <c r="AE27" s="2" t="s">
        <v>305</v>
      </c>
      <c r="AF27" s="2" t="s">
        <v>305</v>
      </c>
      <c r="AG27" s="2" t="s">
        <v>305</v>
      </c>
      <c r="AH27" s="2" t="s">
        <v>305</v>
      </c>
      <c r="AI27" s="2" t="s">
        <v>305</v>
      </c>
      <c r="AJ27" s="2" t="s">
        <v>305</v>
      </c>
      <c r="AK27" s="2" t="s">
        <v>305</v>
      </c>
      <c r="AL27" s="2" t="s">
        <v>305</v>
      </c>
      <c r="AM27" s="2" t="s">
        <v>305</v>
      </c>
      <c r="AN27" s="2" t="s">
        <v>305</v>
      </c>
      <c r="AO27" s="2" t="s">
        <v>305</v>
      </c>
      <c r="AP27" s="2" t="s">
        <v>305</v>
      </c>
      <c r="AQ27" s="2" t="s">
        <v>305</v>
      </c>
      <c r="AR27" s="2" t="s">
        <v>305</v>
      </c>
      <c r="AS27" s="2" t="s">
        <v>305</v>
      </c>
      <c r="AT27" s="2" t="s">
        <v>305</v>
      </c>
      <c r="AU27" s="2" t="s">
        <v>305</v>
      </c>
      <c r="AW27" s="22"/>
      <c r="AX27" s="29" t="s">
        <v>309</v>
      </c>
      <c r="AY27" s="22">
        <v>0</v>
      </c>
      <c r="AZ27" s="23" t="s">
        <v>307</v>
      </c>
      <c r="BA27" s="23" t="s">
        <v>307</v>
      </c>
      <c r="BB27" s="23" t="s">
        <v>307</v>
      </c>
      <c r="BC27" s="23" t="s">
        <v>307</v>
      </c>
      <c r="BD27" s="23" t="s">
        <v>307</v>
      </c>
      <c r="BE27" s="23" t="s">
        <v>307</v>
      </c>
      <c r="BF27" s="23" t="s">
        <v>307</v>
      </c>
      <c r="BG27" s="23" t="s">
        <v>307</v>
      </c>
      <c r="BH27" s="23" t="s">
        <v>307</v>
      </c>
      <c r="BI27" s="23" t="s">
        <v>307</v>
      </c>
      <c r="BJ27" s="23" t="s">
        <v>307</v>
      </c>
      <c r="BK27" s="23" t="s">
        <v>307</v>
      </c>
      <c r="BL27" s="23" t="s">
        <v>307</v>
      </c>
      <c r="BM27" s="23" t="s">
        <v>307</v>
      </c>
      <c r="BN27" s="23" t="s">
        <v>307</v>
      </c>
      <c r="BO27" s="23" t="s">
        <v>307</v>
      </c>
      <c r="BP27" s="23" t="s">
        <v>307</v>
      </c>
      <c r="BQ27" s="23" t="s">
        <v>307</v>
      </c>
      <c r="BR27" s="23" t="s">
        <v>307</v>
      </c>
      <c r="BS27" s="23" t="s">
        <v>307</v>
      </c>
      <c r="BT27" s="38"/>
      <c r="BU27" s="22"/>
      <c r="BV27" s="29" t="s">
        <v>309</v>
      </c>
      <c r="BW27" s="22">
        <v>0</v>
      </c>
      <c r="BX27" s="23" t="s">
        <v>307</v>
      </c>
      <c r="BY27" s="23" t="s">
        <v>307</v>
      </c>
      <c r="BZ27" s="23" t="s">
        <v>307</v>
      </c>
      <c r="CA27" s="23" t="s">
        <v>307</v>
      </c>
      <c r="CB27" s="23" t="s">
        <v>307</v>
      </c>
      <c r="CC27" s="23" t="s">
        <v>307</v>
      </c>
      <c r="CD27" s="23" t="s">
        <v>307</v>
      </c>
      <c r="CE27" s="23" t="s">
        <v>307</v>
      </c>
      <c r="CF27" s="23" t="s">
        <v>307</v>
      </c>
      <c r="CG27" s="23" t="s">
        <v>307</v>
      </c>
      <c r="CH27" s="23" t="s">
        <v>307</v>
      </c>
      <c r="CI27" s="23" t="s">
        <v>307</v>
      </c>
      <c r="CJ27" s="23" t="s">
        <v>307</v>
      </c>
      <c r="CK27" s="23" t="s">
        <v>307</v>
      </c>
      <c r="CL27" s="23" t="s">
        <v>307</v>
      </c>
      <c r="CM27" s="23" t="s">
        <v>307</v>
      </c>
      <c r="CN27" s="23" t="s">
        <v>307</v>
      </c>
      <c r="CO27" s="23" t="s">
        <v>307</v>
      </c>
      <c r="CP27" s="23" t="s">
        <v>307</v>
      </c>
      <c r="CQ27" s="23" t="s">
        <v>307</v>
      </c>
      <c r="CR27" s="38"/>
      <c r="CS27" s="22"/>
      <c r="CT27" s="29" t="s">
        <v>309</v>
      </c>
      <c r="CU27" s="22">
        <v>0</v>
      </c>
      <c r="CV27" s="23" t="s">
        <v>307</v>
      </c>
      <c r="CW27" s="23" t="s">
        <v>307</v>
      </c>
      <c r="CX27" s="23" t="s">
        <v>307</v>
      </c>
      <c r="CY27" s="23" t="s">
        <v>307</v>
      </c>
      <c r="CZ27" s="23" t="s">
        <v>307</v>
      </c>
      <c r="DA27" s="23" t="s">
        <v>307</v>
      </c>
      <c r="DB27" s="23" t="s">
        <v>307</v>
      </c>
      <c r="DC27" s="23" t="s">
        <v>307</v>
      </c>
      <c r="DD27" s="23" t="s">
        <v>307</v>
      </c>
      <c r="DE27" s="23" t="s">
        <v>307</v>
      </c>
      <c r="DF27" s="23" t="s">
        <v>307</v>
      </c>
      <c r="DG27" s="23" t="s">
        <v>307</v>
      </c>
      <c r="DH27" s="23" t="s">
        <v>307</v>
      </c>
      <c r="DI27" s="23" t="s">
        <v>307</v>
      </c>
      <c r="DJ27" s="23" t="s">
        <v>307</v>
      </c>
      <c r="DK27" s="23" t="s">
        <v>307</v>
      </c>
      <c r="DL27" s="23" t="s">
        <v>307</v>
      </c>
      <c r="DM27" s="23" t="s">
        <v>307</v>
      </c>
      <c r="DN27" s="23" t="s">
        <v>307</v>
      </c>
      <c r="DO27" s="23" t="s">
        <v>307</v>
      </c>
      <c r="DP27" s="38"/>
      <c r="DQ27" s="22"/>
      <c r="DR27" s="29" t="s">
        <v>309</v>
      </c>
      <c r="DS27" s="22">
        <v>0</v>
      </c>
      <c r="DT27" s="23" t="s">
        <v>307</v>
      </c>
      <c r="DU27" s="23" t="s">
        <v>307</v>
      </c>
      <c r="DV27" s="23" t="s">
        <v>307</v>
      </c>
      <c r="DW27" s="23" t="s">
        <v>307</v>
      </c>
      <c r="DX27" s="23" t="s">
        <v>307</v>
      </c>
      <c r="DY27" s="23" t="s">
        <v>307</v>
      </c>
      <c r="DZ27" s="23" t="s">
        <v>307</v>
      </c>
      <c r="EA27" s="23" t="s">
        <v>307</v>
      </c>
      <c r="EB27" s="23" t="s">
        <v>307</v>
      </c>
      <c r="EC27" s="23" t="s">
        <v>307</v>
      </c>
      <c r="ED27" s="23" t="s">
        <v>307</v>
      </c>
      <c r="EE27" s="23" t="s">
        <v>307</v>
      </c>
      <c r="EF27" s="23" t="s">
        <v>307</v>
      </c>
      <c r="EG27" s="23" t="s">
        <v>307</v>
      </c>
      <c r="EH27" s="23" t="s">
        <v>307</v>
      </c>
      <c r="EI27" s="23" t="s">
        <v>307</v>
      </c>
      <c r="EJ27" s="23" t="s">
        <v>307</v>
      </c>
      <c r="EK27" s="23" t="s">
        <v>307</v>
      </c>
      <c r="EL27" s="23" t="s">
        <v>307</v>
      </c>
      <c r="EM27" s="23" t="s">
        <v>307</v>
      </c>
      <c r="EO27" s="1"/>
      <c r="EP27" s="10" t="s">
        <v>308</v>
      </c>
      <c r="EQ27" s="1">
        <v>0</v>
      </c>
      <c r="ER27" s="2" t="s">
        <v>305</v>
      </c>
      <c r="ES27" s="2" t="s">
        <v>305</v>
      </c>
      <c r="ET27" s="2" t="s">
        <v>305</v>
      </c>
      <c r="EU27" s="2" t="s">
        <v>305</v>
      </c>
      <c r="EV27" s="2" t="s">
        <v>305</v>
      </c>
      <c r="EW27" s="2" t="s">
        <v>305</v>
      </c>
      <c r="EX27" s="2" t="s">
        <v>305</v>
      </c>
      <c r="EY27" s="2" t="s">
        <v>305</v>
      </c>
      <c r="EZ27" s="2" t="s">
        <v>305</v>
      </c>
      <c r="FA27" s="2" t="s">
        <v>305</v>
      </c>
      <c r="FB27" s="2" t="s">
        <v>305</v>
      </c>
      <c r="FC27" s="2" t="s">
        <v>305</v>
      </c>
      <c r="FD27" s="2" t="s">
        <v>305</v>
      </c>
      <c r="FE27" s="2" t="s">
        <v>305</v>
      </c>
      <c r="FF27" s="2" t="s">
        <v>305</v>
      </c>
      <c r="FG27" s="2" t="s">
        <v>305</v>
      </c>
      <c r="FH27" s="2" t="s">
        <v>305</v>
      </c>
      <c r="FI27" s="2" t="s">
        <v>305</v>
      </c>
      <c r="FJ27" s="2" t="s">
        <v>305</v>
      </c>
      <c r="FK27" s="2" t="s">
        <v>305</v>
      </c>
      <c r="FM27" s="1"/>
      <c r="FN27" s="10" t="s">
        <v>308</v>
      </c>
      <c r="FO27" s="1">
        <v>0</v>
      </c>
      <c r="FP27" s="2" t="s">
        <v>305</v>
      </c>
      <c r="FQ27" s="2" t="s">
        <v>305</v>
      </c>
      <c r="FR27" s="2" t="s">
        <v>305</v>
      </c>
      <c r="FS27" s="2" t="s">
        <v>305</v>
      </c>
      <c r="FT27" s="2" t="s">
        <v>305</v>
      </c>
      <c r="FU27" s="2" t="s">
        <v>305</v>
      </c>
      <c r="FV27" s="2" t="s">
        <v>305</v>
      </c>
      <c r="FW27" s="2" t="s">
        <v>305</v>
      </c>
      <c r="FX27" s="2" t="s">
        <v>305</v>
      </c>
      <c r="FY27" s="2" t="s">
        <v>305</v>
      </c>
      <c r="FZ27" s="2" t="s">
        <v>305</v>
      </c>
      <c r="GA27" s="2" t="s">
        <v>305</v>
      </c>
      <c r="GB27" s="2" t="s">
        <v>305</v>
      </c>
      <c r="GC27" s="2" t="s">
        <v>305</v>
      </c>
      <c r="GD27" s="2" t="s">
        <v>305</v>
      </c>
      <c r="GE27" s="2" t="s">
        <v>305</v>
      </c>
      <c r="GF27" s="2" t="s">
        <v>305</v>
      </c>
      <c r="GG27" s="2" t="s">
        <v>305</v>
      </c>
      <c r="GH27" s="2" t="s">
        <v>305</v>
      </c>
      <c r="GI27" s="2" t="s">
        <v>305</v>
      </c>
      <c r="GK27" s="1"/>
      <c r="GL27" s="10" t="s">
        <v>308</v>
      </c>
      <c r="GM27" s="1">
        <v>0</v>
      </c>
      <c r="GN27" s="2" t="s">
        <v>305</v>
      </c>
      <c r="GO27" s="2" t="s">
        <v>305</v>
      </c>
      <c r="GP27" s="2" t="s">
        <v>305</v>
      </c>
      <c r="GQ27" s="2" t="s">
        <v>305</v>
      </c>
      <c r="GR27" s="2" t="s">
        <v>305</v>
      </c>
      <c r="GS27" s="2" t="s">
        <v>305</v>
      </c>
      <c r="GT27" s="2" t="s">
        <v>305</v>
      </c>
      <c r="GU27" s="2" t="s">
        <v>305</v>
      </c>
      <c r="GV27" s="2" t="s">
        <v>305</v>
      </c>
      <c r="GW27" s="2" t="s">
        <v>305</v>
      </c>
      <c r="GX27" s="2" t="s">
        <v>305</v>
      </c>
      <c r="GY27" s="2" t="s">
        <v>305</v>
      </c>
      <c r="GZ27" s="2" t="s">
        <v>305</v>
      </c>
      <c r="HA27" s="2" t="s">
        <v>305</v>
      </c>
      <c r="HB27" s="2" t="s">
        <v>305</v>
      </c>
      <c r="HC27" s="2" t="s">
        <v>305</v>
      </c>
      <c r="HD27" s="2" t="s">
        <v>305</v>
      </c>
      <c r="HE27" s="2" t="s">
        <v>305</v>
      </c>
      <c r="HF27" s="2" t="s">
        <v>305</v>
      </c>
      <c r="HG27" s="2" t="s">
        <v>305</v>
      </c>
    </row>
    <row r="28" spans="1:215" ht="15">
      <c r="A28" s="1"/>
      <c r="B28" s="19" t="s">
        <v>310</v>
      </c>
      <c r="C28" s="1">
        <v>0.9</v>
      </c>
      <c r="D28" s="1">
        <v>1.7</v>
      </c>
      <c r="E28" s="1">
        <v>0</v>
      </c>
      <c r="F28" s="1">
        <v>0</v>
      </c>
      <c r="G28" s="1">
        <v>0</v>
      </c>
      <c r="H28" s="1">
        <v>0</v>
      </c>
      <c r="I28" s="1">
        <v>0</v>
      </c>
      <c r="J28" s="1">
        <v>0</v>
      </c>
      <c r="K28" s="1">
        <v>0</v>
      </c>
      <c r="L28" s="1">
        <v>0</v>
      </c>
      <c r="M28" s="1">
        <v>0.1</v>
      </c>
      <c r="N28" s="1">
        <v>0</v>
      </c>
      <c r="O28" s="1">
        <v>0</v>
      </c>
      <c r="P28" s="1">
        <v>0</v>
      </c>
      <c r="Q28" s="1">
        <v>0</v>
      </c>
      <c r="R28" s="1">
        <v>0</v>
      </c>
      <c r="S28" s="1">
        <v>0</v>
      </c>
      <c r="T28" s="1">
        <v>0</v>
      </c>
      <c r="U28" s="1">
        <v>0</v>
      </c>
      <c r="V28" s="1">
        <v>0</v>
      </c>
      <c r="W28" s="1">
        <v>0</v>
      </c>
      <c r="Y28" s="1"/>
      <c r="Z28" s="19" t="s">
        <v>310</v>
      </c>
      <c r="AA28" s="1">
        <v>0.8</v>
      </c>
      <c r="AB28" s="1">
        <v>1</v>
      </c>
      <c r="AC28" s="1">
        <v>0.7</v>
      </c>
      <c r="AD28" s="1">
        <v>0.7</v>
      </c>
      <c r="AE28" s="1">
        <v>0.6</v>
      </c>
      <c r="AF28" s="1">
        <v>0.6</v>
      </c>
      <c r="AG28" s="1">
        <v>0.9</v>
      </c>
      <c r="AH28" s="1">
        <v>0.9</v>
      </c>
      <c r="AI28" s="1">
        <v>1</v>
      </c>
      <c r="AJ28" s="1">
        <v>0.9</v>
      </c>
      <c r="AK28" s="1">
        <v>0.9</v>
      </c>
      <c r="AL28" s="1">
        <v>0.6</v>
      </c>
      <c r="AM28" s="1">
        <v>0.5</v>
      </c>
      <c r="AN28" s="1">
        <v>0.5</v>
      </c>
      <c r="AO28" s="1">
        <v>0.4</v>
      </c>
      <c r="AP28" s="1">
        <v>0.4</v>
      </c>
      <c r="AQ28" s="1">
        <v>0.3</v>
      </c>
      <c r="AR28" s="1">
        <v>0.3</v>
      </c>
      <c r="AS28" s="1">
        <v>0</v>
      </c>
      <c r="AT28" s="1">
        <v>0</v>
      </c>
      <c r="AU28" s="1">
        <v>0</v>
      </c>
      <c r="AW28" s="22"/>
      <c r="AX28" s="29" t="s">
        <v>311</v>
      </c>
      <c r="AY28" s="22">
        <v>1.6</v>
      </c>
      <c r="AZ28" s="22">
        <v>1.8</v>
      </c>
      <c r="BA28" s="22">
        <v>0.3</v>
      </c>
      <c r="BB28" s="22">
        <v>0.3</v>
      </c>
      <c r="BC28" s="22">
        <v>0.2</v>
      </c>
      <c r="BD28" s="22">
        <v>0.1</v>
      </c>
      <c r="BE28" s="22">
        <v>0.2</v>
      </c>
      <c r="BF28" s="22">
        <v>0.2</v>
      </c>
      <c r="BG28" s="22">
        <v>0.3</v>
      </c>
      <c r="BH28" s="22">
        <v>0.3</v>
      </c>
      <c r="BI28" s="22">
        <v>0.2</v>
      </c>
      <c r="BJ28" s="22">
        <v>0.2</v>
      </c>
      <c r="BK28" s="22">
        <v>0.1</v>
      </c>
      <c r="BL28" s="22">
        <v>0.1</v>
      </c>
      <c r="BM28" s="22">
        <v>0</v>
      </c>
      <c r="BN28" s="22">
        <v>0.2</v>
      </c>
      <c r="BO28" s="22">
        <v>0.1</v>
      </c>
      <c r="BP28" s="22">
        <v>0.1</v>
      </c>
      <c r="BQ28" s="22">
        <v>0.1</v>
      </c>
      <c r="BR28" s="22">
        <v>0.2</v>
      </c>
      <c r="BS28" s="22">
        <v>0.2</v>
      </c>
      <c r="BT28" s="38"/>
      <c r="BU28" s="22"/>
      <c r="BV28" s="29" t="s">
        <v>311</v>
      </c>
      <c r="BW28" s="22">
        <v>1</v>
      </c>
      <c r="BX28" s="22">
        <v>1.5</v>
      </c>
      <c r="BY28" s="22">
        <v>0.7</v>
      </c>
      <c r="BZ28" s="22">
        <v>0.5</v>
      </c>
      <c r="CA28" s="22">
        <v>0.7</v>
      </c>
      <c r="CB28" s="22">
        <v>0.5</v>
      </c>
      <c r="CC28" s="22">
        <v>1</v>
      </c>
      <c r="CD28" s="22">
        <v>1.2</v>
      </c>
      <c r="CE28" s="22">
        <v>1</v>
      </c>
      <c r="CF28" s="22">
        <v>0.7</v>
      </c>
      <c r="CG28" s="22">
        <v>0.9</v>
      </c>
      <c r="CH28" s="22">
        <v>0.8</v>
      </c>
      <c r="CI28" s="22">
        <v>0.9</v>
      </c>
      <c r="CJ28" s="22">
        <v>1</v>
      </c>
      <c r="CK28" s="22">
        <v>1</v>
      </c>
      <c r="CL28" s="22">
        <v>1</v>
      </c>
      <c r="CM28" s="22">
        <v>1</v>
      </c>
      <c r="CN28" s="22">
        <v>0.8</v>
      </c>
      <c r="CO28" s="22">
        <v>0.8</v>
      </c>
      <c r="CP28" s="22">
        <v>0.9</v>
      </c>
      <c r="CQ28" s="22">
        <v>0.7</v>
      </c>
      <c r="CR28" s="38"/>
      <c r="CS28" s="22"/>
      <c r="CT28" s="29" t="s">
        <v>311</v>
      </c>
      <c r="CU28" s="22">
        <v>4.7</v>
      </c>
      <c r="CV28" s="22">
        <v>5.0999999999999996</v>
      </c>
      <c r="CW28" s="22">
        <v>2.6</v>
      </c>
      <c r="CX28" s="22">
        <v>2.8</v>
      </c>
      <c r="CY28" s="22">
        <v>3</v>
      </c>
      <c r="CZ28" s="22">
        <v>2.4</v>
      </c>
      <c r="DA28" s="22">
        <v>4.5999999999999996</v>
      </c>
      <c r="DB28" s="22">
        <v>5</v>
      </c>
      <c r="DC28" s="22">
        <v>5.2</v>
      </c>
      <c r="DD28" s="22">
        <v>4.0999999999999996</v>
      </c>
      <c r="DE28" s="22">
        <v>4.2</v>
      </c>
      <c r="DF28" s="22">
        <v>4.9000000000000004</v>
      </c>
      <c r="DG28" s="22">
        <v>6</v>
      </c>
      <c r="DH28" s="22">
        <v>4</v>
      </c>
      <c r="DI28" s="22">
        <v>3.6</v>
      </c>
      <c r="DJ28" s="22">
        <v>3.5</v>
      </c>
      <c r="DK28" s="22">
        <v>4.5</v>
      </c>
      <c r="DL28" s="22">
        <v>4.4000000000000004</v>
      </c>
      <c r="DM28" s="22">
        <v>3.1</v>
      </c>
      <c r="DN28" s="22">
        <v>3</v>
      </c>
      <c r="DO28" s="22">
        <v>3.8</v>
      </c>
      <c r="DP28" s="38"/>
      <c r="DQ28" s="22"/>
      <c r="DR28" s="29" t="s">
        <v>311</v>
      </c>
      <c r="DS28" s="22">
        <v>6.3</v>
      </c>
      <c r="DT28" s="22">
        <v>5.3</v>
      </c>
      <c r="DU28" s="22">
        <v>3</v>
      </c>
      <c r="DV28" s="22">
        <v>3.1</v>
      </c>
      <c r="DW28" s="22">
        <v>2.7</v>
      </c>
      <c r="DX28" s="22">
        <v>1.2</v>
      </c>
      <c r="DY28" s="22">
        <v>2</v>
      </c>
      <c r="DZ28" s="22">
        <v>2.2999999999999998</v>
      </c>
      <c r="EA28" s="22">
        <v>2.7</v>
      </c>
      <c r="EB28" s="22">
        <v>2</v>
      </c>
      <c r="EC28" s="22">
        <v>1.3</v>
      </c>
      <c r="ED28" s="22">
        <v>1.3</v>
      </c>
      <c r="EE28" s="22">
        <v>1.2</v>
      </c>
      <c r="EF28" s="22">
        <v>1.4</v>
      </c>
      <c r="EG28" s="22">
        <v>1.1000000000000001</v>
      </c>
      <c r="EH28" s="22">
        <v>1</v>
      </c>
      <c r="EI28" s="22">
        <v>0.7</v>
      </c>
      <c r="EJ28" s="22">
        <v>1.2</v>
      </c>
      <c r="EK28" s="22">
        <v>1.3</v>
      </c>
      <c r="EL28" s="22">
        <v>1.4</v>
      </c>
      <c r="EM28" s="22">
        <v>1.6</v>
      </c>
      <c r="EO28" s="1"/>
      <c r="EP28" s="10" t="s">
        <v>310</v>
      </c>
      <c r="EQ28" s="1">
        <v>2.7</v>
      </c>
      <c r="ER28" s="1">
        <v>3.2</v>
      </c>
      <c r="ES28" s="1">
        <v>1.6</v>
      </c>
      <c r="ET28" s="1">
        <v>1.1000000000000001</v>
      </c>
      <c r="EU28" s="1">
        <v>1.2</v>
      </c>
      <c r="EV28" s="1">
        <v>0.5</v>
      </c>
      <c r="EW28" s="1">
        <v>0.8</v>
      </c>
      <c r="EX28" s="1">
        <v>0.7</v>
      </c>
      <c r="EY28" s="1">
        <v>0.7</v>
      </c>
      <c r="EZ28" s="1">
        <v>0.7</v>
      </c>
      <c r="FA28" s="1">
        <v>0.6</v>
      </c>
      <c r="FB28" s="1">
        <v>0.6</v>
      </c>
      <c r="FC28" s="1">
        <v>0.7</v>
      </c>
      <c r="FD28" s="1">
        <v>0.5</v>
      </c>
      <c r="FE28" s="1">
        <v>0.7</v>
      </c>
      <c r="FF28" s="1">
        <v>0.6</v>
      </c>
      <c r="FG28" s="1">
        <v>0.5</v>
      </c>
      <c r="FH28" s="1">
        <v>0.4</v>
      </c>
      <c r="FI28" s="1">
        <v>0.5</v>
      </c>
      <c r="FJ28" s="1">
        <v>0.5</v>
      </c>
      <c r="FK28" s="1">
        <v>0.3</v>
      </c>
      <c r="FM28" s="1"/>
      <c r="FN28" s="10" t="s">
        <v>310</v>
      </c>
      <c r="FO28" s="1">
        <v>7.9</v>
      </c>
      <c r="FP28" s="1">
        <v>7.4</v>
      </c>
      <c r="FQ28" s="1">
        <v>5.5</v>
      </c>
      <c r="FR28" s="1">
        <v>5.0999999999999996</v>
      </c>
      <c r="FS28" s="1">
        <v>4.7</v>
      </c>
      <c r="FT28" s="1">
        <v>2.9</v>
      </c>
      <c r="FU28" s="1">
        <v>4.5999999999999996</v>
      </c>
      <c r="FV28" s="1">
        <v>4.3</v>
      </c>
      <c r="FW28" s="1">
        <v>3.1</v>
      </c>
      <c r="FX28" s="1">
        <v>2.5</v>
      </c>
      <c r="FY28" s="1">
        <v>2</v>
      </c>
      <c r="FZ28" s="1">
        <v>2.7</v>
      </c>
      <c r="GA28" s="1">
        <v>2.1</v>
      </c>
      <c r="GB28" s="1">
        <v>2.2999999999999998</v>
      </c>
      <c r="GC28" s="1">
        <v>1.7</v>
      </c>
      <c r="GD28" s="1">
        <v>2</v>
      </c>
      <c r="GE28" s="1">
        <v>1.7</v>
      </c>
      <c r="GF28" s="1">
        <v>1.4</v>
      </c>
      <c r="GG28" s="1">
        <v>1.3</v>
      </c>
      <c r="GH28" s="1">
        <v>1.2</v>
      </c>
      <c r="GI28" s="1">
        <v>1.3</v>
      </c>
      <c r="GK28" s="1"/>
      <c r="GL28" s="10" t="s">
        <v>310</v>
      </c>
      <c r="GM28" s="1">
        <v>10.6</v>
      </c>
      <c r="GN28" s="1">
        <v>10.9</v>
      </c>
      <c r="GO28" s="1">
        <v>9.5</v>
      </c>
      <c r="GP28" s="1">
        <v>8.3000000000000007</v>
      </c>
      <c r="GQ28" s="1">
        <v>7.4</v>
      </c>
      <c r="GR28" s="1">
        <v>6.3</v>
      </c>
      <c r="GS28" s="1">
        <v>8.1</v>
      </c>
      <c r="GT28" s="1">
        <v>10.5</v>
      </c>
      <c r="GU28" s="1">
        <v>13</v>
      </c>
      <c r="GV28" s="1">
        <v>8.8000000000000007</v>
      </c>
      <c r="GW28" s="1">
        <v>9</v>
      </c>
      <c r="GX28" s="1">
        <v>8.6999999999999993</v>
      </c>
      <c r="GY28" s="1">
        <v>7.8</v>
      </c>
      <c r="GZ28" s="1">
        <v>6.7</v>
      </c>
      <c r="HA28" s="1">
        <v>5.4</v>
      </c>
      <c r="HB28" s="1">
        <v>5.3</v>
      </c>
      <c r="HC28" s="1">
        <v>4</v>
      </c>
      <c r="HD28" s="1">
        <v>4.0999999999999996</v>
      </c>
      <c r="HE28" s="1">
        <v>6.3</v>
      </c>
      <c r="HF28" s="1">
        <v>6</v>
      </c>
      <c r="HG28" s="1">
        <v>5</v>
      </c>
    </row>
    <row r="29" spans="1:215" ht="15">
      <c r="A29" s="300"/>
      <c r="B29" s="300"/>
      <c r="C29" s="1"/>
      <c r="D29" s="1"/>
      <c r="E29" s="1"/>
      <c r="F29" s="1"/>
      <c r="G29" s="1"/>
      <c r="H29" s="1"/>
      <c r="I29" s="1"/>
      <c r="J29" s="1"/>
      <c r="K29" s="1"/>
      <c r="L29" s="1"/>
      <c r="M29" s="1"/>
      <c r="N29" s="1"/>
      <c r="O29" s="1"/>
      <c r="P29" s="1"/>
      <c r="Q29" s="1"/>
      <c r="R29" s="1"/>
      <c r="S29" s="1"/>
      <c r="T29" s="1"/>
      <c r="U29" s="1"/>
      <c r="V29" s="1"/>
      <c r="W29" s="1"/>
      <c r="Y29" s="300"/>
      <c r="Z29" s="300"/>
      <c r="AA29" s="1"/>
      <c r="AB29" s="1"/>
      <c r="AC29" s="1"/>
      <c r="AD29" s="1"/>
      <c r="AE29" s="1"/>
      <c r="AF29" s="1"/>
      <c r="AG29" s="1"/>
      <c r="AH29" s="1"/>
      <c r="AI29" s="1"/>
      <c r="AJ29" s="1"/>
      <c r="AK29" s="1"/>
      <c r="AL29" s="1"/>
      <c r="AM29" s="1"/>
      <c r="AN29" s="1"/>
      <c r="AO29" s="1"/>
      <c r="AP29" s="1"/>
      <c r="AQ29" s="1"/>
      <c r="AR29" s="1"/>
      <c r="AS29" s="1"/>
      <c r="AT29" s="1"/>
      <c r="AU29" s="1"/>
      <c r="AW29" s="310"/>
      <c r="AX29" s="310"/>
      <c r="AY29" s="22"/>
      <c r="AZ29" s="22"/>
      <c r="BA29" s="22"/>
      <c r="BB29" s="22"/>
      <c r="BC29" s="22"/>
      <c r="BD29" s="22"/>
      <c r="BE29" s="22"/>
      <c r="BF29" s="22"/>
      <c r="BG29" s="22"/>
      <c r="BH29" s="22"/>
      <c r="BI29" s="22"/>
      <c r="BJ29" s="22"/>
      <c r="BK29" s="22"/>
      <c r="BL29" s="22"/>
      <c r="BM29" s="22"/>
      <c r="BN29" s="22"/>
      <c r="BO29" s="22"/>
      <c r="BP29" s="22"/>
      <c r="BQ29" s="22"/>
      <c r="BR29" s="22"/>
      <c r="BS29" s="22"/>
      <c r="BT29" s="38"/>
      <c r="BU29" s="310"/>
      <c r="BV29" s="310"/>
      <c r="BW29" s="22"/>
      <c r="BX29" s="22"/>
      <c r="BY29" s="22"/>
      <c r="BZ29" s="22"/>
      <c r="CA29" s="22"/>
      <c r="CB29" s="22"/>
      <c r="CC29" s="22"/>
      <c r="CD29" s="22"/>
      <c r="CE29" s="22"/>
      <c r="CF29" s="22"/>
      <c r="CG29" s="22"/>
      <c r="CH29" s="22"/>
      <c r="CI29" s="22"/>
      <c r="CJ29" s="22"/>
      <c r="CK29" s="22"/>
      <c r="CL29" s="22"/>
      <c r="CM29" s="22"/>
      <c r="CN29" s="22"/>
      <c r="CO29" s="22"/>
      <c r="CP29" s="22"/>
      <c r="CQ29" s="22"/>
      <c r="CR29" s="38"/>
      <c r="CS29" s="310"/>
      <c r="CT29" s="310"/>
      <c r="CU29" s="22"/>
      <c r="CV29" s="22"/>
      <c r="CW29" s="22"/>
      <c r="CX29" s="22"/>
      <c r="CY29" s="22"/>
      <c r="CZ29" s="22"/>
      <c r="DA29" s="22"/>
      <c r="DB29" s="22"/>
      <c r="DC29" s="22"/>
      <c r="DD29" s="22"/>
      <c r="DE29" s="22"/>
      <c r="DF29" s="22"/>
      <c r="DG29" s="22"/>
      <c r="DH29" s="22"/>
      <c r="DI29" s="22"/>
      <c r="DJ29" s="22"/>
      <c r="DK29" s="22"/>
      <c r="DL29" s="22"/>
      <c r="DM29" s="22"/>
      <c r="DN29" s="22"/>
      <c r="DO29" s="22"/>
      <c r="DP29" s="38"/>
      <c r="DQ29" s="310"/>
      <c r="DR29" s="310"/>
      <c r="DS29" s="22"/>
      <c r="DT29" s="22"/>
      <c r="DU29" s="22"/>
      <c r="DV29" s="22"/>
      <c r="DW29" s="22"/>
      <c r="DX29" s="22"/>
      <c r="DY29" s="22"/>
      <c r="DZ29" s="22"/>
      <c r="EA29" s="22"/>
      <c r="EB29" s="22"/>
      <c r="EC29" s="22"/>
      <c r="ED29" s="22"/>
      <c r="EE29" s="22"/>
      <c r="EF29" s="22"/>
      <c r="EG29" s="22"/>
      <c r="EH29" s="22"/>
      <c r="EI29" s="22"/>
      <c r="EJ29" s="22"/>
      <c r="EK29" s="22"/>
      <c r="EL29" s="22"/>
      <c r="EM29" s="22"/>
      <c r="EO29" s="300"/>
      <c r="EP29" s="300"/>
      <c r="EQ29" s="1"/>
      <c r="ER29" s="1"/>
      <c r="ES29" s="1"/>
      <c r="ET29" s="1"/>
      <c r="EU29" s="1"/>
      <c r="EV29" s="1"/>
      <c r="EW29" s="1"/>
      <c r="EX29" s="1"/>
      <c r="EY29" s="1"/>
      <c r="EZ29" s="1"/>
      <c r="FA29" s="1"/>
      <c r="FB29" s="1"/>
      <c r="FC29" s="1"/>
      <c r="FD29" s="1"/>
      <c r="FE29" s="1"/>
      <c r="FF29" s="1"/>
      <c r="FG29" s="1"/>
      <c r="FH29" s="1"/>
      <c r="FI29" s="1"/>
      <c r="FJ29" s="1"/>
      <c r="FK29" s="1"/>
      <c r="FM29" s="300"/>
      <c r="FN29" s="300"/>
      <c r="FO29" s="1"/>
      <c r="FP29" s="1"/>
      <c r="FQ29" s="1"/>
      <c r="FR29" s="1"/>
      <c r="FS29" s="1"/>
      <c r="FT29" s="1"/>
      <c r="FU29" s="1"/>
      <c r="FV29" s="1"/>
      <c r="FW29" s="1"/>
      <c r="FX29" s="1"/>
      <c r="FY29" s="1"/>
      <c r="FZ29" s="1"/>
      <c r="GA29" s="1"/>
      <c r="GB29" s="1"/>
      <c r="GC29" s="1"/>
      <c r="GD29" s="1"/>
      <c r="GE29" s="1"/>
      <c r="GF29" s="1"/>
      <c r="GG29" s="1"/>
      <c r="GH29" s="1"/>
      <c r="GI29" s="1"/>
      <c r="GK29" s="300"/>
      <c r="GL29" s="300"/>
      <c r="GM29" s="1"/>
      <c r="GN29" s="1"/>
      <c r="GO29" s="1"/>
      <c r="GP29" s="1"/>
      <c r="GQ29" s="1"/>
      <c r="GR29" s="1"/>
      <c r="GS29" s="1"/>
      <c r="GT29" s="1"/>
      <c r="GU29" s="1"/>
      <c r="GV29" s="1"/>
      <c r="GW29" s="1"/>
      <c r="GX29" s="1"/>
      <c r="GY29" s="1"/>
      <c r="GZ29" s="1"/>
      <c r="HA29" s="1"/>
      <c r="HB29" s="1"/>
      <c r="HC29" s="1"/>
      <c r="HD29" s="1"/>
      <c r="HE29" s="1"/>
      <c r="HF29" s="1"/>
      <c r="HG29" s="1"/>
    </row>
    <row r="30" spans="1:215" ht="15">
      <c r="A30" s="1"/>
      <c r="B30" s="12" t="s">
        <v>543</v>
      </c>
      <c r="C30" s="1"/>
      <c r="D30" s="1"/>
      <c r="E30" s="1"/>
      <c r="F30" s="1"/>
      <c r="G30" s="1"/>
      <c r="H30" s="1"/>
      <c r="I30" s="1"/>
      <c r="J30" s="1"/>
      <c r="K30" s="1"/>
      <c r="L30" s="1"/>
      <c r="M30" s="1"/>
      <c r="N30" s="1"/>
      <c r="O30" s="1"/>
      <c r="P30" s="1"/>
      <c r="Q30" s="1"/>
      <c r="R30" s="1"/>
      <c r="S30" s="1"/>
      <c r="T30" s="1"/>
      <c r="U30" s="1"/>
      <c r="V30" s="1"/>
      <c r="W30" s="1"/>
      <c r="Y30" s="1"/>
      <c r="Z30" s="12" t="s">
        <v>543</v>
      </c>
      <c r="AA30" s="1"/>
      <c r="AB30" s="1"/>
      <c r="AC30" s="1"/>
      <c r="AD30" s="1"/>
      <c r="AE30" s="1"/>
      <c r="AF30" s="1"/>
      <c r="AG30" s="1"/>
      <c r="AH30" s="1"/>
      <c r="AI30" s="1"/>
      <c r="AJ30" s="1"/>
      <c r="AK30" s="1"/>
      <c r="AL30" s="1"/>
      <c r="AM30" s="1"/>
      <c r="AN30" s="1"/>
      <c r="AO30" s="1"/>
      <c r="AP30" s="1"/>
      <c r="AQ30" s="1"/>
      <c r="AR30" s="1"/>
      <c r="AS30" s="1"/>
      <c r="AT30" s="1"/>
      <c r="AU30" s="1"/>
      <c r="AW30" s="22"/>
      <c r="AX30" s="30" t="s">
        <v>544</v>
      </c>
      <c r="AY30" s="22"/>
      <c r="AZ30" s="22"/>
      <c r="BA30" s="22"/>
      <c r="BB30" s="22"/>
      <c r="BC30" s="22"/>
      <c r="BD30" s="22"/>
      <c r="BE30" s="22"/>
      <c r="BF30" s="22"/>
      <c r="BG30" s="22"/>
      <c r="BH30" s="22"/>
      <c r="BI30" s="22"/>
      <c r="BJ30" s="22"/>
      <c r="BK30" s="22"/>
      <c r="BL30" s="22"/>
      <c r="BM30" s="22"/>
      <c r="BN30" s="22"/>
      <c r="BO30" s="22"/>
      <c r="BP30" s="22"/>
      <c r="BQ30" s="22"/>
      <c r="BR30" s="22"/>
      <c r="BS30" s="22"/>
      <c r="BT30" s="38"/>
      <c r="BU30" s="22"/>
      <c r="BV30" s="30" t="s">
        <v>544</v>
      </c>
      <c r="BW30" s="22"/>
      <c r="BX30" s="22"/>
      <c r="BY30" s="22"/>
      <c r="BZ30" s="22"/>
      <c r="CA30" s="22"/>
      <c r="CB30" s="22"/>
      <c r="CC30" s="22"/>
      <c r="CD30" s="22"/>
      <c r="CE30" s="22"/>
      <c r="CF30" s="22"/>
      <c r="CG30" s="22"/>
      <c r="CH30" s="22"/>
      <c r="CI30" s="22"/>
      <c r="CJ30" s="22"/>
      <c r="CK30" s="22"/>
      <c r="CL30" s="22"/>
      <c r="CM30" s="22"/>
      <c r="CN30" s="22"/>
      <c r="CO30" s="22"/>
      <c r="CP30" s="22"/>
      <c r="CQ30" s="22"/>
      <c r="CR30" s="38"/>
      <c r="CS30" s="22"/>
      <c r="CT30" s="30" t="s">
        <v>544</v>
      </c>
      <c r="CU30" s="22"/>
      <c r="CV30" s="22"/>
      <c r="CW30" s="22"/>
      <c r="CX30" s="22"/>
      <c r="CY30" s="22"/>
      <c r="CZ30" s="22"/>
      <c r="DA30" s="22"/>
      <c r="DB30" s="22"/>
      <c r="DC30" s="22"/>
      <c r="DD30" s="22"/>
      <c r="DE30" s="22"/>
      <c r="DF30" s="22"/>
      <c r="DG30" s="22"/>
      <c r="DH30" s="22"/>
      <c r="DI30" s="22"/>
      <c r="DJ30" s="22"/>
      <c r="DK30" s="22"/>
      <c r="DL30" s="22"/>
      <c r="DM30" s="22"/>
      <c r="DN30" s="22"/>
      <c r="DO30" s="22"/>
      <c r="DP30" s="38"/>
      <c r="DQ30" s="22"/>
      <c r="DR30" s="30" t="s">
        <v>544</v>
      </c>
      <c r="DS30" s="22"/>
      <c r="DT30" s="22"/>
      <c r="DU30" s="22"/>
      <c r="DV30" s="22"/>
      <c r="DW30" s="22"/>
      <c r="DX30" s="22"/>
      <c r="DY30" s="22"/>
      <c r="DZ30" s="22"/>
      <c r="EA30" s="22"/>
      <c r="EB30" s="22"/>
      <c r="EC30" s="22"/>
      <c r="ED30" s="22"/>
      <c r="EE30" s="22"/>
      <c r="EF30" s="22"/>
      <c r="EG30" s="22"/>
      <c r="EH30" s="22"/>
      <c r="EI30" s="22"/>
      <c r="EJ30" s="22"/>
      <c r="EK30" s="22"/>
      <c r="EL30" s="22"/>
      <c r="EM30" s="22"/>
      <c r="EO30" s="1"/>
      <c r="EP30" s="12" t="s">
        <v>543</v>
      </c>
      <c r="EQ30" s="1"/>
      <c r="ER30" s="1"/>
      <c r="ES30" s="1"/>
      <c r="ET30" s="1"/>
      <c r="EU30" s="1"/>
      <c r="EV30" s="1"/>
      <c r="EW30" s="1"/>
      <c r="EX30" s="1"/>
      <c r="EY30" s="1"/>
      <c r="EZ30" s="1"/>
      <c r="FA30" s="1"/>
      <c r="FB30" s="1"/>
      <c r="FC30" s="1"/>
      <c r="FD30" s="1"/>
      <c r="FE30" s="1"/>
      <c r="FF30" s="1"/>
      <c r="FG30" s="1"/>
      <c r="FH30" s="1"/>
      <c r="FI30" s="1"/>
      <c r="FJ30" s="1"/>
      <c r="FK30" s="1"/>
      <c r="FM30" s="1"/>
      <c r="FN30" s="12" t="s">
        <v>543</v>
      </c>
      <c r="FO30" s="1"/>
      <c r="FP30" s="1"/>
      <c r="FQ30" s="1"/>
      <c r="FR30" s="1"/>
      <c r="FS30" s="1"/>
      <c r="FT30" s="1"/>
      <c r="FU30" s="1"/>
      <c r="FV30" s="1"/>
      <c r="FW30" s="1"/>
      <c r="FX30" s="1"/>
      <c r="FY30" s="1"/>
      <c r="FZ30" s="1"/>
      <c r="GA30" s="1"/>
      <c r="GB30" s="1"/>
      <c r="GC30" s="1"/>
      <c r="GD30" s="1"/>
      <c r="GE30" s="1"/>
      <c r="GF30" s="1"/>
      <c r="GG30" s="1"/>
      <c r="GH30" s="1"/>
      <c r="GI30" s="1"/>
      <c r="GK30" s="1"/>
      <c r="GL30" s="12" t="s">
        <v>543</v>
      </c>
      <c r="GM30" s="1"/>
      <c r="GN30" s="1"/>
      <c r="GO30" s="1"/>
      <c r="GP30" s="1"/>
      <c r="GQ30" s="1"/>
      <c r="GR30" s="1"/>
      <c r="GS30" s="1"/>
      <c r="GT30" s="1"/>
      <c r="GU30" s="1"/>
      <c r="GV30" s="1"/>
      <c r="GW30" s="1"/>
      <c r="GX30" s="1"/>
      <c r="GY30" s="1"/>
      <c r="GZ30" s="1"/>
      <c r="HA30" s="1"/>
      <c r="HB30" s="1"/>
      <c r="HC30" s="1"/>
      <c r="HD30" s="1"/>
      <c r="HE30" s="1"/>
      <c r="HF30" s="1"/>
      <c r="HG30" s="1"/>
    </row>
    <row r="31" spans="1:215" ht="15">
      <c r="A31" s="1"/>
      <c r="B31" s="13" t="s">
        <v>545</v>
      </c>
      <c r="C31" s="1">
        <v>74</v>
      </c>
      <c r="D31" s="1">
        <v>73</v>
      </c>
      <c r="E31" s="1">
        <v>83</v>
      </c>
      <c r="F31" s="1">
        <v>87</v>
      </c>
      <c r="G31" s="1">
        <v>92</v>
      </c>
      <c r="H31" s="1">
        <v>94</v>
      </c>
      <c r="I31" s="1">
        <v>93</v>
      </c>
      <c r="J31" s="1">
        <v>96</v>
      </c>
      <c r="K31" s="1">
        <v>99</v>
      </c>
      <c r="L31" s="1">
        <v>93</v>
      </c>
      <c r="M31" s="1">
        <v>100</v>
      </c>
      <c r="N31" s="1">
        <v>112</v>
      </c>
      <c r="O31" s="1">
        <v>114</v>
      </c>
      <c r="P31" s="1">
        <v>101</v>
      </c>
      <c r="Q31" s="1">
        <v>101</v>
      </c>
      <c r="R31" s="1">
        <v>105</v>
      </c>
      <c r="S31" s="1">
        <v>119</v>
      </c>
      <c r="T31" s="1">
        <v>130</v>
      </c>
      <c r="U31" s="1">
        <v>126</v>
      </c>
      <c r="V31" s="1">
        <v>132</v>
      </c>
      <c r="W31" s="1">
        <v>124</v>
      </c>
      <c r="Y31" s="1"/>
      <c r="Z31" s="13" t="s">
        <v>545</v>
      </c>
      <c r="AA31" s="1">
        <v>502</v>
      </c>
      <c r="AB31" s="1">
        <v>474</v>
      </c>
      <c r="AC31" s="1">
        <v>505</v>
      </c>
      <c r="AD31" s="1">
        <v>532</v>
      </c>
      <c r="AE31" s="1">
        <v>550</v>
      </c>
      <c r="AF31" s="1">
        <v>549</v>
      </c>
      <c r="AG31" s="1">
        <v>561</v>
      </c>
      <c r="AH31" s="1">
        <v>542</v>
      </c>
      <c r="AI31" s="1">
        <v>575</v>
      </c>
      <c r="AJ31" s="1">
        <v>526</v>
      </c>
      <c r="AK31" s="1">
        <v>561</v>
      </c>
      <c r="AL31" s="1">
        <v>646</v>
      </c>
      <c r="AM31" s="1">
        <v>667</v>
      </c>
      <c r="AN31" s="1">
        <v>589</v>
      </c>
      <c r="AO31" s="1">
        <v>548</v>
      </c>
      <c r="AP31" s="1">
        <v>718</v>
      </c>
      <c r="AQ31" s="1">
        <v>773</v>
      </c>
      <c r="AR31" s="1">
        <v>836</v>
      </c>
      <c r="AS31" s="1">
        <v>889</v>
      </c>
      <c r="AT31" s="1">
        <v>902</v>
      </c>
      <c r="AU31" s="1">
        <v>804</v>
      </c>
      <c r="AW31" s="22"/>
      <c r="AX31" s="31" t="s">
        <v>546</v>
      </c>
      <c r="AY31" s="22">
        <v>408</v>
      </c>
      <c r="AZ31" s="22">
        <v>405</v>
      </c>
      <c r="BA31" s="22">
        <v>428</v>
      </c>
      <c r="BB31" s="22">
        <v>446</v>
      </c>
      <c r="BC31" s="22">
        <v>451</v>
      </c>
      <c r="BD31" s="22">
        <v>461</v>
      </c>
      <c r="BE31" s="22">
        <v>454</v>
      </c>
      <c r="BF31" s="22">
        <v>468</v>
      </c>
      <c r="BG31" s="22">
        <v>486</v>
      </c>
      <c r="BH31" s="22">
        <v>446</v>
      </c>
      <c r="BI31" s="22">
        <v>493</v>
      </c>
      <c r="BJ31" s="22">
        <v>619</v>
      </c>
      <c r="BK31" s="22">
        <v>621</v>
      </c>
      <c r="BL31" s="22">
        <v>515</v>
      </c>
      <c r="BM31" s="22">
        <v>465</v>
      </c>
      <c r="BN31" s="22">
        <v>595</v>
      </c>
      <c r="BO31" s="22">
        <v>716</v>
      </c>
      <c r="BP31" s="22">
        <v>653</v>
      </c>
      <c r="BQ31" s="22">
        <v>669</v>
      </c>
      <c r="BR31" s="22">
        <v>671</v>
      </c>
      <c r="BS31" s="22">
        <v>605</v>
      </c>
      <c r="BT31" s="38"/>
      <c r="BU31" s="22"/>
      <c r="BV31" s="31" t="s">
        <v>546</v>
      </c>
      <c r="BW31" s="35">
        <v>3107</v>
      </c>
      <c r="BX31" s="35">
        <v>3246</v>
      </c>
      <c r="BY31" s="35">
        <v>3382</v>
      </c>
      <c r="BZ31" s="35">
        <v>3601</v>
      </c>
      <c r="CA31" s="35">
        <v>3681</v>
      </c>
      <c r="CB31" s="35">
        <v>3791</v>
      </c>
      <c r="CC31" s="35">
        <v>3829</v>
      </c>
      <c r="CD31" s="35">
        <v>4141</v>
      </c>
      <c r="CE31" s="35">
        <v>3992</v>
      </c>
      <c r="CF31" s="35">
        <v>4204</v>
      </c>
      <c r="CG31" s="35">
        <v>4361</v>
      </c>
      <c r="CH31" s="35">
        <v>4721</v>
      </c>
      <c r="CI31" s="35">
        <v>4743</v>
      </c>
      <c r="CJ31" s="35">
        <v>4884</v>
      </c>
      <c r="CK31" s="35">
        <v>4794</v>
      </c>
      <c r="CL31" s="35">
        <v>5083</v>
      </c>
      <c r="CM31" s="35">
        <v>5471</v>
      </c>
      <c r="CN31" s="35">
        <v>5976</v>
      </c>
      <c r="CO31" s="35">
        <v>6244</v>
      </c>
      <c r="CP31" s="35">
        <v>6602</v>
      </c>
      <c r="CQ31" s="35">
        <v>5798</v>
      </c>
      <c r="CR31" s="38"/>
      <c r="CS31" s="22"/>
      <c r="CT31" s="31" t="s">
        <v>546</v>
      </c>
      <c r="CU31" s="35">
        <v>5933</v>
      </c>
      <c r="CV31" s="35">
        <v>6122</v>
      </c>
      <c r="CW31" s="35">
        <v>6465</v>
      </c>
      <c r="CX31" s="35">
        <v>6785</v>
      </c>
      <c r="CY31" s="35">
        <v>7262</v>
      </c>
      <c r="CZ31" s="35">
        <v>7729</v>
      </c>
      <c r="DA31" s="35">
        <v>7907</v>
      </c>
      <c r="DB31" s="35">
        <v>8319</v>
      </c>
      <c r="DC31" s="35">
        <v>8485</v>
      </c>
      <c r="DD31" s="35">
        <v>8948</v>
      </c>
      <c r="DE31" s="35">
        <v>9449</v>
      </c>
      <c r="DF31" s="35">
        <v>9738</v>
      </c>
      <c r="DG31" s="35">
        <v>9410</v>
      </c>
      <c r="DH31" s="35">
        <v>10137</v>
      </c>
      <c r="DI31" s="35">
        <v>10108</v>
      </c>
      <c r="DJ31" s="35">
        <v>10608</v>
      </c>
      <c r="DK31" s="35">
        <v>11414</v>
      </c>
      <c r="DL31" s="35">
        <v>11770</v>
      </c>
      <c r="DM31" s="35">
        <v>12449</v>
      </c>
      <c r="DN31" s="35">
        <v>13139</v>
      </c>
      <c r="DO31" s="35">
        <v>10916</v>
      </c>
      <c r="DP31" s="38"/>
      <c r="DQ31" s="22"/>
      <c r="DR31" s="31" t="s">
        <v>546</v>
      </c>
      <c r="DS31" s="22">
        <v>510</v>
      </c>
      <c r="DT31" s="22">
        <v>497</v>
      </c>
      <c r="DU31" s="22">
        <v>529</v>
      </c>
      <c r="DV31" s="22">
        <v>554</v>
      </c>
      <c r="DW31" s="22">
        <v>578</v>
      </c>
      <c r="DX31" s="22">
        <v>555</v>
      </c>
      <c r="DY31" s="22">
        <v>608</v>
      </c>
      <c r="DZ31" s="22">
        <v>628</v>
      </c>
      <c r="EA31" s="22">
        <v>605</v>
      </c>
      <c r="EB31" s="22">
        <v>635</v>
      </c>
      <c r="EC31" s="22">
        <v>724</v>
      </c>
      <c r="ED31" s="22">
        <v>720</v>
      </c>
      <c r="EE31" s="22">
        <v>928</v>
      </c>
      <c r="EF31" s="22">
        <v>976</v>
      </c>
      <c r="EG31" s="35">
        <v>1010</v>
      </c>
      <c r="EH31" s="35">
        <v>1002</v>
      </c>
      <c r="EI31" s="35">
        <v>1067</v>
      </c>
      <c r="EJ31" s="35">
        <v>1089</v>
      </c>
      <c r="EK31" s="35">
        <v>1234</v>
      </c>
      <c r="EL31" s="35">
        <v>1263</v>
      </c>
      <c r="EM31" s="35">
        <v>1168</v>
      </c>
      <c r="EO31" s="1"/>
      <c r="EP31" s="13" t="s">
        <v>545</v>
      </c>
      <c r="EQ31" s="1">
        <v>972</v>
      </c>
      <c r="ER31" s="1">
        <v>973</v>
      </c>
      <c r="ES31" s="9">
        <v>1084</v>
      </c>
      <c r="ET31" s="9">
        <v>1148</v>
      </c>
      <c r="EU31" s="9">
        <v>1134</v>
      </c>
      <c r="EV31" s="9">
        <v>1127</v>
      </c>
      <c r="EW31" s="9">
        <v>1171</v>
      </c>
      <c r="EX31" s="9">
        <v>1338</v>
      </c>
      <c r="EY31" s="9">
        <v>1497</v>
      </c>
      <c r="EZ31" s="9">
        <v>1616</v>
      </c>
      <c r="FA31" s="9">
        <v>1723</v>
      </c>
      <c r="FB31" s="9">
        <v>1500</v>
      </c>
      <c r="FC31" s="9">
        <v>1819</v>
      </c>
      <c r="FD31" s="9">
        <v>1965</v>
      </c>
      <c r="FE31" s="9">
        <v>1894</v>
      </c>
      <c r="FF31" s="9">
        <v>2093</v>
      </c>
      <c r="FG31" s="9">
        <v>2214</v>
      </c>
      <c r="FH31" s="9">
        <v>2287</v>
      </c>
      <c r="FI31" s="9">
        <v>2286</v>
      </c>
      <c r="FJ31" s="9">
        <v>2325</v>
      </c>
      <c r="FK31" s="9">
        <v>2153</v>
      </c>
      <c r="FM31" s="1"/>
      <c r="FN31" s="13" t="s">
        <v>545</v>
      </c>
      <c r="FO31" s="9">
        <v>3222</v>
      </c>
      <c r="FP31" s="9">
        <v>3442</v>
      </c>
      <c r="FQ31" s="9">
        <v>3554</v>
      </c>
      <c r="FR31" s="9">
        <v>3395</v>
      </c>
      <c r="FS31" s="9">
        <v>3346</v>
      </c>
      <c r="FT31" s="9">
        <v>3549</v>
      </c>
      <c r="FU31" s="9">
        <v>3520</v>
      </c>
      <c r="FV31" s="9">
        <v>3897</v>
      </c>
      <c r="FW31" s="9">
        <v>3802</v>
      </c>
      <c r="FX31" s="9">
        <v>3754</v>
      </c>
      <c r="FY31" s="9">
        <v>3787</v>
      </c>
      <c r="FZ31" s="9">
        <v>3616</v>
      </c>
      <c r="GA31" s="9">
        <v>4018</v>
      </c>
      <c r="GB31" s="9">
        <v>4454</v>
      </c>
      <c r="GC31" s="9">
        <v>4781</v>
      </c>
      <c r="GD31" s="9">
        <v>4725</v>
      </c>
      <c r="GE31" s="9">
        <v>5115</v>
      </c>
      <c r="GF31" s="9">
        <v>5371</v>
      </c>
      <c r="GG31" s="9">
        <v>5627</v>
      </c>
      <c r="GH31" s="9">
        <v>5992</v>
      </c>
      <c r="GI31" s="9">
        <v>5130</v>
      </c>
      <c r="GK31" s="1"/>
      <c r="GL31" s="13" t="s">
        <v>545</v>
      </c>
      <c r="GM31" s="9">
        <v>2596</v>
      </c>
      <c r="GN31" s="9">
        <v>2606</v>
      </c>
      <c r="GO31" s="9">
        <v>2661</v>
      </c>
      <c r="GP31" s="9">
        <v>2663</v>
      </c>
      <c r="GQ31" s="9">
        <v>2797</v>
      </c>
      <c r="GR31" s="9">
        <v>2689</v>
      </c>
      <c r="GS31" s="9">
        <v>2509</v>
      </c>
      <c r="GT31" s="9">
        <v>2786</v>
      </c>
      <c r="GU31" s="9">
        <v>2776</v>
      </c>
      <c r="GV31" s="9">
        <v>2740</v>
      </c>
      <c r="GW31" s="9">
        <v>2865</v>
      </c>
      <c r="GX31" s="9">
        <v>2749</v>
      </c>
      <c r="GY31" s="9">
        <v>2859</v>
      </c>
      <c r="GZ31" s="9">
        <v>2982</v>
      </c>
      <c r="HA31" s="9">
        <v>3114</v>
      </c>
      <c r="HB31" s="9">
        <v>3314</v>
      </c>
      <c r="HC31" s="9">
        <v>3737</v>
      </c>
      <c r="HD31" s="9">
        <v>3896</v>
      </c>
      <c r="HE31" s="9">
        <v>4160</v>
      </c>
      <c r="HF31" s="9">
        <v>4227</v>
      </c>
      <c r="HG31" s="9">
        <v>3931</v>
      </c>
    </row>
    <row r="32" spans="1:215" ht="15">
      <c r="A32" s="300"/>
      <c r="B32" s="300"/>
      <c r="C32" s="1"/>
      <c r="D32" s="1"/>
      <c r="E32" s="1"/>
      <c r="F32" s="1"/>
      <c r="G32" s="1"/>
      <c r="H32" s="1"/>
      <c r="I32" s="1"/>
      <c r="J32" s="1"/>
      <c r="K32" s="1"/>
      <c r="L32" s="1"/>
      <c r="M32" s="1"/>
      <c r="N32" s="1"/>
      <c r="O32" s="1"/>
      <c r="P32" s="1"/>
      <c r="Q32" s="1"/>
      <c r="R32" s="1"/>
      <c r="S32" s="1"/>
      <c r="T32" s="1"/>
      <c r="U32" s="1"/>
      <c r="V32" s="1"/>
      <c r="W32" s="1"/>
      <c r="Y32" s="300"/>
      <c r="Z32" s="300"/>
      <c r="AA32" s="1"/>
      <c r="AB32" s="1"/>
      <c r="AC32" s="1"/>
      <c r="AD32" s="1"/>
      <c r="AE32" s="1"/>
      <c r="AF32" s="1"/>
      <c r="AG32" s="1"/>
      <c r="AH32" s="1"/>
      <c r="AI32" s="1"/>
      <c r="AJ32" s="1"/>
      <c r="AK32" s="1"/>
      <c r="AL32" s="1"/>
      <c r="AM32" s="1"/>
      <c r="AN32" s="1"/>
      <c r="AO32" s="1"/>
      <c r="AP32" s="1"/>
      <c r="AQ32" s="1"/>
      <c r="AR32" s="1"/>
      <c r="AS32" s="1"/>
      <c r="AT32" s="1"/>
      <c r="AU32" s="1"/>
      <c r="AW32" s="310"/>
      <c r="AX32" s="310"/>
      <c r="AY32" s="22"/>
      <c r="AZ32" s="22"/>
      <c r="BA32" s="22"/>
      <c r="BB32" s="22"/>
      <c r="BC32" s="22"/>
      <c r="BD32" s="22"/>
      <c r="BE32" s="22"/>
      <c r="BF32" s="22"/>
      <c r="BG32" s="22"/>
      <c r="BH32" s="22"/>
      <c r="BI32" s="22"/>
      <c r="BJ32" s="22"/>
      <c r="BK32" s="22"/>
      <c r="BL32" s="22"/>
      <c r="BM32" s="22"/>
      <c r="BN32" s="22"/>
      <c r="BO32" s="22"/>
      <c r="BP32" s="22"/>
      <c r="BQ32" s="22"/>
      <c r="BR32" s="22"/>
      <c r="BS32" s="22"/>
      <c r="BT32" s="38"/>
      <c r="BU32" s="310"/>
      <c r="BV32" s="310"/>
      <c r="BW32" s="22"/>
      <c r="BX32" s="22"/>
      <c r="BY32" s="22"/>
      <c r="BZ32" s="22"/>
      <c r="CA32" s="22"/>
      <c r="CB32" s="22"/>
      <c r="CC32" s="22"/>
      <c r="CD32" s="22"/>
      <c r="CE32" s="22"/>
      <c r="CF32" s="22"/>
      <c r="CG32" s="22"/>
      <c r="CH32" s="22"/>
      <c r="CI32" s="22"/>
      <c r="CJ32" s="22"/>
      <c r="CK32" s="22"/>
      <c r="CL32" s="22"/>
      <c r="CM32" s="22"/>
      <c r="CN32" s="22"/>
      <c r="CO32" s="22"/>
      <c r="CP32" s="22"/>
      <c r="CQ32" s="22"/>
      <c r="CR32" s="38"/>
      <c r="CS32" s="310"/>
      <c r="CT32" s="310"/>
      <c r="CU32" s="22"/>
      <c r="CV32" s="22"/>
      <c r="CW32" s="22"/>
      <c r="CX32" s="22"/>
      <c r="CY32" s="22"/>
      <c r="CZ32" s="22"/>
      <c r="DA32" s="22"/>
      <c r="DB32" s="22"/>
      <c r="DC32" s="22"/>
      <c r="DD32" s="22"/>
      <c r="DE32" s="22"/>
      <c r="DF32" s="22"/>
      <c r="DG32" s="22"/>
      <c r="DH32" s="22"/>
      <c r="DI32" s="22"/>
      <c r="DJ32" s="22"/>
      <c r="DK32" s="22"/>
      <c r="DL32" s="22"/>
      <c r="DM32" s="22"/>
      <c r="DN32" s="22"/>
      <c r="DO32" s="22"/>
      <c r="DP32" s="38"/>
      <c r="DQ32" s="310"/>
      <c r="DR32" s="310"/>
      <c r="DS32" s="22"/>
      <c r="DT32" s="22"/>
      <c r="DU32" s="22"/>
      <c r="DV32" s="22"/>
      <c r="DW32" s="22"/>
      <c r="DX32" s="22"/>
      <c r="DY32" s="22"/>
      <c r="DZ32" s="22"/>
      <c r="EA32" s="22"/>
      <c r="EB32" s="22"/>
      <c r="EC32" s="22"/>
      <c r="ED32" s="22"/>
      <c r="EE32" s="22"/>
      <c r="EF32" s="22"/>
      <c r="EG32" s="22"/>
      <c r="EH32" s="22"/>
      <c r="EI32" s="22"/>
      <c r="EJ32" s="22"/>
      <c r="EK32" s="22"/>
      <c r="EL32" s="22"/>
      <c r="EM32" s="22"/>
      <c r="EO32" s="300"/>
      <c r="EP32" s="300"/>
      <c r="EQ32" s="1"/>
      <c r="ER32" s="1"/>
      <c r="ES32" s="1"/>
      <c r="ET32" s="1"/>
      <c r="EU32" s="1"/>
      <c r="EV32" s="1"/>
      <c r="EW32" s="1"/>
      <c r="EX32" s="1"/>
      <c r="EY32" s="1"/>
      <c r="EZ32" s="1"/>
      <c r="FA32" s="1"/>
      <c r="FB32" s="1"/>
      <c r="FC32" s="1"/>
      <c r="FD32" s="1"/>
      <c r="FE32" s="1"/>
      <c r="FF32" s="1"/>
      <c r="FG32" s="1"/>
      <c r="FH32" s="1"/>
      <c r="FI32" s="1"/>
      <c r="FJ32" s="1"/>
      <c r="FK32" s="1"/>
      <c r="FM32" s="300"/>
      <c r="FN32" s="300"/>
      <c r="FO32" s="1"/>
      <c r="FP32" s="1"/>
      <c r="FQ32" s="1"/>
      <c r="FR32" s="1"/>
      <c r="FS32" s="1"/>
      <c r="FT32" s="1"/>
      <c r="FU32" s="1"/>
      <c r="FV32" s="1"/>
      <c r="FW32" s="1"/>
      <c r="FX32" s="1"/>
      <c r="FY32" s="1"/>
      <c r="FZ32" s="1"/>
      <c r="GA32" s="1"/>
      <c r="GB32" s="1"/>
      <c r="GC32" s="1"/>
      <c r="GD32" s="1"/>
      <c r="GE32" s="1"/>
      <c r="GF32" s="1"/>
      <c r="GG32" s="1"/>
      <c r="GH32" s="1"/>
      <c r="GI32" s="1"/>
      <c r="GK32" s="300"/>
      <c r="GL32" s="300"/>
      <c r="GM32" s="1"/>
      <c r="GN32" s="1"/>
      <c r="GO32" s="1"/>
      <c r="GP32" s="1"/>
      <c r="GQ32" s="1"/>
      <c r="GR32" s="1"/>
      <c r="GS32" s="1"/>
      <c r="GT32" s="1"/>
      <c r="GU32" s="1"/>
      <c r="GV32" s="1"/>
      <c r="GW32" s="1"/>
      <c r="GX32" s="1"/>
      <c r="GY32" s="1"/>
      <c r="GZ32" s="1"/>
      <c r="HA32" s="1"/>
      <c r="HB32" s="1"/>
      <c r="HC32" s="1"/>
      <c r="HD32" s="1"/>
      <c r="HE32" s="1"/>
      <c r="HF32" s="1"/>
      <c r="HG32" s="1"/>
    </row>
    <row r="33" spans="1:215" ht="15">
      <c r="A33" s="5"/>
      <c r="B33" s="21" t="s">
        <v>547</v>
      </c>
      <c r="C33" s="11">
        <v>8.3699999999999992</v>
      </c>
      <c r="D33" s="11">
        <v>8.94</v>
      </c>
      <c r="E33" s="11">
        <v>8.85</v>
      </c>
      <c r="F33" s="11">
        <v>8.7799999999999994</v>
      </c>
      <c r="G33" s="11">
        <v>8.66</v>
      </c>
      <c r="H33" s="11">
        <v>8.6</v>
      </c>
      <c r="I33" s="11">
        <v>8.49</v>
      </c>
      <c r="J33" s="11">
        <v>8.4</v>
      </c>
      <c r="K33" s="11">
        <v>8.15</v>
      </c>
      <c r="L33" s="11">
        <v>8.16</v>
      </c>
      <c r="M33" s="11">
        <v>8.07</v>
      </c>
      <c r="N33" s="11">
        <v>7.97</v>
      </c>
      <c r="O33" s="11">
        <v>7.92</v>
      </c>
      <c r="P33" s="11">
        <v>7.83</v>
      </c>
      <c r="Q33" s="11">
        <v>7.74</v>
      </c>
      <c r="R33" s="11">
        <v>7.69</v>
      </c>
      <c r="S33" s="11">
        <v>7.59</v>
      </c>
      <c r="T33" s="11">
        <v>7.47</v>
      </c>
      <c r="U33" s="11">
        <v>7.36</v>
      </c>
      <c r="V33" s="11">
        <v>7.27</v>
      </c>
      <c r="W33" s="11">
        <v>7.18</v>
      </c>
      <c r="Y33" s="5"/>
      <c r="Z33" s="21" t="s">
        <v>547</v>
      </c>
      <c r="AA33" s="11">
        <v>8.09</v>
      </c>
      <c r="AB33" s="11">
        <v>7.93</v>
      </c>
      <c r="AC33" s="11">
        <v>7.87</v>
      </c>
      <c r="AD33" s="11">
        <v>7.79</v>
      </c>
      <c r="AE33" s="11">
        <v>7.67</v>
      </c>
      <c r="AF33" s="11">
        <v>7.58</v>
      </c>
      <c r="AG33" s="11">
        <v>7.49</v>
      </c>
      <c r="AH33" s="11">
        <v>7.39</v>
      </c>
      <c r="AI33" s="11">
        <v>7.3</v>
      </c>
      <c r="AJ33" s="11">
        <v>7.22</v>
      </c>
      <c r="AK33" s="11">
        <v>7.16</v>
      </c>
      <c r="AL33" s="11">
        <v>7.07</v>
      </c>
      <c r="AM33" s="11">
        <v>7.02</v>
      </c>
      <c r="AN33" s="11">
        <v>6.95</v>
      </c>
      <c r="AO33" s="11">
        <v>6.85</v>
      </c>
      <c r="AP33" s="11">
        <v>6.77</v>
      </c>
      <c r="AQ33" s="11">
        <v>6.68</v>
      </c>
      <c r="AR33" s="11">
        <v>6.59</v>
      </c>
      <c r="AS33" s="11">
        <v>6.51</v>
      </c>
      <c r="AT33" s="11">
        <v>6.43</v>
      </c>
      <c r="AU33" s="11">
        <v>6.41</v>
      </c>
      <c r="AW33" s="32"/>
      <c r="AX33" s="36" t="s">
        <v>548</v>
      </c>
      <c r="AY33" s="27">
        <v>8.25</v>
      </c>
      <c r="AZ33" s="27">
        <v>8.15</v>
      </c>
      <c r="BA33" s="27">
        <v>8.06</v>
      </c>
      <c r="BB33" s="27">
        <v>8</v>
      </c>
      <c r="BC33" s="27">
        <v>7.94</v>
      </c>
      <c r="BD33" s="27">
        <v>7.83</v>
      </c>
      <c r="BE33" s="27">
        <v>7.75</v>
      </c>
      <c r="BF33" s="27">
        <v>7.64</v>
      </c>
      <c r="BG33" s="27">
        <v>7.57</v>
      </c>
      <c r="BH33" s="27">
        <v>7.49</v>
      </c>
      <c r="BI33" s="27">
        <v>7.4</v>
      </c>
      <c r="BJ33" s="27">
        <v>7.33</v>
      </c>
      <c r="BK33" s="27">
        <v>7.26</v>
      </c>
      <c r="BL33" s="27">
        <v>7.19</v>
      </c>
      <c r="BM33" s="27">
        <v>7.18</v>
      </c>
      <c r="BN33" s="27">
        <v>7.04</v>
      </c>
      <c r="BO33" s="27">
        <v>6.94</v>
      </c>
      <c r="BP33" s="27">
        <v>6.88</v>
      </c>
      <c r="BQ33" s="27">
        <v>6.77</v>
      </c>
      <c r="BR33" s="27">
        <v>6.7</v>
      </c>
      <c r="BS33" s="27">
        <v>6.6</v>
      </c>
      <c r="BT33" s="38"/>
      <c r="BU33" s="32"/>
      <c r="BV33" s="36" t="s">
        <v>548</v>
      </c>
      <c r="BW33" s="27">
        <v>8.07</v>
      </c>
      <c r="BX33" s="27">
        <v>7.94</v>
      </c>
      <c r="BY33" s="27">
        <v>7.84</v>
      </c>
      <c r="BZ33" s="27">
        <v>7.78</v>
      </c>
      <c r="CA33" s="27">
        <v>7.7</v>
      </c>
      <c r="CB33" s="27">
        <v>7.59</v>
      </c>
      <c r="CC33" s="27">
        <v>7.53</v>
      </c>
      <c r="CD33" s="27">
        <v>7.42</v>
      </c>
      <c r="CE33" s="27">
        <v>7.34</v>
      </c>
      <c r="CF33" s="27">
        <v>7.26</v>
      </c>
      <c r="CG33" s="27">
        <v>7.16</v>
      </c>
      <c r="CH33" s="27">
        <v>7.1</v>
      </c>
      <c r="CI33" s="27">
        <v>7.04</v>
      </c>
      <c r="CJ33" s="27">
        <v>6.96</v>
      </c>
      <c r="CK33" s="27">
        <v>6.91</v>
      </c>
      <c r="CL33" s="27">
        <v>6.88</v>
      </c>
      <c r="CM33" s="27">
        <v>6.81</v>
      </c>
      <c r="CN33" s="27">
        <v>6.74</v>
      </c>
      <c r="CO33" s="27">
        <v>6.67</v>
      </c>
      <c r="CP33" s="27">
        <v>6.59</v>
      </c>
      <c r="CQ33" s="27">
        <v>6.51</v>
      </c>
      <c r="CR33" s="38"/>
      <c r="CS33" s="32"/>
      <c r="CT33" s="36" t="s">
        <v>548</v>
      </c>
      <c r="CU33" s="27">
        <v>7.52</v>
      </c>
      <c r="CV33" s="27">
        <v>7.37</v>
      </c>
      <c r="CW33" s="27">
        <v>7.27</v>
      </c>
      <c r="CX33" s="27">
        <v>7.17</v>
      </c>
      <c r="CY33" s="27">
        <v>7.1</v>
      </c>
      <c r="CZ33" s="27">
        <v>7.01</v>
      </c>
      <c r="DA33" s="27">
        <v>6.95</v>
      </c>
      <c r="DB33" s="27">
        <v>6.85</v>
      </c>
      <c r="DC33" s="27">
        <v>6.78</v>
      </c>
      <c r="DD33" s="27">
        <v>6.73</v>
      </c>
      <c r="DE33" s="27">
        <v>6.67</v>
      </c>
      <c r="DF33" s="27">
        <v>6.62</v>
      </c>
      <c r="DG33" s="27">
        <v>6.58</v>
      </c>
      <c r="DH33" s="27">
        <v>6.52</v>
      </c>
      <c r="DI33" s="27">
        <v>6.48</v>
      </c>
      <c r="DJ33" s="27">
        <v>6.41</v>
      </c>
      <c r="DK33" s="27">
        <v>6.36</v>
      </c>
      <c r="DL33" s="27">
        <v>6.29</v>
      </c>
      <c r="DM33" s="27">
        <v>6.21</v>
      </c>
      <c r="DN33" s="27">
        <v>6.14</v>
      </c>
      <c r="DO33" s="27">
        <v>6.06</v>
      </c>
      <c r="DP33" s="38"/>
      <c r="DQ33" s="32"/>
      <c r="DR33" s="36" t="s">
        <v>548</v>
      </c>
      <c r="DS33" s="27">
        <v>9.83</v>
      </c>
      <c r="DT33" s="27">
        <v>9.6999999999999993</v>
      </c>
      <c r="DU33" s="27">
        <v>9.59</v>
      </c>
      <c r="DV33" s="27">
        <v>9.5500000000000007</v>
      </c>
      <c r="DW33" s="27">
        <v>9.48</v>
      </c>
      <c r="DX33" s="27">
        <v>9.31</v>
      </c>
      <c r="DY33" s="27">
        <v>9.2100000000000009</v>
      </c>
      <c r="DZ33" s="27">
        <v>9.07</v>
      </c>
      <c r="EA33" s="27">
        <v>9.01</v>
      </c>
      <c r="EB33" s="27">
        <v>8.9</v>
      </c>
      <c r="EC33" s="27">
        <v>8.82</v>
      </c>
      <c r="ED33" s="27">
        <v>8.6300000000000008</v>
      </c>
      <c r="EE33" s="27">
        <v>8.5500000000000007</v>
      </c>
      <c r="EF33" s="27">
        <v>8.4600000000000009</v>
      </c>
      <c r="EG33" s="27">
        <v>8.3699999999999992</v>
      </c>
      <c r="EH33" s="27">
        <v>8.2799999999999994</v>
      </c>
      <c r="EI33" s="27">
        <v>8.17</v>
      </c>
      <c r="EJ33" s="27">
        <v>8.08</v>
      </c>
      <c r="EK33" s="27">
        <v>7.99</v>
      </c>
      <c r="EL33" s="27">
        <v>7.93</v>
      </c>
      <c r="EM33" s="27">
        <v>7.87</v>
      </c>
      <c r="EO33" s="5"/>
      <c r="EP33" s="21" t="s">
        <v>547</v>
      </c>
      <c r="EQ33" s="11">
        <v>9</v>
      </c>
      <c r="ER33" s="11">
        <v>8.9499999999999993</v>
      </c>
      <c r="ES33" s="11">
        <v>8.85</v>
      </c>
      <c r="ET33" s="11">
        <v>8.7799999999999994</v>
      </c>
      <c r="EU33" s="11">
        <v>8.68</v>
      </c>
      <c r="EV33" s="11">
        <v>8.58</v>
      </c>
      <c r="EW33" s="11">
        <v>8.48</v>
      </c>
      <c r="EX33" s="11">
        <v>8.33</v>
      </c>
      <c r="EY33" s="11">
        <v>8.2100000000000009</v>
      </c>
      <c r="EZ33" s="11">
        <v>8.1</v>
      </c>
      <c r="FA33" s="11">
        <v>8.02</v>
      </c>
      <c r="FB33" s="11">
        <v>7.93</v>
      </c>
      <c r="FC33" s="11">
        <v>7.74</v>
      </c>
      <c r="FD33" s="11">
        <v>7.66</v>
      </c>
      <c r="FE33" s="11">
        <v>7.59</v>
      </c>
      <c r="FF33" s="11">
        <v>7.52</v>
      </c>
      <c r="FG33" s="11">
        <v>7.47</v>
      </c>
      <c r="FH33" s="11">
        <v>7.42</v>
      </c>
      <c r="FI33" s="11">
        <v>7.37</v>
      </c>
      <c r="FJ33" s="11">
        <v>7.32</v>
      </c>
      <c r="FK33" s="11">
        <v>7.25</v>
      </c>
      <c r="FM33" s="5"/>
      <c r="FN33" s="21" t="s">
        <v>547</v>
      </c>
      <c r="FO33" s="11">
        <v>9.57</v>
      </c>
      <c r="FP33" s="11">
        <v>9.39</v>
      </c>
      <c r="FQ33" s="11">
        <v>9.26</v>
      </c>
      <c r="FR33" s="11">
        <v>9.1300000000000008</v>
      </c>
      <c r="FS33" s="11">
        <v>9.0500000000000007</v>
      </c>
      <c r="FT33" s="11">
        <v>8.89</v>
      </c>
      <c r="FU33" s="11">
        <v>8.77</v>
      </c>
      <c r="FV33" s="11">
        <v>8.61</v>
      </c>
      <c r="FW33" s="11">
        <v>8.5399999999999991</v>
      </c>
      <c r="FX33" s="11">
        <v>8.4600000000000009</v>
      </c>
      <c r="FY33" s="11">
        <v>8.3800000000000008</v>
      </c>
      <c r="FZ33" s="11">
        <v>8.34</v>
      </c>
      <c r="GA33" s="11">
        <v>8.2200000000000006</v>
      </c>
      <c r="GB33" s="11">
        <v>8.1300000000000008</v>
      </c>
      <c r="GC33" s="11">
        <v>8.0500000000000007</v>
      </c>
      <c r="GD33" s="11">
        <v>7.98</v>
      </c>
      <c r="GE33" s="11">
        <v>7.93</v>
      </c>
      <c r="GF33" s="11">
        <v>7.87</v>
      </c>
      <c r="GG33" s="11">
        <v>7.81</v>
      </c>
      <c r="GH33" s="11">
        <v>7.75</v>
      </c>
      <c r="GI33" s="11">
        <v>7.72</v>
      </c>
      <c r="GK33" s="5"/>
      <c r="GL33" s="21" t="s">
        <v>547</v>
      </c>
      <c r="GM33" s="11">
        <v>8.31</v>
      </c>
      <c r="GN33" s="11">
        <v>8.18</v>
      </c>
      <c r="GO33" s="11">
        <v>8.11</v>
      </c>
      <c r="GP33" s="11">
        <v>8.0399999999999991</v>
      </c>
      <c r="GQ33" s="11">
        <v>7.97</v>
      </c>
      <c r="GR33" s="11">
        <v>7.87</v>
      </c>
      <c r="GS33" s="11">
        <v>7.76</v>
      </c>
      <c r="GT33" s="11">
        <v>7.69</v>
      </c>
      <c r="GU33" s="11">
        <v>7.68</v>
      </c>
      <c r="GV33" s="11">
        <v>7.59</v>
      </c>
      <c r="GW33" s="11">
        <v>7.52</v>
      </c>
      <c r="GX33" s="11">
        <v>7.48</v>
      </c>
      <c r="GY33" s="11">
        <v>7.37</v>
      </c>
      <c r="GZ33" s="11">
        <v>7.32</v>
      </c>
      <c r="HA33" s="11">
        <v>7.26</v>
      </c>
      <c r="HB33" s="11">
        <v>7.19</v>
      </c>
      <c r="HC33" s="11">
        <v>7.11</v>
      </c>
      <c r="HD33" s="11">
        <v>7.04</v>
      </c>
      <c r="HE33" s="11">
        <v>6.99</v>
      </c>
      <c r="HF33" s="11">
        <v>6.87</v>
      </c>
      <c r="HG33" s="11">
        <v>6.8</v>
      </c>
    </row>
    <row r="34" spans="1:215" ht="15">
      <c r="A34" s="300"/>
      <c r="B34" s="300"/>
      <c r="C34" s="1"/>
      <c r="D34" s="1"/>
      <c r="E34" s="1"/>
      <c r="F34" s="1"/>
      <c r="G34" s="1"/>
      <c r="H34" s="1"/>
      <c r="I34" s="1"/>
      <c r="J34" s="1"/>
      <c r="K34" s="1"/>
      <c r="L34" s="1"/>
      <c r="M34" s="1"/>
      <c r="N34" s="1"/>
      <c r="O34" s="1"/>
      <c r="P34" s="1"/>
      <c r="Q34" s="1"/>
      <c r="R34" s="1"/>
      <c r="S34" s="1"/>
      <c r="T34" s="1"/>
      <c r="U34" s="1"/>
      <c r="V34" s="1"/>
      <c r="W34" s="1"/>
      <c r="Y34" s="300"/>
      <c r="Z34" s="300"/>
      <c r="AA34" s="1"/>
      <c r="AB34" s="1"/>
      <c r="AC34" s="1"/>
      <c r="AD34" s="1"/>
      <c r="AE34" s="1"/>
      <c r="AF34" s="1"/>
      <c r="AG34" s="1"/>
      <c r="AH34" s="1"/>
      <c r="AI34" s="1"/>
      <c r="AJ34" s="1"/>
      <c r="AK34" s="1"/>
      <c r="AL34" s="1"/>
      <c r="AM34" s="1"/>
      <c r="AN34" s="1"/>
      <c r="AO34" s="1"/>
      <c r="AP34" s="1"/>
      <c r="AQ34" s="1"/>
      <c r="AR34" s="1"/>
      <c r="AS34" s="1"/>
      <c r="AT34" s="1"/>
      <c r="AU34" s="1"/>
      <c r="AW34" s="310"/>
      <c r="AX34" s="310"/>
      <c r="AY34" s="22"/>
      <c r="AZ34" s="22"/>
      <c r="BA34" s="22"/>
      <c r="BB34" s="22"/>
      <c r="BC34" s="22"/>
      <c r="BD34" s="22"/>
      <c r="BE34" s="22"/>
      <c r="BF34" s="22"/>
      <c r="BG34" s="22"/>
      <c r="BH34" s="22"/>
      <c r="BI34" s="22"/>
      <c r="BJ34" s="22"/>
      <c r="BK34" s="22"/>
      <c r="BL34" s="22"/>
      <c r="BM34" s="22"/>
      <c r="BN34" s="22"/>
      <c r="BO34" s="22"/>
      <c r="BP34" s="22"/>
      <c r="BQ34" s="22"/>
      <c r="BR34" s="22"/>
      <c r="BS34" s="22"/>
      <c r="BT34" s="38"/>
      <c r="BU34" s="310"/>
      <c r="BV34" s="310"/>
      <c r="BW34" s="22"/>
      <c r="BX34" s="22"/>
      <c r="BY34" s="22"/>
      <c r="BZ34" s="22"/>
      <c r="CA34" s="22"/>
      <c r="CB34" s="22"/>
      <c r="CC34" s="22"/>
      <c r="CD34" s="22"/>
      <c r="CE34" s="22"/>
      <c r="CF34" s="22"/>
      <c r="CG34" s="22"/>
      <c r="CH34" s="22"/>
      <c r="CI34" s="22"/>
      <c r="CJ34" s="22"/>
      <c r="CK34" s="22"/>
      <c r="CL34" s="22"/>
      <c r="CM34" s="22"/>
      <c r="CN34" s="22"/>
      <c r="CO34" s="22"/>
      <c r="CP34" s="22"/>
      <c r="CQ34" s="22"/>
      <c r="CR34" s="38"/>
      <c r="CS34" s="310"/>
      <c r="CT34" s="310"/>
      <c r="CU34" s="22"/>
      <c r="CV34" s="22"/>
      <c r="CW34" s="22"/>
      <c r="CX34" s="22"/>
      <c r="CY34" s="22"/>
      <c r="CZ34" s="22"/>
      <c r="DA34" s="22"/>
      <c r="DB34" s="22"/>
      <c r="DC34" s="22"/>
      <c r="DD34" s="22"/>
      <c r="DE34" s="22"/>
      <c r="DF34" s="22"/>
      <c r="DG34" s="22"/>
      <c r="DH34" s="22"/>
      <c r="DI34" s="22"/>
      <c r="DJ34" s="22"/>
      <c r="DK34" s="22"/>
      <c r="DL34" s="22"/>
      <c r="DM34" s="22"/>
      <c r="DN34" s="22"/>
      <c r="DO34" s="22"/>
      <c r="DP34" s="38"/>
      <c r="DQ34" s="310"/>
      <c r="DR34" s="310"/>
      <c r="DS34" s="22"/>
      <c r="DT34" s="22"/>
      <c r="DU34" s="22"/>
      <c r="DV34" s="22"/>
      <c r="DW34" s="22"/>
      <c r="DX34" s="22"/>
      <c r="DY34" s="22"/>
      <c r="DZ34" s="22"/>
      <c r="EA34" s="22"/>
      <c r="EB34" s="22"/>
      <c r="EC34" s="22"/>
      <c r="ED34" s="22"/>
      <c r="EE34" s="22"/>
      <c r="EF34" s="22"/>
      <c r="EG34" s="22"/>
      <c r="EH34" s="22"/>
      <c r="EI34" s="22"/>
      <c r="EJ34" s="22"/>
      <c r="EK34" s="22"/>
      <c r="EL34" s="22"/>
      <c r="EM34" s="22"/>
      <c r="EO34" s="300"/>
      <c r="EP34" s="300"/>
      <c r="EQ34" s="1"/>
      <c r="ER34" s="1"/>
      <c r="ES34" s="1"/>
      <c r="ET34" s="1"/>
      <c r="EU34" s="1"/>
      <c r="EV34" s="1"/>
      <c r="EW34" s="1"/>
      <c r="EX34" s="1"/>
      <c r="EY34" s="1"/>
      <c r="EZ34" s="1"/>
      <c r="FA34" s="1"/>
      <c r="FB34" s="1"/>
      <c r="FC34" s="1"/>
      <c r="FD34" s="1"/>
      <c r="FE34" s="1"/>
      <c r="FF34" s="1"/>
      <c r="FG34" s="1"/>
      <c r="FH34" s="1"/>
      <c r="FI34" s="1"/>
      <c r="FJ34" s="1"/>
      <c r="FK34" s="1"/>
      <c r="FM34" s="300"/>
      <c r="FN34" s="300"/>
      <c r="FO34" s="1"/>
      <c r="FP34" s="1"/>
      <c r="FQ34" s="1"/>
      <c r="FR34" s="1"/>
      <c r="FS34" s="1"/>
      <c r="FT34" s="1"/>
      <c r="FU34" s="1"/>
      <c r="FV34" s="1"/>
      <c r="FW34" s="1"/>
      <c r="FX34" s="1"/>
      <c r="FY34" s="1"/>
      <c r="FZ34" s="1"/>
      <c r="GA34" s="1"/>
      <c r="GB34" s="1"/>
      <c r="GC34" s="1"/>
      <c r="GD34" s="1"/>
      <c r="GE34" s="1"/>
      <c r="GF34" s="1"/>
      <c r="GG34" s="1"/>
      <c r="GH34" s="1"/>
      <c r="GI34" s="1"/>
      <c r="GK34" s="300"/>
      <c r="GL34" s="300"/>
      <c r="GM34" s="1"/>
      <c r="GN34" s="1"/>
      <c r="GO34" s="1"/>
      <c r="GP34" s="1"/>
      <c r="GQ34" s="1"/>
      <c r="GR34" s="1"/>
      <c r="GS34" s="1"/>
      <c r="GT34" s="1"/>
      <c r="GU34" s="1"/>
      <c r="GV34" s="1"/>
      <c r="GW34" s="1"/>
      <c r="GX34" s="1"/>
      <c r="GY34" s="1"/>
      <c r="GZ34" s="1"/>
      <c r="HA34" s="1"/>
      <c r="HB34" s="1"/>
      <c r="HC34" s="1"/>
      <c r="HD34" s="1"/>
      <c r="HE34" s="1"/>
      <c r="HF34" s="1"/>
      <c r="HG34" s="1"/>
    </row>
    <row r="35" spans="1:215" ht="15">
      <c r="A35" s="300"/>
      <c r="B35" s="300"/>
      <c r="C35" s="1"/>
      <c r="D35" s="1"/>
      <c r="E35" s="1"/>
      <c r="F35" s="1"/>
      <c r="G35" s="1"/>
      <c r="H35" s="1"/>
      <c r="I35" s="1"/>
      <c r="J35" s="1"/>
      <c r="K35" s="1"/>
      <c r="L35" s="1"/>
      <c r="M35" s="1"/>
      <c r="N35" s="1"/>
      <c r="O35" s="1"/>
      <c r="P35" s="1"/>
      <c r="Q35" s="1"/>
      <c r="R35" s="1"/>
      <c r="S35" s="1"/>
      <c r="T35" s="1"/>
      <c r="U35" s="1"/>
      <c r="V35" s="1"/>
      <c r="W35" s="1"/>
      <c r="Y35" s="300"/>
      <c r="Z35" s="300"/>
      <c r="AA35" s="1"/>
      <c r="AB35" s="1"/>
      <c r="AC35" s="1"/>
      <c r="AD35" s="1"/>
      <c r="AE35" s="1"/>
      <c r="AF35" s="1"/>
      <c r="AG35" s="1"/>
      <c r="AH35" s="1"/>
      <c r="AI35" s="1"/>
      <c r="AJ35" s="1"/>
      <c r="AK35" s="1"/>
      <c r="AL35" s="1"/>
      <c r="AM35" s="1"/>
      <c r="AN35" s="1"/>
      <c r="AO35" s="1"/>
      <c r="AP35" s="1"/>
      <c r="AQ35" s="1"/>
      <c r="AR35" s="1"/>
      <c r="AS35" s="1"/>
      <c r="AT35" s="1"/>
      <c r="AU35" s="1"/>
      <c r="AW35" s="310"/>
      <c r="AX35" s="310"/>
      <c r="AY35" s="22"/>
      <c r="AZ35" s="22"/>
      <c r="BA35" s="22"/>
      <c r="BB35" s="22"/>
      <c r="BC35" s="22"/>
      <c r="BD35" s="22"/>
      <c r="BE35" s="22"/>
      <c r="BF35" s="22"/>
      <c r="BG35" s="22"/>
      <c r="BH35" s="22"/>
      <c r="BI35" s="22"/>
      <c r="BJ35" s="22"/>
      <c r="BK35" s="22"/>
      <c r="BL35" s="22"/>
      <c r="BM35" s="22"/>
      <c r="BN35" s="22"/>
      <c r="BO35" s="22"/>
      <c r="BP35" s="22"/>
      <c r="BQ35" s="22"/>
      <c r="BR35" s="22"/>
      <c r="BS35" s="22"/>
      <c r="BT35" s="38"/>
      <c r="BU35" s="310"/>
      <c r="BV35" s="310"/>
      <c r="BW35" s="22"/>
      <c r="BX35" s="22"/>
      <c r="BY35" s="22"/>
      <c r="BZ35" s="22"/>
      <c r="CA35" s="22"/>
      <c r="CB35" s="22"/>
      <c r="CC35" s="22"/>
      <c r="CD35" s="22"/>
      <c r="CE35" s="22"/>
      <c r="CF35" s="22"/>
      <c r="CG35" s="22"/>
      <c r="CH35" s="22"/>
      <c r="CI35" s="22"/>
      <c r="CJ35" s="22"/>
      <c r="CK35" s="22"/>
      <c r="CL35" s="22"/>
      <c r="CM35" s="22"/>
      <c r="CN35" s="22"/>
      <c r="CO35" s="22"/>
      <c r="CP35" s="22"/>
      <c r="CQ35" s="22"/>
      <c r="CR35" s="38"/>
      <c r="CS35" s="310"/>
      <c r="CT35" s="310"/>
      <c r="CU35" s="22"/>
      <c r="CV35" s="22"/>
      <c r="CW35" s="22"/>
      <c r="CX35" s="22"/>
      <c r="CY35" s="22"/>
      <c r="CZ35" s="22"/>
      <c r="DA35" s="22"/>
      <c r="DB35" s="22"/>
      <c r="DC35" s="22"/>
      <c r="DD35" s="22"/>
      <c r="DE35" s="22"/>
      <c r="DF35" s="22"/>
      <c r="DG35" s="22"/>
      <c r="DH35" s="22"/>
      <c r="DI35" s="22"/>
      <c r="DJ35" s="22"/>
      <c r="DK35" s="22"/>
      <c r="DL35" s="22"/>
      <c r="DM35" s="22"/>
      <c r="DN35" s="22"/>
      <c r="DO35" s="22"/>
      <c r="DP35" s="38"/>
      <c r="DQ35" s="310"/>
      <c r="DR35" s="310"/>
      <c r="DS35" s="22"/>
      <c r="DT35" s="22"/>
      <c r="DU35" s="22"/>
      <c r="DV35" s="22"/>
      <c r="DW35" s="22"/>
      <c r="DX35" s="22"/>
      <c r="DY35" s="22"/>
      <c r="DZ35" s="22"/>
      <c r="EA35" s="22"/>
      <c r="EB35" s="22"/>
      <c r="EC35" s="22"/>
      <c r="ED35" s="22"/>
      <c r="EE35" s="22"/>
      <c r="EF35" s="22"/>
      <c r="EG35" s="22"/>
      <c r="EH35" s="22"/>
      <c r="EI35" s="22"/>
      <c r="EJ35" s="22"/>
      <c r="EK35" s="22"/>
      <c r="EL35" s="22"/>
      <c r="EM35" s="22"/>
      <c r="EO35" s="300"/>
      <c r="EP35" s="300"/>
      <c r="EQ35" s="1"/>
      <c r="ER35" s="1"/>
      <c r="ES35" s="1"/>
      <c r="ET35" s="1"/>
      <c r="EU35" s="1"/>
      <c r="EV35" s="1"/>
      <c r="EW35" s="1"/>
      <c r="EX35" s="1"/>
      <c r="EY35" s="1"/>
      <c r="EZ35" s="1"/>
      <c r="FA35" s="1"/>
      <c r="FB35" s="1"/>
      <c r="FC35" s="1"/>
      <c r="FD35" s="1"/>
      <c r="FE35" s="1"/>
      <c r="FF35" s="1"/>
      <c r="FG35" s="1"/>
      <c r="FH35" s="1"/>
      <c r="FI35" s="1"/>
      <c r="FJ35" s="1"/>
      <c r="FK35" s="1"/>
      <c r="FM35" s="300"/>
      <c r="FN35" s="300"/>
      <c r="FO35" s="1"/>
      <c r="FP35" s="1"/>
      <c r="FQ35" s="1"/>
      <c r="FR35" s="1"/>
      <c r="FS35" s="1"/>
      <c r="FT35" s="1"/>
      <c r="FU35" s="1"/>
      <c r="FV35" s="1"/>
      <c r="FW35" s="1"/>
      <c r="FX35" s="1"/>
      <c r="FY35" s="1"/>
      <c r="FZ35" s="1"/>
      <c r="GA35" s="1"/>
      <c r="GB35" s="1"/>
      <c r="GC35" s="1"/>
      <c r="GD35" s="1"/>
      <c r="GE35" s="1"/>
      <c r="GF35" s="1"/>
      <c r="GG35" s="1"/>
      <c r="GH35" s="1"/>
      <c r="GI35" s="1"/>
      <c r="GK35" s="300"/>
      <c r="GL35" s="300"/>
      <c r="GM35" s="1"/>
      <c r="GN35" s="1"/>
      <c r="GO35" s="1"/>
      <c r="GP35" s="1"/>
      <c r="GQ35" s="1"/>
      <c r="GR35" s="1"/>
      <c r="GS35" s="1"/>
      <c r="GT35" s="1"/>
      <c r="GU35" s="1"/>
      <c r="GV35" s="1"/>
      <c r="GW35" s="1"/>
      <c r="GX35" s="1"/>
      <c r="GY35" s="1"/>
      <c r="GZ35" s="1"/>
      <c r="HA35" s="1"/>
      <c r="HB35" s="1"/>
      <c r="HC35" s="1"/>
      <c r="HD35" s="1"/>
      <c r="HE35" s="1"/>
      <c r="HF35" s="1"/>
      <c r="HG35" s="1"/>
    </row>
    <row r="36" spans="1:215" ht="90.75">
      <c r="A36" s="11"/>
      <c r="B36" s="8" t="s">
        <v>549</v>
      </c>
      <c r="C36" s="11">
        <v>0</v>
      </c>
      <c r="D36" s="11">
        <v>0</v>
      </c>
      <c r="E36" s="11">
        <v>0.1</v>
      </c>
      <c r="F36" s="11">
        <v>0.1</v>
      </c>
      <c r="G36" s="11">
        <v>0.1</v>
      </c>
      <c r="H36" s="11">
        <v>0.1</v>
      </c>
      <c r="I36" s="11">
        <v>0.1</v>
      </c>
      <c r="J36" s="11">
        <v>0.1</v>
      </c>
      <c r="K36" s="11">
        <v>0.1</v>
      </c>
      <c r="L36" s="11">
        <v>0.1</v>
      </c>
      <c r="M36" s="11">
        <v>0.1</v>
      </c>
      <c r="N36" s="11">
        <v>0.1</v>
      </c>
      <c r="O36" s="11">
        <v>0.1</v>
      </c>
      <c r="P36" s="11">
        <v>0.1</v>
      </c>
      <c r="Q36" s="11">
        <v>0.1</v>
      </c>
      <c r="R36" s="11">
        <v>0.1</v>
      </c>
      <c r="S36" s="11">
        <v>0.1</v>
      </c>
      <c r="T36" s="11">
        <v>0.1</v>
      </c>
      <c r="U36" s="11">
        <v>0.1</v>
      </c>
      <c r="V36" s="11">
        <v>0.1</v>
      </c>
      <c r="W36" s="11">
        <v>0.1</v>
      </c>
      <c r="Y36" s="11"/>
      <c r="Z36" s="8" t="s">
        <v>549</v>
      </c>
      <c r="AA36" s="11">
        <v>0.3</v>
      </c>
      <c r="AB36" s="11">
        <v>0.3</v>
      </c>
      <c r="AC36" s="11">
        <v>0.3</v>
      </c>
      <c r="AD36" s="11">
        <v>0.3</v>
      </c>
      <c r="AE36" s="11">
        <v>0.3</v>
      </c>
      <c r="AF36" s="11">
        <v>0.3</v>
      </c>
      <c r="AG36" s="11">
        <v>0.3</v>
      </c>
      <c r="AH36" s="11">
        <v>0.3</v>
      </c>
      <c r="AI36" s="11">
        <v>0.3</v>
      </c>
      <c r="AJ36" s="11">
        <v>0.3</v>
      </c>
      <c r="AK36" s="11">
        <v>0.3</v>
      </c>
      <c r="AL36" s="11">
        <v>0.3</v>
      </c>
      <c r="AM36" s="11">
        <v>0.3</v>
      </c>
      <c r="AN36" s="11">
        <v>0.3</v>
      </c>
      <c r="AO36" s="11">
        <v>0.3</v>
      </c>
      <c r="AP36" s="11">
        <v>0.3</v>
      </c>
      <c r="AQ36" s="11">
        <v>0.3</v>
      </c>
      <c r="AR36" s="11">
        <v>0.4</v>
      </c>
      <c r="AS36" s="11">
        <v>0.4</v>
      </c>
      <c r="AT36" s="11">
        <v>0.4</v>
      </c>
      <c r="AU36" s="11">
        <v>0.3</v>
      </c>
      <c r="AW36" s="27"/>
      <c r="AX36" s="40" t="s">
        <v>549</v>
      </c>
      <c r="AY36" s="27">
        <v>0.2</v>
      </c>
      <c r="AZ36" s="27">
        <v>0.2</v>
      </c>
      <c r="BA36" s="27">
        <v>0.2</v>
      </c>
      <c r="BB36" s="27">
        <v>0.3</v>
      </c>
      <c r="BC36" s="27">
        <v>0.3</v>
      </c>
      <c r="BD36" s="27">
        <v>0.3</v>
      </c>
      <c r="BE36" s="27">
        <v>0.2</v>
      </c>
      <c r="BF36" s="27">
        <v>0.2</v>
      </c>
      <c r="BG36" s="27">
        <v>0.3</v>
      </c>
      <c r="BH36" s="27">
        <v>0.2</v>
      </c>
      <c r="BI36" s="27">
        <v>0.2</v>
      </c>
      <c r="BJ36" s="27">
        <v>0.3</v>
      </c>
      <c r="BK36" s="27">
        <v>0.3</v>
      </c>
      <c r="BL36" s="27">
        <v>0.2</v>
      </c>
      <c r="BM36" s="27">
        <v>0.2</v>
      </c>
      <c r="BN36" s="27">
        <v>0.3</v>
      </c>
      <c r="BO36" s="27">
        <v>0.3</v>
      </c>
      <c r="BP36" s="27">
        <v>0.3</v>
      </c>
      <c r="BQ36" s="27">
        <v>0.3</v>
      </c>
      <c r="BR36" s="27">
        <v>0.3</v>
      </c>
      <c r="BS36" s="27">
        <v>0.3</v>
      </c>
      <c r="BT36" s="38"/>
      <c r="BU36" s="27"/>
      <c r="BV36" s="40" t="s">
        <v>549</v>
      </c>
      <c r="BW36" s="27">
        <v>1.8</v>
      </c>
      <c r="BX36" s="27">
        <v>1.8</v>
      </c>
      <c r="BY36" s="27">
        <v>1.9</v>
      </c>
      <c r="BZ36" s="27">
        <v>2</v>
      </c>
      <c r="CA36" s="27">
        <v>2</v>
      </c>
      <c r="CB36" s="27">
        <v>2</v>
      </c>
      <c r="CC36" s="27">
        <v>2</v>
      </c>
      <c r="CD36" s="27">
        <v>2.1</v>
      </c>
      <c r="CE36" s="27">
        <v>2</v>
      </c>
      <c r="CF36" s="27">
        <v>2.1</v>
      </c>
      <c r="CG36" s="27">
        <v>2.1</v>
      </c>
      <c r="CH36" s="27">
        <v>2.2999999999999998</v>
      </c>
      <c r="CI36" s="27">
        <v>2.2999999999999998</v>
      </c>
      <c r="CJ36" s="27">
        <v>2.2999999999999998</v>
      </c>
      <c r="CK36" s="27">
        <v>2.2000000000000002</v>
      </c>
      <c r="CL36" s="27">
        <v>2.2999999999999998</v>
      </c>
      <c r="CM36" s="27">
        <v>2.5</v>
      </c>
      <c r="CN36" s="27">
        <v>2.7</v>
      </c>
      <c r="CO36" s="27">
        <v>2.8</v>
      </c>
      <c r="CP36" s="27">
        <v>2.9</v>
      </c>
      <c r="CQ36" s="27">
        <v>2.5</v>
      </c>
      <c r="CR36" s="38"/>
      <c r="CS36" s="27"/>
      <c r="CT36" s="40" t="s">
        <v>549</v>
      </c>
      <c r="CU36" s="27">
        <v>3.1</v>
      </c>
      <c r="CV36" s="27">
        <v>3.2</v>
      </c>
      <c r="CW36" s="27">
        <v>3.3</v>
      </c>
      <c r="CX36" s="27">
        <v>3.4</v>
      </c>
      <c r="CY36" s="27">
        <v>3.6</v>
      </c>
      <c r="CZ36" s="27">
        <v>3.8</v>
      </c>
      <c r="DA36" s="27">
        <v>3.8</v>
      </c>
      <c r="DB36" s="27">
        <v>3.9</v>
      </c>
      <c r="DC36" s="27">
        <v>3.9</v>
      </c>
      <c r="DD36" s="27">
        <v>4.0999999999999996</v>
      </c>
      <c r="DE36" s="27">
        <v>4.3</v>
      </c>
      <c r="DF36" s="27">
        <v>4.4000000000000004</v>
      </c>
      <c r="DG36" s="27">
        <v>4.2</v>
      </c>
      <c r="DH36" s="27">
        <v>4.4000000000000004</v>
      </c>
      <c r="DI36" s="27">
        <v>4.4000000000000004</v>
      </c>
      <c r="DJ36" s="27">
        <v>4.5</v>
      </c>
      <c r="DK36" s="27">
        <v>4.8</v>
      </c>
      <c r="DL36" s="27">
        <v>4.9000000000000004</v>
      </c>
      <c r="DM36" s="27">
        <v>5.2</v>
      </c>
      <c r="DN36" s="27">
        <v>5.4</v>
      </c>
      <c r="DO36" s="27">
        <v>4.4000000000000004</v>
      </c>
      <c r="DP36" s="38"/>
      <c r="DQ36" s="27"/>
      <c r="DR36" s="40" t="s">
        <v>549</v>
      </c>
      <c r="DS36" s="27">
        <v>0.4</v>
      </c>
      <c r="DT36" s="27">
        <v>0.3</v>
      </c>
      <c r="DU36" s="27">
        <v>0.4</v>
      </c>
      <c r="DV36" s="27">
        <v>0.4</v>
      </c>
      <c r="DW36" s="27">
        <v>0.4</v>
      </c>
      <c r="DX36" s="27">
        <v>0.4</v>
      </c>
      <c r="DY36" s="27">
        <v>0.4</v>
      </c>
      <c r="DZ36" s="27">
        <v>0.4</v>
      </c>
      <c r="EA36" s="27">
        <v>0.4</v>
      </c>
      <c r="EB36" s="27">
        <v>0.4</v>
      </c>
      <c r="EC36" s="27">
        <v>0.4</v>
      </c>
      <c r="ED36" s="27">
        <v>0.4</v>
      </c>
      <c r="EE36" s="27">
        <v>0.5</v>
      </c>
      <c r="EF36" s="27">
        <v>0.6</v>
      </c>
      <c r="EG36" s="27">
        <v>0.6</v>
      </c>
      <c r="EH36" s="27">
        <v>0.6</v>
      </c>
      <c r="EI36" s="27">
        <v>0.6</v>
      </c>
      <c r="EJ36" s="27">
        <v>0.6</v>
      </c>
      <c r="EK36" s="27">
        <v>0.7</v>
      </c>
      <c r="EL36" s="27">
        <v>0.7</v>
      </c>
      <c r="EM36" s="27">
        <v>0.6</v>
      </c>
      <c r="EO36" s="11"/>
      <c r="EP36" s="8" t="s">
        <v>549</v>
      </c>
      <c r="EQ36" s="11">
        <v>0.6</v>
      </c>
      <c r="ER36" s="11">
        <v>0.6</v>
      </c>
      <c r="ES36" s="11">
        <v>0.7</v>
      </c>
      <c r="ET36" s="11">
        <v>0.7</v>
      </c>
      <c r="EU36" s="11">
        <v>0.7</v>
      </c>
      <c r="EV36" s="11">
        <v>0.7</v>
      </c>
      <c r="EW36" s="11">
        <v>0.7</v>
      </c>
      <c r="EX36" s="11">
        <v>0.8</v>
      </c>
      <c r="EY36" s="11">
        <v>0.8</v>
      </c>
      <c r="EZ36" s="11">
        <v>0.9</v>
      </c>
      <c r="FA36" s="11">
        <v>0.9</v>
      </c>
      <c r="FB36" s="11">
        <v>0.8</v>
      </c>
      <c r="FC36" s="11">
        <v>0.9</v>
      </c>
      <c r="FD36" s="11">
        <v>1</v>
      </c>
      <c r="FE36" s="11">
        <v>1</v>
      </c>
      <c r="FF36" s="11">
        <v>1.1000000000000001</v>
      </c>
      <c r="FG36" s="11">
        <v>1.1000000000000001</v>
      </c>
      <c r="FH36" s="11">
        <v>1.1000000000000001</v>
      </c>
      <c r="FI36" s="11">
        <v>1.1000000000000001</v>
      </c>
      <c r="FJ36" s="11">
        <v>1.1000000000000001</v>
      </c>
      <c r="FK36" s="11">
        <v>1</v>
      </c>
      <c r="FM36" s="11"/>
      <c r="FN36" s="8" t="s">
        <v>549</v>
      </c>
      <c r="FO36" s="11">
        <v>2.2000000000000002</v>
      </c>
      <c r="FP36" s="11">
        <v>2.2999999999999998</v>
      </c>
      <c r="FQ36" s="11">
        <v>2.2999999999999998</v>
      </c>
      <c r="FR36" s="11">
        <v>2.2000000000000002</v>
      </c>
      <c r="FS36" s="11">
        <v>2.1</v>
      </c>
      <c r="FT36" s="11">
        <v>2.2000000000000002</v>
      </c>
      <c r="FU36" s="11">
        <v>2.1</v>
      </c>
      <c r="FV36" s="11">
        <v>2.2999999999999998</v>
      </c>
      <c r="FW36" s="11">
        <v>2.2000000000000002</v>
      </c>
      <c r="FX36" s="11">
        <v>2.2000000000000002</v>
      </c>
      <c r="FY36" s="11">
        <v>2.2000000000000002</v>
      </c>
      <c r="FZ36" s="11">
        <v>2</v>
      </c>
      <c r="GA36" s="11">
        <v>2.2000000000000002</v>
      </c>
      <c r="GB36" s="11">
        <v>2.4</v>
      </c>
      <c r="GC36" s="11">
        <v>2.6</v>
      </c>
      <c r="GD36" s="11">
        <v>2.5</v>
      </c>
      <c r="GE36" s="11">
        <v>2.7</v>
      </c>
      <c r="GF36" s="11">
        <v>2.8</v>
      </c>
      <c r="GG36" s="11">
        <v>2.9</v>
      </c>
      <c r="GH36" s="11">
        <v>3.1</v>
      </c>
      <c r="GI36" s="11">
        <v>2.7</v>
      </c>
      <c r="GK36" s="11"/>
      <c r="GL36" s="8" t="s">
        <v>549</v>
      </c>
      <c r="GM36" s="11">
        <v>1.5</v>
      </c>
      <c r="GN36" s="11">
        <v>1.5</v>
      </c>
      <c r="GO36" s="11">
        <v>1.5</v>
      </c>
      <c r="GP36" s="11">
        <v>1.5</v>
      </c>
      <c r="GQ36" s="11">
        <v>1.6</v>
      </c>
      <c r="GR36" s="11">
        <v>1.5</v>
      </c>
      <c r="GS36" s="11">
        <v>1.3</v>
      </c>
      <c r="GT36" s="11">
        <v>1.5</v>
      </c>
      <c r="GU36" s="11">
        <v>1.4</v>
      </c>
      <c r="GV36" s="11">
        <v>1.4</v>
      </c>
      <c r="GW36" s="11">
        <v>1.5</v>
      </c>
      <c r="GX36" s="11">
        <v>1.4</v>
      </c>
      <c r="GY36" s="11">
        <v>1.4</v>
      </c>
      <c r="GZ36" s="11">
        <v>1.5</v>
      </c>
      <c r="HA36" s="11">
        <v>1.5</v>
      </c>
      <c r="HB36" s="11">
        <v>1.6</v>
      </c>
      <c r="HC36" s="11">
        <v>1.8</v>
      </c>
      <c r="HD36" s="11">
        <v>1.8</v>
      </c>
      <c r="HE36" s="11">
        <v>1.9</v>
      </c>
      <c r="HF36" s="11">
        <v>1.9</v>
      </c>
      <c r="HG36" s="11">
        <v>1.8</v>
      </c>
    </row>
    <row r="37" spans="1:215" ht="116.25">
      <c r="A37" s="1"/>
      <c r="B37" s="20" t="s">
        <v>320</v>
      </c>
      <c r="C37" s="1"/>
      <c r="D37" s="1"/>
      <c r="E37" s="1"/>
      <c r="F37" s="1"/>
      <c r="G37" s="1"/>
      <c r="H37" s="1"/>
      <c r="I37" s="1"/>
      <c r="J37" s="1"/>
      <c r="K37" s="1"/>
      <c r="L37" s="1"/>
      <c r="M37" s="1"/>
      <c r="N37" s="1"/>
      <c r="O37" s="1"/>
      <c r="P37" s="1"/>
      <c r="Q37" s="1"/>
      <c r="R37" s="1"/>
      <c r="S37" s="1"/>
      <c r="T37" s="1"/>
      <c r="U37" s="1"/>
      <c r="V37" s="1"/>
      <c r="W37" s="1"/>
      <c r="Y37" s="1"/>
      <c r="Z37" s="20" t="s">
        <v>320</v>
      </c>
      <c r="AA37" s="1"/>
      <c r="AB37" s="1"/>
      <c r="AC37" s="1"/>
      <c r="AD37" s="1"/>
      <c r="AE37" s="1"/>
      <c r="AF37" s="1"/>
      <c r="AG37" s="1"/>
      <c r="AH37" s="1"/>
      <c r="AI37" s="1"/>
      <c r="AJ37" s="1"/>
      <c r="AK37" s="1"/>
      <c r="AL37" s="1"/>
      <c r="AM37" s="1"/>
      <c r="AN37" s="1"/>
      <c r="AO37" s="1"/>
      <c r="AP37" s="1"/>
      <c r="AQ37" s="1"/>
      <c r="AR37" s="1"/>
      <c r="AS37" s="1"/>
      <c r="AT37" s="1"/>
      <c r="AU37" s="1"/>
      <c r="AW37" s="22"/>
      <c r="AX37" s="33" t="s">
        <v>320</v>
      </c>
      <c r="AY37" s="22"/>
      <c r="AZ37" s="22"/>
      <c r="BA37" s="22"/>
      <c r="BB37" s="22"/>
      <c r="BC37" s="22"/>
      <c r="BD37" s="22"/>
      <c r="BE37" s="22"/>
      <c r="BF37" s="22"/>
      <c r="BG37" s="22"/>
      <c r="BH37" s="22"/>
      <c r="BI37" s="22"/>
      <c r="BJ37" s="22"/>
      <c r="BK37" s="22"/>
      <c r="BL37" s="22"/>
      <c r="BM37" s="22"/>
      <c r="BN37" s="22"/>
      <c r="BO37" s="22"/>
      <c r="BP37" s="22"/>
      <c r="BQ37" s="22"/>
      <c r="BR37" s="22"/>
      <c r="BS37" s="22"/>
      <c r="BT37" s="38"/>
      <c r="BU37" s="22"/>
      <c r="BV37" s="33" t="s">
        <v>320</v>
      </c>
      <c r="BW37" s="22"/>
      <c r="BX37" s="22"/>
      <c r="BY37" s="22"/>
      <c r="BZ37" s="22"/>
      <c r="CA37" s="22"/>
      <c r="CB37" s="22"/>
      <c r="CC37" s="22"/>
      <c r="CD37" s="22"/>
      <c r="CE37" s="22"/>
      <c r="CF37" s="22"/>
      <c r="CG37" s="22"/>
      <c r="CH37" s="22"/>
      <c r="CI37" s="22"/>
      <c r="CJ37" s="22"/>
      <c r="CK37" s="22"/>
      <c r="CL37" s="22"/>
      <c r="CM37" s="22"/>
      <c r="CN37" s="22"/>
      <c r="CO37" s="22"/>
      <c r="CP37" s="22"/>
      <c r="CQ37" s="22"/>
      <c r="CR37" s="38"/>
      <c r="CS37" s="22"/>
      <c r="CT37" s="33" t="s">
        <v>320</v>
      </c>
      <c r="CU37" s="22"/>
      <c r="CV37" s="22"/>
      <c r="CW37" s="22"/>
      <c r="CX37" s="22"/>
      <c r="CY37" s="22"/>
      <c r="CZ37" s="22"/>
      <c r="DA37" s="22"/>
      <c r="DB37" s="22"/>
      <c r="DC37" s="22"/>
      <c r="DD37" s="22"/>
      <c r="DE37" s="22"/>
      <c r="DF37" s="22"/>
      <c r="DG37" s="22"/>
      <c r="DH37" s="22"/>
      <c r="DI37" s="22"/>
      <c r="DJ37" s="22"/>
      <c r="DK37" s="22"/>
      <c r="DL37" s="22"/>
      <c r="DM37" s="22"/>
      <c r="DN37" s="22"/>
      <c r="DO37" s="22"/>
      <c r="DP37" s="38"/>
      <c r="DQ37" s="22"/>
      <c r="DR37" s="33" t="s">
        <v>320</v>
      </c>
      <c r="DS37" s="22"/>
      <c r="DT37" s="22"/>
      <c r="DU37" s="22"/>
      <c r="DV37" s="22"/>
      <c r="DW37" s="22"/>
      <c r="DX37" s="22"/>
      <c r="DY37" s="22"/>
      <c r="DZ37" s="22"/>
      <c r="EA37" s="22"/>
      <c r="EB37" s="22"/>
      <c r="EC37" s="22"/>
      <c r="ED37" s="22"/>
      <c r="EE37" s="22"/>
      <c r="EF37" s="22"/>
      <c r="EG37" s="22"/>
      <c r="EH37" s="22"/>
      <c r="EI37" s="22"/>
      <c r="EJ37" s="22"/>
      <c r="EK37" s="22"/>
      <c r="EL37" s="22"/>
      <c r="EM37" s="22"/>
      <c r="EO37" s="1"/>
      <c r="EP37" s="20" t="s">
        <v>320</v>
      </c>
      <c r="EQ37" s="1"/>
      <c r="ER37" s="1"/>
      <c r="ES37" s="1"/>
      <c r="ET37" s="1"/>
      <c r="EU37" s="1"/>
      <c r="EV37" s="1"/>
      <c r="EW37" s="1"/>
      <c r="EX37" s="1"/>
      <c r="EY37" s="1"/>
      <c r="EZ37" s="1"/>
      <c r="FA37" s="1"/>
      <c r="FB37" s="1"/>
      <c r="FC37" s="1"/>
      <c r="FD37" s="1"/>
      <c r="FE37" s="1"/>
      <c r="FF37" s="1"/>
      <c r="FG37" s="1"/>
      <c r="FH37" s="1"/>
      <c r="FI37" s="1"/>
      <c r="FJ37" s="1"/>
      <c r="FK37" s="1"/>
      <c r="FM37" s="1"/>
      <c r="FN37" s="20" t="s">
        <v>320</v>
      </c>
      <c r="FO37" s="1"/>
      <c r="FP37" s="1"/>
      <c r="FQ37" s="1"/>
      <c r="FR37" s="1"/>
      <c r="FS37" s="1"/>
      <c r="FT37" s="1"/>
      <c r="FU37" s="1"/>
      <c r="FV37" s="1"/>
      <c r="FW37" s="1"/>
      <c r="FX37" s="1"/>
      <c r="FY37" s="1"/>
      <c r="FZ37" s="1"/>
      <c r="GA37" s="1"/>
      <c r="GB37" s="1"/>
      <c r="GC37" s="1"/>
      <c r="GD37" s="1"/>
      <c r="GE37" s="1"/>
      <c r="GF37" s="1"/>
      <c r="GG37" s="1"/>
      <c r="GH37" s="1"/>
      <c r="GI37" s="1"/>
      <c r="GK37" s="1"/>
      <c r="GL37" s="20" t="s">
        <v>320</v>
      </c>
      <c r="GM37" s="1"/>
      <c r="GN37" s="1"/>
      <c r="GO37" s="1"/>
      <c r="GP37" s="1"/>
      <c r="GQ37" s="1"/>
      <c r="GR37" s="1"/>
      <c r="GS37" s="1"/>
      <c r="GT37" s="1"/>
      <c r="GU37" s="1"/>
      <c r="GV37" s="1"/>
      <c r="GW37" s="1"/>
      <c r="GX37" s="1"/>
      <c r="GY37" s="1"/>
      <c r="GZ37" s="1"/>
      <c r="HA37" s="1"/>
      <c r="HB37" s="1"/>
      <c r="HC37" s="1"/>
      <c r="HD37" s="1"/>
      <c r="HE37" s="1"/>
      <c r="HF37" s="1"/>
      <c r="HG37" s="1"/>
    </row>
    <row r="38" spans="1:215" ht="15">
      <c r="A38" s="1"/>
      <c r="B38" s="7" t="s">
        <v>298</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Y38" s="1"/>
      <c r="Z38" s="7" t="s">
        <v>298</v>
      </c>
      <c r="AA38" s="1">
        <v>0</v>
      </c>
      <c r="AB38" s="1">
        <v>0</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W38" s="22"/>
      <c r="AX38" s="39" t="s">
        <v>299</v>
      </c>
      <c r="AY38" s="22">
        <v>0</v>
      </c>
      <c r="AZ38" s="22">
        <v>0</v>
      </c>
      <c r="BA38" s="22">
        <v>0</v>
      </c>
      <c r="BB38" s="22">
        <v>0</v>
      </c>
      <c r="BC38" s="22">
        <v>0</v>
      </c>
      <c r="BD38" s="22">
        <v>0</v>
      </c>
      <c r="BE38" s="22">
        <v>0</v>
      </c>
      <c r="BF38" s="22">
        <v>0</v>
      </c>
      <c r="BG38" s="22">
        <v>0</v>
      </c>
      <c r="BH38" s="22">
        <v>0</v>
      </c>
      <c r="BI38" s="22">
        <v>0</v>
      </c>
      <c r="BJ38" s="22">
        <v>0</v>
      </c>
      <c r="BK38" s="22">
        <v>0</v>
      </c>
      <c r="BL38" s="22">
        <v>0</v>
      </c>
      <c r="BM38" s="22">
        <v>0</v>
      </c>
      <c r="BN38" s="22">
        <v>0</v>
      </c>
      <c r="BO38" s="22">
        <v>0</v>
      </c>
      <c r="BP38" s="22">
        <v>0</v>
      </c>
      <c r="BQ38" s="22">
        <v>0</v>
      </c>
      <c r="BR38" s="22">
        <v>0</v>
      </c>
      <c r="BS38" s="22">
        <v>0</v>
      </c>
      <c r="BT38" s="38"/>
      <c r="BU38" s="22"/>
      <c r="BV38" s="39" t="s">
        <v>299</v>
      </c>
      <c r="BW38" s="22">
        <v>0</v>
      </c>
      <c r="BX38" s="22">
        <v>0</v>
      </c>
      <c r="BY38" s="22">
        <v>0</v>
      </c>
      <c r="BZ38" s="22">
        <v>0</v>
      </c>
      <c r="CA38" s="22">
        <v>0</v>
      </c>
      <c r="CB38" s="22">
        <v>0</v>
      </c>
      <c r="CC38" s="22">
        <v>0</v>
      </c>
      <c r="CD38" s="22">
        <v>0</v>
      </c>
      <c r="CE38" s="22">
        <v>0</v>
      </c>
      <c r="CF38" s="22">
        <v>0</v>
      </c>
      <c r="CG38" s="22">
        <v>0</v>
      </c>
      <c r="CH38" s="22">
        <v>0</v>
      </c>
      <c r="CI38" s="22">
        <v>0</v>
      </c>
      <c r="CJ38" s="22">
        <v>0</v>
      </c>
      <c r="CK38" s="22">
        <v>0</v>
      </c>
      <c r="CL38" s="22">
        <v>0</v>
      </c>
      <c r="CM38" s="22">
        <v>0</v>
      </c>
      <c r="CN38" s="22">
        <v>0</v>
      </c>
      <c r="CO38" s="22">
        <v>0</v>
      </c>
      <c r="CP38" s="22">
        <v>0</v>
      </c>
      <c r="CQ38" s="22">
        <v>0</v>
      </c>
      <c r="CR38" s="38"/>
      <c r="CS38" s="22"/>
      <c r="CT38" s="39" t="s">
        <v>299</v>
      </c>
      <c r="CU38" s="22">
        <v>0</v>
      </c>
      <c r="CV38" s="22">
        <v>0</v>
      </c>
      <c r="CW38" s="22">
        <v>0</v>
      </c>
      <c r="CX38" s="22">
        <v>0</v>
      </c>
      <c r="CY38" s="22">
        <v>0</v>
      </c>
      <c r="CZ38" s="22">
        <v>0</v>
      </c>
      <c r="DA38" s="22">
        <v>0</v>
      </c>
      <c r="DB38" s="22">
        <v>0</v>
      </c>
      <c r="DC38" s="22">
        <v>0</v>
      </c>
      <c r="DD38" s="22">
        <v>0</v>
      </c>
      <c r="DE38" s="22">
        <v>0</v>
      </c>
      <c r="DF38" s="22">
        <v>0</v>
      </c>
      <c r="DG38" s="22">
        <v>0</v>
      </c>
      <c r="DH38" s="22">
        <v>0</v>
      </c>
      <c r="DI38" s="22">
        <v>0</v>
      </c>
      <c r="DJ38" s="22">
        <v>0</v>
      </c>
      <c r="DK38" s="22">
        <v>0</v>
      </c>
      <c r="DL38" s="22">
        <v>0</v>
      </c>
      <c r="DM38" s="22">
        <v>0</v>
      </c>
      <c r="DN38" s="22">
        <v>0</v>
      </c>
      <c r="DO38" s="22">
        <v>0</v>
      </c>
      <c r="DP38" s="38"/>
      <c r="DQ38" s="22"/>
      <c r="DR38" s="39" t="s">
        <v>299</v>
      </c>
      <c r="DS38" s="22">
        <v>0</v>
      </c>
      <c r="DT38" s="22">
        <v>0</v>
      </c>
      <c r="DU38" s="22">
        <v>0</v>
      </c>
      <c r="DV38" s="22">
        <v>0</v>
      </c>
      <c r="DW38" s="22">
        <v>0</v>
      </c>
      <c r="DX38" s="22">
        <v>0</v>
      </c>
      <c r="DY38" s="22">
        <v>0</v>
      </c>
      <c r="DZ38" s="22">
        <v>0</v>
      </c>
      <c r="EA38" s="22">
        <v>0</v>
      </c>
      <c r="EB38" s="22">
        <v>0</v>
      </c>
      <c r="EC38" s="22">
        <v>0</v>
      </c>
      <c r="ED38" s="22">
        <v>0</v>
      </c>
      <c r="EE38" s="22">
        <v>0</v>
      </c>
      <c r="EF38" s="22">
        <v>0</v>
      </c>
      <c r="EG38" s="22">
        <v>0</v>
      </c>
      <c r="EH38" s="22">
        <v>0</v>
      </c>
      <c r="EI38" s="22">
        <v>0</v>
      </c>
      <c r="EJ38" s="22">
        <v>0</v>
      </c>
      <c r="EK38" s="22">
        <v>0</v>
      </c>
      <c r="EL38" s="22">
        <v>0</v>
      </c>
      <c r="EM38" s="22">
        <v>0</v>
      </c>
      <c r="EO38" s="1"/>
      <c r="EP38" s="7" t="s">
        <v>298</v>
      </c>
      <c r="EQ38" s="1">
        <v>0</v>
      </c>
      <c r="ER38" s="1">
        <v>0</v>
      </c>
      <c r="ES38" s="1">
        <v>0</v>
      </c>
      <c r="ET38" s="1">
        <v>0</v>
      </c>
      <c r="EU38" s="1">
        <v>0</v>
      </c>
      <c r="EV38" s="1">
        <v>0</v>
      </c>
      <c r="EW38" s="1">
        <v>0</v>
      </c>
      <c r="EX38" s="1">
        <v>0</v>
      </c>
      <c r="EY38" s="1">
        <v>0</v>
      </c>
      <c r="EZ38" s="1">
        <v>0</v>
      </c>
      <c r="FA38" s="1">
        <v>0</v>
      </c>
      <c r="FB38" s="1">
        <v>0</v>
      </c>
      <c r="FC38" s="1">
        <v>0</v>
      </c>
      <c r="FD38" s="1">
        <v>0</v>
      </c>
      <c r="FE38" s="1">
        <v>0</v>
      </c>
      <c r="FF38" s="1">
        <v>0</v>
      </c>
      <c r="FG38" s="1">
        <v>0</v>
      </c>
      <c r="FH38" s="1">
        <v>0</v>
      </c>
      <c r="FI38" s="1">
        <v>0</v>
      </c>
      <c r="FJ38" s="1">
        <v>0</v>
      </c>
      <c r="FK38" s="1">
        <v>0</v>
      </c>
      <c r="FM38" s="1"/>
      <c r="FN38" s="7" t="s">
        <v>298</v>
      </c>
      <c r="FO38" s="1">
        <v>0</v>
      </c>
      <c r="FP38" s="1">
        <v>0</v>
      </c>
      <c r="FQ38" s="1">
        <v>0</v>
      </c>
      <c r="FR38" s="1">
        <v>0</v>
      </c>
      <c r="FS38" s="1">
        <v>0</v>
      </c>
      <c r="FT38" s="1">
        <v>0</v>
      </c>
      <c r="FU38" s="1">
        <v>0</v>
      </c>
      <c r="FV38" s="1">
        <v>0</v>
      </c>
      <c r="FW38" s="1">
        <v>0</v>
      </c>
      <c r="FX38" s="1">
        <v>0</v>
      </c>
      <c r="FY38" s="1">
        <v>0</v>
      </c>
      <c r="FZ38" s="1">
        <v>0</v>
      </c>
      <c r="GA38" s="1">
        <v>0</v>
      </c>
      <c r="GB38" s="1">
        <v>0</v>
      </c>
      <c r="GC38" s="1">
        <v>0</v>
      </c>
      <c r="GD38" s="1">
        <v>0</v>
      </c>
      <c r="GE38" s="1">
        <v>0</v>
      </c>
      <c r="GF38" s="1">
        <v>0</v>
      </c>
      <c r="GG38" s="1">
        <v>0</v>
      </c>
      <c r="GH38" s="1">
        <v>0</v>
      </c>
      <c r="GI38" s="1">
        <v>0</v>
      </c>
      <c r="GK38" s="1"/>
      <c r="GL38" s="7" t="s">
        <v>298</v>
      </c>
      <c r="GM38" s="1">
        <v>0</v>
      </c>
      <c r="GN38" s="1">
        <v>0</v>
      </c>
      <c r="GO38" s="1">
        <v>0</v>
      </c>
      <c r="GP38" s="1">
        <v>0</v>
      </c>
      <c r="GQ38" s="1">
        <v>0</v>
      </c>
      <c r="GR38" s="1">
        <v>0</v>
      </c>
      <c r="GS38" s="1">
        <v>0</v>
      </c>
      <c r="GT38" s="1">
        <v>0</v>
      </c>
      <c r="GU38" s="1">
        <v>0</v>
      </c>
      <c r="GV38" s="1">
        <v>0</v>
      </c>
      <c r="GW38" s="1">
        <v>0</v>
      </c>
      <c r="GX38" s="1">
        <v>0</v>
      </c>
      <c r="GY38" s="1">
        <v>0</v>
      </c>
      <c r="GZ38" s="1">
        <v>0</v>
      </c>
      <c r="HA38" s="1">
        <v>0</v>
      </c>
      <c r="HB38" s="1">
        <v>0</v>
      </c>
      <c r="HC38" s="1">
        <v>0</v>
      </c>
      <c r="HD38" s="1">
        <v>0</v>
      </c>
      <c r="HE38" s="1">
        <v>0</v>
      </c>
      <c r="HF38" s="1">
        <v>0</v>
      </c>
      <c r="HG38" s="1">
        <v>0</v>
      </c>
    </row>
    <row r="39" spans="1:215" ht="15">
      <c r="A39" s="1"/>
      <c r="B39" s="19" t="s">
        <v>300</v>
      </c>
      <c r="C39" s="1">
        <v>0</v>
      </c>
      <c r="D39" s="1">
        <v>0</v>
      </c>
      <c r="E39" s="1">
        <v>0.1</v>
      </c>
      <c r="F39" s="1">
        <v>0.1</v>
      </c>
      <c r="G39" s="1">
        <v>0.1</v>
      </c>
      <c r="H39" s="1">
        <v>0.1</v>
      </c>
      <c r="I39" s="1">
        <v>0.1</v>
      </c>
      <c r="J39" s="1">
        <v>0.1</v>
      </c>
      <c r="K39" s="1">
        <v>0.1</v>
      </c>
      <c r="L39" s="1">
        <v>0.1</v>
      </c>
      <c r="M39" s="1">
        <v>0.1</v>
      </c>
      <c r="N39" s="1">
        <v>0.1</v>
      </c>
      <c r="O39" s="1">
        <v>0.1</v>
      </c>
      <c r="P39" s="1">
        <v>0.1</v>
      </c>
      <c r="Q39" s="1">
        <v>0</v>
      </c>
      <c r="R39" s="1">
        <v>0.1</v>
      </c>
      <c r="S39" s="1">
        <v>0.1</v>
      </c>
      <c r="T39" s="1">
        <v>0.1</v>
      </c>
      <c r="U39" s="1">
        <v>0.1</v>
      </c>
      <c r="V39" s="1">
        <v>0.1</v>
      </c>
      <c r="W39" s="1">
        <v>0.1</v>
      </c>
      <c r="Y39" s="1"/>
      <c r="Z39" s="19" t="s">
        <v>300</v>
      </c>
      <c r="AA39" s="1">
        <v>0.3</v>
      </c>
      <c r="AB39" s="1">
        <v>0.3</v>
      </c>
      <c r="AC39" s="1">
        <v>0.3</v>
      </c>
      <c r="AD39" s="1">
        <v>0.3</v>
      </c>
      <c r="AE39" s="1">
        <v>0.3</v>
      </c>
      <c r="AF39" s="1">
        <v>0.3</v>
      </c>
      <c r="AG39" s="1">
        <v>0.3</v>
      </c>
      <c r="AH39" s="1">
        <v>0.3</v>
      </c>
      <c r="AI39" s="1">
        <v>0.3</v>
      </c>
      <c r="AJ39" s="1">
        <v>0.3</v>
      </c>
      <c r="AK39" s="1">
        <v>0.3</v>
      </c>
      <c r="AL39" s="1">
        <v>0.3</v>
      </c>
      <c r="AM39" s="1">
        <v>0.3</v>
      </c>
      <c r="AN39" s="1">
        <v>0.3</v>
      </c>
      <c r="AO39" s="1">
        <v>0.2</v>
      </c>
      <c r="AP39" s="1">
        <v>0.3</v>
      </c>
      <c r="AQ39" s="1">
        <v>0.3</v>
      </c>
      <c r="AR39" s="1">
        <v>0.4</v>
      </c>
      <c r="AS39" s="1">
        <v>0.4</v>
      </c>
      <c r="AT39" s="1">
        <v>0.4</v>
      </c>
      <c r="AU39" s="1">
        <v>0.3</v>
      </c>
      <c r="AW39" s="22"/>
      <c r="AX39" s="29" t="s">
        <v>301</v>
      </c>
      <c r="AY39" s="22">
        <v>0.2</v>
      </c>
      <c r="AZ39" s="22">
        <v>0.2</v>
      </c>
      <c r="BA39" s="22">
        <v>0.2</v>
      </c>
      <c r="BB39" s="22">
        <v>0.2</v>
      </c>
      <c r="BC39" s="22">
        <v>0.2</v>
      </c>
      <c r="BD39" s="22">
        <v>0.2</v>
      </c>
      <c r="BE39" s="22">
        <v>0.2</v>
      </c>
      <c r="BF39" s="22">
        <v>0.2</v>
      </c>
      <c r="BG39" s="22">
        <v>0.3</v>
      </c>
      <c r="BH39" s="22">
        <v>0.2</v>
      </c>
      <c r="BI39" s="22">
        <v>0.2</v>
      </c>
      <c r="BJ39" s="22">
        <v>0.3</v>
      </c>
      <c r="BK39" s="22">
        <v>0.3</v>
      </c>
      <c r="BL39" s="22">
        <v>0.2</v>
      </c>
      <c r="BM39" s="22">
        <v>0.2</v>
      </c>
      <c r="BN39" s="22">
        <v>0.3</v>
      </c>
      <c r="BO39" s="22">
        <v>0.3</v>
      </c>
      <c r="BP39" s="22">
        <v>0.3</v>
      </c>
      <c r="BQ39" s="22">
        <v>0.3</v>
      </c>
      <c r="BR39" s="22">
        <v>0.3</v>
      </c>
      <c r="BS39" s="22">
        <v>0.3</v>
      </c>
      <c r="BT39" s="38"/>
      <c r="BU39" s="22"/>
      <c r="BV39" s="29" t="s">
        <v>301</v>
      </c>
      <c r="BW39" s="22">
        <v>1.7</v>
      </c>
      <c r="BX39" s="22">
        <v>1.8</v>
      </c>
      <c r="BY39" s="22">
        <v>1.8</v>
      </c>
      <c r="BZ39" s="22">
        <v>1.9</v>
      </c>
      <c r="CA39" s="22">
        <v>2</v>
      </c>
      <c r="CB39" s="22">
        <v>2</v>
      </c>
      <c r="CC39" s="22">
        <v>2</v>
      </c>
      <c r="CD39" s="22">
        <v>2.1</v>
      </c>
      <c r="CE39" s="22">
        <v>2</v>
      </c>
      <c r="CF39" s="22">
        <v>2.1</v>
      </c>
      <c r="CG39" s="22">
        <v>2.1</v>
      </c>
      <c r="CH39" s="22">
        <v>2.2000000000000002</v>
      </c>
      <c r="CI39" s="22">
        <v>2.1</v>
      </c>
      <c r="CJ39" s="22">
        <v>2.2000000000000002</v>
      </c>
      <c r="CK39" s="22">
        <v>2.1</v>
      </c>
      <c r="CL39" s="22">
        <v>2.2999999999999998</v>
      </c>
      <c r="CM39" s="22">
        <v>2.4</v>
      </c>
      <c r="CN39" s="22">
        <v>2.6</v>
      </c>
      <c r="CO39" s="22">
        <v>2.7</v>
      </c>
      <c r="CP39" s="22">
        <v>2.9</v>
      </c>
      <c r="CQ39" s="22">
        <v>2.5</v>
      </c>
      <c r="CR39" s="38"/>
      <c r="CS39" s="22"/>
      <c r="CT39" s="29" t="s">
        <v>301</v>
      </c>
      <c r="CU39" s="22">
        <v>3</v>
      </c>
      <c r="CV39" s="22">
        <v>3</v>
      </c>
      <c r="CW39" s="22">
        <v>3.2</v>
      </c>
      <c r="CX39" s="22">
        <v>3.3</v>
      </c>
      <c r="CY39" s="22">
        <v>3.5</v>
      </c>
      <c r="CZ39" s="22">
        <v>3.7</v>
      </c>
      <c r="DA39" s="22">
        <v>3.6</v>
      </c>
      <c r="DB39" s="22">
        <v>3.6</v>
      </c>
      <c r="DC39" s="22">
        <v>3.6</v>
      </c>
      <c r="DD39" s="22">
        <v>3.8</v>
      </c>
      <c r="DE39" s="22">
        <v>3.9</v>
      </c>
      <c r="DF39" s="22">
        <v>3.9</v>
      </c>
      <c r="DG39" s="22">
        <v>3.7</v>
      </c>
      <c r="DH39" s="22">
        <v>4</v>
      </c>
      <c r="DI39" s="22">
        <v>4</v>
      </c>
      <c r="DJ39" s="22">
        <v>4.4000000000000004</v>
      </c>
      <c r="DK39" s="22">
        <v>4.5999999999999996</v>
      </c>
      <c r="DL39" s="22">
        <v>4.7</v>
      </c>
      <c r="DM39" s="22">
        <v>5</v>
      </c>
      <c r="DN39" s="22">
        <v>5.2</v>
      </c>
      <c r="DO39" s="22">
        <v>4.2</v>
      </c>
      <c r="DP39" s="38"/>
      <c r="DQ39" s="22"/>
      <c r="DR39" s="29" t="s">
        <v>301</v>
      </c>
      <c r="DS39" s="22">
        <v>0.3</v>
      </c>
      <c r="DT39" s="22">
        <v>0.3</v>
      </c>
      <c r="DU39" s="22">
        <v>0.3</v>
      </c>
      <c r="DV39" s="22">
        <v>0.4</v>
      </c>
      <c r="DW39" s="22">
        <v>0.4</v>
      </c>
      <c r="DX39" s="22">
        <v>0.4</v>
      </c>
      <c r="DY39" s="22">
        <v>0.4</v>
      </c>
      <c r="DZ39" s="22">
        <v>0.4</v>
      </c>
      <c r="EA39" s="22">
        <v>0.3</v>
      </c>
      <c r="EB39" s="22">
        <v>0.3</v>
      </c>
      <c r="EC39" s="22">
        <v>0.4</v>
      </c>
      <c r="ED39" s="22">
        <v>0.4</v>
      </c>
      <c r="EE39" s="22">
        <v>0.5</v>
      </c>
      <c r="EF39" s="22">
        <v>0.5</v>
      </c>
      <c r="EG39" s="22">
        <v>0.5</v>
      </c>
      <c r="EH39" s="22">
        <v>0.5</v>
      </c>
      <c r="EI39" s="22">
        <v>0.6</v>
      </c>
      <c r="EJ39" s="22">
        <v>0.6</v>
      </c>
      <c r="EK39" s="22">
        <v>0.7</v>
      </c>
      <c r="EL39" s="22">
        <v>0.7</v>
      </c>
      <c r="EM39" s="22">
        <v>0.6</v>
      </c>
      <c r="EO39" s="1"/>
      <c r="EP39" s="10" t="s">
        <v>300</v>
      </c>
      <c r="EQ39" s="1">
        <v>0.6</v>
      </c>
      <c r="ER39" s="1">
        <v>0.6</v>
      </c>
      <c r="ES39" s="1">
        <v>0.6</v>
      </c>
      <c r="ET39" s="1">
        <v>0.7</v>
      </c>
      <c r="EU39" s="1">
        <v>0.6</v>
      </c>
      <c r="EV39" s="1">
        <v>0.6</v>
      </c>
      <c r="EW39" s="1">
        <v>0.7</v>
      </c>
      <c r="EX39" s="1">
        <v>0.7</v>
      </c>
      <c r="EY39" s="1">
        <v>0.8</v>
      </c>
      <c r="EZ39" s="1">
        <v>0.9</v>
      </c>
      <c r="FA39" s="1">
        <v>0.9</v>
      </c>
      <c r="FB39" s="1">
        <v>0.7</v>
      </c>
      <c r="FC39" s="1">
        <v>0.9</v>
      </c>
      <c r="FD39" s="1">
        <v>0.9</v>
      </c>
      <c r="FE39" s="1">
        <v>0.9</v>
      </c>
      <c r="FF39" s="1">
        <v>1</v>
      </c>
      <c r="FG39" s="1">
        <v>1.1000000000000001</v>
      </c>
      <c r="FH39" s="1">
        <v>1.1000000000000001</v>
      </c>
      <c r="FI39" s="1">
        <v>1.1000000000000001</v>
      </c>
      <c r="FJ39" s="1">
        <v>1.1000000000000001</v>
      </c>
      <c r="FK39" s="1">
        <v>1</v>
      </c>
      <c r="FM39" s="1"/>
      <c r="FN39" s="10" t="s">
        <v>300</v>
      </c>
      <c r="FO39" s="1">
        <v>1.9</v>
      </c>
      <c r="FP39" s="1">
        <v>2</v>
      </c>
      <c r="FQ39" s="1">
        <v>2.1</v>
      </c>
      <c r="FR39" s="1">
        <v>2</v>
      </c>
      <c r="FS39" s="1">
        <v>2</v>
      </c>
      <c r="FT39" s="1">
        <v>2.1</v>
      </c>
      <c r="FU39" s="1">
        <v>2</v>
      </c>
      <c r="FV39" s="1">
        <v>2.2000000000000002</v>
      </c>
      <c r="FW39" s="1">
        <v>2.1</v>
      </c>
      <c r="FX39" s="1">
        <v>2.1</v>
      </c>
      <c r="FY39" s="1">
        <v>2.1</v>
      </c>
      <c r="FZ39" s="1">
        <v>1.9</v>
      </c>
      <c r="GA39" s="1">
        <v>2</v>
      </c>
      <c r="GB39" s="1">
        <v>2.2999999999999998</v>
      </c>
      <c r="GC39" s="1">
        <v>2.4</v>
      </c>
      <c r="GD39" s="1">
        <v>2.4</v>
      </c>
      <c r="GE39" s="1">
        <v>2.6</v>
      </c>
      <c r="GF39" s="1">
        <v>2.8</v>
      </c>
      <c r="GG39" s="1">
        <v>2.9</v>
      </c>
      <c r="GH39" s="1">
        <v>3</v>
      </c>
      <c r="GI39" s="1">
        <v>2.6</v>
      </c>
      <c r="GK39" s="1"/>
      <c r="GL39" s="10" t="s">
        <v>300</v>
      </c>
      <c r="GM39" s="1">
        <v>1.3</v>
      </c>
      <c r="GN39" s="1">
        <v>1.3</v>
      </c>
      <c r="GO39" s="1">
        <v>1.3</v>
      </c>
      <c r="GP39" s="1">
        <v>1.3</v>
      </c>
      <c r="GQ39" s="1">
        <v>1.4</v>
      </c>
      <c r="GR39" s="1">
        <v>1.3</v>
      </c>
      <c r="GS39" s="1">
        <v>1.2</v>
      </c>
      <c r="GT39" s="1">
        <v>1.3</v>
      </c>
      <c r="GU39" s="1">
        <v>1.3</v>
      </c>
      <c r="GV39" s="1">
        <v>1.3</v>
      </c>
      <c r="GW39" s="1">
        <v>1.3</v>
      </c>
      <c r="GX39" s="1">
        <v>1.2</v>
      </c>
      <c r="GY39" s="1">
        <v>1.2</v>
      </c>
      <c r="GZ39" s="1">
        <v>1.3</v>
      </c>
      <c r="HA39" s="1">
        <v>1.4</v>
      </c>
      <c r="HB39" s="1">
        <v>1.5</v>
      </c>
      <c r="HC39" s="1">
        <v>1.7</v>
      </c>
      <c r="HD39" s="1">
        <v>1.7</v>
      </c>
      <c r="HE39" s="1">
        <v>1.8</v>
      </c>
      <c r="HF39" s="1">
        <v>1.8</v>
      </c>
      <c r="HG39" s="1">
        <v>1.7</v>
      </c>
    </row>
    <row r="40" spans="1:215" ht="15">
      <c r="A40" s="1"/>
      <c r="B40" s="19" t="s">
        <v>302</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Y40" s="1"/>
      <c r="Z40" s="19" t="s">
        <v>302</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W40" s="22"/>
      <c r="AX40" s="29" t="s">
        <v>303</v>
      </c>
      <c r="AY40" s="22">
        <v>0</v>
      </c>
      <c r="AZ40" s="22">
        <v>0</v>
      </c>
      <c r="BA40" s="22">
        <v>0</v>
      </c>
      <c r="BB40" s="22">
        <v>0</v>
      </c>
      <c r="BC40" s="22">
        <v>0</v>
      </c>
      <c r="BD40" s="22">
        <v>0</v>
      </c>
      <c r="BE40" s="22">
        <v>0</v>
      </c>
      <c r="BF40" s="22">
        <v>0</v>
      </c>
      <c r="BG40" s="22">
        <v>0</v>
      </c>
      <c r="BH40" s="22">
        <v>0</v>
      </c>
      <c r="BI40" s="22">
        <v>0</v>
      </c>
      <c r="BJ40" s="22">
        <v>0</v>
      </c>
      <c r="BK40" s="22">
        <v>0</v>
      </c>
      <c r="BL40" s="22">
        <v>0</v>
      </c>
      <c r="BM40" s="22">
        <v>0</v>
      </c>
      <c r="BN40" s="22">
        <v>0</v>
      </c>
      <c r="BO40" s="22">
        <v>0</v>
      </c>
      <c r="BP40" s="22">
        <v>0</v>
      </c>
      <c r="BQ40" s="22">
        <v>0</v>
      </c>
      <c r="BR40" s="22">
        <v>0</v>
      </c>
      <c r="BS40" s="22">
        <v>0</v>
      </c>
      <c r="BT40" s="38"/>
      <c r="BU40" s="22"/>
      <c r="BV40" s="29" t="s">
        <v>303</v>
      </c>
      <c r="BW40" s="22">
        <v>0</v>
      </c>
      <c r="BX40" s="22">
        <v>0</v>
      </c>
      <c r="BY40" s="22">
        <v>0</v>
      </c>
      <c r="BZ40" s="22">
        <v>0</v>
      </c>
      <c r="CA40" s="22">
        <v>0</v>
      </c>
      <c r="CB40" s="22">
        <v>0</v>
      </c>
      <c r="CC40" s="22">
        <v>0</v>
      </c>
      <c r="CD40" s="22">
        <v>0</v>
      </c>
      <c r="CE40" s="22">
        <v>0</v>
      </c>
      <c r="CF40" s="22">
        <v>0</v>
      </c>
      <c r="CG40" s="22">
        <v>0</v>
      </c>
      <c r="CH40" s="22">
        <v>0</v>
      </c>
      <c r="CI40" s="22">
        <v>0</v>
      </c>
      <c r="CJ40" s="22">
        <v>0</v>
      </c>
      <c r="CK40" s="22">
        <v>0</v>
      </c>
      <c r="CL40" s="22">
        <v>0</v>
      </c>
      <c r="CM40" s="22">
        <v>0</v>
      </c>
      <c r="CN40" s="22">
        <v>0</v>
      </c>
      <c r="CO40" s="22">
        <v>0</v>
      </c>
      <c r="CP40" s="22">
        <v>0</v>
      </c>
      <c r="CQ40" s="22">
        <v>0</v>
      </c>
      <c r="CR40" s="38"/>
      <c r="CS40" s="22"/>
      <c r="CT40" s="29" t="s">
        <v>303</v>
      </c>
      <c r="CU40" s="22">
        <v>0</v>
      </c>
      <c r="CV40" s="22">
        <v>0</v>
      </c>
      <c r="CW40" s="22">
        <v>0</v>
      </c>
      <c r="CX40" s="22">
        <v>0</v>
      </c>
      <c r="CY40" s="22">
        <v>0</v>
      </c>
      <c r="CZ40" s="22">
        <v>0</v>
      </c>
      <c r="DA40" s="22">
        <v>0</v>
      </c>
      <c r="DB40" s="22">
        <v>0</v>
      </c>
      <c r="DC40" s="22">
        <v>0</v>
      </c>
      <c r="DD40" s="22">
        <v>0</v>
      </c>
      <c r="DE40" s="22">
        <v>0</v>
      </c>
      <c r="DF40" s="22">
        <v>0</v>
      </c>
      <c r="DG40" s="22">
        <v>0</v>
      </c>
      <c r="DH40" s="22">
        <v>0</v>
      </c>
      <c r="DI40" s="22">
        <v>0</v>
      </c>
      <c r="DJ40" s="22">
        <v>0</v>
      </c>
      <c r="DK40" s="22">
        <v>0.1</v>
      </c>
      <c r="DL40" s="22">
        <v>0.1</v>
      </c>
      <c r="DM40" s="22">
        <v>0.1</v>
      </c>
      <c r="DN40" s="22">
        <v>0.1</v>
      </c>
      <c r="DO40" s="22">
        <v>0.1</v>
      </c>
      <c r="DP40" s="38"/>
      <c r="DQ40" s="22"/>
      <c r="DR40" s="29" t="s">
        <v>303</v>
      </c>
      <c r="DS40" s="22">
        <v>0</v>
      </c>
      <c r="DT40" s="22">
        <v>0</v>
      </c>
      <c r="DU40" s="22">
        <v>0</v>
      </c>
      <c r="DV40" s="22">
        <v>0</v>
      </c>
      <c r="DW40" s="22">
        <v>0</v>
      </c>
      <c r="DX40" s="22">
        <v>0</v>
      </c>
      <c r="DY40" s="22">
        <v>0</v>
      </c>
      <c r="DZ40" s="22">
        <v>0</v>
      </c>
      <c r="EA40" s="22">
        <v>0</v>
      </c>
      <c r="EB40" s="22">
        <v>0</v>
      </c>
      <c r="EC40" s="22">
        <v>0</v>
      </c>
      <c r="ED40" s="22">
        <v>0</v>
      </c>
      <c r="EE40" s="22">
        <v>0</v>
      </c>
      <c r="EF40" s="22">
        <v>0</v>
      </c>
      <c r="EG40" s="22">
        <v>0</v>
      </c>
      <c r="EH40" s="22">
        <v>0</v>
      </c>
      <c r="EI40" s="22">
        <v>0</v>
      </c>
      <c r="EJ40" s="22">
        <v>0</v>
      </c>
      <c r="EK40" s="22">
        <v>0</v>
      </c>
      <c r="EL40" s="22">
        <v>0</v>
      </c>
      <c r="EM40" s="22">
        <v>0</v>
      </c>
      <c r="EO40" s="1"/>
      <c r="EP40" s="10" t="s">
        <v>302</v>
      </c>
      <c r="EQ40" s="1">
        <v>0</v>
      </c>
      <c r="ER40" s="1">
        <v>0</v>
      </c>
      <c r="ES40" s="1">
        <v>0</v>
      </c>
      <c r="ET40" s="1">
        <v>0</v>
      </c>
      <c r="EU40" s="1">
        <v>0</v>
      </c>
      <c r="EV40" s="1">
        <v>0</v>
      </c>
      <c r="EW40" s="1">
        <v>0</v>
      </c>
      <c r="EX40" s="1">
        <v>0</v>
      </c>
      <c r="EY40" s="1">
        <v>0</v>
      </c>
      <c r="EZ40" s="1">
        <v>0</v>
      </c>
      <c r="FA40" s="1">
        <v>0</v>
      </c>
      <c r="FB40" s="1">
        <v>0</v>
      </c>
      <c r="FC40" s="1">
        <v>0</v>
      </c>
      <c r="FD40" s="1">
        <v>0</v>
      </c>
      <c r="FE40" s="1">
        <v>0</v>
      </c>
      <c r="FF40" s="1">
        <v>0</v>
      </c>
      <c r="FG40" s="1">
        <v>0</v>
      </c>
      <c r="FH40" s="1">
        <v>0</v>
      </c>
      <c r="FI40" s="1">
        <v>0</v>
      </c>
      <c r="FJ40" s="1">
        <v>0</v>
      </c>
      <c r="FK40" s="1">
        <v>0</v>
      </c>
      <c r="FM40" s="1"/>
      <c r="FN40" s="10" t="s">
        <v>302</v>
      </c>
      <c r="FO40" s="1">
        <v>0.1</v>
      </c>
      <c r="FP40" s="1">
        <v>0.1</v>
      </c>
      <c r="FQ40" s="1">
        <v>0.1</v>
      </c>
      <c r="FR40" s="1">
        <v>0.1</v>
      </c>
      <c r="FS40" s="1">
        <v>0.1</v>
      </c>
      <c r="FT40" s="1">
        <v>0.1</v>
      </c>
      <c r="FU40" s="1">
        <v>0</v>
      </c>
      <c r="FV40" s="1">
        <v>0</v>
      </c>
      <c r="FW40" s="1">
        <v>0</v>
      </c>
      <c r="FX40" s="1">
        <v>0</v>
      </c>
      <c r="FY40" s="1">
        <v>0</v>
      </c>
      <c r="FZ40" s="1">
        <v>0</v>
      </c>
      <c r="GA40" s="1">
        <v>0</v>
      </c>
      <c r="GB40" s="1">
        <v>0</v>
      </c>
      <c r="GC40" s="1">
        <v>0</v>
      </c>
      <c r="GD40" s="1">
        <v>0</v>
      </c>
      <c r="GE40" s="1">
        <v>0</v>
      </c>
      <c r="GF40" s="1">
        <v>0</v>
      </c>
      <c r="GG40" s="1">
        <v>0</v>
      </c>
      <c r="GH40" s="1">
        <v>0</v>
      </c>
      <c r="GI40" s="1">
        <v>0</v>
      </c>
      <c r="GK40" s="1"/>
      <c r="GL40" s="10" t="s">
        <v>302</v>
      </c>
      <c r="GM40" s="1">
        <v>0.1</v>
      </c>
      <c r="GN40" s="1">
        <v>0.1</v>
      </c>
      <c r="GO40" s="1">
        <v>0.1</v>
      </c>
      <c r="GP40" s="1">
        <v>0.1</v>
      </c>
      <c r="GQ40" s="1">
        <v>0.1</v>
      </c>
      <c r="GR40" s="1">
        <v>0.1</v>
      </c>
      <c r="GS40" s="1">
        <v>0</v>
      </c>
      <c r="GT40" s="1">
        <v>0</v>
      </c>
      <c r="GU40" s="1">
        <v>0</v>
      </c>
      <c r="GV40" s="1">
        <v>0</v>
      </c>
      <c r="GW40" s="1">
        <v>0</v>
      </c>
      <c r="GX40" s="1">
        <v>0</v>
      </c>
      <c r="GY40" s="1">
        <v>0</v>
      </c>
      <c r="GZ40" s="1">
        <v>0</v>
      </c>
      <c r="HA40" s="1">
        <v>0</v>
      </c>
      <c r="HB40" s="1">
        <v>0</v>
      </c>
      <c r="HC40" s="1">
        <v>0</v>
      </c>
      <c r="HD40" s="1">
        <v>0</v>
      </c>
      <c r="HE40" s="1">
        <v>0</v>
      </c>
      <c r="HF40" s="1">
        <v>0</v>
      </c>
      <c r="HG40" s="1">
        <v>0.1</v>
      </c>
    </row>
    <row r="41" spans="1:215" ht="15">
      <c r="A41" s="1"/>
      <c r="B41" s="19" t="s">
        <v>304</v>
      </c>
      <c r="C41" s="2" t="s">
        <v>305</v>
      </c>
      <c r="D41" s="2" t="s">
        <v>305</v>
      </c>
      <c r="E41" s="2" t="s">
        <v>305</v>
      </c>
      <c r="F41" s="2" t="s">
        <v>305</v>
      </c>
      <c r="G41" s="2" t="s">
        <v>305</v>
      </c>
      <c r="H41" s="2" t="s">
        <v>305</v>
      </c>
      <c r="I41" s="2" t="s">
        <v>305</v>
      </c>
      <c r="J41" s="2" t="s">
        <v>305</v>
      </c>
      <c r="K41" s="2" t="s">
        <v>305</v>
      </c>
      <c r="L41" s="2" t="s">
        <v>305</v>
      </c>
      <c r="M41" s="2" t="s">
        <v>305</v>
      </c>
      <c r="N41" s="2">
        <v>0</v>
      </c>
      <c r="O41" s="2">
        <v>0</v>
      </c>
      <c r="P41" s="2">
        <v>0</v>
      </c>
      <c r="Q41" s="2">
        <v>0</v>
      </c>
      <c r="R41" s="2" t="s">
        <v>305</v>
      </c>
      <c r="S41" s="2" t="s">
        <v>305</v>
      </c>
      <c r="T41" s="2" t="s">
        <v>305</v>
      </c>
      <c r="U41" s="2" t="s">
        <v>305</v>
      </c>
      <c r="V41" s="2" t="s">
        <v>305</v>
      </c>
      <c r="W41" s="2" t="s">
        <v>305</v>
      </c>
      <c r="Y41" s="1"/>
      <c r="Z41" s="19" t="s">
        <v>304</v>
      </c>
      <c r="AA41" s="2" t="s">
        <v>305</v>
      </c>
      <c r="AB41" s="2" t="s">
        <v>305</v>
      </c>
      <c r="AC41" s="2" t="s">
        <v>305</v>
      </c>
      <c r="AD41" s="2" t="s">
        <v>305</v>
      </c>
      <c r="AE41" s="2" t="s">
        <v>305</v>
      </c>
      <c r="AF41" s="2" t="s">
        <v>305</v>
      </c>
      <c r="AG41" s="2" t="s">
        <v>305</v>
      </c>
      <c r="AH41" s="2" t="s">
        <v>305</v>
      </c>
      <c r="AI41" s="2" t="s">
        <v>305</v>
      </c>
      <c r="AJ41" s="2" t="s">
        <v>305</v>
      </c>
      <c r="AK41" s="2" t="s">
        <v>305</v>
      </c>
      <c r="AL41" s="2">
        <v>0</v>
      </c>
      <c r="AM41" s="2">
        <v>0</v>
      </c>
      <c r="AN41" s="2">
        <v>0</v>
      </c>
      <c r="AO41" s="2">
        <v>0</v>
      </c>
      <c r="AP41" s="2" t="s">
        <v>305</v>
      </c>
      <c r="AQ41" s="2" t="s">
        <v>305</v>
      </c>
      <c r="AR41" s="2" t="s">
        <v>305</v>
      </c>
      <c r="AS41" s="2" t="s">
        <v>305</v>
      </c>
      <c r="AT41" s="2" t="s">
        <v>305</v>
      </c>
      <c r="AU41" s="2" t="s">
        <v>305</v>
      </c>
      <c r="AW41" s="22"/>
      <c r="AX41" s="29" t="s">
        <v>306</v>
      </c>
      <c r="AY41" s="23" t="s">
        <v>307</v>
      </c>
      <c r="AZ41" s="23" t="s">
        <v>307</v>
      </c>
      <c r="BA41" s="23" t="s">
        <v>307</v>
      </c>
      <c r="BB41" s="23" t="s">
        <v>307</v>
      </c>
      <c r="BC41" s="23" t="s">
        <v>307</v>
      </c>
      <c r="BD41" s="23" t="s">
        <v>307</v>
      </c>
      <c r="BE41" s="23" t="s">
        <v>307</v>
      </c>
      <c r="BF41" s="23" t="s">
        <v>307</v>
      </c>
      <c r="BG41" s="23" t="s">
        <v>307</v>
      </c>
      <c r="BH41" s="23" t="s">
        <v>307</v>
      </c>
      <c r="BI41" s="23" t="s">
        <v>307</v>
      </c>
      <c r="BJ41" s="23">
        <v>0</v>
      </c>
      <c r="BK41" s="23">
        <v>0</v>
      </c>
      <c r="BL41" s="23">
        <v>0</v>
      </c>
      <c r="BM41" s="23">
        <v>0</v>
      </c>
      <c r="BN41" s="23" t="s">
        <v>307</v>
      </c>
      <c r="BO41" s="23" t="s">
        <v>307</v>
      </c>
      <c r="BP41" s="23" t="s">
        <v>307</v>
      </c>
      <c r="BQ41" s="23" t="s">
        <v>307</v>
      </c>
      <c r="BR41" s="23" t="s">
        <v>307</v>
      </c>
      <c r="BS41" s="23" t="s">
        <v>307</v>
      </c>
      <c r="BT41" s="38"/>
      <c r="BU41" s="22"/>
      <c r="BV41" s="29" t="s">
        <v>306</v>
      </c>
      <c r="BW41" s="23" t="s">
        <v>307</v>
      </c>
      <c r="BX41" s="23" t="s">
        <v>307</v>
      </c>
      <c r="BY41" s="23" t="s">
        <v>307</v>
      </c>
      <c r="BZ41" s="23" t="s">
        <v>307</v>
      </c>
      <c r="CA41" s="23" t="s">
        <v>307</v>
      </c>
      <c r="CB41" s="23" t="s">
        <v>307</v>
      </c>
      <c r="CC41" s="23" t="s">
        <v>307</v>
      </c>
      <c r="CD41" s="23" t="s">
        <v>307</v>
      </c>
      <c r="CE41" s="23" t="s">
        <v>307</v>
      </c>
      <c r="CF41" s="23" t="s">
        <v>307</v>
      </c>
      <c r="CG41" s="23" t="s">
        <v>307</v>
      </c>
      <c r="CH41" s="23">
        <v>0.1</v>
      </c>
      <c r="CI41" s="23">
        <v>0.1</v>
      </c>
      <c r="CJ41" s="23">
        <v>0.1</v>
      </c>
      <c r="CK41" s="23">
        <v>0.1</v>
      </c>
      <c r="CL41" s="23" t="s">
        <v>307</v>
      </c>
      <c r="CM41" s="23" t="s">
        <v>307</v>
      </c>
      <c r="CN41" s="23" t="s">
        <v>307</v>
      </c>
      <c r="CO41" s="23" t="s">
        <v>307</v>
      </c>
      <c r="CP41" s="23" t="s">
        <v>307</v>
      </c>
      <c r="CQ41" s="23" t="s">
        <v>307</v>
      </c>
      <c r="CR41" s="38"/>
      <c r="CS41" s="22"/>
      <c r="CT41" s="29" t="s">
        <v>306</v>
      </c>
      <c r="CU41" s="23" t="s">
        <v>307</v>
      </c>
      <c r="CV41" s="23" t="s">
        <v>307</v>
      </c>
      <c r="CW41" s="23" t="s">
        <v>307</v>
      </c>
      <c r="CX41" s="23" t="s">
        <v>307</v>
      </c>
      <c r="CY41" s="23" t="s">
        <v>307</v>
      </c>
      <c r="CZ41" s="23" t="s">
        <v>307</v>
      </c>
      <c r="DA41" s="23" t="s">
        <v>307</v>
      </c>
      <c r="DB41" s="23">
        <v>0.1</v>
      </c>
      <c r="DC41" s="23">
        <v>0.2</v>
      </c>
      <c r="DD41" s="23">
        <v>0.2</v>
      </c>
      <c r="DE41" s="23">
        <v>0.2</v>
      </c>
      <c r="DF41" s="23">
        <v>0.2</v>
      </c>
      <c r="DG41" s="23">
        <v>0.2</v>
      </c>
      <c r="DH41" s="23">
        <v>0.2</v>
      </c>
      <c r="DI41" s="23">
        <v>0.2</v>
      </c>
      <c r="DJ41" s="23" t="s">
        <v>307</v>
      </c>
      <c r="DK41" s="23" t="s">
        <v>307</v>
      </c>
      <c r="DL41" s="23" t="s">
        <v>307</v>
      </c>
      <c r="DM41" s="23" t="s">
        <v>307</v>
      </c>
      <c r="DN41" s="23" t="s">
        <v>307</v>
      </c>
      <c r="DO41" s="23" t="s">
        <v>307</v>
      </c>
      <c r="DP41" s="38"/>
      <c r="DQ41" s="22"/>
      <c r="DR41" s="29" t="s">
        <v>306</v>
      </c>
      <c r="DS41" s="23" t="s">
        <v>307</v>
      </c>
      <c r="DT41" s="23" t="s">
        <v>307</v>
      </c>
      <c r="DU41" s="23" t="s">
        <v>307</v>
      </c>
      <c r="DV41" s="23" t="s">
        <v>307</v>
      </c>
      <c r="DW41" s="23" t="s">
        <v>307</v>
      </c>
      <c r="DX41" s="23" t="s">
        <v>307</v>
      </c>
      <c r="DY41" s="23" t="s">
        <v>307</v>
      </c>
      <c r="DZ41" s="23" t="s">
        <v>307</v>
      </c>
      <c r="EA41" s="23">
        <v>0</v>
      </c>
      <c r="EB41" s="23">
        <v>0</v>
      </c>
      <c r="EC41" s="23">
        <v>0</v>
      </c>
      <c r="ED41" s="23">
        <v>0</v>
      </c>
      <c r="EE41" s="23">
        <v>0</v>
      </c>
      <c r="EF41" s="23">
        <v>0</v>
      </c>
      <c r="EG41" s="23">
        <v>0</v>
      </c>
      <c r="EH41" s="23" t="s">
        <v>307</v>
      </c>
      <c r="EI41" s="23" t="s">
        <v>307</v>
      </c>
      <c r="EJ41" s="23" t="s">
        <v>307</v>
      </c>
      <c r="EK41" s="23" t="s">
        <v>307</v>
      </c>
      <c r="EL41" s="23" t="s">
        <v>307</v>
      </c>
      <c r="EM41" s="23" t="s">
        <v>307</v>
      </c>
      <c r="EO41" s="1"/>
      <c r="EP41" s="10" t="s">
        <v>304</v>
      </c>
      <c r="EQ41" s="2" t="s">
        <v>305</v>
      </c>
      <c r="ER41" s="2" t="s">
        <v>305</v>
      </c>
      <c r="ES41" s="2" t="s">
        <v>305</v>
      </c>
      <c r="ET41" s="2" t="s">
        <v>305</v>
      </c>
      <c r="EU41" s="2" t="s">
        <v>305</v>
      </c>
      <c r="EV41" s="2" t="s">
        <v>305</v>
      </c>
      <c r="EW41" s="2" t="s">
        <v>305</v>
      </c>
      <c r="EX41" s="2" t="s">
        <v>305</v>
      </c>
      <c r="EY41" s="2" t="s">
        <v>305</v>
      </c>
      <c r="EZ41" s="2" t="s">
        <v>305</v>
      </c>
      <c r="FA41" s="2" t="s">
        <v>305</v>
      </c>
      <c r="FB41" s="2">
        <v>0.1</v>
      </c>
      <c r="FC41" s="2">
        <v>0.1</v>
      </c>
      <c r="FD41" s="2">
        <v>0.1</v>
      </c>
      <c r="FE41" s="2">
        <v>0.1</v>
      </c>
      <c r="FF41" s="2" t="s">
        <v>305</v>
      </c>
      <c r="FG41" s="2" t="s">
        <v>305</v>
      </c>
      <c r="FH41" s="2" t="s">
        <v>305</v>
      </c>
      <c r="FI41" s="2" t="s">
        <v>305</v>
      </c>
      <c r="FJ41" s="2" t="s">
        <v>305</v>
      </c>
      <c r="FK41" s="2" t="s">
        <v>305</v>
      </c>
      <c r="FM41" s="1"/>
      <c r="FN41" s="10" t="s">
        <v>304</v>
      </c>
      <c r="FO41" s="2" t="s">
        <v>305</v>
      </c>
      <c r="FP41" s="2" t="s">
        <v>305</v>
      </c>
      <c r="FQ41" s="2" t="s">
        <v>305</v>
      </c>
      <c r="FR41" s="2" t="s">
        <v>305</v>
      </c>
      <c r="FS41" s="2" t="s">
        <v>305</v>
      </c>
      <c r="FT41" s="2" t="s">
        <v>305</v>
      </c>
      <c r="FU41" s="2" t="s">
        <v>305</v>
      </c>
      <c r="FV41" s="2" t="s">
        <v>305</v>
      </c>
      <c r="FW41" s="2" t="s">
        <v>305</v>
      </c>
      <c r="FX41" s="2" t="s">
        <v>305</v>
      </c>
      <c r="FY41" s="2" t="s">
        <v>305</v>
      </c>
      <c r="FZ41" s="2">
        <v>0.1</v>
      </c>
      <c r="GA41" s="2">
        <v>0.1</v>
      </c>
      <c r="GB41" s="2">
        <v>0.1</v>
      </c>
      <c r="GC41" s="2">
        <v>0.1</v>
      </c>
      <c r="GD41" s="2" t="s">
        <v>305</v>
      </c>
      <c r="GE41" s="2" t="s">
        <v>305</v>
      </c>
      <c r="GF41" s="2" t="s">
        <v>305</v>
      </c>
      <c r="GG41" s="2" t="s">
        <v>305</v>
      </c>
      <c r="GH41" s="2" t="s">
        <v>305</v>
      </c>
      <c r="GI41" s="2" t="s">
        <v>305</v>
      </c>
      <c r="GK41" s="1"/>
      <c r="GL41" s="10" t="s">
        <v>304</v>
      </c>
      <c r="GM41" s="2" t="s">
        <v>305</v>
      </c>
      <c r="GN41" s="2" t="s">
        <v>305</v>
      </c>
      <c r="GO41" s="2" t="s">
        <v>305</v>
      </c>
      <c r="GP41" s="2" t="s">
        <v>305</v>
      </c>
      <c r="GQ41" s="2" t="s">
        <v>305</v>
      </c>
      <c r="GR41" s="2" t="s">
        <v>305</v>
      </c>
      <c r="GS41" s="2" t="s">
        <v>305</v>
      </c>
      <c r="GT41" s="2" t="s">
        <v>305</v>
      </c>
      <c r="GU41" s="2" t="s">
        <v>305</v>
      </c>
      <c r="GV41" s="2" t="s">
        <v>305</v>
      </c>
      <c r="GW41" s="2">
        <v>0</v>
      </c>
      <c r="GX41" s="2">
        <v>0.1</v>
      </c>
      <c r="GY41" s="2">
        <v>0</v>
      </c>
      <c r="GZ41" s="2">
        <v>0</v>
      </c>
      <c r="HA41" s="2">
        <v>0</v>
      </c>
      <c r="HB41" s="2" t="s">
        <v>305</v>
      </c>
      <c r="HC41" s="2" t="s">
        <v>305</v>
      </c>
      <c r="HD41" s="2" t="s">
        <v>305</v>
      </c>
      <c r="HE41" s="2" t="s">
        <v>305</v>
      </c>
      <c r="HF41" s="2" t="s">
        <v>305</v>
      </c>
      <c r="HG41" s="2" t="s">
        <v>305</v>
      </c>
    </row>
    <row r="42" spans="1:215" ht="15">
      <c r="A42" s="1"/>
      <c r="B42" s="19" t="s">
        <v>308</v>
      </c>
      <c r="C42" s="1">
        <v>0</v>
      </c>
      <c r="D42" s="2" t="s">
        <v>305</v>
      </c>
      <c r="E42" s="2" t="s">
        <v>305</v>
      </c>
      <c r="F42" s="2" t="s">
        <v>305</v>
      </c>
      <c r="G42" s="2" t="s">
        <v>305</v>
      </c>
      <c r="H42" s="2" t="s">
        <v>305</v>
      </c>
      <c r="I42" s="2" t="s">
        <v>305</v>
      </c>
      <c r="J42" s="2" t="s">
        <v>305</v>
      </c>
      <c r="K42" s="2" t="s">
        <v>305</v>
      </c>
      <c r="L42" s="2" t="s">
        <v>305</v>
      </c>
      <c r="M42" s="2" t="s">
        <v>305</v>
      </c>
      <c r="N42" s="2" t="s">
        <v>305</v>
      </c>
      <c r="O42" s="2" t="s">
        <v>305</v>
      </c>
      <c r="P42" s="2" t="s">
        <v>305</v>
      </c>
      <c r="Q42" s="2" t="s">
        <v>305</v>
      </c>
      <c r="R42" s="2" t="s">
        <v>305</v>
      </c>
      <c r="S42" s="2" t="s">
        <v>305</v>
      </c>
      <c r="T42" s="2" t="s">
        <v>305</v>
      </c>
      <c r="U42" s="2" t="s">
        <v>305</v>
      </c>
      <c r="V42" s="2" t="s">
        <v>305</v>
      </c>
      <c r="W42" s="2" t="s">
        <v>305</v>
      </c>
      <c r="Y42" s="1"/>
      <c r="Z42" s="19" t="s">
        <v>308</v>
      </c>
      <c r="AA42" s="1">
        <v>0</v>
      </c>
      <c r="AB42" s="2" t="s">
        <v>305</v>
      </c>
      <c r="AC42" s="2" t="s">
        <v>305</v>
      </c>
      <c r="AD42" s="2" t="s">
        <v>305</v>
      </c>
      <c r="AE42" s="2" t="s">
        <v>305</v>
      </c>
      <c r="AF42" s="2" t="s">
        <v>305</v>
      </c>
      <c r="AG42" s="2" t="s">
        <v>305</v>
      </c>
      <c r="AH42" s="2" t="s">
        <v>305</v>
      </c>
      <c r="AI42" s="2" t="s">
        <v>305</v>
      </c>
      <c r="AJ42" s="2" t="s">
        <v>305</v>
      </c>
      <c r="AK42" s="2" t="s">
        <v>305</v>
      </c>
      <c r="AL42" s="2" t="s">
        <v>305</v>
      </c>
      <c r="AM42" s="2" t="s">
        <v>305</v>
      </c>
      <c r="AN42" s="2" t="s">
        <v>305</v>
      </c>
      <c r="AO42" s="2" t="s">
        <v>305</v>
      </c>
      <c r="AP42" s="2" t="s">
        <v>305</v>
      </c>
      <c r="AQ42" s="2" t="s">
        <v>305</v>
      </c>
      <c r="AR42" s="2" t="s">
        <v>305</v>
      </c>
      <c r="AS42" s="2" t="s">
        <v>305</v>
      </c>
      <c r="AT42" s="2" t="s">
        <v>305</v>
      </c>
      <c r="AU42" s="2" t="s">
        <v>305</v>
      </c>
      <c r="AW42" s="22"/>
      <c r="AX42" s="29" t="s">
        <v>309</v>
      </c>
      <c r="AY42" s="22">
        <v>0</v>
      </c>
      <c r="AZ42" s="23" t="s">
        <v>307</v>
      </c>
      <c r="BA42" s="23" t="s">
        <v>307</v>
      </c>
      <c r="BB42" s="23" t="s">
        <v>307</v>
      </c>
      <c r="BC42" s="23" t="s">
        <v>307</v>
      </c>
      <c r="BD42" s="23" t="s">
        <v>307</v>
      </c>
      <c r="BE42" s="23" t="s">
        <v>307</v>
      </c>
      <c r="BF42" s="23" t="s">
        <v>307</v>
      </c>
      <c r="BG42" s="23" t="s">
        <v>307</v>
      </c>
      <c r="BH42" s="23" t="s">
        <v>307</v>
      </c>
      <c r="BI42" s="23" t="s">
        <v>307</v>
      </c>
      <c r="BJ42" s="23" t="s">
        <v>307</v>
      </c>
      <c r="BK42" s="23" t="s">
        <v>307</v>
      </c>
      <c r="BL42" s="23" t="s">
        <v>307</v>
      </c>
      <c r="BM42" s="23" t="s">
        <v>307</v>
      </c>
      <c r="BN42" s="23" t="s">
        <v>307</v>
      </c>
      <c r="BO42" s="23" t="s">
        <v>307</v>
      </c>
      <c r="BP42" s="23" t="s">
        <v>307</v>
      </c>
      <c r="BQ42" s="23" t="s">
        <v>307</v>
      </c>
      <c r="BR42" s="23" t="s">
        <v>307</v>
      </c>
      <c r="BS42" s="23" t="s">
        <v>307</v>
      </c>
      <c r="BT42" s="38"/>
      <c r="BU42" s="22"/>
      <c r="BV42" s="29" t="s">
        <v>309</v>
      </c>
      <c r="BW42" s="22">
        <v>0</v>
      </c>
      <c r="BX42" s="23" t="s">
        <v>307</v>
      </c>
      <c r="BY42" s="23" t="s">
        <v>307</v>
      </c>
      <c r="BZ42" s="23" t="s">
        <v>307</v>
      </c>
      <c r="CA42" s="23" t="s">
        <v>307</v>
      </c>
      <c r="CB42" s="23" t="s">
        <v>307</v>
      </c>
      <c r="CC42" s="23" t="s">
        <v>307</v>
      </c>
      <c r="CD42" s="23" t="s">
        <v>307</v>
      </c>
      <c r="CE42" s="23" t="s">
        <v>307</v>
      </c>
      <c r="CF42" s="23" t="s">
        <v>307</v>
      </c>
      <c r="CG42" s="23" t="s">
        <v>307</v>
      </c>
      <c r="CH42" s="23" t="s">
        <v>307</v>
      </c>
      <c r="CI42" s="23" t="s">
        <v>307</v>
      </c>
      <c r="CJ42" s="23" t="s">
        <v>307</v>
      </c>
      <c r="CK42" s="23" t="s">
        <v>307</v>
      </c>
      <c r="CL42" s="23" t="s">
        <v>307</v>
      </c>
      <c r="CM42" s="23" t="s">
        <v>307</v>
      </c>
      <c r="CN42" s="23" t="s">
        <v>307</v>
      </c>
      <c r="CO42" s="23" t="s">
        <v>307</v>
      </c>
      <c r="CP42" s="23" t="s">
        <v>307</v>
      </c>
      <c r="CQ42" s="23" t="s">
        <v>307</v>
      </c>
      <c r="CR42" s="38"/>
      <c r="CS42" s="22"/>
      <c r="CT42" s="29" t="s">
        <v>309</v>
      </c>
      <c r="CU42" s="22">
        <v>0</v>
      </c>
      <c r="CV42" s="23" t="s">
        <v>307</v>
      </c>
      <c r="CW42" s="23" t="s">
        <v>307</v>
      </c>
      <c r="CX42" s="23" t="s">
        <v>307</v>
      </c>
      <c r="CY42" s="23" t="s">
        <v>307</v>
      </c>
      <c r="CZ42" s="23" t="s">
        <v>307</v>
      </c>
      <c r="DA42" s="23" t="s">
        <v>307</v>
      </c>
      <c r="DB42" s="23" t="s">
        <v>307</v>
      </c>
      <c r="DC42" s="23" t="s">
        <v>307</v>
      </c>
      <c r="DD42" s="23" t="s">
        <v>307</v>
      </c>
      <c r="DE42" s="23" t="s">
        <v>307</v>
      </c>
      <c r="DF42" s="23" t="s">
        <v>307</v>
      </c>
      <c r="DG42" s="23" t="s">
        <v>307</v>
      </c>
      <c r="DH42" s="23" t="s">
        <v>307</v>
      </c>
      <c r="DI42" s="23" t="s">
        <v>307</v>
      </c>
      <c r="DJ42" s="23" t="s">
        <v>307</v>
      </c>
      <c r="DK42" s="23" t="s">
        <v>307</v>
      </c>
      <c r="DL42" s="23" t="s">
        <v>307</v>
      </c>
      <c r="DM42" s="23" t="s">
        <v>307</v>
      </c>
      <c r="DN42" s="23" t="s">
        <v>307</v>
      </c>
      <c r="DO42" s="23" t="s">
        <v>307</v>
      </c>
      <c r="DP42" s="38"/>
      <c r="DQ42" s="22"/>
      <c r="DR42" s="29" t="s">
        <v>309</v>
      </c>
      <c r="DS42" s="22">
        <v>0</v>
      </c>
      <c r="DT42" s="23" t="s">
        <v>307</v>
      </c>
      <c r="DU42" s="23" t="s">
        <v>307</v>
      </c>
      <c r="DV42" s="23" t="s">
        <v>307</v>
      </c>
      <c r="DW42" s="23" t="s">
        <v>307</v>
      </c>
      <c r="DX42" s="23" t="s">
        <v>307</v>
      </c>
      <c r="DY42" s="23" t="s">
        <v>307</v>
      </c>
      <c r="DZ42" s="23" t="s">
        <v>307</v>
      </c>
      <c r="EA42" s="23" t="s">
        <v>307</v>
      </c>
      <c r="EB42" s="23" t="s">
        <v>307</v>
      </c>
      <c r="EC42" s="23" t="s">
        <v>307</v>
      </c>
      <c r="ED42" s="23" t="s">
        <v>307</v>
      </c>
      <c r="EE42" s="23" t="s">
        <v>307</v>
      </c>
      <c r="EF42" s="23" t="s">
        <v>307</v>
      </c>
      <c r="EG42" s="23" t="s">
        <v>307</v>
      </c>
      <c r="EH42" s="23" t="s">
        <v>307</v>
      </c>
      <c r="EI42" s="23" t="s">
        <v>307</v>
      </c>
      <c r="EJ42" s="23" t="s">
        <v>307</v>
      </c>
      <c r="EK42" s="23" t="s">
        <v>307</v>
      </c>
      <c r="EL42" s="23" t="s">
        <v>307</v>
      </c>
      <c r="EM42" s="23" t="s">
        <v>307</v>
      </c>
      <c r="EO42" s="1"/>
      <c r="EP42" s="10" t="s">
        <v>308</v>
      </c>
      <c r="EQ42" s="1">
        <v>0</v>
      </c>
      <c r="ER42" s="2" t="s">
        <v>305</v>
      </c>
      <c r="ES42" s="2" t="s">
        <v>305</v>
      </c>
      <c r="ET42" s="2" t="s">
        <v>305</v>
      </c>
      <c r="EU42" s="2" t="s">
        <v>305</v>
      </c>
      <c r="EV42" s="2" t="s">
        <v>305</v>
      </c>
      <c r="EW42" s="2" t="s">
        <v>305</v>
      </c>
      <c r="EX42" s="2" t="s">
        <v>305</v>
      </c>
      <c r="EY42" s="2" t="s">
        <v>305</v>
      </c>
      <c r="EZ42" s="2" t="s">
        <v>305</v>
      </c>
      <c r="FA42" s="2" t="s">
        <v>305</v>
      </c>
      <c r="FB42" s="2" t="s">
        <v>305</v>
      </c>
      <c r="FC42" s="2" t="s">
        <v>305</v>
      </c>
      <c r="FD42" s="2" t="s">
        <v>305</v>
      </c>
      <c r="FE42" s="2" t="s">
        <v>305</v>
      </c>
      <c r="FF42" s="2" t="s">
        <v>305</v>
      </c>
      <c r="FG42" s="2" t="s">
        <v>305</v>
      </c>
      <c r="FH42" s="2" t="s">
        <v>305</v>
      </c>
      <c r="FI42" s="2" t="s">
        <v>305</v>
      </c>
      <c r="FJ42" s="2" t="s">
        <v>305</v>
      </c>
      <c r="FK42" s="2" t="s">
        <v>305</v>
      </c>
      <c r="FM42" s="1"/>
      <c r="FN42" s="10" t="s">
        <v>308</v>
      </c>
      <c r="FO42" s="1">
        <v>0</v>
      </c>
      <c r="FP42" s="2" t="s">
        <v>305</v>
      </c>
      <c r="FQ42" s="2" t="s">
        <v>305</v>
      </c>
      <c r="FR42" s="2" t="s">
        <v>305</v>
      </c>
      <c r="FS42" s="2" t="s">
        <v>305</v>
      </c>
      <c r="FT42" s="2" t="s">
        <v>305</v>
      </c>
      <c r="FU42" s="2" t="s">
        <v>305</v>
      </c>
      <c r="FV42" s="2" t="s">
        <v>305</v>
      </c>
      <c r="FW42" s="2" t="s">
        <v>305</v>
      </c>
      <c r="FX42" s="2" t="s">
        <v>305</v>
      </c>
      <c r="FY42" s="2" t="s">
        <v>305</v>
      </c>
      <c r="FZ42" s="2" t="s">
        <v>305</v>
      </c>
      <c r="GA42" s="2" t="s">
        <v>305</v>
      </c>
      <c r="GB42" s="2" t="s">
        <v>305</v>
      </c>
      <c r="GC42" s="2" t="s">
        <v>305</v>
      </c>
      <c r="GD42" s="2" t="s">
        <v>305</v>
      </c>
      <c r="GE42" s="2" t="s">
        <v>305</v>
      </c>
      <c r="GF42" s="2" t="s">
        <v>305</v>
      </c>
      <c r="GG42" s="2" t="s">
        <v>305</v>
      </c>
      <c r="GH42" s="2" t="s">
        <v>305</v>
      </c>
      <c r="GI42" s="2" t="s">
        <v>305</v>
      </c>
      <c r="GK42" s="1"/>
      <c r="GL42" s="10" t="s">
        <v>308</v>
      </c>
      <c r="GM42" s="1">
        <v>0</v>
      </c>
      <c r="GN42" s="2" t="s">
        <v>305</v>
      </c>
      <c r="GO42" s="2" t="s">
        <v>305</v>
      </c>
      <c r="GP42" s="2" t="s">
        <v>305</v>
      </c>
      <c r="GQ42" s="2" t="s">
        <v>305</v>
      </c>
      <c r="GR42" s="2" t="s">
        <v>305</v>
      </c>
      <c r="GS42" s="2" t="s">
        <v>305</v>
      </c>
      <c r="GT42" s="2" t="s">
        <v>305</v>
      </c>
      <c r="GU42" s="2" t="s">
        <v>305</v>
      </c>
      <c r="GV42" s="2" t="s">
        <v>305</v>
      </c>
      <c r="GW42" s="2" t="s">
        <v>305</v>
      </c>
      <c r="GX42" s="2" t="s">
        <v>305</v>
      </c>
      <c r="GY42" s="2" t="s">
        <v>305</v>
      </c>
      <c r="GZ42" s="2" t="s">
        <v>305</v>
      </c>
      <c r="HA42" s="2" t="s">
        <v>305</v>
      </c>
      <c r="HB42" s="2" t="s">
        <v>305</v>
      </c>
      <c r="HC42" s="2" t="s">
        <v>305</v>
      </c>
      <c r="HD42" s="2" t="s">
        <v>305</v>
      </c>
      <c r="HE42" s="2" t="s">
        <v>305</v>
      </c>
      <c r="HF42" s="2" t="s">
        <v>305</v>
      </c>
      <c r="HG42" s="2" t="s">
        <v>305</v>
      </c>
    </row>
    <row r="43" spans="1:215" ht="15">
      <c r="A43" s="1"/>
      <c r="B43" s="19" t="s">
        <v>310</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Y43" s="1"/>
      <c r="Z43" s="19" t="s">
        <v>310</v>
      </c>
      <c r="AA43" s="1">
        <v>0</v>
      </c>
      <c r="AB43" s="1">
        <v>0</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W43" s="22"/>
      <c r="AX43" s="29" t="s">
        <v>311</v>
      </c>
      <c r="AY43" s="22">
        <v>0</v>
      </c>
      <c r="AZ43" s="22">
        <v>0</v>
      </c>
      <c r="BA43" s="22">
        <v>0</v>
      </c>
      <c r="BB43" s="22">
        <v>0</v>
      </c>
      <c r="BC43" s="22">
        <v>0</v>
      </c>
      <c r="BD43" s="22">
        <v>0</v>
      </c>
      <c r="BE43" s="22">
        <v>0</v>
      </c>
      <c r="BF43" s="22">
        <v>0</v>
      </c>
      <c r="BG43" s="22">
        <v>0</v>
      </c>
      <c r="BH43" s="22">
        <v>0</v>
      </c>
      <c r="BI43" s="22">
        <v>0</v>
      </c>
      <c r="BJ43" s="22">
        <v>0</v>
      </c>
      <c r="BK43" s="22">
        <v>0</v>
      </c>
      <c r="BL43" s="22">
        <v>0</v>
      </c>
      <c r="BM43" s="22">
        <v>0</v>
      </c>
      <c r="BN43" s="22">
        <v>0</v>
      </c>
      <c r="BO43" s="22">
        <v>0</v>
      </c>
      <c r="BP43" s="22">
        <v>0</v>
      </c>
      <c r="BQ43" s="22">
        <v>0</v>
      </c>
      <c r="BR43" s="22">
        <v>0</v>
      </c>
      <c r="BS43" s="22">
        <v>0</v>
      </c>
      <c r="BT43" s="38"/>
      <c r="BU43" s="22"/>
      <c r="BV43" s="29" t="s">
        <v>311</v>
      </c>
      <c r="BW43" s="22">
        <v>0</v>
      </c>
      <c r="BX43" s="22">
        <v>0</v>
      </c>
      <c r="BY43" s="22">
        <v>0</v>
      </c>
      <c r="BZ43" s="22">
        <v>0</v>
      </c>
      <c r="CA43" s="22">
        <v>0</v>
      </c>
      <c r="CB43" s="22">
        <v>0</v>
      </c>
      <c r="CC43" s="22">
        <v>0</v>
      </c>
      <c r="CD43" s="22">
        <v>0</v>
      </c>
      <c r="CE43" s="22">
        <v>0</v>
      </c>
      <c r="CF43" s="22">
        <v>0</v>
      </c>
      <c r="CG43" s="22">
        <v>0</v>
      </c>
      <c r="CH43" s="22">
        <v>0</v>
      </c>
      <c r="CI43" s="22">
        <v>0</v>
      </c>
      <c r="CJ43" s="22">
        <v>0</v>
      </c>
      <c r="CK43" s="22">
        <v>0</v>
      </c>
      <c r="CL43" s="22">
        <v>0</v>
      </c>
      <c r="CM43" s="22">
        <v>0</v>
      </c>
      <c r="CN43" s="22">
        <v>0</v>
      </c>
      <c r="CO43" s="22">
        <v>0</v>
      </c>
      <c r="CP43" s="22">
        <v>0</v>
      </c>
      <c r="CQ43" s="22">
        <v>0</v>
      </c>
      <c r="CR43" s="38"/>
      <c r="CS43" s="22"/>
      <c r="CT43" s="29" t="s">
        <v>311</v>
      </c>
      <c r="CU43" s="22">
        <v>0.1</v>
      </c>
      <c r="CV43" s="22">
        <v>0.1</v>
      </c>
      <c r="CW43" s="22">
        <v>0.1</v>
      </c>
      <c r="CX43" s="22">
        <v>0.1</v>
      </c>
      <c r="CY43" s="22">
        <v>0.1</v>
      </c>
      <c r="CZ43" s="22">
        <v>0.1</v>
      </c>
      <c r="DA43" s="22">
        <v>0.2</v>
      </c>
      <c r="DB43" s="22">
        <v>0.2</v>
      </c>
      <c r="DC43" s="22">
        <v>0.2</v>
      </c>
      <c r="DD43" s="22">
        <v>0.1</v>
      </c>
      <c r="DE43" s="22">
        <v>0.2</v>
      </c>
      <c r="DF43" s="22">
        <v>0.2</v>
      </c>
      <c r="DG43" s="22">
        <v>0.2</v>
      </c>
      <c r="DH43" s="22">
        <v>0.2</v>
      </c>
      <c r="DI43" s="22">
        <v>0.1</v>
      </c>
      <c r="DJ43" s="22">
        <v>0.1</v>
      </c>
      <c r="DK43" s="22">
        <v>0.2</v>
      </c>
      <c r="DL43" s="22">
        <v>0.2</v>
      </c>
      <c r="DM43" s="22">
        <v>0.1</v>
      </c>
      <c r="DN43" s="22">
        <v>0.1</v>
      </c>
      <c r="DO43" s="22">
        <v>0.2</v>
      </c>
      <c r="DP43" s="38"/>
      <c r="DQ43" s="22"/>
      <c r="DR43" s="29" t="s">
        <v>311</v>
      </c>
      <c r="DS43" s="22">
        <v>0</v>
      </c>
      <c r="DT43" s="22">
        <v>0</v>
      </c>
      <c r="DU43" s="22">
        <v>0</v>
      </c>
      <c r="DV43" s="22">
        <v>0</v>
      </c>
      <c r="DW43" s="22">
        <v>0</v>
      </c>
      <c r="DX43" s="22">
        <v>0</v>
      </c>
      <c r="DY43" s="22">
        <v>0</v>
      </c>
      <c r="DZ43" s="22">
        <v>0</v>
      </c>
      <c r="EA43" s="22">
        <v>0</v>
      </c>
      <c r="EB43" s="22">
        <v>0</v>
      </c>
      <c r="EC43" s="22">
        <v>0</v>
      </c>
      <c r="ED43" s="22">
        <v>0</v>
      </c>
      <c r="EE43" s="22">
        <v>0</v>
      </c>
      <c r="EF43" s="22">
        <v>0</v>
      </c>
      <c r="EG43" s="22">
        <v>0</v>
      </c>
      <c r="EH43" s="22">
        <v>0</v>
      </c>
      <c r="EI43" s="22">
        <v>0</v>
      </c>
      <c r="EJ43" s="22">
        <v>0</v>
      </c>
      <c r="EK43" s="22">
        <v>0</v>
      </c>
      <c r="EL43" s="22">
        <v>0</v>
      </c>
      <c r="EM43" s="22">
        <v>0</v>
      </c>
      <c r="EO43" s="1"/>
      <c r="EP43" s="10" t="s">
        <v>310</v>
      </c>
      <c r="EQ43" s="1">
        <v>0</v>
      </c>
      <c r="ER43" s="1">
        <v>0</v>
      </c>
      <c r="ES43" s="1">
        <v>0</v>
      </c>
      <c r="ET43" s="1">
        <v>0</v>
      </c>
      <c r="EU43" s="1">
        <v>0</v>
      </c>
      <c r="EV43" s="1">
        <v>0</v>
      </c>
      <c r="EW43" s="1">
        <v>0</v>
      </c>
      <c r="EX43" s="1">
        <v>0</v>
      </c>
      <c r="EY43" s="1">
        <v>0</v>
      </c>
      <c r="EZ43" s="1">
        <v>0</v>
      </c>
      <c r="FA43" s="1">
        <v>0</v>
      </c>
      <c r="FB43" s="1">
        <v>0</v>
      </c>
      <c r="FC43" s="1">
        <v>0</v>
      </c>
      <c r="FD43" s="1">
        <v>0</v>
      </c>
      <c r="FE43" s="1">
        <v>0</v>
      </c>
      <c r="FF43" s="1">
        <v>0</v>
      </c>
      <c r="FG43" s="1">
        <v>0</v>
      </c>
      <c r="FH43" s="1">
        <v>0</v>
      </c>
      <c r="FI43" s="1">
        <v>0</v>
      </c>
      <c r="FJ43" s="1">
        <v>0</v>
      </c>
      <c r="FK43" s="1">
        <v>0</v>
      </c>
      <c r="FM43" s="1"/>
      <c r="FN43" s="10" t="s">
        <v>310</v>
      </c>
      <c r="FO43" s="1">
        <v>0.1</v>
      </c>
      <c r="FP43" s="1">
        <v>0.1</v>
      </c>
      <c r="FQ43" s="1">
        <v>0.1</v>
      </c>
      <c r="FR43" s="1">
        <v>0.1</v>
      </c>
      <c r="FS43" s="1">
        <v>0.1</v>
      </c>
      <c r="FT43" s="1">
        <v>0.1</v>
      </c>
      <c r="FU43" s="1">
        <v>0.1</v>
      </c>
      <c r="FV43" s="1">
        <v>0.1</v>
      </c>
      <c r="FW43" s="1">
        <v>0.1</v>
      </c>
      <c r="FX43" s="1">
        <v>0</v>
      </c>
      <c r="FY43" s="1">
        <v>0</v>
      </c>
      <c r="FZ43" s="1">
        <v>0</v>
      </c>
      <c r="GA43" s="1">
        <v>0</v>
      </c>
      <c r="GB43" s="1">
        <v>0.1</v>
      </c>
      <c r="GC43" s="1">
        <v>0</v>
      </c>
      <c r="GD43" s="1">
        <v>0</v>
      </c>
      <c r="GE43" s="1">
        <v>0</v>
      </c>
      <c r="GF43" s="1">
        <v>0</v>
      </c>
      <c r="GG43" s="1">
        <v>0</v>
      </c>
      <c r="GH43" s="1">
        <v>0</v>
      </c>
      <c r="GI43" s="1">
        <v>0</v>
      </c>
      <c r="GK43" s="1"/>
      <c r="GL43" s="10" t="s">
        <v>310</v>
      </c>
      <c r="GM43" s="1">
        <v>0.1</v>
      </c>
      <c r="GN43" s="1">
        <v>0.1</v>
      </c>
      <c r="GO43" s="1">
        <v>0.1</v>
      </c>
      <c r="GP43" s="1">
        <v>0.1</v>
      </c>
      <c r="GQ43" s="1">
        <v>0.1</v>
      </c>
      <c r="GR43" s="1">
        <v>0.1</v>
      </c>
      <c r="GS43" s="1">
        <v>0.1</v>
      </c>
      <c r="GT43" s="1">
        <v>0.1</v>
      </c>
      <c r="GU43" s="1">
        <v>0.2</v>
      </c>
      <c r="GV43" s="1">
        <v>0.1</v>
      </c>
      <c r="GW43" s="1">
        <v>0.1</v>
      </c>
      <c r="GX43" s="1">
        <v>0.1</v>
      </c>
      <c r="GY43" s="1">
        <v>0.1</v>
      </c>
      <c r="GZ43" s="1">
        <v>0.1</v>
      </c>
      <c r="HA43" s="1">
        <v>0.1</v>
      </c>
      <c r="HB43" s="1">
        <v>0.1</v>
      </c>
      <c r="HC43" s="1">
        <v>0.1</v>
      </c>
      <c r="HD43" s="1">
        <v>0.1</v>
      </c>
      <c r="HE43" s="1">
        <v>0.1</v>
      </c>
      <c r="HF43" s="1">
        <v>0.1</v>
      </c>
      <c r="HG43" s="1">
        <v>0.1</v>
      </c>
    </row>
    <row r="44" spans="1:215" ht="15">
      <c r="A44" s="300"/>
      <c r="B44" s="300"/>
      <c r="C44" s="1"/>
      <c r="D44" s="1"/>
      <c r="E44" s="1"/>
      <c r="F44" s="1"/>
      <c r="G44" s="1"/>
      <c r="H44" s="1"/>
      <c r="I44" s="1"/>
      <c r="J44" s="1"/>
      <c r="K44" s="1"/>
      <c r="L44" s="1"/>
      <c r="M44" s="1"/>
      <c r="N44" s="1"/>
      <c r="O44" s="1"/>
      <c r="P44" s="1"/>
      <c r="Q44" s="1"/>
      <c r="R44" s="1"/>
      <c r="S44" s="1"/>
      <c r="T44" s="1"/>
      <c r="U44" s="1"/>
      <c r="V44" s="1"/>
      <c r="W44" s="1"/>
      <c r="Y44" s="300"/>
      <c r="Z44" s="300"/>
      <c r="AA44" s="1"/>
      <c r="AB44" s="1"/>
      <c r="AC44" s="1"/>
      <c r="AD44" s="1"/>
      <c r="AE44" s="1"/>
      <c r="AF44" s="1"/>
      <c r="AG44" s="1"/>
      <c r="AH44" s="1"/>
      <c r="AI44" s="1"/>
      <c r="AJ44" s="1"/>
      <c r="AK44" s="1"/>
      <c r="AL44" s="1"/>
      <c r="AM44" s="1"/>
      <c r="AN44" s="1"/>
      <c r="AO44" s="1"/>
      <c r="AP44" s="1"/>
      <c r="AQ44" s="1"/>
      <c r="AR44" s="1"/>
      <c r="AS44" s="1"/>
      <c r="AT44" s="1"/>
      <c r="AU44" s="1"/>
      <c r="AW44" s="310"/>
      <c r="AX44" s="310"/>
      <c r="AY44" s="22"/>
      <c r="AZ44" s="22"/>
      <c r="BA44" s="22"/>
      <c r="BB44" s="22"/>
      <c r="BC44" s="22"/>
      <c r="BD44" s="22"/>
      <c r="BE44" s="22"/>
      <c r="BF44" s="22"/>
      <c r="BG44" s="22"/>
      <c r="BH44" s="22"/>
      <c r="BI44" s="22"/>
      <c r="BJ44" s="22"/>
      <c r="BK44" s="22"/>
      <c r="BL44" s="22"/>
      <c r="BM44" s="22"/>
      <c r="BN44" s="22"/>
      <c r="BO44" s="22"/>
      <c r="BP44" s="22"/>
      <c r="BQ44" s="22"/>
      <c r="BR44" s="22"/>
      <c r="BS44" s="22"/>
      <c r="BT44" s="38"/>
      <c r="BU44" s="310"/>
      <c r="BV44" s="310"/>
      <c r="BW44" s="22"/>
      <c r="BX44" s="22"/>
      <c r="BY44" s="22"/>
      <c r="BZ44" s="22"/>
      <c r="CA44" s="22"/>
      <c r="CB44" s="22"/>
      <c r="CC44" s="22"/>
      <c r="CD44" s="22"/>
      <c r="CE44" s="22"/>
      <c r="CF44" s="22"/>
      <c r="CG44" s="22"/>
      <c r="CH44" s="22"/>
      <c r="CI44" s="22"/>
      <c r="CJ44" s="22"/>
      <c r="CK44" s="22"/>
      <c r="CL44" s="22"/>
      <c r="CM44" s="22"/>
      <c r="CN44" s="22"/>
      <c r="CO44" s="22"/>
      <c r="CP44" s="22"/>
      <c r="CQ44" s="22"/>
      <c r="CR44" s="38"/>
      <c r="CS44" s="310"/>
      <c r="CT44" s="310"/>
      <c r="CU44" s="22"/>
      <c r="CV44" s="22"/>
      <c r="CW44" s="22"/>
      <c r="CX44" s="22"/>
      <c r="CY44" s="22"/>
      <c r="CZ44" s="22"/>
      <c r="DA44" s="22"/>
      <c r="DB44" s="22"/>
      <c r="DC44" s="22"/>
      <c r="DD44" s="22"/>
      <c r="DE44" s="22"/>
      <c r="DF44" s="22"/>
      <c r="DG44" s="22"/>
      <c r="DH44" s="22"/>
      <c r="DI44" s="22"/>
      <c r="DJ44" s="22"/>
      <c r="DK44" s="22"/>
      <c r="DL44" s="22"/>
      <c r="DM44" s="22"/>
      <c r="DN44" s="22"/>
      <c r="DO44" s="22"/>
      <c r="DP44" s="38"/>
      <c r="DQ44" s="310"/>
      <c r="DR44" s="310"/>
      <c r="DS44" s="22"/>
      <c r="DT44" s="22"/>
      <c r="DU44" s="22"/>
      <c r="DV44" s="22"/>
      <c r="DW44" s="22"/>
      <c r="DX44" s="22"/>
      <c r="DY44" s="22"/>
      <c r="DZ44" s="22"/>
      <c r="EA44" s="22"/>
      <c r="EB44" s="22"/>
      <c r="EC44" s="22"/>
      <c r="ED44" s="22"/>
      <c r="EE44" s="22"/>
      <c r="EF44" s="22"/>
      <c r="EG44" s="22"/>
      <c r="EH44" s="22"/>
      <c r="EI44" s="22"/>
      <c r="EJ44" s="22"/>
      <c r="EK44" s="22"/>
      <c r="EL44" s="22"/>
      <c r="EM44" s="22"/>
      <c r="EO44" s="300"/>
      <c r="EP44" s="300"/>
      <c r="EQ44" s="1"/>
      <c r="ER44" s="1"/>
      <c r="ES44" s="1"/>
      <c r="ET44" s="1"/>
      <c r="EU44" s="1"/>
      <c r="EV44" s="1"/>
      <c r="EW44" s="1"/>
      <c r="EX44" s="1"/>
      <c r="EY44" s="1"/>
      <c r="EZ44" s="1"/>
      <c r="FA44" s="1"/>
      <c r="FB44" s="1"/>
      <c r="FC44" s="1"/>
      <c r="FD44" s="1"/>
      <c r="FE44" s="1"/>
      <c r="FF44" s="1"/>
      <c r="FG44" s="1"/>
      <c r="FH44" s="1"/>
      <c r="FI44" s="1"/>
      <c r="FJ44" s="1"/>
      <c r="FK44" s="1"/>
      <c r="FM44" s="300"/>
      <c r="FN44" s="300"/>
      <c r="FO44" s="1"/>
      <c r="FP44" s="1"/>
      <c r="FQ44" s="1"/>
      <c r="FR44" s="1"/>
      <c r="FS44" s="1"/>
      <c r="FT44" s="1"/>
      <c r="FU44" s="1"/>
      <c r="FV44" s="1"/>
      <c r="FW44" s="1"/>
      <c r="FX44" s="1"/>
      <c r="FY44" s="1"/>
      <c r="FZ44" s="1"/>
      <c r="GA44" s="1"/>
      <c r="GB44" s="1"/>
      <c r="GC44" s="1"/>
      <c r="GD44" s="1"/>
      <c r="GE44" s="1"/>
      <c r="GF44" s="1"/>
      <c r="GG44" s="1"/>
      <c r="GH44" s="1"/>
      <c r="GI44" s="1"/>
      <c r="GK44" s="300"/>
      <c r="GL44" s="300"/>
      <c r="GM44" s="1"/>
      <c r="GN44" s="1"/>
      <c r="GO44" s="1"/>
      <c r="GP44" s="1"/>
      <c r="GQ44" s="1"/>
      <c r="GR44" s="1"/>
      <c r="GS44" s="1"/>
      <c r="GT44" s="1"/>
      <c r="GU44" s="1"/>
      <c r="GV44" s="1"/>
      <c r="GW44" s="1"/>
      <c r="GX44" s="1"/>
      <c r="GY44" s="1"/>
      <c r="GZ44" s="1"/>
      <c r="HA44" s="1"/>
      <c r="HB44" s="1"/>
      <c r="HC44" s="1"/>
      <c r="HD44" s="1"/>
      <c r="HE44" s="1"/>
      <c r="HF44" s="1"/>
      <c r="HG44" s="1"/>
    </row>
    <row r="45" spans="1:215" ht="15">
      <c r="A45" s="1"/>
      <c r="B45" s="18" t="s">
        <v>197</v>
      </c>
      <c r="C45" s="1"/>
      <c r="D45" s="1"/>
      <c r="E45" s="1"/>
      <c r="F45" s="1"/>
      <c r="G45" s="1"/>
      <c r="H45" s="1"/>
      <c r="I45" s="1"/>
      <c r="J45" s="1"/>
      <c r="K45" s="1"/>
      <c r="L45" s="1"/>
      <c r="M45" s="1"/>
      <c r="N45" s="1"/>
      <c r="O45" s="1"/>
      <c r="P45" s="1"/>
      <c r="Q45" s="1"/>
      <c r="R45" s="1"/>
      <c r="S45" s="1"/>
      <c r="T45" s="1"/>
      <c r="U45" s="1"/>
      <c r="V45" s="1"/>
      <c r="W45" s="1"/>
      <c r="Y45" s="1"/>
      <c r="Z45" s="18" t="s">
        <v>197</v>
      </c>
      <c r="AA45" s="1"/>
      <c r="AB45" s="1"/>
      <c r="AC45" s="1"/>
      <c r="AD45" s="1"/>
      <c r="AE45" s="1"/>
      <c r="AF45" s="1"/>
      <c r="AG45" s="1"/>
      <c r="AH45" s="1"/>
      <c r="AI45" s="1"/>
      <c r="AJ45" s="1"/>
      <c r="AK45" s="1"/>
      <c r="AL45" s="1"/>
      <c r="AM45" s="1"/>
      <c r="AN45" s="1"/>
      <c r="AO45" s="1"/>
      <c r="AP45" s="1"/>
      <c r="AQ45" s="1"/>
      <c r="AR45" s="1"/>
      <c r="AS45" s="1"/>
      <c r="AT45" s="1"/>
      <c r="AU45" s="1"/>
      <c r="AW45" s="22"/>
      <c r="AX45" s="28" t="s">
        <v>312</v>
      </c>
      <c r="AY45" s="22"/>
      <c r="AZ45" s="22"/>
      <c r="BA45" s="22"/>
      <c r="BB45" s="22"/>
      <c r="BC45" s="22"/>
      <c r="BD45" s="22"/>
      <c r="BE45" s="22"/>
      <c r="BF45" s="22"/>
      <c r="BG45" s="22"/>
      <c r="BH45" s="22"/>
      <c r="BI45" s="22"/>
      <c r="BJ45" s="22"/>
      <c r="BK45" s="22"/>
      <c r="BL45" s="22"/>
      <c r="BM45" s="22"/>
      <c r="BN45" s="22"/>
      <c r="BO45" s="22"/>
      <c r="BP45" s="22"/>
      <c r="BQ45" s="22"/>
      <c r="BR45" s="22"/>
      <c r="BS45" s="22"/>
      <c r="BT45" s="38"/>
      <c r="BU45" s="22"/>
      <c r="BV45" s="28" t="s">
        <v>312</v>
      </c>
      <c r="BW45" s="22"/>
      <c r="BX45" s="22"/>
      <c r="BY45" s="22"/>
      <c r="BZ45" s="22"/>
      <c r="CA45" s="22"/>
      <c r="CB45" s="22"/>
      <c r="CC45" s="22"/>
      <c r="CD45" s="22"/>
      <c r="CE45" s="22"/>
      <c r="CF45" s="22"/>
      <c r="CG45" s="22"/>
      <c r="CH45" s="22"/>
      <c r="CI45" s="22"/>
      <c r="CJ45" s="22"/>
      <c r="CK45" s="22"/>
      <c r="CL45" s="22"/>
      <c r="CM45" s="22"/>
      <c r="CN45" s="22"/>
      <c r="CO45" s="22"/>
      <c r="CP45" s="22"/>
      <c r="CQ45" s="22"/>
      <c r="CR45" s="38"/>
      <c r="CS45" s="22"/>
      <c r="CT45" s="28" t="s">
        <v>312</v>
      </c>
      <c r="CU45" s="22"/>
      <c r="CV45" s="22"/>
      <c r="CW45" s="22"/>
      <c r="CX45" s="22"/>
      <c r="CY45" s="22"/>
      <c r="CZ45" s="22"/>
      <c r="DA45" s="22"/>
      <c r="DB45" s="22"/>
      <c r="DC45" s="22"/>
      <c r="DD45" s="22"/>
      <c r="DE45" s="22"/>
      <c r="DF45" s="22"/>
      <c r="DG45" s="22"/>
      <c r="DH45" s="22"/>
      <c r="DI45" s="22"/>
      <c r="DJ45" s="22"/>
      <c r="DK45" s="22"/>
      <c r="DL45" s="22"/>
      <c r="DM45" s="22"/>
      <c r="DN45" s="22"/>
      <c r="DO45" s="22"/>
      <c r="DP45" s="38"/>
      <c r="DQ45" s="22"/>
      <c r="DR45" s="28" t="s">
        <v>312</v>
      </c>
      <c r="DS45" s="22"/>
      <c r="DT45" s="22"/>
      <c r="DU45" s="22"/>
      <c r="DV45" s="22"/>
      <c r="DW45" s="22"/>
      <c r="DX45" s="22"/>
      <c r="DY45" s="22"/>
      <c r="DZ45" s="22"/>
      <c r="EA45" s="22"/>
      <c r="EB45" s="22"/>
      <c r="EC45" s="22"/>
      <c r="ED45" s="22"/>
      <c r="EE45" s="22"/>
      <c r="EF45" s="22"/>
      <c r="EG45" s="22"/>
      <c r="EH45" s="22"/>
      <c r="EI45" s="22"/>
      <c r="EJ45" s="22"/>
      <c r="EK45" s="22"/>
      <c r="EL45" s="22"/>
      <c r="EM45" s="22"/>
      <c r="EO45" s="1"/>
      <c r="EP45" s="18" t="s">
        <v>197</v>
      </c>
      <c r="EQ45" s="1"/>
      <c r="ER45" s="1"/>
      <c r="ES45" s="1"/>
      <c r="ET45" s="1"/>
      <c r="EU45" s="1"/>
      <c r="EV45" s="1"/>
      <c r="EW45" s="1"/>
      <c r="EX45" s="1"/>
      <c r="EY45" s="1"/>
      <c r="EZ45" s="1"/>
      <c r="FA45" s="1"/>
      <c r="FB45" s="1"/>
      <c r="FC45" s="1"/>
      <c r="FD45" s="1"/>
      <c r="FE45" s="1"/>
      <c r="FF45" s="1"/>
      <c r="FG45" s="1"/>
      <c r="FH45" s="1"/>
      <c r="FI45" s="1"/>
      <c r="FJ45" s="1"/>
      <c r="FK45" s="1"/>
      <c r="FM45" s="1"/>
      <c r="FN45" s="18" t="s">
        <v>197</v>
      </c>
      <c r="FO45" s="1"/>
      <c r="FP45" s="1"/>
      <c r="FQ45" s="1"/>
      <c r="FR45" s="1"/>
      <c r="FS45" s="1"/>
      <c r="FT45" s="1"/>
      <c r="FU45" s="1"/>
      <c r="FV45" s="1"/>
      <c r="FW45" s="1"/>
      <c r="FX45" s="1"/>
      <c r="FY45" s="1"/>
      <c r="FZ45" s="1"/>
      <c r="GA45" s="1"/>
      <c r="GB45" s="1"/>
      <c r="GC45" s="1"/>
      <c r="GD45" s="1"/>
      <c r="GE45" s="1"/>
      <c r="GF45" s="1"/>
      <c r="GG45" s="1"/>
      <c r="GH45" s="1"/>
      <c r="GI45" s="1"/>
      <c r="GK45" s="1"/>
      <c r="GL45" s="18" t="s">
        <v>197</v>
      </c>
      <c r="GM45" s="1"/>
      <c r="GN45" s="1"/>
      <c r="GO45" s="1"/>
      <c r="GP45" s="1"/>
      <c r="GQ45" s="1"/>
      <c r="GR45" s="1"/>
      <c r="GS45" s="1"/>
      <c r="GT45" s="1"/>
      <c r="GU45" s="1"/>
      <c r="GV45" s="1"/>
      <c r="GW45" s="1"/>
      <c r="GX45" s="1"/>
      <c r="GY45" s="1"/>
      <c r="GZ45" s="1"/>
      <c r="HA45" s="1"/>
      <c r="HB45" s="1"/>
      <c r="HC45" s="1"/>
      <c r="HD45" s="1"/>
      <c r="HE45" s="1"/>
      <c r="HF45" s="1"/>
      <c r="HG45" s="1"/>
    </row>
    <row r="46" spans="1:215" ht="15">
      <c r="A46" s="1"/>
      <c r="B46" s="7" t="s">
        <v>298</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Y46" s="1"/>
      <c r="Z46" s="7" t="s">
        <v>298</v>
      </c>
      <c r="AA46" s="1">
        <v>0</v>
      </c>
      <c r="AB46" s="1">
        <v>0</v>
      </c>
      <c r="AC46" s="1">
        <v>0</v>
      </c>
      <c r="AD46" s="1">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W46" s="22"/>
      <c r="AX46" s="39" t="s">
        <v>299</v>
      </c>
      <c r="AY46" s="22">
        <v>0</v>
      </c>
      <c r="AZ46" s="22">
        <v>0</v>
      </c>
      <c r="BA46" s="22">
        <v>0</v>
      </c>
      <c r="BB46" s="22">
        <v>0</v>
      </c>
      <c r="BC46" s="22">
        <v>0</v>
      </c>
      <c r="BD46" s="22">
        <v>0</v>
      </c>
      <c r="BE46" s="22">
        <v>0</v>
      </c>
      <c r="BF46" s="22">
        <v>0</v>
      </c>
      <c r="BG46" s="22">
        <v>0</v>
      </c>
      <c r="BH46" s="22">
        <v>0</v>
      </c>
      <c r="BI46" s="22">
        <v>0</v>
      </c>
      <c r="BJ46" s="22">
        <v>0</v>
      </c>
      <c r="BK46" s="22">
        <v>0</v>
      </c>
      <c r="BL46" s="22">
        <v>0</v>
      </c>
      <c r="BM46" s="22">
        <v>0</v>
      </c>
      <c r="BN46" s="22">
        <v>0</v>
      </c>
      <c r="BO46" s="22">
        <v>0</v>
      </c>
      <c r="BP46" s="22">
        <v>0</v>
      </c>
      <c r="BQ46" s="22">
        <v>0</v>
      </c>
      <c r="BR46" s="22">
        <v>0</v>
      </c>
      <c r="BS46" s="22">
        <v>0</v>
      </c>
      <c r="BT46" s="38"/>
      <c r="BU46" s="22"/>
      <c r="BV46" s="39" t="s">
        <v>299</v>
      </c>
      <c r="BW46" s="22">
        <v>0</v>
      </c>
      <c r="BX46" s="22">
        <v>0</v>
      </c>
      <c r="BY46" s="22">
        <v>0</v>
      </c>
      <c r="BZ46" s="22">
        <v>0</v>
      </c>
      <c r="CA46" s="22">
        <v>0</v>
      </c>
      <c r="CB46" s="22">
        <v>0</v>
      </c>
      <c r="CC46" s="22">
        <v>0</v>
      </c>
      <c r="CD46" s="22">
        <v>0</v>
      </c>
      <c r="CE46" s="22">
        <v>0</v>
      </c>
      <c r="CF46" s="22">
        <v>0</v>
      </c>
      <c r="CG46" s="22">
        <v>0</v>
      </c>
      <c r="CH46" s="22">
        <v>0</v>
      </c>
      <c r="CI46" s="22">
        <v>0</v>
      </c>
      <c r="CJ46" s="22">
        <v>0</v>
      </c>
      <c r="CK46" s="22">
        <v>0</v>
      </c>
      <c r="CL46" s="22">
        <v>0</v>
      </c>
      <c r="CM46" s="22">
        <v>0</v>
      </c>
      <c r="CN46" s="22">
        <v>0</v>
      </c>
      <c r="CO46" s="22">
        <v>0</v>
      </c>
      <c r="CP46" s="22">
        <v>0</v>
      </c>
      <c r="CQ46" s="22">
        <v>0</v>
      </c>
      <c r="CR46" s="38"/>
      <c r="CS46" s="22"/>
      <c r="CT46" s="39" t="s">
        <v>299</v>
      </c>
      <c r="CU46" s="22">
        <v>0.1</v>
      </c>
      <c r="CV46" s="22">
        <v>0.1</v>
      </c>
      <c r="CW46" s="22">
        <v>0.1</v>
      </c>
      <c r="CX46" s="22">
        <v>0.1</v>
      </c>
      <c r="CY46" s="22">
        <v>0.1</v>
      </c>
      <c r="CZ46" s="22">
        <v>0.1</v>
      </c>
      <c r="DA46" s="22">
        <v>0.1</v>
      </c>
      <c r="DB46" s="22">
        <v>0.1</v>
      </c>
      <c r="DC46" s="22">
        <v>0.1</v>
      </c>
      <c r="DD46" s="22">
        <v>0.1</v>
      </c>
      <c r="DE46" s="22">
        <v>0.1</v>
      </c>
      <c r="DF46" s="22">
        <v>0.1</v>
      </c>
      <c r="DG46" s="22">
        <v>0.1</v>
      </c>
      <c r="DH46" s="22">
        <v>0</v>
      </c>
      <c r="DI46" s="22">
        <v>0</v>
      </c>
      <c r="DJ46" s="22">
        <v>0</v>
      </c>
      <c r="DK46" s="22">
        <v>0</v>
      </c>
      <c r="DL46" s="22">
        <v>0</v>
      </c>
      <c r="DM46" s="22">
        <v>0</v>
      </c>
      <c r="DN46" s="22">
        <v>0</v>
      </c>
      <c r="DO46" s="22">
        <v>0</v>
      </c>
      <c r="DP46" s="38"/>
      <c r="DQ46" s="22"/>
      <c r="DR46" s="39" t="s">
        <v>299</v>
      </c>
      <c r="DS46" s="22">
        <v>0</v>
      </c>
      <c r="DT46" s="22">
        <v>0</v>
      </c>
      <c r="DU46" s="22">
        <v>0</v>
      </c>
      <c r="DV46" s="22">
        <v>0</v>
      </c>
      <c r="DW46" s="22">
        <v>0</v>
      </c>
      <c r="DX46" s="22">
        <v>0</v>
      </c>
      <c r="DY46" s="22">
        <v>0</v>
      </c>
      <c r="DZ46" s="22">
        <v>0</v>
      </c>
      <c r="EA46" s="22">
        <v>0</v>
      </c>
      <c r="EB46" s="22">
        <v>0</v>
      </c>
      <c r="EC46" s="22">
        <v>0</v>
      </c>
      <c r="ED46" s="22">
        <v>0</v>
      </c>
      <c r="EE46" s="22">
        <v>0</v>
      </c>
      <c r="EF46" s="22">
        <v>0</v>
      </c>
      <c r="EG46" s="22">
        <v>0</v>
      </c>
      <c r="EH46" s="22">
        <v>0</v>
      </c>
      <c r="EI46" s="22">
        <v>0</v>
      </c>
      <c r="EJ46" s="22">
        <v>0</v>
      </c>
      <c r="EK46" s="22">
        <v>0</v>
      </c>
      <c r="EL46" s="22">
        <v>0</v>
      </c>
      <c r="EM46" s="22">
        <v>0</v>
      </c>
      <c r="EO46" s="1"/>
      <c r="EP46" s="7" t="s">
        <v>298</v>
      </c>
      <c r="EQ46" s="1">
        <v>0</v>
      </c>
      <c r="ER46" s="1">
        <v>0</v>
      </c>
      <c r="ES46" s="1">
        <v>0</v>
      </c>
      <c r="ET46" s="1">
        <v>0</v>
      </c>
      <c r="EU46" s="1">
        <v>0</v>
      </c>
      <c r="EV46" s="1">
        <v>0</v>
      </c>
      <c r="EW46" s="1">
        <v>0</v>
      </c>
      <c r="EX46" s="1">
        <v>0</v>
      </c>
      <c r="EY46" s="1">
        <v>0</v>
      </c>
      <c r="EZ46" s="1">
        <v>0</v>
      </c>
      <c r="FA46" s="1">
        <v>0</v>
      </c>
      <c r="FB46" s="1">
        <v>0</v>
      </c>
      <c r="FC46" s="1">
        <v>0</v>
      </c>
      <c r="FD46" s="1">
        <v>0</v>
      </c>
      <c r="FE46" s="1">
        <v>0</v>
      </c>
      <c r="FF46" s="1">
        <v>0</v>
      </c>
      <c r="FG46" s="1">
        <v>0</v>
      </c>
      <c r="FH46" s="1">
        <v>0</v>
      </c>
      <c r="FI46" s="1">
        <v>0</v>
      </c>
      <c r="FJ46" s="1">
        <v>0</v>
      </c>
      <c r="FK46" s="1">
        <v>0</v>
      </c>
      <c r="FM46" s="1"/>
      <c r="FN46" s="7" t="s">
        <v>298</v>
      </c>
      <c r="FO46" s="1">
        <v>0</v>
      </c>
      <c r="FP46" s="1">
        <v>0</v>
      </c>
      <c r="FQ46" s="1">
        <v>0</v>
      </c>
      <c r="FR46" s="1">
        <v>0</v>
      </c>
      <c r="FS46" s="1">
        <v>0</v>
      </c>
      <c r="FT46" s="1">
        <v>0</v>
      </c>
      <c r="FU46" s="1">
        <v>0</v>
      </c>
      <c r="FV46" s="1">
        <v>0</v>
      </c>
      <c r="FW46" s="1">
        <v>0</v>
      </c>
      <c r="FX46" s="1">
        <v>0</v>
      </c>
      <c r="FY46" s="1">
        <v>0</v>
      </c>
      <c r="FZ46" s="1">
        <v>0</v>
      </c>
      <c r="GA46" s="1">
        <v>0</v>
      </c>
      <c r="GB46" s="1">
        <v>0</v>
      </c>
      <c r="GC46" s="1">
        <v>0.1</v>
      </c>
      <c r="GD46" s="1">
        <v>0</v>
      </c>
      <c r="GE46" s="1">
        <v>0</v>
      </c>
      <c r="GF46" s="1">
        <v>0</v>
      </c>
      <c r="GG46" s="1">
        <v>0</v>
      </c>
      <c r="GH46" s="1">
        <v>0</v>
      </c>
      <c r="GI46" s="1">
        <v>0</v>
      </c>
      <c r="GK46" s="1"/>
      <c r="GL46" s="7" t="s">
        <v>298</v>
      </c>
      <c r="GM46" s="1">
        <v>0.1</v>
      </c>
      <c r="GN46" s="1">
        <v>0</v>
      </c>
      <c r="GO46" s="1">
        <v>0</v>
      </c>
      <c r="GP46" s="1">
        <v>0</v>
      </c>
      <c r="GQ46" s="1">
        <v>0</v>
      </c>
      <c r="GR46" s="1">
        <v>0</v>
      </c>
      <c r="GS46" s="1">
        <v>0.1</v>
      </c>
      <c r="GT46" s="1">
        <v>0.1</v>
      </c>
      <c r="GU46" s="1">
        <v>0.1</v>
      </c>
      <c r="GV46" s="1">
        <v>0.1</v>
      </c>
      <c r="GW46" s="1">
        <v>0.1</v>
      </c>
      <c r="GX46" s="1">
        <v>0.3</v>
      </c>
      <c r="GY46" s="1">
        <v>0.3</v>
      </c>
      <c r="GZ46" s="1">
        <v>0.2</v>
      </c>
      <c r="HA46" s="1">
        <v>0.2</v>
      </c>
      <c r="HB46" s="1">
        <v>0.2</v>
      </c>
      <c r="HC46" s="1">
        <v>0.1</v>
      </c>
      <c r="HD46" s="1">
        <v>0.1</v>
      </c>
      <c r="HE46" s="1">
        <v>0.1</v>
      </c>
      <c r="HF46" s="1">
        <v>0.1</v>
      </c>
      <c r="HG46" s="1">
        <v>0</v>
      </c>
    </row>
    <row r="47" spans="1:215" ht="15">
      <c r="A47" s="1"/>
      <c r="B47" s="19" t="s">
        <v>300</v>
      </c>
      <c r="C47" s="1">
        <v>96.7</v>
      </c>
      <c r="D47" s="1">
        <v>95.9</v>
      </c>
      <c r="E47" s="1">
        <v>97.1</v>
      </c>
      <c r="F47" s="1">
        <v>97.2</v>
      </c>
      <c r="G47" s="1">
        <v>98.2</v>
      </c>
      <c r="H47" s="1">
        <v>98.1</v>
      </c>
      <c r="I47" s="1">
        <v>99.5</v>
      </c>
      <c r="J47" s="1">
        <v>99.6</v>
      </c>
      <c r="K47" s="1">
        <v>99.7</v>
      </c>
      <c r="L47" s="1">
        <v>99.5</v>
      </c>
      <c r="M47" s="1">
        <v>99.6</v>
      </c>
      <c r="N47" s="1">
        <v>96.1</v>
      </c>
      <c r="O47" s="1">
        <v>96.2</v>
      </c>
      <c r="P47" s="1">
        <v>98.8</v>
      </c>
      <c r="Q47" s="1">
        <v>86.7</v>
      </c>
      <c r="R47" s="1">
        <v>99.3</v>
      </c>
      <c r="S47" s="1">
        <v>99.2</v>
      </c>
      <c r="T47" s="1">
        <v>99.2</v>
      </c>
      <c r="U47" s="1">
        <v>99.1</v>
      </c>
      <c r="V47" s="1">
        <v>99.2</v>
      </c>
      <c r="W47" s="1">
        <v>99.1</v>
      </c>
      <c r="Y47" s="1"/>
      <c r="Z47" s="19" t="s">
        <v>300</v>
      </c>
      <c r="AA47" s="1">
        <v>97.5</v>
      </c>
      <c r="AB47" s="1">
        <v>97.3</v>
      </c>
      <c r="AC47" s="1">
        <v>97.3</v>
      </c>
      <c r="AD47" s="1">
        <v>96.9</v>
      </c>
      <c r="AE47" s="1">
        <v>97</v>
      </c>
      <c r="AF47" s="1">
        <v>97.6</v>
      </c>
      <c r="AG47" s="1">
        <v>98.8</v>
      </c>
      <c r="AH47" s="1">
        <v>98.7</v>
      </c>
      <c r="AI47" s="1">
        <v>98.7</v>
      </c>
      <c r="AJ47" s="1">
        <v>98.6</v>
      </c>
      <c r="AK47" s="1">
        <v>98.7</v>
      </c>
      <c r="AL47" s="1">
        <v>95.5</v>
      </c>
      <c r="AM47" s="1">
        <v>95.8</v>
      </c>
      <c r="AN47" s="1">
        <v>98</v>
      </c>
      <c r="AO47" s="1">
        <v>98.8</v>
      </c>
      <c r="AP47" s="1">
        <v>99</v>
      </c>
      <c r="AQ47" s="1">
        <v>99.1</v>
      </c>
      <c r="AR47" s="1">
        <v>99.1</v>
      </c>
      <c r="AS47" s="1">
        <v>99.3</v>
      </c>
      <c r="AT47" s="1">
        <v>99.3</v>
      </c>
      <c r="AU47" s="1">
        <v>99.1</v>
      </c>
      <c r="AW47" s="22"/>
      <c r="AX47" s="29" t="s">
        <v>301</v>
      </c>
      <c r="AY47" s="22">
        <v>94.9</v>
      </c>
      <c r="AZ47" s="22">
        <v>95.1</v>
      </c>
      <c r="BA47" s="22">
        <v>96.4</v>
      </c>
      <c r="BB47" s="22">
        <v>95.9</v>
      </c>
      <c r="BC47" s="22">
        <v>96.8</v>
      </c>
      <c r="BD47" s="22">
        <v>96.3</v>
      </c>
      <c r="BE47" s="22">
        <v>98.6</v>
      </c>
      <c r="BF47" s="22">
        <v>99</v>
      </c>
      <c r="BG47" s="22">
        <v>99</v>
      </c>
      <c r="BH47" s="22">
        <v>98.9</v>
      </c>
      <c r="BI47" s="22">
        <v>99</v>
      </c>
      <c r="BJ47" s="22">
        <v>95.5</v>
      </c>
      <c r="BK47" s="22">
        <v>95.9</v>
      </c>
      <c r="BL47" s="22">
        <v>97.7</v>
      </c>
      <c r="BM47" s="22">
        <v>98.5</v>
      </c>
      <c r="BN47" s="22">
        <v>99.3</v>
      </c>
      <c r="BO47" s="22">
        <v>99.3</v>
      </c>
      <c r="BP47" s="22">
        <v>99.3</v>
      </c>
      <c r="BQ47" s="22">
        <v>99.3</v>
      </c>
      <c r="BR47" s="22">
        <v>99.3</v>
      </c>
      <c r="BS47" s="22">
        <v>99.2</v>
      </c>
      <c r="BT47" s="38"/>
      <c r="BU47" s="22"/>
      <c r="BV47" s="29" t="s">
        <v>301</v>
      </c>
      <c r="BW47" s="22">
        <v>97.5</v>
      </c>
      <c r="BX47" s="22">
        <v>97.2</v>
      </c>
      <c r="BY47" s="22">
        <v>98.2</v>
      </c>
      <c r="BZ47" s="22">
        <v>98.2</v>
      </c>
      <c r="CA47" s="22">
        <v>98.2</v>
      </c>
      <c r="CB47" s="22">
        <v>98.2</v>
      </c>
      <c r="CC47" s="22">
        <v>98.4</v>
      </c>
      <c r="CD47" s="22">
        <v>98.3</v>
      </c>
      <c r="CE47" s="22">
        <v>98.4</v>
      </c>
      <c r="CF47" s="22">
        <v>98.6</v>
      </c>
      <c r="CG47" s="22">
        <v>98.5</v>
      </c>
      <c r="CH47" s="22">
        <v>95</v>
      </c>
      <c r="CI47" s="22">
        <v>95.1</v>
      </c>
      <c r="CJ47" s="22">
        <v>95</v>
      </c>
      <c r="CK47" s="22">
        <v>94.7</v>
      </c>
      <c r="CL47" s="22">
        <v>98</v>
      </c>
      <c r="CM47" s="22">
        <v>97.9</v>
      </c>
      <c r="CN47" s="22">
        <v>98</v>
      </c>
      <c r="CO47" s="22">
        <v>98</v>
      </c>
      <c r="CP47" s="22">
        <v>98</v>
      </c>
      <c r="CQ47" s="22">
        <v>97.9</v>
      </c>
      <c r="CR47" s="38"/>
      <c r="CS47" s="22"/>
      <c r="CT47" s="29" t="s">
        <v>301</v>
      </c>
      <c r="CU47" s="22">
        <v>94.8</v>
      </c>
      <c r="CV47" s="22">
        <v>94.5</v>
      </c>
      <c r="CW47" s="22">
        <v>96.7</v>
      </c>
      <c r="CX47" s="22">
        <v>96.5</v>
      </c>
      <c r="CY47" s="22">
        <v>96.4</v>
      </c>
      <c r="CZ47" s="22">
        <v>96.7</v>
      </c>
      <c r="DA47" s="22">
        <v>95.5</v>
      </c>
      <c r="DB47" s="22">
        <v>91.8</v>
      </c>
      <c r="DC47" s="22">
        <v>90.7</v>
      </c>
      <c r="DD47" s="22">
        <v>91.8</v>
      </c>
      <c r="DE47" s="22">
        <v>91.3</v>
      </c>
      <c r="DF47" s="22">
        <v>90</v>
      </c>
      <c r="DG47" s="22">
        <v>88.6</v>
      </c>
      <c r="DH47" s="22">
        <v>90.6</v>
      </c>
      <c r="DI47" s="22">
        <v>90.4</v>
      </c>
      <c r="DJ47" s="22">
        <v>95.8</v>
      </c>
      <c r="DK47" s="22">
        <v>94.8</v>
      </c>
      <c r="DL47" s="22">
        <v>94.8</v>
      </c>
      <c r="DM47" s="22">
        <v>95.8</v>
      </c>
      <c r="DN47" s="22">
        <v>95.9</v>
      </c>
      <c r="DO47" s="22">
        <v>95</v>
      </c>
      <c r="DP47" s="38"/>
      <c r="DQ47" s="22"/>
      <c r="DR47" s="29" t="s">
        <v>301</v>
      </c>
      <c r="DS47" s="22">
        <v>92.9</v>
      </c>
      <c r="DT47" s="22">
        <v>94.1</v>
      </c>
      <c r="DU47" s="22">
        <v>95.8</v>
      </c>
      <c r="DV47" s="22">
        <v>95.5</v>
      </c>
      <c r="DW47" s="22">
        <v>96.1</v>
      </c>
      <c r="DX47" s="22">
        <v>97.1</v>
      </c>
      <c r="DY47" s="22">
        <v>97.6</v>
      </c>
      <c r="DZ47" s="22">
        <v>97.2</v>
      </c>
      <c r="EA47" s="22">
        <v>89.5</v>
      </c>
      <c r="EB47" s="22">
        <v>90</v>
      </c>
      <c r="EC47" s="22">
        <v>91.1</v>
      </c>
      <c r="ED47" s="22">
        <v>90.5</v>
      </c>
      <c r="EE47" s="22">
        <v>92.4</v>
      </c>
      <c r="EF47" s="22">
        <v>92.7</v>
      </c>
      <c r="EG47" s="22">
        <v>92.9</v>
      </c>
      <c r="EH47" s="22">
        <v>98.8</v>
      </c>
      <c r="EI47" s="22">
        <v>99</v>
      </c>
      <c r="EJ47" s="22">
        <v>98.6</v>
      </c>
      <c r="EK47" s="22">
        <v>98.5</v>
      </c>
      <c r="EL47" s="22">
        <v>98.5</v>
      </c>
      <c r="EM47" s="22">
        <v>98.2</v>
      </c>
      <c r="EO47" s="1"/>
      <c r="EP47" s="10" t="s">
        <v>300</v>
      </c>
      <c r="EQ47" s="1">
        <v>92</v>
      </c>
      <c r="ER47" s="1">
        <v>92.3</v>
      </c>
      <c r="ES47" s="1">
        <v>92.9</v>
      </c>
      <c r="ET47" s="1">
        <v>92.5</v>
      </c>
      <c r="EU47" s="1">
        <v>92.9</v>
      </c>
      <c r="EV47" s="1">
        <v>92.6</v>
      </c>
      <c r="EW47" s="1">
        <v>96.2</v>
      </c>
      <c r="EX47" s="1">
        <v>96.7</v>
      </c>
      <c r="EY47" s="1">
        <v>96.9</v>
      </c>
      <c r="EZ47" s="1">
        <v>96.8</v>
      </c>
      <c r="FA47" s="1">
        <v>97.4</v>
      </c>
      <c r="FB47" s="1">
        <v>90.6</v>
      </c>
      <c r="FC47" s="1">
        <v>91.7</v>
      </c>
      <c r="FD47" s="1">
        <v>92.2</v>
      </c>
      <c r="FE47" s="1">
        <v>91.5</v>
      </c>
      <c r="FF47" s="1">
        <v>98.2</v>
      </c>
      <c r="FG47" s="1">
        <v>98.4</v>
      </c>
      <c r="FH47" s="1">
        <v>98.4</v>
      </c>
      <c r="FI47" s="1">
        <v>98.3</v>
      </c>
      <c r="FJ47" s="1">
        <v>98.3</v>
      </c>
      <c r="FK47" s="1">
        <v>98.3</v>
      </c>
      <c r="FM47" s="1"/>
      <c r="FN47" s="10" t="s">
        <v>300</v>
      </c>
      <c r="FO47" s="1">
        <v>89.1</v>
      </c>
      <c r="FP47" s="1">
        <v>88.7</v>
      </c>
      <c r="FQ47" s="1">
        <v>89.8</v>
      </c>
      <c r="FR47" s="1">
        <v>91.2</v>
      </c>
      <c r="FS47" s="1">
        <v>92.1</v>
      </c>
      <c r="FT47" s="1">
        <v>93.1</v>
      </c>
      <c r="FU47" s="1">
        <v>95.1</v>
      </c>
      <c r="FV47" s="1">
        <v>95.3</v>
      </c>
      <c r="FW47" s="1">
        <v>96.3</v>
      </c>
      <c r="FX47" s="1">
        <v>96.5</v>
      </c>
      <c r="FY47" s="1">
        <v>96.9</v>
      </c>
      <c r="FZ47" s="1">
        <v>92.5</v>
      </c>
      <c r="GA47" s="1">
        <v>92</v>
      </c>
      <c r="GB47" s="1">
        <v>93.3</v>
      </c>
      <c r="GC47" s="1">
        <v>93.1</v>
      </c>
      <c r="GD47" s="1">
        <v>96.9</v>
      </c>
      <c r="GE47" s="1">
        <v>97.3</v>
      </c>
      <c r="GF47" s="1">
        <v>97.5</v>
      </c>
      <c r="GG47" s="1">
        <v>97.5</v>
      </c>
      <c r="GH47" s="1">
        <v>97.6</v>
      </c>
      <c r="GI47" s="1">
        <v>97.1</v>
      </c>
      <c r="GK47" s="1"/>
      <c r="GL47" s="10" t="s">
        <v>300</v>
      </c>
      <c r="GM47" s="1">
        <v>86.1</v>
      </c>
      <c r="GN47" s="1">
        <v>84.9</v>
      </c>
      <c r="GO47" s="1">
        <v>86</v>
      </c>
      <c r="GP47" s="1">
        <v>87.3</v>
      </c>
      <c r="GQ47" s="1">
        <v>89.2</v>
      </c>
      <c r="GR47" s="1">
        <v>90</v>
      </c>
      <c r="GS47" s="1">
        <v>91.8</v>
      </c>
      <c r="GT47" s="1">
        <v>89.5</v>
      </c>
      <c r="GU47" s="1">
        <v>87</v>
      </c>
      <c r="GV47" s="1">
        <v>90.9</v>
      </c>
      <c r="GW47" s="1">
        <v>87.5</v>
      </c>
      <c r="GX47" s="1">
        <v>87</v>
      </c>
      <c r="GY47" s="1">
        <v>88</v>
      </c>
      <c r="GZ47" s="1">
        <v>89.1</v>
      </c>
      <c r="HA47" s="1">
        <v>90.1</v>
      </c>
      <c r="HB47" s="1">
        <v>93.3</v>
      </c>
      <c r="HC47" s="1">
        <v>94.3</v>
      </c>
      <c r="HD47" s="1">
        <v>94.1</v>
      </c>
      <c r="HE47" s="1">
        <v>91.9</v>
      </c>
      <c r="HF47" s="1">
        <v>92</v>
      </c>
      <c r="HG47" s="1">
        <v>92.5</v>
      </c>
    </row>
    <row r="48" spans="1:215" ht="15">
      <c r="A48" s="1"/>
      <c r="B48" s="19" t="s">
        <v>302</v>
      </c>
      <c r="C48" s="1">
        <v>2.5</v>
      </c>
      <c r="D48" s="1">
        <v>2.7</v>
      </c>
      <c r="E48" s="1">
        <v>2.9</v>
      </c>
      <c r="F48" s="1">
        <v>2.8</v>
      </c>
      <c r="G48" s="1">
        <v>1.8</v>
      </c>
      <c r="H48" s="1">
        <v>1.9</v>
      </c>
      <c r="I48" s="1">
        <v>0.5</v>
      </c>
      <c r="J48" s="1">
        <v>0.4</v>
      </c>
      <c r="K48" s="1">
        <v>0.3</v>
      </c>
      <c r="L48" s="1">
        <v>0.5</v>
      </c>
      <c r="M48" s="1">
        <v>0.3</v>
      </c>
      <c r="N48" s="1">
        <v>0.4</v>
      </c>
      <c r="O48" s="1">
        <v>0.4</v>
      </c>
      <c r="P48" s="1">
        <v>0.4</v>
      </c>
      <c r="Q48" s="1">
        <v>0.4</v>
      </c>
      <c r="R48" s="1">
        <v>0.7</v>
      </c>
      <c r="S48" s="1">
        <v>0.8</v>
      </c>
      <c r="T48" s="1">
        <v>0.8</v>
      </c>
      <c r="U48" s="1">
        <v>0.9</v>
      </c>
      <c r="V48" s="1">
        <v>0.8</v>
      </c>
      <c r="W48" s="1">
        <v>0.9</v>
      </c>
      <c r="Y48" s="1"/>
      <c r="Z48" s="19" t="s">
        <v>302</v>
      </c>
      <c r="AA48" s="1">
        <v>1.8</v>
      </c>
      <c r="AB48" s="1">
        <v>1.8</v>
      </c>
      <c r="AC48" s="1">
        <v>2.1</v>
      </c>
      <c r="AD48" s="1">
        <v>2.5</v>
      </c>
      <c r="AE48" s="1">
        <v>2.4</v>
      </c>
      <c r="AF48" s="1">
        <v>1.9</v>
      </c>
      <c r="AG48" s="1">
        <v>0.5</v>
      </c>
      <c r="AH48" s="1">
        <v>0.5</v>
      </c>
      <c r="AI48" s="1">
        <v>0.5</v>
      </c>
      <c r="AJ48" s="1">
        <v>0.6</v>
      </c>
      <c r="AK48" s="1">
        <v>0.5</v>
      </c>
      <c r="AL48" s="1">
        <v>0.5</v>
      </c>
      <c r="AM48" s="1">
        <v>0.4</v>
      </c>
      <c r="AN48" s="1">
        <v>0.5</v>
      </c>
      <c r="AO48" s="1">
        <v>0.5</v>
      </c>
      <c r="AP48" s="1">
        <v>0.6</v>
      </c>
      <c r="AQ48" s="1">
        <v>0.6</v>
      </c>
      <c r="AR48" s="1">
        <v>0.6</v>
      </c>
      <c r="AS48" s="1">
        <v>0.7</v>
      </c>
      <c r="AT48" s="1">
        <v>0.7</v>
      </c>
      <c r="AU48" s="1">
        <v>0.9</v>
      </c>
      <c r="AW48" s="22"/>
      <c r="AX48" s="29" t="s">
        <v>303</v>
      </c>
      <c r="AY48" s="22">
        <v>3.7</v>
      </c>
      <c r="AZ48" s="22">
        <v>3.4</v>
      </c>
      <c r="BA48" s="22">
        <v>3.4</v>
      </c>
      <c r="BB48" s="22">
        <v>3.9</v>
      </c>
      <c r="BC48" s="22">
        <v>3</v>
      </c>
      <c r="BD48" s="22">
        <v>3.6</v>
      </c>
      <c r="BE48" s="22">
        <v>1.1000000000000001</v>
      </c>
      <c r="BF48" s="22">
        <v>0.8</v>
      </c>
      <c r="BG48" s="22">
        <v>0.7</v>
      </c>
      <c r="BH48" s="22">
        <v>0.9</v>
      </c>
      <c r="BI48" s="22">
        <v>0.8</v>
      </c>
      <c r="BJ48" s="22">
        <v>0.8</v>
      </c>
      <c r="BK48" s="22">
        <v>0.5</v>
      </c>
      <c r="BL48" s="22">
        <v>0.5</v>
      </c>
      <c r="BM48" s="22">
        <v>0.5</v>
      </c>
      <c r="BN48" s="22">
        <v>0.5</v>
      </c>
      <c r="BO48" s="22">
        <v>0.6</v>
      </c>
      <c r="BP48" s="22">
        <v>0.5</v>
      </c>
      <c r="BQ48" s="22">
        <v>0.6</v>
      </c>
      <c r="BR48" s="22">
        <v>0.5</v>
      </c>
      <c r="BS48" s="22">
        <v>0.6</v>
      </c>
      <c r="BT48" s="38"/>
      <c r="BU48" s="22"/>
      <c r="BV48" s="29" t="s">
        <v>303</v>
      </c>
      <c r="BW48" s="22">
        <v>1.7</v>
      </c>
      <c r="BX48" s="22">
        <v>1.4</v>
      </c>
      <c r="BY48" s="22">
        <v>1.2</v>
      </c>
      <c r="BZ48" s="22">
        <v>1.4</v>
      </c>
      <c r="CA48" s="22">
        <v>1.2</v>
      </c>
      <c r="CB48" s="22">
        <v>1.3</v>
      </c>
      <c r="CC48" s="22">
        <v>0.7</v>
      </c>
      <c r="CD48" s="22">
        <v>0.6</v>
      </c>
      <c r="CE48" s="22">
        <v>0.8</v>
      </c>
      <c r="CF48" s="22">
        <v>0.7</v>
      </c>
      <c r="CG48" s="22">
        <v>0.8</v>
      </c>
      <c r="CH48" s="22">
        <v>0.7</v>
      </c>
      <c r="CI48" s="22">
        <v>0.7</v>
      </c>
      <c r="CJ48" s="22">
        <v>0.8</v>
      </c>
      <c r="CK48" s="22">
        <v>0.8</v>
      </c>
      <c r="CL48" s="22">
        <v>1</v>
      </c>
      <c r="CM48" s="22">
        <v>1.2</v>
      </c>
      <c r="CN48" s="22">
        <v>1.2</v>
      </c>
      <c r="CO48" s="22">
        <v>1.3</v>
      </c>
      <c r="CP48" s="22">
        <v>1.2</v>
      </c>
      <c r="CQ48" s="22">
        <v>1.4</v>
      </c>
      <c r="CR48" s="38"/>
      <c r="CS48" s="22"/>
      <c r="CT48" s="29" t="s">
        <v>303</v>
      </c>
      <c r="CU48" s="22">
        <v>1.1000000000000001</v>
      </c>
      <c r="CV48" s="22">
        <v>1</v>
      </c>
      <c r="CW48" s="22">
        <v>1</v>
      </c>
      <c r="CX48" s="22">
        <v>1</v>
      </c>
      <c r="CY48" s="22">
        <v>1</v>
      </c>
      <c r="CZ48" s="22">
        <v>1.2</v>
      </c>
      <c r="DA48" s="22">
        <v>0.3</v>
      </c>
      <c r="DB48" s="22">
        <v>0.3</v>
      </c>
      <c r="DC48" s="22">
        <v>0.3</v>
      </c>
      <c r="DD48" s="22">
        <v>0.4</v>
      </c>
      <c r="DE48" s="22">
        <v>0.5</v>
      </c>
      <c r="DF48" s="22">
        <v>0.5</v>
      </c>
      <c r="DG48" s="22">
        <v>0.6</v>
      </c>
      <c r="DH48" s="22">
        <v>0.7</v>
      </c>
      <c r="DI48" s="22">
        <v>0.8</v>
      </c>
      <c r="DJ48" s="22">
        <v>1</v>
      </c>
      <c r="DK48" s="22">
        <v>1.1000000000000001</v>
      </c>
      <c r="DL48" s="22">
        <v>1.2</v>
      </c>
      <c r="DM48" s="22">
        <v>1.4</v>
      </c>
      <c r="DN48" s="22">
        <v>1.3</v>
      </c>
      <c r="DO48" s="22">
        <v>1.5</v>
      </c>
      <c r="DP48" s="38"/>
      <c r="DQ48" s="22"/>
      <c r="DR48" s="29" t="s">
        <v>303</v>
      </c>
      <c r="DS48" s="22">
        <v>1.6</v>
      </c>
      <c r="DT48" s="22">
        <v>1.4</v>
      </c>
      <c r="DU48" s="22">
        <v>1.6</v>
      </c>
      <c r="DV48" s="22">
        <v>1.8</v>
      </c>
      <c r="DW48" s="22">
        <v>1.6</v>
      </c>
      <c r="DX48" s="22">
        <v>1.8</v>
      </c>
      <c r="DY48" s="22">
        <v>0.7</v>
      </c>
      <c r="DZ48" s="22">
        <v>0.7</v>
      </c>
      <c r="EA48" s="22">
        <v>0.8</v>
      </c>
      <c r="EB48" s="22">
        <v>0.8</v>
      </c>
      <c r="EC48" s="22">
        <v>0.6</v>
      </c>
      <c r="ED48" s="22">
        <v>0.5</v>
      </c>
      <c r="EE48" s="22">
        <v>0.4</v>
      </c>
      <c r="EF48" s="22">
        <v>0.3</v>
      </c>
      <c r="EG48" s="22">
        <v>0.3</v>
      </c>
      <c r="EH48" s="22">
        <v>0.3</v>
      </c>
      <c r="EI48" s="22">
        <v>0.3</v>
      </c>
      <c r="EJ48" s="22">
        <v>0.3</v>
      </c>
      <c r="EK48" s="22">
        <v>0.3</v>
      </c>
      <c r="EL48" s="22">
        <v>0.3</v>
      </c>
      <c r="EM48" s="22">
        <v>0.3</v>
      </c>
      <c r="EO48" s="1"/>
      <c r="EP48" s="10" t="s">
        <v>302</v>
      </c>
      <c r="EQ48" s="1">
        <v>5.6</v>
      </c>
      <c r="ER48" s="1">
        <v>4.9000000000000004</v>
      </c>
      <c r="ES48" s="1">
        <v>5.7</v>
      </c>
      <c r="ET48" s="1">
        <v>6.5</v>
      </c>
      <c r="EU48" s="1">
        <v>6.1</v>
      </c>
      <c r="EV48" s="1">
        <v>6.9</v>
      </c>
      <c r="EW48" s="1">
        <v>3</v>
      </c>
      <c r="EX48" s="1">
        <v>2.7</v>
      </c>
      <c r="EY48" s="1">
        <v>2.4</v>
      </c>
      <c r="EZ48" s="1">
        <v>2.6</v>
      </c>
      <c r="FA48" s="1">
        <v>2.1</v>
      </c>
      <c r="FB48" s="1">
        <v>2.1</v>
      </c>
      <c r="FC48" s="1">
        <v>1.5</v>
      </c>
      <c r="FD48" s="1">
        <v>1.3</v>
      </c>
      <c r="FE48" s="1">
        <v>1.2</v>
      </c>
      <c r="FF48" s="1">
        <v>1.2</v>
      </c>
      <c r="FG48" s="1">
        <v>1.1000000000000001</v>
      </c>
      <c r="FH48" s="1">
        <v>1.2</v>
      </c>
      <c r="FI48" s="1">
        <v>1.3</v>
      </c>
      <c r="FJ48" s="1">
        <v>1.2</v>
      </c>
      <c r="FK48" s="1">
        <v>1.4</v>
      </c>
      <c r="FM48" s="1"/>
      <c r="FN48" s="10" t="s">
        <v>302</v>
      </c>
      <c r="FO48" s="1">
        <v>4.0999999999999996</v>
      </c>
      <c r="FP48" s="1">
        <v>4.8</v>
      </c>
      <c r="FQ48" s="1">
        <v>5.5</v>
      </c>
      <c r="FR48" s="1">
        <v>4.5</v>
      </c>
      <c r="FS48" s="1">
        <v>3.8</v>
      </c>
      <c r="FT48" s="1">
        <v>4.4000000000000004</v>
      </c>
      <c r="FU48" s="1">
        <v>0.8</v>
      </c>
      <c r="FV48" s="1">
        <v>0.8</v>
      </c>
      <c r="FW48" s="1">
        <v>1</v>
      </c>
      <c r="FX48" s="1">
        <v>1.2</v>
      </c>
      <c r="FY48" s="1">
        <v>1.3</v>
      </c>
      <c r="FZ48" s="1">
        <v>1.3</v>
      </c>
      <c r="GA48" s="1">
        <v>1.1000000000000001</v>
      </c>
      <c r="GB48" s="1">
        <v>1</v>
      </c>
      <c r="GC48" s="1">
        <v>1.1000000000000001</v>
      </c>
      <c r="GD48" s="1">
        <v>1.2</v>
      </c>
      <c r="GE48" s="1">
        <v>1.1000000000000001</v>
      </c>
      <c r="GF48" s="1">
        <v>1.2</v>
      </c>
      <c r="GG48" s="1">
        <v>1.3</v>
      </c>
      <c r="GH48" s="1">
        <v>1.3</v>
      </c>
      <c r="GI48" s="1">
        <v>1.7</v>
      </c>
      <c r="GK48" s="1"/>
      <c r="GL48" s="10" t="s">
        <v>302</v>
      </c>
      <c r="GM48" s="1">
        <v>4.5999999999999996</v>
      </c>
      <c r="GN48" s="1">
        <v>5.6</v>
      </c>
      <c r="GO48" s="1">
        <v>5.7</v>
      </c>
      <c r="GP48" s="1">
        <v>5.5</v>
      </c>
      <c r="GQ48" s="1">
        <v>4.4000000000000004</v>
      </c>
      <c r="GR48" s="1">
        <v>4.5</v>
      </c>
      <c r="GS48" s="1">
        <v>1</v>
      </c>
      <c r="GT48" s="1">
        <v>1.1000000000000001</v>
      </c>
      <c r="GU48" s="1">
        <v>1.3</v>
      </c>
      <c r="GV48" s="1">
        <v>1.1000000000000001</v>
      </c>
      <c r="GW48" s="1">
        <v>1.1000000000000001</v>
      </c>
      <c r="GX48" s="1">
        <v>1.2</v>
      </c>
      <c r="GY48" s="1">
        <v>1.2</v>
      </c>
      <c r="GZ48" s="1">
        <v>1.4</v>
      </c>
      <c r="HA48" s="1">
        <v>1.5</v>
      </c>
      <c r="HB48" s="1">
        <v>1.7</v>
      </c>
      <c r="HC48" s="1">
        <v>1.9</v>
      </c>
      <c r="HD48" s="1">
        <v>2.1</v>
      </c>
      <c r="HE48" s="1">
        <v>2.2999999999999998</v>
      </c>
      <c r="HF48" s="1">
        <v>2.5</v>
      </c>
      <c r="HG48" s="1">
        <v>2.9</v>
      </c>
    </row>
    <row r="49" spans="1:215" ht="15">
      <c r="A49" s="1"/>
      <c r="B49" s="19" t="s">
        <v>304</v>
      </c>
      <c r="C49" s="2" t="s">
        <v>305</v>
      </c>
      <c r="D49" s="2" t="s">
        <v>305</v>
      </c>
      <c r="E49" s="2" t="s">
        <v>305</v>
      </c>
      <c r="F49" s="2" t="s">
        <v>305</v>
      </c>
      <c r="G49" s="2" t="s">
        <v>305</v>
      </c>
      <c r="H49" s="2" t="s">
        <v>305</v>
      </c>
      <c r="I49" s="2" t="s">
        <v>305</v>
      </c>
      <c r="J49" s="2" t="s">
        <v>305</v>
      </c>
      <c r="K49" s="2" t="s">
        <v>305</v>
      </c>
      <c r="L49" s="2" t="s">
        <v>305</v>
      </c>
      <c r="M49" s="2" t="s">
        <v>305</v>
      </c>
      <c r="N49" s="2">
        <v>3.5</v>
      </c>
      <c r="O49" s="2">
        <v>3.5</v>
      </c>
      <c r="P49" s="2">
        <v>0.8</v>
      </c>
      <c r="Q49" s="2">
        <v>12.8</v>
      </c>
      <c r="R49" s="2" t="s">
        <v>305</v>
      </c>
      <c r="S49" s="2" t="s">
        <v>305</v>
      </c>
      <c r="T49" s="2" t="s">
        <v>305</v>
      </c>
      <c r="U49" s="2" t="s">
        <v>305</v>
      </c>
      <c r="V49" s="2" t="s">
        <v>305</v>
      </c>
      <c r="W49" s="2" t="s">
        <v>305</v>
      </c>
      <c r="Y49" s="1"/>
      <c r="Z49" s="19" t="s">
        <v>304</v>
      </c>
      <c r="AA49" s="2" t="s">
        <v>305</v>
      </c>
      <c r="AB49" s="2" t="s">
        <v>305</v>
      </c>
      <c r="AC49" s="2" t="s">
        <v>305</v>
      </c>
      <c r="AD49" s="2" t="s">
        <v>305</v>
      </c>
      <c r="AE49" s="2" t="s">
        <v>305</v>
      </c>
      <c r="AF49" s="2" t="s">
        <v>305</v>
      </c>
      <c r="AG49" s="2" t="s">
        <v>305</v>
      </c>
      <c r="AH49" s="2" t="s">
        <v>305</v>
      </c>
      <c r="AI49" s="2" t="s">
        <v>305</v>
      </c>
      <c r="AJ49" s="2" t="s">
        <v>305</v>
      </c>
      <c r="AK49" s="2" t="s">
        <v>305</v>
      </c>
      <c r="AL49" s="2">
        <v>3.4</v>
      </c>
      <c r="AM49" s="2">
        <v>3.4</v>
      </c>
      <c r="AN49" s="2">
        <v>1.1000000000000001</v>
      </c>
      <c r="AO49" s="2">
        <v>0.2</v>
      </c>
      <c r="AP49" s="2" t="s">
        <v>305</v>
      </c>
      <c r="AQ49" s="2" t="s">
        <v>305</v>
      </c>
      <c r="AR49" s="2" t="s">
        <v>305</v>
      </c>
      <c r="AS49" s="2" t="s">
        <v>305</v>
      </c>
      <c r="AT49" s="2" t="s">
        <v>305</v>
      </c>
      <c r="AU49" s="2" t="s">
        <v>305</v>
      </c>
      <c r="AW49" s="22"/>
      <c r="AX49" s="29" t="s">
        <v>306</v>
      </c>
      <c r="AY49" s="23" t="s">
        <v>307</v>
      </c>
      <c r="AZ49" s="23" t="s">
        <v>307</v>
      </c>
      <c r="BA49" s="23" t="s">
        <v>307</v>
      </c>
      <c r="BB49" s="23" t="s">
        <v>307</v>
      </c>
      <c r="BC49" s="23" t="s">
        <v>307</v>
      </c>
      <c r="BD49" s="23" t="s">
        <v>307</v>
      </c>
      <c r="BE49" s="23" t="s">
        <v>307</v>
      </c>
      <c r="BF49" s="23" t="s">
        <v>307</v>
      </c>
      <c r="BG49" s="23" t="s">
        <v>307</v>
      </c>
      <c r="BH49" s="23" t="s">
        <v>307</v>
      </c>
      <c r="BI49" s="23" t="s">
        <v>307</v>
      </c>
      <c r="BJ49" s="23">
        <v>3.5</v>
      </c>
      <c r="BK49" s="23">
        <v>3.5</v>
      </c>
      <c r="BL49" s="23">
        <v>1.7</v>
      </c>
      <c r="BM49" s="23">
        <v>0.9</v>
      </c>
      <c r="BN49" s="23" t="s">
        <v>307</v>
      </c>
      <c r="BO49" s="23" t="s">
        <v>307</v>
      </c>
      <c r="BP49" s="23" t="s">
        <v>307</v>
      </c>
      <c r="BQ49" s="23" t="s">
        <v>307</v>
      </c>
      <c r="BR49" s="23" t="s">
        <v>307</v>
      </c>
      <c r="BS49" s="23" t="s">
        <v>307</v>
      </c>
      <c r="BT49" s="38"/>
      <c r="BU49" s="22"/>
      <c r="BV49" s="29" t="s">
        <v>306</v>
      </c>
      <c r="BW49" s="23" t="s">
        <v>307</v>
      </c>
      <c r="BX49" s="23" t="s">
        <v>307</v>
      </c>
      <c r="BY49" s="23" t="s">
        <v>307</v>
      </c>
      <c r="BZ49" s="23" t="s">
        <v>307</v>
      </c>
      <c r="CA49" s="23" t="s">
        <v>307</v>
      </c>
      <c r="CB49" s="23" t="s">
        <v>307</v>
      </c>
      <c r="CC49" s="23" t="s">
        <v>307</v>
      </c>
      <c r="CD49" s="23" t="s">
        <v>307</v>
      </c>
      <c r="CE49" s="23" t="s">
        <v>307</v>
      </c>
      <c r="CF49" s="23" t="s">
        <v>307</v>
      </c>
      <c r="CG49" s="23" t="s">
        <v>307</v>
      </c>
      <c r="CH49" s="23">
        <v>3.5</v>
      </c>
      <c r="CI49" s="23">
        <v>3.3</v>
      </c>
      <c r="CJ49" s="23">
        <v>3.3</v>
      </c>
      <c r="CK49" s="23">
        <v>3.5</v>
      </c>
      <c r="CL49" s="23" t="s">
        <v>307</v>
      </c>
      <c r="CM49" s="23" t="s">
        <v>307</v>
      </c>
      <c r="CN49" s="23" t="s">
        <v>307</v>
      </c>
      <c r="CO49" s="23" t="s">
        <v>307</v>
      </c>
      <c r="CP49" s="23" t="s">
        <v>307</v>
      </c>
      <c r="CQ49" s="23" t="s">
        <v>307</v>
      </c>
      <c r="CR49" s="38"/>
      <c r="CS49" s="22"/>
      <c r="CT49" s="29" t="s">
        <v>306</v>
      </c>
      <c r="CU49" s="23" t="s">
        <v>307</v>
      </c>
      <c r="CV49" s="23" t="s">
        <v>307</v>
      </c>
      <c r="CW49" s="23" t="s">
        <v>307</v>
      </c>
      <c r="CX49" s="23" t="s">
        <v>307</v>
      </c>
      <c r="CY49" s="23" t="s">
        <v>307</v>
      </c>
      <c r="CZ49" s="23" t="s">
        <v>307</v>
      </c>
      <c r="DA49" s="23" t="s">
        <v>307</v>
      </c>
      <c r="DB49" s="23">
        <v>3.4</v>
      </c>
      <c r="DC49" s="23">
        <v>4.2</v>
      </c>
      <c r="DD49" s="23">
        <v>4.0999999999999996</v>
      </c>
      <c r="DE49" s="23">
        <v>4.4000000000000004</v>
      </c>
      <c r="DF49" s="23">
        <v>4.9000000000000004</v>
      </c>
      <c r="DG49" s="23">
        <v>5.3</v>
      </c>
      <c r="DH49" s="23">
        <v>5.0999999999999996</v>
      </c>
      <c r="DI49" s="23">
        <v>5.4</v>
      </c>
      <c r="DJ49" s="23" t="s">
        <v>307</v>
      </c>
      <c r="DK49" s="23" t="s">
        <v>307</v>
      </c>
      <c r="DL49" s="23" t="s">
        <v>307</v>
      </c>
      <c r="DM49" s="23" t="s">
        <v>307</v>
      </c>
      <c r="DN49" s="23" t="s">
        <v>307</v>
      </c>
      <c r="DO49" s="23" t="s">
        <v>307</v>
      </c>
      <c r="DP49" s="38"/>
      <c r="DQ49" s="22"/>
      <c r="DR49" s="29" t="s">
        <v>306</v>
      </c>
      <c r="DS49" s="23" t="s">
        <v>307</v>
      </c>
      <c r="DT49" s="23" t="s">
        <v>307</v>
      </c>
      <c r="DU49" s="23" t="s">
        <v>307</v>
      </c>
      <c r="DV49" s="23" t="s">
        <v>307</v>
      </c>
      <c r="DW49" s="23" t="s">
        <v>307</v>
      </c>
      <c r="DX49" s="23" t="s">
        <v>307</v>
      </c>
      <c r="DY49" s="23" t="s">
        <v>307</v>
      </c>
      <c r="DZ49" s="23" t="s">
        <v>307</v>
      </c>
      <c r="EA49" s="23">
        <v>7.3</v>
      </c>
      <c r="EB49" s="23">
        <v>7.5</v>
      </c>
      <c r="EC49" s="23">
        <v>7.2</v>
      </c>
      <c r="ED49" s="23">
        <v>7.8</v>
      </c>
      <c r="EE49" s="23">
        <v>6.1</v>
      </c>
      <c r="EF49" s="23">
        <v>5.8</v>
      </c>
      <c r="EG49" s="23">
        <v>5.8</v>
      </c>
      <c r="EH49" s="23" t="s">
        <v>307</v>
      </c>
      <c r="EI49" s="23" t="s">
        <v>307</v>
      </c>
      <c r="EJ49" s="23" t="s">
        <v>307</v>
      </c>
      <c r="EK49" s="23" t="s">
        <v>307</v>
      </c>
      <c r="EL49" s="23" t="s">
        <v>307</v>
      </c>
      <c r="EM49" s="23" t="s">
        <v>307</v>
      </c>
      <c r="EO49" s="1"/>
      <c r="EP49" s="10" t="s">
        <v>304</v>
      </c>
      <c r="EQ49" s="2" t="s">
        <v>305</v>
      </c>
      <c r="ER49" s="2" t="s">
        <v>305</v>
      </c>
      <c r="ES49" s="2" t="s">
        <v>305</v>
      </c>
      <c r="ET49" s="2" t="s">
        <v>305</v>
      </c>
      <c r="EU49" s="2" t="s">
        <v>305</v>
      </c>
      <c r="EV49" s="2" t="s">
        <v>305</v>
      </c>
      <c r="EW49" s="2" t="s">
        <v>305</v>
      </c>
      <c r="EX49" s="2" t="s">
        <v>305</v>
      </c>
      <c r="EY49" s="2" t="s">
        <v>305</v>
      </c>
      <c r="EZ49" s="2" t="s">
        <v>305</v>
      </c>
      <c r="FA49" s="2" t="s">
        <v>305</v>
      </c>
      <c r="FB49" s="2">
        <v>6.7</v>
      </c>
      <c r="FC49" s="2">
        <v>6.1</v>
      </c>
      <c r="FD49" s="2">
        <v>6</v>
      </c>
      <c r="FE49" s="2">
        <v>6.7</v>
      </c>
      <c r="FF49" s="2" t="s">
        <v>305</v>
      </c>
      <c r="FG49" s="2" t="s">
        <v>305</v>
      </c>
      <c r="FH49" s="2" t="s">
        <v>305</v>
      </c>
      <c r="FI49" s="2" t="s">
        <v>305</v>
      </c>
      <c r="FJ49" s="2" t="s">
        <v>305</v>
      </c>
      <c r="FK49" s="2" t="s">
        <v>305</v>
      </c>
      <c r="FM49" s="1"/>
      <c r="FN49" s="10" t="s">
        <v>304</v>
      </c>
      <c r="FO49" s="2" t="s">
        <v>305</v>
      </c>
      <c r="FP49" s="2" t="s">
        <v>305</v>
      </c>
      <c r="FQ49" s="2" t="s">
        <v>305</v>
      </c>
      <c r="FR49" s="2" t="s">
        <v>305</v>
      </c>
      <c r="FS49" s="2" t="s">
        <v>305</v>
      </c>
      <c r="FT49" s="2" t="s">
        <v>305</v>
      </c>
      <c r="FU49" s="2" t="s">
        <v>305</v>
      </c>
      <c r="FV49" s="2" t="s">
        <v>305</v>
      </c>
      <c r="FW49" s="2" t="s">
        <v>305</v>
      </c>
      <c r="FX49" s="2" t="s">
        <v>305</v>
      </c>
      <c r="FY49" s="2" t="s">
        <v>305</v>
      </c>
      <c r="FZ49" s="2">
        <v>3.7</v>
      </c>
      <c r="GA49" s="2">
        <v>5</v>
      </c>
      <c r="GB49" s="2">
        <v>3.6</v>
      </c>
      <c r="GC49" s="2">
        <v>4.0999999999999996</v>
      </c>
      <c r="GD49" s="2" t="s">
        <v>305</v>
      </c>
      <c r="GE49" s="2" t="s">
        <v>305</v>
      </c>
      <c r="GF49" s="2" t="s">
        <v>305</v>
      </c>
      <c r="GG49" s="2" t="s">
        <v>305</v>
      </c>
      <c r="GH49" s="2" t="s">
        <v>305</v>
      </c>
      <c r="GI49" s="2" t="s">
        <v>305</v>
      </c>
      <c r="GK49" s="1"/>
      <c r="GL49" s="10" t="s">
        <v>304</v>
      </c>
      <c r="GM49" s="2" t="s">
        <v>305</v>
      </c>
      <c r="GN49" s="2" t="s">
        <v>305</v>
      </c>
      <c r="GO49" s="2" t="s">
        <v>305</v>
      </c>
      <c r="GP49" s="2" t="s">
        <v>305</v>
      </c>
      <c r="GQ49" s="2" t="s">
        <v>305</v>
      </c>
      <c r="GR49" s="2" t="s">
        <v>305</v>
      </c>
      <c r="GS49" s="2" t="s">
        <v>305</v>
      </c>
      <c r="GT49" s="2" t="s">
        <v>305</v>
      </c>
      <c r="GU49" s="2" t="s">
        <v>305</v>
      </c>
      <c r="GV49" s="2" t="s">
        <v>305</v>
      </c>
      <c r="GW49" s="2">
        <v>3.1</v>
      </c>
      <c r="GX49" s="2">
        <v>3.7</v>
      </c>
      <c r="GY49" s="2">
        <v>3.4</v>
      </c>
      <c r="GZ49" s="2">
        <v>3.1</v>
      </c>
      <c r="HA49" s="2">
        <v>3.2</v>
      </c>
      <c r="HB49" s="2" t="s">
        <v>305</v>
      </c>
      <c r="HC49" s="2" t="s">
        <v>305</v>
      </c>
      <c r="HD49" s="2" t="s">
        <v>305</v>
      </c>
      <c r="HE49" s="2" t="s">
        <v>305</v>
      </c>
      <c r="HF49" s="2" t="s">
        <v>305</v>
      </c>
      <c r="HG49" s="2" t="s">
        <v>305</v>
      </c>
    </row>
    <row r="50" spans="1:215" ht="15">
      <c r="A50" s="1"/>
      <c r="B50" s="19" t="s">
        <v>308</v>
      </c>
      <c r="C50" s="1">
        <v>0</v>
      </c>
      <c r="D50" s="2" t="s">
        <v>305</v>
      </c>
      <c r="E50" s="2" t="s">
        <v>305</v>
      </c>
      <c r="F50" s="2" t="s">
        <v>305</v>
      </c>
      <c r="G50" s="2" t="s">
        <v>305</v>
      </c>
      <c r="H50" s="2" t="s">
        <v>305</v>
      </c>
      <c r="I50" s="2" t="s">
        <v>305</v>
      </c>
      <c r="J50" s="2" t="s">
        <v>305</v>
      </c>
      <c r="K50" s="2" t="s">
        <v>305</v>
      </c>
      <c r="L50" s="2" t="s">
        <v>305</v>
      </c>
      <c r="M50" s="2" t="s">
        <v>305</v>
      </c>
      <c r="N50" s="2" t="s">
        <v>305</v>
      </c>
      <c r="O50" s="2" t="s">
        <v>305</v>
      </c>
      <c r="P50" s="2" t="s">
        <v>305</v>
      </c>
      <c r="Q50" s="2" t="s">
        <v>305</v>
      </c>
      <c r="R50" s="2" t="s">
        <v>305</v>
      </c>
      <c r="S50" s="2" t="s">
        <v>305</v>
      </c>
      <c r="T50" s="2" t="s">
        <v>305</v>
      </c>
      <c r="U50" s="2" t="s">
        <v>305</v>
      </c>
      <c r="V50" s="2" t="s">
        <v>305</v>
      </c>
      <c r="W50" s="2" t="s">
        <v>305</v>
      </c>
      <c r="Y50" s="1"/>
      <c r="Z50" s="19" t="s">
        <v>308</v>
      </c>
      <c r="AA50" s="1">
        <v>0</v>
      </c>
      <c r="AB50" s="2" t="s">
        <v>305</v>
      </c>
      <c r="AC50" s="2" t="s">
        <v>305</v>
      </c>
      <c r="AD50" s="2" t="s">
        <v>305</v>
      </c>
      <c r="AE50" s="2" t="s">
        <v>305</v>
      </c>
      <c r="AF50" s="2" t="s">
        <v>305</v>
      </c>
      <c r="AG50" s="2" t="s">
        <v>305</v>
      </c>
      <c r="AH50" s="2" t="s">
        <v>305</v>
      </c>
      <c r="AI50" s="2" t="s">
        <v>305</v>
      </c>
      <c r="AJ50" s="2" t="s">
        <v>305</v>
      </c>
      <c r="AK50" s="2" t="s">
        <v>305</v>
      </c>
      <c r="AL50" s="2" t="s">
        <v>305</v>
      </c>
      <c r="AM50" s="2" t="s">
        <v>305</v>
      </c>
      <c r="AN50" s="2" t="s">
        <v>305</v>
      </c>
      <c r="AO50" s="2" t="s">
        <v>305</v>
      </c>
      <c r="AP50" s="2" t="s">
        <v>305</v>
      </c>
      <c r="AQ50" s="2" t="s">
        <v>305</v>
      </c>
      <c r="AR50" s="2" t="s">
        <v>305</v>
      </c>
      <c r="AS50" s="2" t="s">
        <v>305</v>
      </c>
      <c r="AT50" s="2" t="s">
        <v>305</v>
      </c>
      <c r="AU50" s="2" t="s">
        <v>305</v>
      </c>
      <c r="AW50" s="22"/>
      <c r="AX50" s="29" t="s">
        <v>309</v>
      </c>
      <c r="AY50" s="22">
        <v>0</v>
      </c>
      <c r="AZ50" s="23" t="s">
        <v>307</v>
      </c>
      <c r="BA50" s="23" t="s">
        <v>307</v>
      </c>
      <c r="BB50" s="23" t="s">
        <v>307</v>
      </c>
      <c r="BC50" s="23" t="s">
        <v>307</v>
      </c>
      <c r="BD50" s="23" t="s">
        <v>307</v>
      </c>
      <c r="BE50" s="23" t="s">
        <v>307</v>
      </c>
      <c r="BF50" s="23" t="s">
        <v>307</v>
      </c>
      <c r="BG50" s="23" t="s">
        <v>307</v>
      </c>
      <c r="BH50" s="23" t="s">
        <v>307</v>
      </c>
      <c r="BI50" s="23" t="s">
        <v>307</v>
      </c>
      <c r="BJ50" s="23" t="s">
        <v>307</v>
      </c>
      <c r="BK50" s="23" t="s">
        <v>307</v>
      </c>
      <c r="BL50" s="23" t="s">
        <v>307</v>
      </c>
      <c r="BM50" s="23" t="s">
        <v>307</v>
      </c>
      <c r="BN50" s="23" t="s">
        <v>307</v>
      </c>
      <c r="BO50" s="23" t="s">
        <v>307</v>
      </c>
      <c r="BP50" s="23" t="s">
        <v>307</v>
      </c>
      <c r="BQ50" s="23" t="s">
        <v>307</v>
      </c>
      <c r="BR50" s="23" t="s">
        <v>307</v>
      </c>
      <c r="BS50" s="23" t="s">
        <v>307</v>
      </c>
      <c r="BT50" s="38"/>
      <c r="BU50" s="22"/>
      <c r="BV50" s="29" t="s">
        <v>309</v>
      </c>
      <c r="BW50" s="22">
        <v>0</v>
      </c>
      <c r="BX50" s="23" t="s">
        <v>307</v>
      </c>
      <c r="BY50" s="23" t="s">
        <v>307</v>
      </c>
      <c r="BZ50" s="23" t="s">
        <v>307</v>
      </c>
      <c r="CA50" s="23" t="s">
        <v>307</v>
      </c>
      <c r="CB50" s="23" t="s">
        <v>307</v>
      </c>
      <c r="CC50" s="23" t="s">
        <v>307</v>
      </c>
      <c r="CD50" s="23" t="s">
        <v>307</v>
      </c>
      <c r="CE50" s="23" t="s">
        <v>307</v>
      </c>
      <c r="CF50" s="23" t="s">
        <v>307</v>
      </c>
      <c r="CG50" s="23" t="s">
        <v>307</v>
      </c>
      <c r="CH50" s="23" t="s">
        <v>307</v>
      </c>
      <c r="CI50" s="23" t="s">
        <v>307</v>
      </c>
      <c r="CJ50" s="23" t="s">
        <v>307</v>
      </c>
      <c r="CK50" s="23" t="s">
        <v>307</v>
      </c>
      <c r="CL50" s="23" t="s">
        <v>307</v>
      </c>
      <c r="CM50" s="23" t="s">
        <v>307</v>
      </c>
      <c r="CN50" s="23" t="s">
        <v>307</v>
      </c>
      <c r="CO50" s="23" t="s">
        <v>307</v>
      </c>
      <c r="CP50" s="23" t="s">
        <v>307</v>
      </c>
      <c r="CQ50" s="23" t="s">
        <v>307</v>
      </c>
      <c r="CR50" s="38"/>
      <c r="CS50" s="22"/>
      <c r="CT50" s="29" t="s">
        <v>309</v>
      </c>
      <c r="CU50" s="22">
        <v>0</v>
      </c>
      <c r="CV50" s="23" t="s">
        <v>307</v>
      </c>
      <c r="CW50" s="23" t="s">
        <v>307</v>
      </c>
      <c r="CX50" s="23" t="s">
        <v>307</v>
      </c>
      <c r="CY50" s="23" t="s">
        <v>307</v>
      </c>
      <c r="CZ50" s="23" t="s">
        <v>307</v>
      </c>
      <c r="DA50" s="23" t="s">
        <v>307</v>
      </c>
      <c r="DB50" s="23" t="s">
        <v>307</v>
      </c>
      <c r="DC50" s="23" t="s">
        <v>307</v>
      </c>
      <c r="DD50" s="23" t="s">
        <v>307</v>
      </c>
      <c r="DE50" s="23" t="s">
        <v>307</v>
      </c>
      <c r="DF50" s="23" t="s">
        <v>307</v>
      </c>
      <c r="DG50" s="23" t="s">
        <v>307</v>
      </c>
      <c r="DH50" s="23" t="s">
        <v>307</v>
      </c>
      <c r="DI50" s="23" t="s">
        <v>307</v>
      </c>
      <c r="DJ50" s="23" t="s">
        <v>307</v>
      </c>
      <c r="DK50" s="23" t="s">
        <v>307</v>
      </c>
      <c r="DL50" s="23" t="s">
        <v>307</v>
      </c>
      <c r="DM50" s="23" t="s">
        <v>307</v>
      </c>
      <c r="DN50" s="23" t="s">
        <v>307</v>
      </c>
      <c r="DO50" s="23" t="s">
        <v>307</v>
      </c>
      <c r="DP50" s="38"/>
      <c r="DQ50" s="22"/>
      <c r="DR50" s="29" t="s">
        <v>309</v>
      </c>
      <c r="DS50" s="22">
        <v>0</v>
      </c>
      <c r="DT50" s="23" t="s">
        <v>307</v>
      </c>
      <c r="DU50" s="23" t="s">
        <v>307</v>
      </c>
      <c r="DV50" s="23" t="s">
        <v>307</v>
      </c>
      <c r="DW50" s="23" t="s">
        <v>307</v>
      </c>
      <c r="DX50" s="23" t="s">
        <v>307</v>
      </c>
      <c r="DY50" s="23" t="s">
        <v>307</v>
      </c>
      <c r="DZ50" s="23" t="s">
        <v>307</v>
      </c>
      <c r="EA50" s="23" t="s">
        <v>307</v>
      </c>
      <c r="EB50" s="23" t="s">
        <v>307</v>
      </c>
      <c r="EC50" s="23" t="s">
        <v>307</v>
      </c>
      <c r="ED50" s="23" t="s">
        <v>307</v>
      </c>
      <c r="EE50" s="23" t="s">
        <v>307</v>
      </c>
      <c r="EF50" s="23" t="s">
        <v>307</v>
      </c>
      <c r="EG50" s="23" t="s">
        <v>307</v>
      </c>
      <c r="EH50" s="23" t="s">
        <v>307</v>
      </c>
      <c r="EI50" s="23" t="s">
        <v>307</v>
      </c>
      <c r="EJ50" s="23" t="s">
        <v>307</v>
      </c>
      <c r="EK50" s="23" t="s">
        <v>307</v>
      </c>
      <c r="EL50" s="23" t="s">
        <v>307</v>
      </c>
      <c r="EM50" s="23" t="s">
        <v>307</v>
      </c>
      <c r="EO50" s="1"/>
      <c r="EP50" s="10" t="s">
        <v>308</v>
      </c>
      <c r="EQ50" s="1">
        <v>0</v>
      </c>
      <c r="ER50" s="2" t="s">
        <v>305</v>
      </c>
      <c r="ES50" s="2" t="s">
        <v>305</v>
      </c>
      <c r="ET50" s="2" t="s">
        <v>305</v>
      </c>
      <c r="EU50" s="2" t="s">
        <v>305</v>
      </c>
      <c r="EV50" s="2" t="s">
        <v>305</v>
      </c>
      <c r="EW50" s="2" t="s">
        <v>305</v>
      </c>
      <c r="EX50" s="2" t="s">
        <v>305</v>
      </c>
      <c r="EY50" s="2" t="s">
        <v>305</v>
      </c>
      <c r="EZ50" s="2" t="s">
        <v>305</v>
      </c>
      <c r="FA50" s="2" t="s">
        <v>305</v>
      </c>
      <c r="FB50" s="2" t="s">
        <v>305</v>
      </c>
      <c r="FC50" s="2" t="s">
        <v>305</v>
      </c>
      <c r="FD50" s="2" t="s">
        <v>305</v>
      </c>
      <c r="FE50" s="2" t="s">
        <v>305</v>
      </c>
      <c r="FF50" s="2" t="s">
        <v>305</v>
      </c>
      <c r="FG50" s="2" t="s">
        <v>305</v>
      </c>
      <c r="FH50" s="2" t="s">
        <v>305</v>
      </c>
      <c r="FI50" s="2" t="s">
        <v>305</v>
      </c>
      <c r="FJ50" s="2" t="s">
        <v>305</v>
      </c>
      <c r="FK50" s="2" t="s">
        <v>305</v>
      </c>
      <c r="FM50" s="1"/>
      <c r="FN50" s="10" t="s">
        <v>308</v>
      </c>
      <c r="FO50" s="1">
        <v>0</v>
      </c>
      <c r="FP50" s="2" t="s">
        <v>305</v>
      </c>
      <c r="FQ50" s="2" t="s">
        <v>305</v>
      </c>
      <c r="FR50" s="2" t="s">
        <v>305</v>
      </c>
      <c r="FS50" s="2" t="s">
        <v>305</v>
      </c>
      <c r="FT50" s="2" t="s">
        <v>305</v>
      </c>
      <c r="FU50" s="2" t="s">
        <v>305</v>
      </c>
      <c r="FV50" s="2" t="s">
        <v>305</v>
      </c>
      <c r="FW50" s="2" t="s">
        <v>305</v>
      </c>
      <c r="FX50" s="2" t="s">
        <v>305</v>
      </c>
      <c r="FY50" s="2" t="s">
        <v>305</v>
      </c>
      <c r="FZ50" s="2" t="s">
        <v>305</v>
      </c>
      <c r="GA50" s="2" t="s">
        <v>305</v>
      </c>
      <c r="GB50" s="2" t="s">
        <v>305</v>
      </c>
      <c r="GC50" s="2" t="s">
        <v>305</v>
      </c>
      <c r="GD50" s="2" t="s">
        <v>305</v>
      </c>
      <c r="GE50" s="2" t="s">
        <v>305</v>
      </c>
      <c r="GF50" s="2" t="s">
        <v>305</v>
      </c>
      <c r="GG50" s="2" t="s">
        <v>305</v>
      </c>
      <c r="GH50" s="2" t="s">
        <v>305</v>
      </c>
      <c r="GI50" s="2" t="s">
        <v>305</v>
      </c>
      <c r="GK50" s="1"/>
      <c r="GL50" s="10" t="s">
        <v>308</v>
      </c>
      <c r="GM50" s="1">
        <v>0</v>
      </c>
      <c r="GN50" s="2" t="s">
        <v>305</v>
      </c>
      <c r="GO50" s="2" t="s">
        <v>305</v>
      </c>
      <c r="GP50" s="2" t="s">
        <v>305</v>
      </c>
      <c r="GQ50" s="2" t="s">
        <v>305</v>
      </c>
      <c r="GR50" s="2" t="s">
        <v>305</v>
      </c>
      <c r="GS50" s="2" t="s">
        <v>305</v>
      </c>
      <c r="GT50" s="2" t="s">
        <v>305</v>
      </c>
      <c r="GU50" s="2" t="s">
        <v>305</v>
      </c>
      <c r="GV50" s="2" t="s">
        <v>305</v>
      </c>
      <c r="GW50" s="2" t="s">
        <v>305</v>
      </c>
      <c r="GX50" s="2" t="s">
        <v>305</v>
      </c>
      <c r="GY50" s="2" t="s">
        <v>305</v>
      </c>
      <c r="GZ50" s="2" t="s">
        <v>305</v>
      </c>
      <c r="HA50" s="2" t="s">
        <v>305</v>
      </c>
      <c r="HB50" s="2" t="s">
        <v>305</v>
      </c>
      <c r="HC50" s="2" t="s">
        <v>305</v>
      </c>
      <c r="HD50" s="2" t="s">
        <v>305</v>
      </c>
      <c r="HE50" s="2" t="s">
        <v>305</v>
      </c>
      <c r="HF50" s="2" t="s">
        <v>305</v>
      </c>
      <c r="HG50" s="2" t="s">
        <v>305</v>
      </c>
    </row>
    <row r="51" spans="1:215" ht="15">
      <c r="A51" s="1"/>
      <c r="B51" s="19" t="s">
        <v>310</v>
      </c>
      <c r="C51" s="1">
        <v>0.8</v>
      </c>
      <c r="D51" s="1">
        <v>1.5</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Y51" s="1"/>
      <c r="Z51" s="19" t="s">
        <v>310</v>
      </c>
      <c r="AA51" s="1">
        <v>0.7</v>
      </c>
      <c r="AB51" s="1">
        <v>0.8</v>
      </c>
      <c r="AC51" s="1">
        <v>0.6</v>
      </c>
      <c r="AD51" s="1">
        <v>0.6</v>
      </c>
      <c r="AE51" s="1">
        <v>0.5</v>
      </c>
      <c r="AF51" s="1">
        <v>0.5</v>
      </c>
      <c r="AG51" s="1">
        <v>0.8</v>
      </c>
      <c r="AH51" s="1">
        <v>0.8</v>
      </c>
      <c r="AI51" s="1">
        <v>0.8</v>
      </c>
      <c r="AJ51" s="1">
        <v>0.8</v>
      </c>
      <c r="AK51" s="1">
        <v>0.8</v>
      </c>
      <c r="AL51" s="1">
        <v>0.5</v>
      </c>
      <c r="AM51" s="1">
        <v>0.4</v>
      </c>
      <c r="AN51" s="1">
        <v>0.4</v>
      </c>
      <c r="AO51" s="1">
        <v>0.4</v>
      </c>
      <c r="AP51" s="1">
        <v>0.4</v>
      </c>
      <c r="AQ51" s="1">
        <v>0.3</v>
      </c>
      <c r="AR51" s="1">
        <v>0.2</v>
      </c>
      <c r="AS51" s="1">
        <v>0</v>
      </c>
      <c r="AT51" s="1">
        <v>0</v>
      </c>
      <c r="AU51" s="1">
        <v>0</v>
      </c>
      <c r="AW51" s="22"/>
      <c r="AX51" s="29" t="s">
        <v>311</v>
      </c>
      <c r="AY51" s="22">
        <v>1.4</v>
      </c>
      <c r="AZ51" s="22">
        <v>1.5</v>
      </c>
      <c r="BA51" s="22">
        <v>0.3</v>
      </c>
      <c r="BB51" s="22">
        <v>0.2</v>
      </c>
      <c r="BC51" s="22">
        <v>0.2</v>
      </c>
      <c r="BD51" s="22">
        <v>0.1</v>
      </c>
      <c r="BE51" s="22">
        <v>0.2</v>
      </c>
      <c r="BF51" s="22">
        <v>0.2</v>
      </c>
      <c r="BG51" s="22">
        <v>0.3</v>
      </c>
      <c r="BH51" s="22">
        <v>0.3</v>
      </c>
      <c r="BI51" s="22">
        <v>0.2</v>
      </c>
      <c r="BJ51" s="22">
        <v>0.2</v>
      </c>
      <c r="BK51" s="22">
        <v>0.1</v>
      </c>
      <c r="BL51" s="22">
        <v>0.1</v>
      </c>
      <c r="BM51" s="22">
        <v>0</v>
      </c>
      <c r="BN51" s="22">
        <v>0.2</v>
      </c>
      <c r="BO51" s="22">
        <v>0.1</v>
      </c>
      <c r="BP51" s="22">
        <v>0.1</v>
      </c>
      <c r="BQ51" s="22">
        <v>0.1</v>
      </c>
      <c r="BR51" s="22">
        <v>0.2</v>
      </c>
      <c r="BS51" s="22">
        <v>0.1</v>
      </c>
      <c r="BT51" s="38"/>
      <c r="BU51" s="22"/>
      <c r="BV51" s="29" t="s">
        <v>311</v>
      </c>
      <c r="BW51" s="22">
        <v>0.8</v>
      </c>
      <c r="BX51" s="22">
        <v>1.3</v>
      </c>
      <c r="BY51" s="22">
        <v>0.6</v>
      </c>
      <c r="BZ51" s="22">
        <v>0.4</v>
      </c>
      <c r="CA51" s="22">
        <v>0.6</v>
      </c>
      <c r="CB51" s="22">
        <v>0.4</v>
      </c>
      <c r="CC51" s="22">
        <v>0.9</v>
      </c>
      <c r="CD51" s="22">
        <v>1</v>
      </c>
      <c r="CE51" s="22">
        <v>0.9</v>
      </c>
      <c r="CF51" s="22">
        <v>0.6</v>
      </c>
      <c r="CG51" s="22">
        <v>0.8</v>
      </c>
      <c r="CH51" s="22">
        <v>0.8</v>
      </c>
      <c r="CI51" s="22">
        <v>0.9</v>
      </c>
      <c r="CJ51" s="22">
        <v>0.9</v>
      </c>
      <c r="CK51" s="22">
        <v>0.9</v>
      </c>
      <c r="CL51" s="22">
        <v>0.9</v>
      </c>
      <c r="CM51" s="22">
        <v>0.9</v>
      </c>
      <c r="CN51" s="22">
        <v>0.7</v>
      </c>
      <c r="CO51" s="22">
        <v>0.8</v>
      </c>
      <c r="CP51" s="22">
        <v>0.8</v>
      </c>
      <c r="CQ51" s="22">
        <v>0.7</v>
      </c>
      <c r="CR51" s="38"/>
      <c r="CS51" s="22"/>
      <c r="CT51" s="29" t="s">
        <v>311</v>
      </c>
      <c r="CU51" s="22">
        <v>4.0999999999999996</v>
      </c>
      <c r="CV51" s="22">
        <v>4.4000000000000004</v>
      </c>
      <c r="CW51" s="22">
        <v>2.2000000000000002</v>
      </c>
      <c r="CX51" s="22">
        <v>2.4</v>
      </c>
      <c r="CY51" s="22">
        <v>2.6</v>
      </c>
      <c r="CZ51" s="22">
        <v>2.1</v>
      </c>
      <c r="DA51" s="22">
        <v>4</v>
      </c>
      <c r="DB51" s="22">
        <v>4.4000000000000004</v>
      </c>
      <c r="DC51" s="22">
        <v>4.7</v>
      </c>
      <c r="DD51" s="22">
        <v>3.6</v>
      </c>
      <c r="DE51" s="22">
        <v>3.8</v>
      </c>
      <c r="DF51" s="22">
        <v>4.5</v>
      </c>
      <c r="DG51" s="22">
        <v>5.5</v>
      </c>
      <c r="DH51" s="22">
        <v>3.6</v>
      </c>
      <c r="DI51" s="22">
        <v>3.3</v>
      </c>
      <c r="DJ51" s="22">
        <v>3.2</v>
      </c>
      <c r="DK51" s="22">
        <v>4.0999999999999996</v>
      </c>
      <c r="DL51" s="22">
        <v>4</v>
      </c>
      <c r="DM51" s="22">
        <v>2.9</v>
      </c>
      <c r="DN51" s="22">
        <v>2.8</v>
      </c>
      <c r="DO51" s="22">
        <v>3.4</v>
      </c>
      <c r="DP51" s="38"/>
      <c r="DQ51" s="22"/>
      <c r="DR51" s="29" t="s">
        <v>311</v>
      </c>
      <c r="DS51" s="22">
        <v>5.5</v>
      </c>
      <c r="DT51" s="22">
        <v>4.5999999999999996</v>
      </c>
      <c r="DU51" s="22">
        <v>2.6</v>
      </c>
      <c r="DV51" s="22">
        <v>2.7</v>
      </c>
      <c r="DW51" s="22">
        <v>2.4</v>
      </c>
      <c r="DX51" s="22">
        <v>1</v>
      </c>
      <c r="DY51" s="22">
        <v>1.7</v>
      </c>
      <c r="DZ51" s="22">
        <v>2</v>
      </c>
      <c r="EA51" s="22">
        <v>2.4</v>
      </c>
      <c r="EB51" s="22">
        <v>1.8</v>
      </c>
      <c r="EC51" s="22">
        <v>1.1000000000000001</v>
      </c>
      <c r="ED51" s="22">
        <v>1.2</v>
      </c>
      <c r="EE51" s="22">
        <v>1.1000000000000001</v>
      </c>
      <c r="EF51" s="22">
        <v>1.2</v>
      </c>
      <c r="EG51" s="22">
        <v>1</v>
      </c>
      <c r="EH51" s="22">
        <v>0.9</v>
      </c>
      <c r="EI51" s="22">
        <v>0.7</v>
      </c>
      <c r="EJ51" s="22">
        <v>1.1000000000000001</v>
      </c>
      <c r="EK51" s="22">
        <v>1.2</v>
      </c>
      <c r="EL51" s="22">
        <v>1.2</v>
      </c>
      <c r="EM51" s="22">
        <v>1.5</v>
      </c>
      <c r="EO51" s="1"/>
      <c r="EP51" s="10" t="s">
        <v>310</v>
      </c>
      <c r="EQ51" s="1">
        <v>2.2999999999999998</v>
      </c>
      <c r="ER51" s="1">
        <v>2.7</v>
      </c>
      <c r="ES51" s="1">
        <v>1.4</v>
      </c>
      <c r="ET51" s="1">
        <v>0.9</v>
      </c>
      <c r="EU51" s="1">
        <v>1</v>
      </c>
      <c r="EV51" s="1">
        <v>0.5</v>
      </c>
      <c r="EW51" s="1">
        <v>0.7</v>
      </c>
      <c r="EX51" s="1">
        <v>0.6</v>
      </c>
      <c r="EY51" s="1">
        <v>0.6</v>
      </c>
      <c r="EZ51" s="1">
        <v>0.6</v>
      </c>
      <c r="FA51" s="1">
        <v>0.5</v>
      </c>
      <c r="FB51" s="1">
        <v>0.6</v>
      </c>
      <c r="FC51" s="1">
        <v>0.7</v>
      </c>
      <c r="FD51" s="1">
        <v>0.5</v>
      </c>
      <c r="FE51" s="1">
        <v>0.6</v>
      </c>
      <c r="FF51" s="1">
        <v>0.6</v>
      </c>
      <c r="FG51" s="1">
        <v>0.4</v>
      </c>
      <c r="FH51" s="1">
        <v>0.4</v>
      </c>
      <c r="FI51" s="1">
        <v>0.4</v>
      </c>
      <c r="FJ51" s="1">
        <v>0.5</v>
      </c>
      <c r="FK51" s="1">
        <v>0.3</v>
      </c>
      <c r="FM51" s="1"/>
      <c r="FN51" s="10" t="s">
        <v>310</v>
      </c>
      <c r="FO51" s="1">
        <v>6.8</v>
      </c>
      <c r="FP51" s="1">
        <v>6.4</v>
      </c>
      <c r="FQ51" s="1">
        <v>4.7</v>
      </c>
      <c r="FR51" s="1">
        <v>4.4000000000000004</v>
      </c>
      <c r="FS51" s="1">
        <v>4.0999999999999996</v>
      </c>
      <c r="FT51" s="1">
        <v>2.5</v>
      </c>
      <c r="FU51" s="1">
        <v>4.0999999999999996</v>
      </c>
      <c r="FV51" s="1">
        <v>3.8</v>
      </c>
      <c r="FW51" s="1">
        <v>2.7</v>
      </c>
      <c r="FX51" s="1">
        <v>2.2000000000000002</v>
      </c>
      <c r="FY51" s="1">
        <v>1.8</v>
      </c>
      <c r="FZ51" s="1">
        <v>2.4</v>
      </c>
      <c r="GA51" s="1">
        <v>1.9</v>
      </c>
      <c r="GB51" s="1">
        <v>2.1</v>
      </c>
      <c r="GC51" s="1">
        <v>1.6</v>
      </c>
      <c r="GD51" s="1">
        <v>1.9</v>
      </c>
      <c r="GE51" s="1">
        <v>1.6</v>
      </c>
      <c r="GF51" s="1">
        <v>1.2</v>
      </c>
      <c r="GG51" s="1">
        <v>1.1000000000000001</v>
      </c>
      <c r="GH51" s="1">
        <v>1.1000000000000001</v>
      </c>
      <c r="GI51" s="1">
        <v>1.2</v>
      </c>
      <c r="GK51" s="1"/>
      <c r="GL51" s="10" t="s">
        <v>310</v>
      </c>
      <c r="GM51" s="1">
        <v>9.3000000000000007</v>
      </c>
      <c r="GN51" s="1">
        <v>9.5</v>
      </c>
      <c r="GO51" s="1">
        <v>8.3000000000000007</v>
      </c>
      <c r="GP51" s="1">
        <v>7.2</v>
      </c>
      <c r="GQ51" s="1">
        <v>6.4</v>
      </c>
      <c r="GR51" s="1">
        <v>5.5</v>
      </c>
      <c r="GS51" s="1">
        <v>7.1</v>
      </c>
      <c r="GT51" s="1">
        <v>9.4</v>
      </c>
      <c r="GU51" s="1">
        <v>11.6</v>
      </c>
      <c r="GV51" s="1">
        <v>7.9</v>
      </c>
      <c r="GW51" s="1">
        <v>8.1</v>
      </c>
      <c r="GX51" s="1">
        <v>7.9</v>
      </c>
      <c r="GY51" s="1">
        <v>7.1</v>
      </c>
      <c r="GZ51" s="1">
        <v>6.1</v>
      </c>
      <c r="HA51" s="1">
        <v>4.9000000000000004</v>
      </c>
      <c r="HB51" s="1">
        <v>4.8</v>
      </c>
      <c r="HC51" s="1">
        <v>3.6</v>
      </c>
      <c r="HD51" s="1">
        <v>3.8</v>
      </c>
      <c r="HE51" s="1">
        <v>5.7</v>
      </c>
      <c r="HF51" s="1">
        <v>5.5</v>
      </c>
      <c r="HG51" s="1">
        <v>4.5999999999999996</v>
      </c>
    </row>
    <row r="52" spans="1:215" ht="15">
      <c r="A52" s="300"/>
      <c r="B52" s="300"/>
      <c r="C52" s="1"/>
      <c r="D52" s="1"/>
      <c r="E52" s="1"/>
      <c r="F52" s="1"/>
      <c r="G52" s="1"/>
      <c r="H52" s="1"/>
      <c r="I52" s="1"/>
      <c r="J52" s="1"/>
      <c r="K52" s="1"/>
      <c r="L52" s="1"/>
      <c r="M52" s="1"/>
      <c r="N52" s="1"/>
      <c r="O52" s="1"/>
      <c r="P52" s="1"/>
      <c r="Q52" s="1"/>
      <c r="R52" s="1"/>
      <c r="S52" s="1"/>
      <c r="T52" s="1"/>
      <c r="U52" s="1"/>
      <c r="V52" s="1"/>
      <c r="W52" s="1"/>
      <c r="Y52" s="300"/>
      <c r="Z52" s="300"/>
      <c r="AA52" s="1"/>
      <c r="AB52" s="1"/>
      <c r="AC52" s="1"/>
      <c r="AD52" s="1"/>
      <c r="AE52" s="1"/>
      <c r="AF52" s="1"/>
      <c r="AG52" s="1"/>
      <c r="AH52" s="1"/>
      <c r="AI52" s="1"/>
      <c r="AJ52" s="1"/>
      <c r="AK52" s="1"/>
      <c r="AL52" s="1"/>
      <c r="AM52" s="1"/>
      <c r="AN52" s="1"/>
      <c r="AO52" s="1"/>
      <c r="AP52" s="1"/>
      <c r="AQ52" s="1"/>
      <c r="AR52" s="1"/>
      <c r="AS52" s="1"/>
      <c r="AT52" s="1"/>
      <c r="AU52" s="1"/>
      <c r="AW52" s="310"/>
      <c r="AX52" s="310"/>
      <c r="AY52" s="22"/>
      <c r="AZ52" s="22"/>
      <c r="BA52" s="22"/>
      <c r="BB52" s="22"/>
      <c r="BC52" s="22"/>
      <c r="BD52" s="22"/>
      <c r="BE52" s="22"/>
      <c r="BF52" s="22"/>
      <c r="BG52" s="22"/>
      <c r="BH52" s="22"/>
      <c r="BI52" s="22"/>
      <c r="BJ52" s="22"/>
      <c r="BK52" s="22"/>
      <c r="BL52" s="22"/>
      <c r="BM52" s="22"/>
      <c r="BN52" s="22"/>
      <c r="BO52" s="22"/>
      <c r="BP52" s="22"/>
      <c r="BQ52" s="22"/>
      <c r="BR52" s="22"/>
      <c r="BS52" s="22"/>
      <c r="BT52" s="38"/>
      <c r="BU52" s="310"/>
      <c r="BV52" s="310"/>
      <c r="BW52" s="22"/>
      <c r="BX52" s="22"/>
      <c r="BY52" s="22"/>
      <c r="BZ52" s="22"/>
      <c r="CA52" s="22"/>
      <c r="CB52" s="22"/>
      <c r="CC52" s="22"/>
      <c r="CD52" s="22"/>
      <c r="CE52" s="22"/>
      <c r="CF52" s="22"/>
      <c r="CG52" s="22"/>
      <c r="CH52" s="22"/>
      <c r="CI52" s="22"/>
      <c r="CJ52" s="22"/>
      <c r="CK52" s="22"/>
      <c r="CL52" s="22"/>
      <c r="CM52" s="22"/>
      <c r="CN52" s="22"/>
      <c r="CO52" s="22"/>
      <c r="CP52" s="22"/>
      <c r="CQ52" s="22"/>
      <c r="CR52" s="38"/>
      <c r="CS52" s="310"/>
      <c r="CT52" s="310"/>
      <c r="CU52" s="22"/>
      <c r="CV52" s="22"/>
      <c r="CW52" s="22"/>
      <c r="CX52" s="22"/>
      <c r="CY52" s="22"/>
      <c r="CZ52" s="22"/>
      <c r="DA52" s="22"/>
      <c r="DB52" s="22"/>
      <c r="DC52" s="22"/>
      <c r="DD52" s="22"/>
      <c r="DE52" s="22"/>
      <c r="DF52" s="22"/>
      <c r="DG52" s="22"/>
      <c r="DH52" s="22"/>
      <c r="DI52" s="22"/>
      <c r="DJ52" s="22"/>
      <c r="DK52" s="22"/>
      <c r="DL52" s="22"/>
      <c r="DM52" s="22"/>
      <c r="DN52" s="22"/>
      <c r="DO52" s="22"/>
      <c r="DP52" s="38"/>
      <c r="DQ52" s="310"/>
      <c r="DR52" s="310"/>
      <c r="DS52" s="22"/>
      <c r="DT52" s="22"/>
      <c r="DU52" s="22"/>
      <c r="DV52" s="22"/>
      <c r="DW52" s="22"/>
      <c r="DX52" s="22"/>
      <c r="DY52" s="22"/>
      <c r="DZ52" s="22"/>
      <c r="EA52" s="22"/>
      <c r="EB52" s="22"/>
      <c r="EC52" s="22"/>
      <c r="ED52" s="22"/>
      <c r="EE52" s="22"/>
      <c r="EF52" s="22"/>
      <c r="EG52" s="22"/>
      <c r="EH52" s="22"/>
      <c r="EI52" s="22"/>
      <c r="EJ52" s="22"/>
      <c r="EK52" s="22"/>
      <c r="EL52" s="22"/>
      <c r="EM52" s="22"/>
      <c r="EO52" s="300"/>
      <c r="EP52" s="300"/>
      <c r="EQ52" s="1"/>
      <c r="ER52" s="1"/>
      <c r="ES52" s="1"/>
      <c r="ET52" s="1"/>
      <c r="EU52" s="1"/>
      <c r="EV52" s="1"/>
      <c r="EW52" s="1"/>
      <c r="EX52" s="1"/>
      <c r="EY52" s="1"/>
      <c r="EZ52" s="1"/>
      <c r="FA52" s="1"/>
      <c r="FB52" s="1"/>
      <c r="FC52" s="1"/>
      <c r="FD52" s="1"/>
      <c r="FE52" s="1"/>
      <c r="FF52" s="1"/>
      <c r="FG52" s="1"/>
      <c r="FH52" s="1"/>
      <c r="FI52" s="1"/>
      <c r="FJ52" s="1"/>
      <c r="FK52" s="1"/>
      <c r="FM52" s="300"/>
      <c r="FN52" s="300"/>
      <c r="FO52" s="1"/>
      <c r="FP52" s="1"/>
      <c r="FQ52" s="1"/>
      <c r="FR52" s="1"/>
      <c r="FS52" s="1"/>
      <c r="FT52" s="1"/>
      <c r="FU52" s="1"/>
      <c r="FV52" s="1"/>
      <c r="FW52" s="1"/>
      <c r="FX52" s="1"/>
      <c r="FY52" s="1"/>
      <c r="FZ52" s="1"/>
      <c r="GA52" s="1"/>
      <c r="GB52" s="1"/>
      <c r="GC52" s="1"/>
      <c r="GD52" s="1"/>
      <c r="GE52" s="1"/>
      <c r="GF52" s="1"/>
      <c r="GG52" s="1"/>
      <c r="GH52" s="1"/>
      <c r="GI52" s="1"/>
      <c r="GK52" s="300"/>
      <c r="GL52" s="300"/>
      <c r="GM52" s="1"/>
      <c r="GN52" s="1"/>
      <c r="GO52" s="1"/>
      <c r="GP52" s="1"/>
      <c r="GQ52" s="1"/>
      <c r="GR52" s="1"/>
      <c r="GS52" s="1"/>
      <c r="GT52" s="1"/>
      <c r="GU52" s="1"/>
      <c r="GV52" s="1"/>
      <c r="GW52" s="1"/>
      <c r="GX52" s="1"/>
      <c r="GY52" s="1"/>
      <c r="GZ52" s="1"/>
      <c r="HA52" s="1"/>
      <c r="HB52" s="1"/>
      <c r="HC52" s="1"/>
      <c r="HD52" s="1"/>
      <c r="HE52" s="1"/>
      <c r="HF52" s="1"/>
      <c r="HG52" s="1"/>
    </row>
    <row r="53" spans="1:215" ht="15">
      <c r="A53" s="11"/>
      <c r="B53" s="11" t="s">
        <v>322</v>
      </c>
      <c r="C53" s="11">
        <v>70.599999999999994</v>
      </c>
      <c r="D53" s="11">
        <v>70.7</v>
      </c>
      <c r="E53" s="11">
        <v>70.8</v>
      </c>
      <c r="F53" s="11">
        <v>70.8</v>
      </c>
      <c r="G53" s="11">
        <v>70.400000000000006</v>
      </c>
      <c r="H53" s="11">
        <v>70</v>
      </c>
      <c r="I53" s="11">
        <v>69.5</v>
      </c>
      <c r="J53" s="11">
        <v>69.099999999999994</v>
      </c>
      <c r="K53" s="11">
        <v>68.7</v>
      </c>
      <c r="L53" s="11">
        <v>68.5</v>
      </c>
      <c r="M53" s="11">
        <v>68.2</v>
      </c>
      <c r="N53" s="11">
        <v>67.8</v>
      </c>
      <c r="O53" s="11">
        <v>67.5</v>
      </c>
      <c r="P53" s="11">
        <v>67.3</v>
      </c>
      <c r="Q53" s="11">
        <v>66.900000000000006</v>
      </c>
      <c r="R53" s="11">
        <v>67.099999999999994</v>
      </c>
      <c r="S53" s="11">
        <v>67.099999999999994</v>
      </c>
      <c r="T53" s="11">
        <v>67.099999999999994</v>
      </c>
      <c r="U53" s="11">
        <v>67.099999999999994</v>
      </c>
      <c r="V53" s="11">
        <v>67.099999999999994</v>
      </c>
      <c r="W53" s="11">
        <v>67.099999999999994</v>
      </c>
      <c r="Y53" s="11"/>
      <c r="Z53" s="11" t="s">
        <v>322</v>
      </c>
      <c r="AA53" s="11">
        <v>70.7</v>
      </c>
      <c r="AB53" s="11">
        <v>70.7</v>
      </c>
      <c r="AC53" s="11">
        <v>70.8</v>
      </c>
      <c r="AD53" s="11">
        <v>70.8</v>
      </c>
      <c r="AE53" s="11">
        <v>70.3</v>
      </c>
      <c r="AF53" s="11">
        <v>70</v>
      </c>
      <c r="AG53" s="11">
        <v>69.5</v>
      </c>
      <c r="AH53" s="11">
        <v>69</v>
      </c>
      <c r="AI53" s="11">
        <v>68.7</v>
      </c>
      <c r="AJ53" s="11">
        <v>68.400000000000006</v>
      </c>
      <c r="AK53" s="11">
        <v>68.099999999999994</v>
      </c>
      <c r="AL53" s="11">
        <v>67.8</v>
      </c>
      <c r="AM53" s="11">
        <v>67.5</v>
      </c>
      <c r="AN53" s="11">
        <v>67.3</v>
      </c>
      <c r="AO53" s="11">
        <v>67</v>
      </c>
      <c r="AP53" s="11">
        <v>67</v>
      </c>
      <c r="AQ53" s="11">
        <v>67.099999999999994</v>
      </c>
      <c r="AR53" s="11">
        <v>67.099999999999994</v>
      </c>
      <c r="AS53" s="11">
        <v>67.099999999999994</v>
      </c>
      <c r="AT53" s="11">
        <v>67.099999999999994</v>
      </c>
      <c r="AU53" s="11">
        <v>67.099999999999994</v>
      </c>
      <c r="AW53" s="27"/>
      <c r="AX53" s="27" t="s">
        <v>538</v>
      </c>
      <c r="AY53" s="27">
        <v>70.599999999999994</v>
      </c>
      <c r="AZ53" s="27">
        <v>70.7</v>
      </c>
      <c r="BA53" s="27">
        <v>70.8</v>
      </c>
      <c r="BB53" s="27">
        <v>70.8</v>
      </c>
      <c r="BC53" s="27">
        <v>70.400000000000006</v>
      </c>
      <c r="BD53" s="27">
        <v>70</v>
      </c>
      <c r="BE53" s="27">
        <v>69.5</v>
      </c>
      <c r="BF53" s="27">
        <v>69.099999999999994</v>
      </c>
      <c r="BG53" s="27">
        <v>68.7</v>
      </c>
      <c r="BH53" s="27">
        <v>68.400000000000006</v>
      </c>
      <c r="BI53" s="27">
        <v>68.2</v>
      </c>
      <c r="BJ53" s="27">
        <v>67.8</v>
      </c>
      <c r="BK53" s="27">
        <v>67.5</v>
      </c>
      <c r="BL53" s="27">
        <v>67.3</v>
      </c>
      <c r="BM53" s="27">
        <v>67.099999999999994</v>
      </c>
      <c r="BN53" s="27">
        <v>67.099999999999994</v>
      </c>
      <c r="BO53" s="27">
        <v>67.099999999999994</v>
      </c>
      <c r="BP53" s="27">
        <v>67.099999999999994</v>
      </c>
      <c r="BQ53" s="27">
        <v>67.099999999999994</v>
      </c>
      <c r="BR53" s="27">
        <v>67.099999999999994</v>
      </c>
      <c r="BS53" s="27">
        <v>67.099999999999994</v>
      </c>
      <c r="BT53" s="38"/>
      <c r="BU53" s="27"/>
      <c r="BV53" s="27" t="s">
        <v>538</v>
      </c>
      <c r="BW53" s="27">
        <v>70.599999999999994</v>
      </c>
      <c r="BX53" s="27">
        <v>70.7</v>
      </c>
      <c r="BY53" s="27">
        <v>70.8</v>
      </c>
      <c r="BZ53" s="27">
        <v>70.8</v>
      </c>
      <c r="CA53" s="27">
        <v>70.3</v>
      </c>
      <c r="CB53" s="27">
        <v>70</v>
      </c>
      <c r="CC53" s="27">
        <v>69.400000000000006</v>
      </c>
      <c r="CD53" s="27">
        <v>69</v>
      </c>
      <c r="CE53" s="27">
        <v>68.7</v>
      </c>
      <c r="CF53" s="27">
        <v>68.400000000000006</v>
      </c>
      <c r="CG53" s="27">
        <v>68.099999999999994</v>
      </c>
      <c r="CH53" s="27">
        <v>67.8</v>
      </c>
      <c r="CI53" s="27">
        <v>67.5</v>
      </c>
      <c r="CJ53" s="27">
        <v>67.2</v>
      </c>
      <c r="CK53" s="27">
        <v>67</v>
      </c>
      <c r="CL53" s="27">
        <v>67</v>
      </c>
      <c r="CM53" s="27">
        <v>67</v>
      </c>
      <c r="CN53" s="27">
        <v>67.099999999999994</v>
      </c>
      <c r="CO53" s="27">
        <v>67.099999999999994</v>
      </c>
      <c r="CP53" s="27">
        <v>67</v>
      </c>
      <c r="CQ53" s="27">
        <v>67.099999999999994</v>
      </c>
      <c r="CR53" s="38"/>
      <c r="CS53" s="27"/>
      <c r="CT53" s="27" t="s">
        <v>538</v>
      </c>
      <c r="CU53" s="27">
        <v>70.2</v>
      </c>
      <c r="CV53" s="27">
        <v>70.3</v>
      </c>
      <c r="CW53" s="27">
        <v>70.5</v>
      </c>
      <c r="CX53" s="27">
        <v>70.5</v>
      </c>
      <c r="CY53" s="27">
        <v>70</v>
      </c>
      <c r="CZ53" s="27">
        <v>69.8</v>
      </c>
      <c r="DA53" s="27">
        <v>69.099999999999994</v>
      </c>
      <c r="DB53" s="27">
        <v>68.7</v>
      </c>
      <c r="DC53" s="27">
        <v>68.3</v>
      </c>
      <c r="DD53" s="27">
        <v>68.099999999999994</v>
      </c>
      <c r="DE53" s="27">
        <v>67.8</v>
      </c>
      <c r="DF53" s="27">
        <v>67.400000000000006</v>
      </c>
      <c r="DG53" s="27">
        <v>67.099999999999994</v>
      </c>
      <c r="DH53" s="27">
        <v>67</v>
      </c>
      <c r="DI53" s="27">
        <v>66.8</v>
      </c>
      <c r="DJ53" s="27">
        <v>66.900000000000006</v>
      </c>
      <c r="DK53" s="27">
        <v>66.8</v>
      </c>
      <c r="DL53" s="27">
        <v>66.8</v>
      </c>
      <c r="DM53" s="27">
        <v>66.900000000000006</v>
      </c>
      <c r="DN53" s="27">
        <v>66.900000000000006</v>
      </c>
      <c r="DO53" s="27">
        <v>66.900000000000006</v>
      </c>
      <c r="DP53" s="38"/>
      <c r="DQ53" s="27"/>
      <c r="DR53" s="27" t="s">
        <v>538</v>
      </c>
      <c r="DS53" s="27">
        <v>70.099999999999994</v>
      </c>
      <c r="DT53" s="27">
        <v>70.3</v>
      </c>
      <c r="DU53" s="27">
        <v>70.5</v>
      </c>
      <c r="DV53" s="27">
        <v>70.5</v>
      </c>
      <c r="DW53" s="27">
        <v>70.099999999999994</v>
      </c>
      <c r="DX53" s="27">
        <v>69.900000000000006</v>
      </c>
      <c r="DY53" s="27">
        <v>69.400000000000006</v>
      </c>
      <c r="DZ53" s="27">
        <v>68.900000000000006</v>
      </c>
      <c r="EA53" s="27">
        <v>68.5</v>
      </c>
      <c r="EB53" s="27">
        <v>68.3</v>
      </c>
      <c r="EC53" s="27">
        <v>68.099999999999994</v>
      </c>
      <c r="ED53" s="27">
        <v>67.7</v>
      </c>
      <c r="EE53" s="27">
        <v>67.400000000000006</v>
      </c>
      <c r="EF53" s="27">
        <v>67.2</v>
      </c>
      <c r="EG53" s="27">
        <v>66.900000000000006</v>
      </c>
      <c r="EH53" s="27">
        <v>67</v>
      </c>
      <c r="EI53" s="27">
        <v>67</v>
      </c>
      <c r="EJ53" s="27">
        <v>67</v>
      </c>
      <c r="EK53" s="27">
        <v>67</v>
      </c>
      <c r="EL53" s="27">
        <v>67</v>
      </c>
      <c r="EM53" s="27">
        <v>67</v>
      </c>
      <c r="EO53" s="11"/>
      <c r="EP53" s="11" t="s">
        <v>322</v>
      </c>
      <c r="EQ53" s="11">
        <v>70.5</v>
      </c>
      <c r="ER53" s="11">
        <v>70.5</v>
      </c>
      <c r="ES53" s="11">
        <v>70.7</v>
      </c>
      <c r="ET53" s="11">
        <v>70.8</v>
      </c>
      <c r="EU53" s="11">
        <v>70.3</v>
      </c>
      <c r="EV53" s="11">
        <v>70.099999999999994</v>
      </c>
      <c r="EW53" s="11">
        <v>69.5</v>
      </c>
      <c r="EX53" s="11">
        <v>69.099999999999994</v>
      </c>
      <c r="EY53" s="11">
        <v>68.7</v>
      </c>
      <c r="EZ53" s="11">
        <v>68.5</v>
      </c>
      <c r="FA53" s="11">
        <v>68.2</v>
      </c>
      <c r="FB53" s="11">
        <v>67.8</v>
      </c>
      <c r="FC53" s="11">
        <v>67.5</v>
      </c>
      <c r="FD53" s="11">
        <v>67.3</v>
      </c>
      <c r="FE53" s="11">
        <v>67</v>
      </c>
      <c r="FF53" s="11">
        <v>67.099999999999994</v>
      </c>
      <c r="FG53" s="11">
        <v>67.099999999999994</v>
      </c>
      <c r="FH53" s="11">
        <v>67.099999999999994</v>
      </c>
      <c r="FI53" s="11">
        <v>67.099999999999994</v>
      </c>
      <c r="FJ53" s="11">
        <v>67.099999999999994</v>
      </c>
      <c r="FK53" s="11">
        <v>67.099999999999994</v>
      </c>
      <c r="FM53" s="11"/>
      <c r="FN53" s="11" t="s">
        <v>322</v>
      </c>
      <c r="FO53" s="11">
        <v>70</v>
      </c>
      <c r="FP53" s="11">
        <v>70.099999999999994</v>
      </c>
      <c r="FQ53" s="11">
        <v>70.3</v>
      </c>
      <c r="FR53" s="11">
        <v>70.3</v>
      </c>
      <c r="FS53" s="11">
        <v>69.900000000000006</v>
      </c>
      <c r="FT53" s="11">
        <v>69.8</v>
      </c>
      <c r="FU53" s="11">
        <v>69.099999999999994</v>
      </c>
      <c r="FV53" s="11">
        <v>68.8</v>
      </c>
      <c r="FW53" s="11">
        <v>68.5</v>
      </c>
      <c r="FX53" s="11">
        <v>68.3</v>
      </c>
      <c r="FY53" s="11">
        <v>68</v>
      </c>
      <c r="FZ53" s="11">
        <v>67.599999999999994</v>
      </c>
      <c r="GA53" s="11">
        <v>67.400000000000006</v>
      </c>
      <c r="GB53" s="11">
        <v>67.099999999999994</v>
      </c>
      <c r="GC53" s="11">
        <v>66.900000000000006</v>
      </c>
      <c r="GD53" s="11">
        <v>67</v>
      </c>
      <c r="GE53" s="11">
        <v>67</v>
      </c>
      <c r="GF53" s="11">
        <v>67</v>
      </c>
      <c r="GG53" s="11">
        <v>67</v>
      </c>
      <c r="GH53" s="11">
        <v>67</v>
      </c>
      <c r="GI53" s="11">
        <v>67</v>
      </c>
      <c r="GK53" s="11"/>
      <c r="GL53" s="11" t="s">
        <v>322</v>
      </c>
      <c r="GM53" s="11">
        <v>69.7</v>
      </c>
      <c r="GN53" s="11">
        <v>69.8</v>
      </c>
      <c r="GO53" s="11">
        <v>69.900000000000006</v>
      </c>
      <c r="GP53" s="11">
        <v>70</v>
      </c>
      <c r="GQ53" s="11">
        <v>69.7</v>
      </c>
      <c r="GR53" s="11">
        <v>69.5</v>
      </c>
      <c r="GS53" s="11">
        <v>68.8</v>
      </c>
      <c r="GT53" s="11">
        <v>68.2</v>
      </c>
      <c r="GU53" s="11">
        <v>67.7</v>
      </c>
      <c r="GV53" s="11">
        <v>67.8</v>
      </c>
      <c r="GW53" s="11">
        <v>67.5</v>
      </c>
      <c r="GX53" s="11">
        <v>67.2</v>
      </c>
      <c r="GY53" s="11">
        <v>66.900000000000006</v>
      </c>
      <c r="GZ53" s="11">
        <v>66.8</v>
      </c>
      <c r="HA53" s="11">
        <v>66.7</v>
      </c>
      <c r="HB53" s="11">
        <v>66.7</v>
      </c>
      <c r="HC53" s="11">
        <v>66.900000000000006</v>
      </c>
      <c r="HD53" s="11">
        <v>66.900000000000006</v>
      </c>
      <c r="HE53" s="11">
        <v>66.7</v>
      </c>
      <c r="HF53" s="11">
        <v>66.8</v>
      </c>
      <c r="HG53" s="11">
        <v>66.900000000000006</v>
      </c>
    </row>
    <row r="54" spans="1:215" ht="15">
      <c r="A54" s="300"/>
      <c r="B54" s="300"/>
      <c r="C54" s="1"/>
      <c r="D54" s="1"/>
      <c r="E54" s="1"/>
      <c r="F54" s="1"/>
      <c r="G54" s="1"/>
      <c r="H54" s="1"/>
      <c r="I54" s="1"/>
      <c r="J54" s="1"/>
      <c r="K54" s="1"/>
      <c r="L54" s="1"/>
      <c r="M54" s="1"/>
      <c r="N54" s="1"/>
      <c r="O54" s="1"/>
      <c r="P54" s="1"/>
      <c r="Q54" s="1"/>
      <c r="R54" s="1"/>
      <c r="S54" s="1"/>
      <c r="T54" s="1"/>
      <c r="U54" s="1"/>
      <c r="V54" s="1"/>
      <c r="W54" s="1"/>
      <c r="Y54" s="300"/>
      <c r="Z54" s="300"/>
      <c r="AA54" s="1"/>
      <c r="AB54" s="1"/>
      <c r="AC54" s="1"/>
      <c r="AD54" s="1"/>
      <c r="AE54" s="1"/>
      <c r="AF54" s="1"/>
      <c r="AG54" s="1"/>
      <c r="AH54" s="1"/>
      <c r="AI54" s="1"/>
      <c r="AJ54" s="1"/>
      <c r="AK54" s="1"/>
      <c r="AL54" s="1"/>
      <c r="AM54" s="1"/>
      <c r="AN54" s="1"/>
      <c r="AO54" s="1"/>
      <c r="AP54" s="1"/>
      <c r="AQ54" s="1"/>
      <c r="AR54" s="1"/>
      <c r="AS54" s="1"/>
      <c r="AT54" s="1"/>
      <c r="AU54" s="1"/>
      <c r="AW54" s="310"/>
      <c r="AX54" s="310"/>
      <c r="AY54" s="22"/>
      <c r="AZ54" s="22"/>
      <c r="BA54" s="22"/>
      <c r="BB54" s="22"/>
      <c r="BC54" s="22"/>
      <c r="BD54" s="22"/>
      <c r="BE54" s="22"/>
      <c r="BF54" s="22"/>
      <c r="BG54" s="22"/>
      <c r="BH54" s="22"/>
      <c r="BI54" s="22"/>
      <c r="BJ54" s="22"/>
      <c r="BK54" s="22"/>
      <c r="BL54" s="22"/>
      <c r="BM54" s="22"/>
      <c r="BN54" s="22"/>
      <c r="BO54" s="22"/>
      <c r="BP54" s="22"/>
      <c r="BQ54" s="22"/>
      <c r="BR54" s="22"/>
      <c r="BS54" s="22"/>
      <c r="BT54" s="38"/>
      <c r="BU54" s="310"/>
      <c r="BV54" s="310"/>
      <c r="BW54" s="22"/>
      <c r="BX54" s="22"/>
      <c r="BY54" s="22"/>
      <c r="BZ54" s="22"/>
      <c r="CA54" s="22"/>
      <c r="CB54" s="22"/>
      <c r="CC54" s="22"/>
      <c r="CD54" s="22"/>
      <c r="CE54" s="22"/>
      <c r="CF54" s="22"/>
      <c r="CG54" s="22"/>
      <c r="CH54" s="22"/>
      <c r="CI54" s="22"/>
      <c r="CJ54" s="22"/>
      <c r="CK54" s="22"/>
      <c r="CL54" s="22"/>
      <c r="CM54" s="22"/>
      <c r="CN54" s="22"/>
      <c r="CO54" s="22"/>
      <c r="CP54" s="22"/>
      <c r="CQ54" s="22"/>
      <c r="CR54" s="38"/>
      <c r="CS54" s="310"/>
      <c r="CT54" s="310"/>
      <c r="CU54" s="22"/>
      <c r="CV54" s="22"/>
      <c r="CW54" s="22"/>
      <c r="CX54" s="22"/>
      <c r="CY54" s="22"/>
      <c r="CZ54" s="22"/>
      <c r="DA54" s="22"/>
      <c r="DB54" s="22"/>
      <c r="DC54" s="22"/>
      <c r="DD54" s="22"/>
      <c r="DE54" s="22"/>
      <c r="DF54" s="22"/>
      <c r="DG54" s="22"/>
      <c r="DH54" s="22"/>
      <c r="DI54" s="22"/>
      <c r="DJ54" s="22"/>
      <c r="DK54" s="22"/>
      <c r="DL54" s="22"/>
      <c r="DM54" s="22"/>
      <c r="DN54" s="22"/>
      <c r="DO54" s="22"/>
      <c r="DP54" s="38"/>
      <c r="DQ54" s="310"/>
      <c r="DR54" s="310"/>
      <c r="DS54" s="22"/>
      <c r="DT54" s="22"/>
      <c r="DU54" s="22"/>
      <c r="DV54" s="22"/>
      <c r="DW54" s="22"/>
      <c r="DX54" s="22"/>
      <c r="DY54" s="22"/>
      <c r="DZ54" s="22"/>
      <c r="EA54" s="22"/>
      <c r="EB54" s="22"/>
      <c r="EC54" s="22"/>
      <c r="ED54" s="22"/>
      <c r="EE54" s="22"/>
      <c r="EF54" s="22"/>
      <c r="EG54" s="22"/>
      <c r="EH54" s="22"/>
      <c r="EI54" s="22"/>
      <c r="EJ54" s="22"/>
      <c r="EK54" s="22"/>
      <c r="EL54" s="22"/>
      <c r="EM54" s="22"/>
      <c r="EO54" s="300"/>
      <c r="EP54" s="300"/>
      <c r="EQ54" s="1"/>
      <c r="ER54" s="1"/>
      <c r="ES54" s="1"/>
      <c r="ET54" s="1"/>
      <c r="EU54" s="1"/>
      <c r="EV54" s="1"/>
      <c r="EW54" s="1"/>
      <c r="EX54" s="1"/>
      <c r="EY54" s="1"/>
      <c r="EZ54" s="1"/>
      <c r="FA54" s="1"/>
      <c r="FB54" s="1"/>
      <c r="FC54" s="1"/>
      <c r="FD54" s="1"/>
      <c r="FE54" s="1"/>
      <c r="FF54" s="1"/>
      <c r="FG54" s="1"/>
      <c r="FH54" s="1"/>
      <c r="FI54" s="1"/>
      <c r="FJ54" s="1"/>
      <c r="FK54" s="1"/>
      <c r="FM54" s="300"/>
      <c r="FN54" s="300"/>
      <c r="FO54" s="1"/>
      <c r="FP54" s="1"/>
      <c r="FQ54" s="1"/>
      <c r="FR54" s="1"/>
      <c r="FS54" s="1"/>
      <c r="FT54" s="1"/>
      <c r="FU54" s="1"/>
      <c r="FV54" s="1"/>
      <c r="FW54" s="1"/>
      <c r="FX54" s="1"/>
      <c r="FY54" s="1"/>
      <c r="FZ54" s="1"/>
      <c r="GA54" s="1"/>
      <c r="GB54" s="1"/>
      <c r="GC54" s="1"/>
      <c r="GD54" s="1"/>
      <c r="GE54" s="1"/>
      <c r="GF54" s="1"/>
      <c r="GG54" s="1"/>
      <c r="GH54" s="1"/>
      <c r="GI54" s="1"/>
      <c r="GK54" s="300"/>
      <c r="GL54" s="300"/>
      <c r="GM54" s="1"/>
      <c r="GN54" s="1"/>
      <c r="GO54" s="1"/>
      <c r="GP54" s="1"/>
      <c r="GQ54" s="1"/>
      <c r="GR54" s="1"/>
      <c r="GS54" s="1"/>
      <c r="GT54" s="1"/>
      <c r="GU54" s="1"/>
      <c r="GV54" s="1"/>
      <c r="GW54" s="1"/>
      <c r="GX54" s="1"/>
      <c r="GY54" s="1"/>
      <c r="GZ54" s="1"/>
      <c r="HA54" s="1"/>
      <c r="HB54" s="1"/>
      <c r="HC54" s="1"/>
      <c r="HD54" s="1"/>
      <c r="HE54" s="1"/>
      <c r="HF54" s="1"/>
      <c r="HG54" s="1"/>
    </row>
    <row r="55" spans="1:215" ht="15">
      <c r="A55" s="303"/>
      <c r="B55" s="303"/>
      <c r="C55" s="1"/>
      <c r="D55" s="1"/>
      <c r="E55" s="1"/>
      <c r="F55" s="1"/>
      <c r="G55" s="1"/>
      <c r="H55" s="1"/>
      <c r="I55" s="1"/>
      <c r="J55" s="1"/>
      <c r="K55" s="1"/>
      <c r="L55" s="1"/>
      <c r="M55" s="1"/>
      <c r="N55" s="1"/>
      <c r="O55" s="1"/>
      <c r="P55" s="1"/>
      <c r="Q55" s="1"/>
      <c r="R55" s="1"/>
      <c r="S55" s="1"/>
      <c r="T55" s="1"/>
      <c r="U55" s="1"/>
      <c r="V55" s="1"/>
      <c r="W55" s="1"/>
      <c r="Y55" s="303"/>
      <c r="Z55" s="303"/>
      <c r="AA55" s="1"/>
      <c r="AB55" s="1"/>
      <c r="AC55" s="1"/>
      <c r="AD55" s="1"/>
      <c r="AE55" s="1"/>
      <c r="AF55" s="1"/>
      <c r="AG55" s="1"/>
      <c r="AH55" s="1"/>
      <c r="AI55" s="1"/>
      <c r="AJ55" s="1"/>
      <c r="AK55" s="1"/>
      <c r="AL55" s="1"/>
      <c r="AM55" s="1"/>
      <c r="AN55" s="1"/>
      <c r="AO55" s="1"/>
      <c r="AP55" s="1"/>
      <c r="AQ55" s="1"/>
      <c r="AR55" s="1"/>
      <c r="AS55" s="1"/>
      <c r="AT55" s="1"/>
      <c r="AU55" s="1"/>
      <c r="AW55" s="313"/>
      <c r="AX55" s="313"/>
      <c r="AY55" s="22"/>
      <c r="AZ55" s="22"/>
      <c r="BA55" s="22"/>
      <c r="BB55" s="22"/>
      <c r="BC55" s="22"/>
      <c r="BD55" s="22"/>
      <c r="BE55" s="22"/>
      <c r="BF55" s="22"/>
      <c r="BG55" s="22"/>
      <c r="BH55" s="22"/>
      <c r="BI55" s="22"/>
      <c r="BJ55" s="22"/>
      <c r="BK55" s="22"/>
      <c r="BL55" s="22"/>
      <c r="BM55" s="22"/>
      <c r="BN55" s="22"/>
      <c r="BO55" s="22"/>
      <c r="BP55" s="22"/>
      <c r="BQ55" s="22"/>
      <c r="BR55" s="22"/>
      <c r="BS55" s="22"/>
      <c r="BT55" s="38"/>
      <c r="BU55" s="313"/>
      <c r="BV55" s="313"/>
      <c r="BW55" s="22"/>
      <c r="BX55" s="22"/>
      <c r="BY55" s="22"/>
      <c r="BZ55" s="22"/>
      <c r="CA55" s="22"/>
      <c r="CB55" s="22"/>
      <c r="CC55" s="22"/>
      <c r="CD55" s="22"/>
      <c r="CE55" s="22"/>
      <c r="CF55" s="22"/>
      <c r="CG55" s="22"/>
      <c r="CH55" s="22"/>
      <c r="CI55" s="22"/>
      <c r="CJ55" s="22"/>
      <c r="CK55" s="22"/>
      <c r="CL55" s="22"/>
      <c r="CM55" s="22"/>
      <c r="CN55" s="22"/>
      <c r="CO55" s="22"/>
      <c r="CP55" s="22"/>
      <c r="CQ55" s="22"/>
      <c r="CR55" s="38"/>
      <c r="CS55" s="313"/>
      <c r="CT55" s="313"/>
      <c r="CU55" s="22"/>
      <c r="CV55" s="22"/>
      <c r="CW55" s="22"/>
      <c r="CX55" s="22"/>
      <c r="CY55" s="22"/>
      <c r="CZ55" s="22"/>
      <c r="DA55" s="22"/>
      <c r="DB55" s="22"/>
      <c r="DC55" s="22"/>
      <c r="DD55" s="22"/>
      <c r="DE55" s="22"/>
      <c r="DF55" s="22"/>
      <c r="DG55" s="22"/>
      <c r="DH55" s="22"/>
      <c r="DI55" s="22"/>
      <c r="DJ55" s="22"/>
      <c r="DK55" s="22"/>
      <c r="DL55" s="22"/>
      <c r="DM55" s="22"/>
      <c r="DN55" s="22"/>
      <c r="DO55" s="22"/>
      <c r="DP55" s="38"/>
      <c r="DQ55" s="313"/>
      <c r="DR55" s="313"/>
      <c r="DS55" s="22"/>
      <c r="DT55" s="22"/>
      <c r="DU55" s="22"/>
      <c r="DV55" s="22"/>
      <c r="DW55" s="22"/>
      <c r="DX55" s="22"/>
      <c r="DY55" s="22"/>
      <c r="DZ55" s="22"/>
      <c r="EA55" s="22"/>
      <c r="EB55" s="22"/>
      <c r="EC55" s="22"/>
      <c r="ED55" s="22"/>
      <c r="EE55" s="22"/>
      <c r="EF55" s="22"/>
      <c r="EG55" s="22"/>
      <c r="EH55" s="22"/>
      <c r="EI55" s="22"/>
      <c r="EJ55" s="22"/>
      <c r="EK55" s="22"/>
      <c r="EL55" s="22"/>
      <c r="EM55" s="22"/>
      <c r="EO55" s="303"/>
      <c r="EP55" s="303"/>
      <c r="EQ55" s="1"/>
      <c r="ER55" s="1"/>
      <c r="ES55" s="1"/>
      <c r="ET55" s="1"/>
      <c r="EU55" s="1"/>
      <c r="EV55" s="1"/>
      <c r="EW55" s="1"/>
      <c r="EX55" s="1"/>
      <c r="EY55" s="1"/>
      <c r="EZ55" s="1"/>
      <c r="FA55" s="1"/>
      <c r="FB55" s="1"/>
      <c r="FC55" s="1"/>
      <c r="FD55" s="1"/>
      <c r="FE55" s="1"/>
      <c r="FF55" s="1"/>
      <c r="FG55" s="1"/>
      <c r="FH55" s="1"/>
      <c r="FI55" s="1"/>
      <c r="FJ55" s="1"/>
      <c r="FK55" s="1"/>
      <c r="FM55" s="303"/>
      <c r="FN55" s="303"/>
      <c r="FO55" s="1"/>
      <c r="FP55" s="1"/>
      <c r="FQ55" s="1"/>
      <c r="FR55" s="1"/>
      <c r="FS55" s="1"/>
      <c r="FT55" s="1"/>
      <c r="FU55" s="1"/>
      <c r="FV55" s="1"/>
      <c r="FW55" s="1"/>
      <c r="FX55" s="1"/>
      <c r="FY55" s="1"/>
      <c r="FZ55" s="1"/>
      <c r="GA55" s="1"/>
      <c r="GB55" s="1"/>
      <c r="GC55" s="1"/>
      <c r="GD55" s="1"/>
      <c r="GE55" s="1"/>
      <c r="GF55" s="1"/>
      <c r="GG55" s="1"/>
      <c r="GH55" s="1"/>
      <c r="GI55" s="1"/>
      <c r="GK55" s="303"/>
      <c r="GL55" s="303"/>
      <c r="GM55" s="1"/>
      <c r="GN55" s="1"/>
      <c r="GO55" s="1"/>
      <c r="GP55" s="1"/>
      <c r="GQ55" s="1"/>
      <c r="GR55" s="1"/>
      <c r="GS55" s="1"/>
      <c r="GT55" s="1"/>
      <c r="GU55" s="1"/>
      <c r="GV55" s="1"/>
      <c r="GW55" s="1"/>
      <c r="GX55" s="1"/>
      <c r="GY55" s="1"/>
      <c r="GZ55" s="1"/>
      <c r="HA55" s="1"/>
      <c r="HB55" s="1"/>
      <c r="HC55" s="1"/>
      <c r="HD55" s="1"/>
      <c r="HE55" s="1"/>
      <c r="HF55" s="1"/>
      <c r="HG55" s="1"/>
    </row>
  </sheetData>
  <mergeCells count="189">
    <mergeCell ref="A55:B55"/>
    <mergeCell ref="Y55:Z55"/>
    <mergeCell ref="AW55:AX55"/>
    <mergeCell ref="BU55:BV55"/>
    <mergeCell ref="CS55:CT55"/>
    <mergeCell ref="DQ55:DR55"/>
    <mergeCell ref="EO55:EP55"/>
    <mergeCell ref="FM55:FN55"/>
    <mergeCell ref="GK55:GL55"/>
    <mergeCell ref="A54:B54"/>
    <mergeCell ref="Y54:Z54"/>
    <mergeCell ref="AW54:AX54"/>
    <mergeCell ref="BU54:BV54"/>
    <mergeCell ref="CS54:CT54"/>
    <mergeCell ref="DQ54:DR54"/>
    <mergeCell ref="EO54:EP54"/>
    <mergeCell ref="FM54:FN54"/>
    <mergeCell ref="GK54:GL54"/>
    <mergeCell ref="A52:B52"/>
    <mergeCell ref="Y52:Z52"/>
    <mergeCell ref="AW52:AX52"/>
    <mergeCell ref="BU52:BV52"/>
    <mergeCell ref="CS52:CT52"/>
    <mergeCell ref="DQ52:DR52"/>
    <mergeCell ref="EO52:EP52"/>
    <mergeCell ref="FM52:FN52"/>
    <mergeCell ref="GK52:GL52"/>
    <mergeCell ref="A44:B44"/>
    <mergeCell ref="Y44:Z44"/>
    <mergeCell ref="AW44:AX44"/>
    <mergeCell ref="BU44:BV44"/>
    <mergeCell ref="CS44:CT44"/>
    <mergeCell ref="DQ44:DR44"/>
    <mergeCell ref="EO44:EP44"/>
    <mergeCell ref="FM44:FN44"/>
    <mergeCell ref="GK44:GL44"/>
    <mergeCell ref="A35:B35"/>
    <mergeCell ref="Y35:Z35"/>
    <mergeCell ref="AW35:AX35"/>
    <mergeCell ref="BU35:BV35"/>
    <mergeCell ref="CS35:CT35"/>
    <mergeCell ref="DQ35:DR35"/>
    <mergeCell ref="EO35:EP35"/>
    <mergeCell ref="FM35:FN35"/>
    <mergeCell ref="GK35:GL35"/>
    <mergeCell ref="A34:B34"/>
    <mergeCell ref="Y34:Z34"/>
    <mergeCell ref="AW34:AX34"/>
    <mergeCell ref="BU34:BV34"/>
    <mergeCell ref="CS34:CT34"/>
    <mergeCell ref="DQ34:DR34"/>
    <mergeCell ref="EO34:EP34"/>
    <mergeCell ref="FM34:FN34"/>
    <mergeCell ref="GK34:GL34"/>
    <mergeCell ref="A32:B32"/>
    <mergeCell ref="Y32:Z32"/>
    <mergeCell ref="AW32:AX32"/>
    <mergeCell ref="BU32:BV32"/>
    <mergeCell ref="CS32:CT32"/>
    <mergeCell ref="DQ32:DR32"/>
    <mergeCell ref="EO32:EP32"/>
    <mergeCell ref="FM32:FN32"/>
    <mergeCell ref="GK32:GL32"/>
    <mergeCell ref="A29:B29"/>
    <mergeCell ref="Y29:Z29"/>
    <mergeCell ref="AW29:AX29"/>
    <mergeCell ref="BU29:BV29"/>
    <mergeCell ref="CS29:CT29"/>
    <mergeCell ref="DQ29:DR29"/>
    <mergeCell ref="EO29:EP29"/>
    <mergeCell ref="FM29:FN29"/>
    <mergeCell ref="GK29:GL29"/>
    <mergeCell ref="A21:B21"/>
    <mergeCell ref="Y21:Z21"/>
    <mergeCell ref="AW21:AX21"/>
    <mergeCell ref="BU21:BV21"/>
    <mergeCell ref="CS21:CT21"/>
    <mergeCell ref="DQ21:DR21"/>
    <mergeCell ref="EO21:EP21"/>
    <mergeCell ref="FM21:FN21"/>
    <mergeCell ref="GK21:GL21"/>
    <mergeCell ref="A12:B12"/>
    <mergeCell ref="Y12:Z12"/>
    <mergeCell ref="AW12:AX12"/>
    <mergeCell ref="BU12:BV12"/>
    <mergeCell ref="CS12:CT12"/>
    <mergeCell ref="DQ12:DR12"/>
    <mergeCell ref="EO12:EP12"/>
    <mergeCell ref="FM12:FN12"/>
    <mergeCell ref="GK12:GL12"/>
    <mergeCell ref="A11:B11"/>
    <mergeCell ref="Y11:Z11"/>
    <mergeCell ref="AW11:AX11"/>
    <mergeCell ref="BU11:BV11"/>
    <mergeCell ref="CS11:CT11"/>
    <mergeCell ref="DQ11:DR11"/>
    <mergeCell ref="EO11:EP11"/>
    <mergeCell ref="FM11:FN11"/>
    <mergeCell ref="GK11:GL11"/>
    <mergeCell ref="A10:B10"/>
    <mergeCell ref="Y10:Z10"/>
    <mergeCell ref="AW10:AX10"/>
    <mergeCell ref="BU10:BV10"/>
    <mergeCell ref="CS10:CT10"/>
    <mergeCell ref="DQ10:DR10"/>
    <mergeCell ref="EO10:EP10"/>
    <mergeCell ref="FM10:FN10"/>
    <mergeCell ref="GK10:GL10"/>
    <mergeCell ref="A9:B9"/>
    <mergeCell ref="Y9:Z9"/>
    <mergeCell ref="AW9:AX9"/>
    <mergeCell ref="BU9:BV9"/>
    <mergeCell ref="CS9:CT9"/>
    <mergeCell ref="DQ9:DR9"/>
    <mergeCell ref="EO9:EP9"/>
    <mergeCell ref="FM9:FN9"/>
    <mergeCell ref="GK9:GL9"/>
    <mergeCell ref="A8:B8"/>
    <mergeCell ref="Y8:Z8"/>
    <mergeCell ref="AW8:AX8"/>
    <mergeCell ref="BU8:BV8"/>
    <mergeCell ref="CS8:CT8"/>
    <mergeCell ref="DQ8:DR8"/>
    <mergeCell ref="EO8:EP8"/>
    <mergeCell ref="FM8:FN8"/>
    <mergeCell ref="GK8:GL8"/>
    <mergeCell ref="A7:B7"/>
    <mergeCell ref="Y7:Z7"/>
    <mergeCell ref="AW7:AX7"/>
    <mergeCell ref="BU7:BV7"/>
    <mergeCell ref="CS7:CT7"/>
    <mergeCell ref="DQ7:DR7"/>
    <mergeCell ref="EO7:EP7"/>
    <mergeCell ref="FM7:FN7"/>
    <mergeCell ref="GK7:GL7"/>
    <mergeCell ref="A6:B6"/>
    <mergeCell ref="Y6:Z6"/>
    <mergeCell ref="AW6:AX6"/>
    <mergeCell ref="BU6:BV6"/>
    <mergeCell ref="CS6:CT6"/>
    <mergeCell ref="DQ6:DR6"/>
    <mergeCell ref="EO6:EP6"/>
    <mergeCell ref="FM6:FN6"/>
    <mergeCell ref="GK6:GL6"/>
    <mergeCell ref="A5:B5"/>
    <mergeCell ref="Y5:Z5"/>
    <mergeCell ref="AW5:AX5"/>
    <mergeCell ref="BU5:BV5"/>
    <mergeCell ref="CS5:CT5"/>
    <mergeCell ref="DQ5:DR5"/>
    <mergeCell ref="EO5:EP5"/>
    <mergeCell ref="FM5:FN5"/>
    <mergeCell ref="GK5:GL5"/>
    <mergeCell ref="A4:B4"/>
    <mergeCell ref="Y4:Z4"/>
    <mergeCell ref="AW4:AX4"/>
    <mergeCell ref="BU4:BV4"/>
    <mergeCell ref="CS4:CT4"/>
    <mergeCell ref="DQ4:DR4"/>
    <mergeCell ref="EO4:EP4"/>
    <mergeCell ref="FM4:FN4"/>
    <mergeCell ref="GK4:GL4"/>
    <mergeCell ref="A3:B3"/>
    <mergeCell ref="Y3:Z3"/>
    <mergeCell ref="AW3:AX3"/>
    <mergeCell ref="BU3:BV3"/>
    <mergeCell ref="CS3:CT3"/>
    <mergeCell ref="DQ3:DR3"/>
    <mergeCell ref="EO3:EP3"/>
    <mergeCell ref="FM3:FN3"/>
    <mergeCell ref="GK3:GL3"/>
    <mergeCell ref="A2:B2"/>
    <mergeCell ref="Y2:Z2"/>
    <mergeCell ref="AW2:AX2"/>
    <mergeCell ref="BU2:BV2"/>
    <mergeCell ref="CS2:CT2"/>
    <mergeCell ref="DQ2:DR2"/>
    <mergeCell ref="EO2:EP2"/>
    <mergeCell ref="FM2:FN2"/>
    <mergeCell ref="GK2:GL2"/>
    <mergeCell ref="A1:B1"/>
    <mergeCell ref="Y1:Z1"/>
    <mergeCell ref="AW1:AX1"/>
    <mergeCell ref="BU1:BV1"/>
    <mergeCell ref="CS1:CT1"/>
    <mergeCell ref="DQ1:DR1"/>
    <mergeCell ref="EO1:EP1"/>
    <mergeCell ref="FM1:FN1"/>
    <mergeCell ref="GK1:GL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HG63"/>
  <sheetViews>
    <sheetView topLeftCell="A17" workbookViewId="0">
      <selection activeCell="AU34" sqref="AU34"/>
    </sheetView>
  </sheetViews>
  <sheetFormatPr defaultColWidth="9" defaultRowHeight="12.75"/>
  <cols>
    <col min="2" max="2" width="39" customWidth="1"/>
    <col min="4" max="22" width="9" hidden="1"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s>
  <sheetData>
    <row r="1" spans="1:215" ht="15">
      <c r="A1" s="300"/>
      <c r="B1" s="300"/>
      <c r="C1" s="1"/>
      <c r="D1" s="1"/>
      <c r="E1" s="1"/>
      <c r="F1" s="1"/>
      <c r="G1" s="1"/>
      <c r="H1" s="1"/>
      <c r="I1" s="1"/>
      <c r="J1" s="1"/>
      <c r="K1" s="1"/>
      <c r="L1" s="1"/>
      <c r="M1" s="1"/>
      <c r="N1" s="1"/>
      <c r="O1" s="1"/>
      <c r="P1" s="1"/>
      <c r="Q1" s="1"/>
      <c r="R1" s="1"/>
      <c r="S1" s="1"/>
      <c r="T1" s="1"/>
      <c r="U1" s="1"/>
      <c r="V1" s="1"/>
      <c r="W1" s="1"/>
      <c r="Y1" s="300"/>
      <c r="Z1" s="300"/>
      <c r="AA1" s="1"/>
      <c r="AB1" s="1"/>
      <c r="AC1" s="1"/>
      <c r="AD1" s="1"/>
      <c r="AE1" s="1"/>
      <c r="AF1" s="1"/>
      <c r="AG1" s="1"/>
      <c r="AH1" s="1"/>
      <c r="AI1" s="1"/>
      <c r="AJ1" s="1"/>
      <c r="AK1" s="1"/>
      <c r="AL1" s="1"/>
      <c r="AM1" s="1"/>
      <c r="AN1" s="1"/>
      <c r="AO1" s="1"/>
      <c r="AP1" s="1"/>
      <c r="AQ1" s="1"/>
      <c r="AR1" s="1"/>
      <c r="AS1" s="1"/>
      <c r="AT1" s="1"/>
      <c r="AU1" s="1"/>
      <c r="AW1" s="310"/>
      <c r="AX1" s="310"/>
      <c r="AY1" s="22"/>
      <c r="AZ1" s="22"/>
      <c r="BA1" s="22"/>
      <c r="BB1" s="22"/>
      <c r="BC1" s="22"/>
      <c r="BD1" s="22"/>
      <c r="BE1" s="22"/>
      <c r="BF1" s="22"/>
      <c r="BG1" s="22"/>
      <c r="BH1" s="22"/>
      <c r="BI1" s="22"/>
      <c r="BJ1" s="22"/>
      <c r="BK1" s="22"/>
      <c r="BL1" s="22"/>
      <c r="BM1" s="22"/>
      <c r="BN1" s="22"/>
      <c r="BO1" s="22"/>
      <c r="BP1" s="22"/>
      <c r="BQ1" s="22"/>
      <c r="BR1" s="22"/>
      <c r="BS1" s="22"/>
      <c r="BT1" s="38"/>
      <c r="BU1" s="310"/>
      <c r="BV1" s="310"/>
      <c r="BW1" s="22"/>
      <c r="BX1" s="22"/>
      <c r="BY1" s="22"/>
      <c r="BZ1" s="22"/>
      <c r="CA1" s="22"/>
      <c r="CB1" s="22"/>
      <c r="CC1" s="22"/>
      <c r="CD1" s="22"/>
      <c r="CE1" s="22"/>
      <c r="CF1" s="22"/>
      <c r="CG1" s="22"/>
      <c r="CH1" s="22"/>
      <c r="CI1" s="22"/>
      <c r="CJ1" s="22"/>
      <c r="CK1" s="22"/>
      <c r="CL1" s="22"/>
      <c r="CM1" s="22"/>
      <c r="CN1" s="22"/>
      <c r="CO1" s="22"/>
      <c r="CP1" s="22"/>
      <c r="CQ1" s="22"/>
      <c r="CR1" s="38"/>
      <c r="CS1" s="310"/>
      <c r="CT1" s="310"/>
      <c r="CU1" s="22"/>
      <c r="CV1" s="22"/>
      <c r="CW1" s="22"/>
      <c r="CX1" s="22"/>
      <c r="CY1" s="22"/>
      <c r="CZ1" s="22"/>
      <c r="DA1" s="22"/>
      <c r="DB1" s="22"/>
      <c r="DC1" s="22"/>
      <c r="DD1" s="22"/>
      <c r="DE1" s="22"/>
      <c r="DF1" s="22"/>
      <c r="DG1" s="22"/>
      <c r="DH1" s="22"/>
      <c r="DI1" s="22"/>
      <c r="DJ1" s="22"/>
      <c r="DK1" s="22"/>
      <c r="DL1" s="22"/>
      <c r="DM1" s="22"/>
      <c r="DN1" s="22"/>
      <c r="DO1" s="22"/>
      <c r="DP1" s="38"/>
      <c r="DQ1" s="310"/>
      <c r="DR1" s="310"/>
      <c r="DS1" s="22"/>
      <c r="DT1" s="22"/>
      <c r="DU1" s="22"/>
      <c r="DV1" s="22"/>
      <c r="DW1" s="22"/>
      <c r="DX1" s="22"/>
      <c r="DY1" s="22"/>
      <c r="DZ1" s="22"/>
      <c r="EA1" s="22"/>
      <c r="EB1" s="22"/>
      <c r="EC1" s="22"/>
      <c r="ED1" s="22"/>
      <c r="EE1" s="22"/>
      <c r="EF1" s="22"/>
      <c r="EG1" s="22"/>
      <c r="EH1" s="22"/>
      <c r="EI1" s="22"/>
      <c r="EJ1" s="22"/>
      <c r="EK1" s="22"/>
      <c r="EL1" s="22"/>
      <c r="EM1" s="22"/>
      <c r="EO1" s="300"/>
      <c r="EP1" s="300"/>
      <c r="EQ1" s="1"/>
      <c r="ER1" s="1"/>
      <c r="ES1" s="1"/>
      <c r="ET1" s="1"/>
      <c r="EU1" s="1"/>
      <c r="EV1" s="1"/>
      <c r="EW1" s="1"/>
      <c r="EX1" s="1"/>
      <c r="EY1" s="1"/>
      <c r="EZ1" s="1"/>
      <c r="FA1" s="1"/>
      <c r="FB1" s="1"/>
      <c r="FC1" s="1"/>
      <c r="FD1" s="1"/>
      <c r="FE1" s="1"/>
      <c r="FF1" s="1"/>
      <c r="FG1" s="1"/>
      <c r="FH1" s="1"/>
      <c r="FI1" s="1"/>
      <c r="FJ1" s="1"/>
      <c r="FK1" s="1"/>
      <c r="FM1" s="300"/>
      <c r="FN1" s="300"/>
      <c r="FO1" s="1"/>
      <c r="FP1" s="1"/>
      <c r="FQ1" s="1"/>
      <c r="FR1" s="1"/>
      <c r="FS1" s="1"/>
      <c r="FT1" s="1"/>
      <c r="FU1" s="1"/>
      <c r="FV1" s="1"/>
      <c r="FW1" s="1"/>
      <c r="FX1" s="1"/>
      <c r="FY1" s="1"/>
      <c r="FZ1" s="1"/>
      <c r="GA1" s="1"/>
      <c r="GB1" s="1"/>
      <c r="GC1" s="1"/>
      <c r="GD1" s="1"/>
      <c r="GE1" s="1"/>
      <c r="GF1" s="1"/>
      <c r="GG1" s="1"/>
      <c r="GH1" s="1"/>
      <c r="GI1" s="1"/>
      <c r="GK1" s="300"/>
      <c r="GL1" s="300"/>
      <c r="GM1" s="1"/>
      <c r="GN1" s="1"/>
      <c r="GO1" s="1"/>
      <c r="GP1" s="1"/>
      <c r="GQ1" s="1"/>
      <c r="GR1" s="1"/>
      <c r="GS1" s="1"/>
      <c r="GT1" s="1"/>
      <c r="GU1" s="1"/>
      <c r="GV1" s="1"/>
      <c r="GW1" s="1"/>
      <c r="GX1" s="1"/>
      <c r="GY1" s="1"/>
      <c r="GZ1" s="1"/>
      <c r="HA1" s="1"/>
      <c r="HB1" s="1"/>
      <c r="HC1" s="1"/>
      <c r="HD1" s="1"/>
      <c r="HE1" s="1"/>
      <c r="HF1" s="1"/>
      <c r="HG1" s="1"/>
    </row>
    <row r="2" spans="1:215" ht="15">
      <c r="A2" s="300"/>
      <c r="B2" s="300"/>
      <c r="C2" s="1"/>
      <c r="D2" s="1"/>
      <c r="E2" s="1"/>
      <c r="F2" s="1"/>
      <c r="G2" s="1"/>
      <c r="H2" s="1"/>
      <c r="I2" s="1"/>
      <c r="J2" s="1"/>
      <c r="K2" s="1"/>
      <c r="L2" s="1"/>
      <c r="M2" s="1"/>
      <c r="N2" s="1"/>
      <c r="O2" s="1"/>
      <c r="P2" s="1"/>
      <c r="Q2" s="1"/>
      <c r="R2" s="1"/>
      <c r="S2" s="1"/>
      <c r="T2" s="1"/>
      <c r="U2" s="1"/>
      <c r="V2" s="1"/>
      <c r="W2" s="1"/>
      <c r="Y2" s="300"/>
      <c r="Z2" s="300"/>
      <c r="AA2" s="1"/>
      <c r="AB2" s="1"/>
      <c r="AC2" s="1"/>
      <c r="AD2" s="1"/>
      <c r="AE2" s="1"/>
      <c r="AF2" s="1"/>
      <c r="AG2" s="1"/>
      <c r="AH2" s="1"/>
      <c r="AI2" s="1"/>
      <c r="AJ2" s="1"/>
      <c r="AK2" s="1"/>
      <c r="AL2" s="1"/>
      <c r="AM2" s="1"/>
      <c r="AN2" s="1"/>
      <c r="AO2" s="1"/>
      <c r="AP2" s="1"/>
      <c r="AQ2" s="1"/>
      <c r="AR2" s="1"/>
      <c r="AS2" s="1"/>
      <c r="AT2" s="1"/>
      <c r="AU2" s="1"/>
      <c r="AW2" s="310"/>
      <c r="AX2" s="310"/>
      <c r="AY2" s="22"/>
      <c r="AZ2" s="22"/>
      <c r="BA2" s="22"/>
      <c r="BB2" s="22"/>
      <c r="BC2" s="22"/>
      <c r="BD2" s="22"/>
      <c r="BE2" s="22"/>
      <c r="BF2" s="22"/>
      <c r="BG2" s="22"/>
      <c r="BH2" s="22"/>
      <c r="BI2" s="22"/>
      <c r="BJ2" s="22"/>
      <c r="BK2" s="22"/>
      <c r="BL2" s="22"/>
      <c r="BM2" s="22"/>
      <c r="BN2" s="22"/>
      <c r="BO2" s="22"/>
      <c r="BP2" s="22"/>
      <c r="BQ2" s="22"/>
      <c r="BR2" s="22"/>
      <c r="BS2" s="22"/>
      <c r="BT2" s="38"/>
      <c r="BU2" s="310"/>
      <c r="BV2" s="310"/>
      <c r="BW2" s="22"/>
      <c r="BX2" s="22"/>
      <c r="BY2" s="22"/>
      <c r="BZ2" s="22"/>
      <c r="CA2" s="22"/>
      <c r="CB2" s="22"/>
      <c r="CC2" s="22"/>
      <c r="CD2" s="22"/>
      <c r="CE2" s="22"/>
      <c r="CF2" s="22"/>
      <c r="CG2" s="22"/>
      <c r="CH2" s="22"/>
      <c r="CI2" s="22"/>
      <c r="CJ2" s="22"/>
      <c r="CK2" s="22"/>
      <c r="CL2" s="22"/>
      <c r="CM2" s="22"/>
      <c r="CN2" s="22"/>
      <c r="CO2" s="22"/>
      <c r="CP2" s="22"/>
      <c r="CQ2" s="22"/>
      <c r="CR2" s="38"/>
      <c r="CS2" s="310"/>
      <c r="CT2" s="310"/>
      <c r="CU2" s="22"/>
      <c r="CV2" s="22"/>
      <c r="CW2" s="22"/>
      <c r="CX2" s="22"/>
      <c r="CY2" s="22"/>
      <c r="CZ2" s="22"/>
      <c r="DA2" s="22"/>
      <c r="DB2" s="22"/>
      <c r="DC2" s="22"/>
      <c r="DD2" s="22"/>
      <c r="DE2" s="22"/>
      <c r="DF2" s="22"/>
      <c r="DG2" s="22"/>
      <c r="DH2" s="22"/>
      <c r="DI2" s="22"/>
      <c r="DJ2" s="22"/>
      <c r="DK2" s="22"/>
      <c r="DL2" s="22"/>
      <c r="DM2" s="22"/>
      <c r="DN2" s="22"/>
      <c r="DO2" s="22"/>
      <c r="DP2" s="38"/>
      <c r="DQ2" s="310"/>
      <c r="DR2" s="310"/>
      <c r="DS2" s="22"/>
      <c r="DT2" s="22"/>
      <c r="DU2" s="22"/>
      <c r="DV2" s="22"/>
      <c r="DW2" s="22"/>
      <c r="DX2" s="22"/>
      <c r="DY2" s="22"/>
      <c r="DZ2" s="22"/>
      <c r="EA2" s="22"/>
      <c r="EB2" s="22"/>
      <c r="EC2" s="22"/>
      <c r="ED2" s="22"/>
      <c r="EE2" s="22"/>
      <c r="EF2" s="22"/>
      <c r="EG2" s="22"/>
      <c r="EH2" s="22"/>
      <c r="EI2" s="22"/>
      <c r="EJ2" s="22"/>
      <c r="EK2" s="22"/>
      <c r="EL2" s="22"/>
      <c r="EM2" s="22"/>
      <c r="EO2" s="300"/>
      <c r="EP2" s="300"/>
      <c r="EQ2" s="1"/>
      <c r="ER2" s="1"/>
      <c r="ES2" s="1"/>
      <c r="ET2" s="1"/>
      <c r="EU2" s="1"/>
      <c r="EV2" s="1"/>
      <c r="EW2" s="1"/>
      <c r="EX2" s="1"/>
      <c r="EY2" s="1"/>
      <c r="EZ2" s="1"/>
      <c r="FA2" s="1"/>
      <c r="FB2" s="1"/>
      <c r="FC2" s="1"/>
      <c r="FD2" s="1"/>
      <c r="FE2" s="1"/>
      <c r="FF2" s="1"/>
      <c r="FG2" s="1"/>
      <c r="FH2" s="1"/>
      <c r="FI2" s="1"/>
      <c r="FJ2" s="1"/>
      <c r="FK2" s="1"/>
      <c r="FM2" s="300"/>
      <c r="FN2" s="300"/>
      <c r="FO2" s="1"/>
      <c r="FP2" s="1"/>
      <c r="FQ2" s="1"/>
      <c r="FR2" s="1"/>
      <c r="FS2" s="1"/>
      <c r="FT2" s="1"/>
      <c r="FU2" s="1"/>
      <c r="FV2" s="1"/>
      <c r="FW2" s="1"/>
      <c r="FX2" s="1"/>
      <c r="FY2" s="1"/>
      <c r="FZ2" s="1"/>
      <c r="GA2" s="1"/>
      <c r="GB2" s="1"/>
      <c r="GC2" s="1"/>
      <c r="GD2" s="1"/>
      <c r="GE2" s="1"/>
      <c r="GF2" s="1"/>
      <c r="GG2" s="1"/>
      <c r="GH2" s="1"/>
      <c r="GI2" s="1"/>
      <c r="GK2" s="300"/>
      <c r="GL2" s="300"/>
      <c r="GM2" s="1"/>
      <c r="GN2" s="1"/>
      <c r="GO2" s="1"/>
      <c r="GP2" s="1"/>
      <c r="GQ2" s="1"/>
      <c r="GR2" s="1"/>
      <c r="GS2" s="1"/>
      <c r="GT2" s="1"/>
      <c r="GU2" s="1"/>
      <c r="GV2" s="1"/>
      <c r="GW2" s="1"/>
      <c r="GX2" s="1"/>
      <c r="GY2" s="1"/>
      <c r="GZ2" s="1"/>
      <c r="HA2" s="1"/>
      <c r="HB2" s="1"/>
      <c r="HC2" s="1"/>
      <c r="HD2" s="1"/>
      <c r="HE2" s="1"/>
      <c r="HF2" s="1"/>
      <c r="HG2" s="1"/>
    </row>
    <row r="3" spans="1:215" ht="15">
      <c r="A3" s="300"/>
      <c r="B3" s="300"/>
      <c r="C3" s="1"/>
      <c r="D3" s="1"/>
      <c r="E3" s="1"/>
      <c r="F3" s="1"/>
      <c r="G3" s="1"/>
      <c r="H3" s="1"/>
      <c r="I3" s="1"/>
      <c r="J3" s="1"/>
      <c r="K3" s="1"/>
      <c r="L3" s="1"/>
      <c r="M3" s="1"/>
      <c r="N3" s="1"/>
      <c r="O3" s="1"/>
      <c r="P3" s="1"/>
      <c r="Q3" s="1"/>
      <c r="R3" s="1"/>
      <c r="S3" s="1"/>
      <c r="T3" s="1"/>
      <c r="U3" s="1"/>
      <c r="V3" s="1"/>
      <c r="W3" s="1"/>
      <c r="Y3" s="300"/>
      <c r="Z3" s="300"/>
      <c r="AA3" s="1"/>
      <c r="AB3" s="1"/>
      <c r="AC3" s="1"/>
      <c r="AD3" s="1"/>
      <c r="AE3" s="1"/>
      <c r="AF3" s="1"/>
      <c r="AG3" s="1"/>
      <c r="AH3" s="1"/>
      <c r="AI3" s="1"/>
      <c r="AJ3" s="1"/>
      <c r="AK3" s="1"/>
      <c r="AL3" s="1"/>
      <c r="AM3" s="1"/>
      <c r="AN3" s="1"/>
      <c r="AO3" s="1"/>
      <c r="AP3" s="1"/>
      <c r="AQ3" s="1"/>
      <c r="AR3" s="1"/>
      <c r="AS3" s="1"/>
      <c r="AT3" s="1"/>
      <c r="AU3" s="1"/>
      <c r="AW3" s="310"/>
      <c r="AX3" s="310"/>
      <c r="AY3" s="22"/>
      <c r="AZ3" s="22"/>
      <c r="BA3" s="22"/>
      <c r="BB3" s="22"/>
      <c r="BC3" s="22"/>
      <c r="BD3" s="22"/>
      <c r="BE3" s="22"/>
      <c r="BF3" s="22"/>
      <c r="BG3" s="22"/>
      <c r="BH3" s="22"/>
      <c r="BI3" s="22"/>
      <c r="BJ3" s="22"/>
      <c r="BK3" s="22"/>
      <c r="BL3" s="22"/>
      <c r="BM3" s="22"/>
      <c r="BN3" s="22"/>
      <c r="BO3" s="22"/>
      <c r="BP3" s="22"/>
      <c r="BQ3" s="22"/>
      <c r="BR3" s="22"/>
      <c r="BS3" s="22"/>
      <c r="BT3" s="38"/>
      <c r="BU3" s="310"/>
      <c r="BV3" s="310"/>
      <c r="BW3" s="22"/>
      <c r="BX3" s="22"/>
      <c r="BY3" s="22"/>
      <c r="BZ3" s="22"/>
      <c r="CA3" s="22"/>
      <c r="CB3" s="22"/>
      <c r="CC3" s="22"/>
      <c r="CD3" s="22"/>
      <c r="CE3" s="22"/>
      <c r="CF3" s="22"/>
      <c r="CG3" s="22"/>
      <c r="CH3" s="22"/>
      <c r="CI3" s="22"/>
      <c r="CJ3" s="22"/>
      <c r="CK3" s="22"/>
      <c r="CL3" s="22"/>
      <c r="CM3" s="22"/>
      <c r="CN3" s="22"/>
      <c r="CO3" s="22"/>
      <c r="CP3" s="22"/>
      <c r="CQ3" s="22"/>
      <c r="CR3" s="38"/>
      <c r="CS3" s="310"/>
      <c r="CT3" s="310"/>
      <c r="CU3" s="22"/>
      <c r="CV3" s="22"/>
      <c r="CW3" s="22"/>
      <c r="CX3" s="22"/>
      <c r="CY3" s="22"/>
      <c r="CZ3" s="22"/>
      <c r="DA3" s="22"/>
      <c r="DB3" s="22"/>
      <c r="DC3" s="22"/>
      <c r="DD3" s="22"/>
      <c r="DE3" s="22"/>
      <c r="DF3" s="22"/>
      <c r="DG3" s="22"/>
      <c r="DH3" s="22"/>
      <c r="DI3" s="22"/>
      <c r="DJ3" s="22"/>
      <c r="DK3" s="22"/>
      <c r="DL3" s="22"/>
      <c r="DM3" s="22"/>
      <c r="DN3" s="22"/>
      <c r="DO3" s="22"/>
      <c r="DP3" s="38"/>
      <c r="DQ3" s="310"/>
      <c r="DR3" s="310"/>
      <c r="DS3" s="22"/>
      <c r="DT3" s="22"/>
      <c r="DU3" s="22"/>
      <c r="DV3" s="22"/>
      <c r="DW3" s="22"/>
      <c r="DX3" s="22"/>
      <c r="DY3" s="22"/>
      <c r="DZ3" s="22"/>
      <c r="EA3" s="22"/>
      <c r="EB3" s="22"/>
      <c r="EC3" s="22"/>
      <c r="ED3" s="22"/>
      <c r="EE3" s="22"/>
      <c r="EF3" s="22"/>
      <c r="EG3" s="22"/>
      <c r="EH3" s="22"/>
      <c r="EI3" s="22"/>
      <c r="EJ3" s="22"/>
      <c r="EK3" s="22"/>
      <c r="EL3" s="22"/>
      <c r="EM3" s="22"/>
      <c r="EO3" s="300"/>
      <c r="EP3" s="300"/>
      <c r="EQ3" s="1"/>
      <c r="ER3" s="1"/>
      <c r="ES3" s="1"/>
      <c r="ET3" s="1"/>
      <c r="EU3" s="1"/>
      <c r="EV3" s="1"/>
      <c r="EW3" s="1"/>
      <c r="EX3" s="1"/>
      <c r="EY3" s="1"/>
      <c r="EZ3" s="1"/>
      <c r="FA3" s="1"/>
      <c r="FB3" s="1"/>
      <c r="FC3" s="1"/>
      <c r="FD3" s="1"/>
      <c r="FE3" s="1"/>
      <c r="FF3" s="1"/>
      <c r="FG3" s="1"/>
      <c r="FH3" s="1"/>
      <c r="FI3" s="1"/>
      <c r="FJ3" s="1"/>
      <c r="FK3" s="1"/>
      <c r="FM3" s="300"/>
      <c r="FN3" s="300"/>
      <c r="FO3" s="1"/>
      <c r="FP3" s="1"/>
      <c r="FQ3" s="1"/>
      <c r="FR3" s="1"/>
      <c r="FS3" s="1"/>
      <c r="FT3" s="1"/>
      <c r="FU3" s="1"/>
      <c r="FV3" s="1"/>
      <c r="FW3" s="1"/>
      <c r="FX3" s="1"/>
      <c r="FY3" s="1"/>
      <c r="FZ3" s="1"/>
      <c r="GA3" s="1"/>
      <c r="GB3" s="1"/>
      <c r="GC3" s="1"/>
      <c r="GD3" s="1"/>
      <c r="GE3" s="1"/>
      <c r="GF3" s="1"/>
      <c r="GG3" s="1"/>
      <c r="GH3" s="1"/>
      <c r="GI3" s="1"/>
      <c r="GK3" s="300"/>
      <c r="GL3" s="300"/>
      <c r="GM3" s="1"/>
      <c r="GN3" s="1"/>
      <c r="GO3" s="1"/>
      <c r="GP3" s="1"/>
      <c r="GQ3" s="1"/>
      <c r="GR3" s="1"/>
      <c r="GS3" s="1"/>
      <c r="GT3" s="1"/>
      <c r="GU3" s="1"/>
      <c r="GV3" s="1"/>
      <c r="GW3" s="1"/>
      <c r="GX3" s="1"/>
      <c r="GY3" s="1"/>
      <c r="GZ3" s="1"/>
      <c r="HA3" s="1"/>
      <c r="HB3" s="1"/>
      <c r="HC3" s="1"/>
      <c r="HD3" s="1"/>
      <c r="HE3" s="1"/>
      <c r="HF3" s="1"/>
      <c r="HG3" s="1"/>
    </row>
    <row r="4" spans="1:215" ht="15">
      <c r="A4" s="300"/>
      <c r="B4" s="300"/>
      <c r="C4" s="1"/>
      <c r="D4" s="1"/>
      <c r="E4" s="1"/>
      <c r="F4" s="1"/>
      <c r="G4" s="1"/>
      <c r="H4" s="1"/>
      <c r="I4" s="1"/>
      <c r="J4" s="1"/>
      <c r="K4" s="1"/>
      <c r="L4" s="1"/>
      <c r="M4" s="1"/>
      <c r="N4" s="1"/>
      <c r="O4" s="1"/>
      <c r="P4" s="1"/>
      <c r="Q4" s="1"/>
      <c r="R4" s="1"/>
      <c r="S4" s="1"/>
      <c r="T4" s="1"/>
      <c r="U4" s="1"/>
      <c r="V4" s="1"/>
      <c r="W4" s="1"/>
      <c r="Y4" s="300"/>
      <c r="Z4" s="300"/>
      <c r="AA4" s="1"/>
      <c r="AB4" s="1"/>
      <c r="AC4" s="1"/>
      <c r="AD4" s="1"/>
      <c r="AE4" s="1"/>
      <c r="AF4" s="1"/>
      <c r="AG4" s="1"/>
      <c r="AH4" s="1"/>
      <c r="AI4" s="1"/>
      <c r="AJ4" s="1"/>
      <c r="AK4" s="1"/>
      <c r="AL4" s="1"/>
      <c r="AM4" s="1"/>
      <c r="AN4" s="1"/>
      <c r="AO4" s="1"/>
      <c r="AP4" s="1"/>
      <c r="AQ4" s="1"/>
      <c r="AR4" s="1"/>
      <c r="AS4" s="1"/>
      <c r="AT4" s="1"/>
      <c r="AU4" s="1"/>
      <c r="AW4" s="310"/>
      <c r="AX4" s="310"/>
      <c r="AY4" s="22"/>
      <c r="AZ4" s="22"/>
      <c r="BA4" s="22"/>
      <c r="BB4" s="22"/>
      <c r="BC4" s="22"/>
      <c r="BD4" s="22"/>
      <c r="BE4" s="22"/>
      <c r="BF4" s="22"/>
      <c r="BG4" s="22"/>
      <c r="BH4" s="22"/>
      <c r="BI4" s="22"/>
      <c r="BJ4" s="22"/>
      <c r="BK4" s="22"/>
      <c r="BL4" s="22"/>
      <c r="BM4" s="22"/>
      <c r="BN4" s="22"/>
      <c r="BO4" s="22"/>
      <c r="BP4" s="22"/>
      <c r="BQ4" s="22"/>
      <c r="BR4" s="22"/>
      <c r="BS4" s="22"/>
      <c r="BT4" s="38"/>
      <c r="BU4" s="310"/>
      <c r="BV4" s="310"/>
      <c r="BW4" s="22"/>
      <c r="BX4" s="22"/>
      <c r="BY4" s="22"/>
      <c r="BZ4" s="22"/>
      <c r="CA4" s="22"/>
      <c r="CB4" s="22"/>
      <c r="CC4" s="22"/>
      <c r="CD4" s="22"/>
      <c r="CE4" s="22"/>
      <c r="CF4" s="22"/>
      <c r="CG4" s="22"/>
      <c r="CH4" s="22"/>
      <c r="CI4" s="22"/>
      <c r="CJ4" s="22"/>
      <c r="CK4" s="22"/>
      <c r="CL4" s="22"/>
      <c r="CM4" s="22"/>
      <c r="CN4" s="22"/>
      <c r="CO4" s="22"/>
      <c r="CP4" s="22"/>
      <c r="CQ4" s="22"/>
      <c r="CR4" s="38"/>
      <c r="CS4" s="310"/>
      <c r="CT4" s="310"/>
      <c r="CU4" s="22"/>
      <c r="CV4" s="22"/>
      <c r="CW4" s="22"/>
      <c r="CX4" s="22"/>
      <c r="CY4" s="22"/>
      <c r="CZ4" s="22"/>
      <c r="DA4" s="22"/>
      <c r="DB4" s="22"/>
      <c r="DC4" s="22"/>
      <c r="DD4" s="22"/>
      <c r="DE4" s="22"/>
      <c r="DF4" s="22"/>
      <c r="DG4" s="22"/>
      <c r="DH4" s="22"/>
      <c r="DI4" s="22"/>
      <c r="DJ4" s="22"/>
      <c r="DK4" s="22"/>
      <c r="DL4" s="22"/>
      <c r="DM4" s="22"/>
      <c r="DN4" s="22"/>
      <c r="DO4" s="22"/>
      <c r="DP4" s="38"/>
      <c r="DQ4" s="310"/>
      <c r="DR4" s="310"/>
      <c r="DS4" s="22"/>
      <c r="DT4" s="22"/>
      <c r="DU4" s="22"/>
      <c r="DV4" s="22"/>
      <c r="DW4" s="22"/>
      <c r="DX4" s="22"/>
      <c r="DY4" s="22"/>
      <c r="DZ4" s="22"/>
      <c r="EA4" s="22"/>
      <c r="EB4" s="22"/>
      <c r="EC4" s="22"/>
      <c r="ED4" s="22"/>
      <c r="EE4" s="22"/>
      <c r="EF4" s="22"/>
      <c r="EG4" s="22"/>
      <c r="EH4" s="22"/>
      <c r="EI4" s="22"/>
      <c r="EJ4" s="22"/>
      <c r="EK4" s="22"/>
      <c r="EL4" s="22"/>
      <c r="EM4" s="22"/>
      <c r="EO4" s="300"/>
      <c r="EP4" s="300"/>
      <c r="EQ4" s="1"/>
      <c r="ER4" s="1"/>
      <c r="ES4" s="1"/>
      <c r="ET4" s="1"/>
      <c r="EU4" s="1"/>
      <c r="EV4" s="1"/>
      <c r="EW4" s="1"/>
      <c r="EX4" s="1"/>
      <c r="EY4" s="1"/>
      <c r="EZ4" s="1"/>
      <c r="FA4" s="1"/>
      <c r="FB4" s="1"/>
      <c r="FC4" s="1"/>
      <c r="FD4" s="1"/>
      <c r="FE4" s="1"/>
      <c r="FF4" s="1"/>
      <c r="FG4" s="1"/>
      <c r="FH4" s="1"/>
      <c r="FI4" s="1"/>
      <c r="FJ4" s="1"/>
      <c r="FK4" s="1"/>
      <c r="FM4" s="300"/>
      <c r="FN4" s="300"/>
      <c r="FO4" s="1"/>
      <c r="FP4" s="1"/>
      <c r="FQ4" s="1"/>
      <c r="FR4" s="1"/>
      <c r="FS4" s="1"/>
      <c r="FT4" s="1"/>
      <c r="FU4" s="1"/>
      <c r="FV4" s="1"/>
      <c r="FW4" s="1"/>
      <c r="FX4" s="1"/>
      <c r="FY4" s="1"/>
      <c r="FZ4" s="1"/>
      <c r="GA4" s="1"/>
      <c r="GB4" s="1"/>
      <c r="GC4" s="1"/>
      <c r="GD4" s="1"/>
      <c r="GE4" s="1"/>
      <c r="GF4" s="1"/>
      <c r="GG4" s="1"/>
      <c r="GH4" s="1"/>
      <c r="GI4" s="1"/>
      <c r="GK4" s="300"/>
      <c r="GL4" s="300"/>
      <c r="GM4" s="1"/>
      <c r="GN4" s="1"/>
      <c r="GO4" s="1"/>
      <c r="GP4" s="1"/>
      <c r="GQ4" s="1"/>
      <c r="GR4" s="1"/>
      <c r="GS4" s="1"/>
      <c r="GT4" s="1"/>
      <c r="GU4" s="1"/>
      <c r="GV4" s="1"/>
      <c r="GW4" s="1"/>
      <c r="GX4" s="1"/>
      <c r="GY4" s="1"/>
      <c r="GZ4" s="1"/>
      <c r="HA4" s="1"/>
      <c r="HB4" s="1"/>
      <c r="HC4" s="1"/>
      <c r="HD4" s="1"/>
      <c r="HE4" s="1"/>
      <c r="HF4" s="1"/>
      <c r="HG4" s="1"/>
    </row>
    <row r="5" spans="1:215" ht="18">
      <c r="A5" s="301" t="s">
        <v>179</v>
      </c>
      <c r="B5" s="301"/>
      <c r="C5" s="2"/>
      <c r="D5" s="2"/>
      <c r="E5" s="2"/>
      <c r="F5" s="2"/>
      <c r="G5" s="2"/>
      <c r="H5" s="2"/>
      <c r="I5" s="2"/>
      <c r="J5" s="2"/>
      <c r="K5" s="1"/>
      <c r="L5" s="2"/>
      <c r="M5" s="2"/>
      <c r="N5" s="2"/>
      <c r="O5" s="2"/>
      <c r="P5" s="1"/>
      <c r="Q5" s="2"/>
      <c r="R5" s="1"/>
      <c r="S5" s="1"/>
      <c r="T5" s="2"/>
      <c r="U5" s="1"/>
      <c r="V5" s="1"/>
      <c r="W5" s="2" t="s">
        <v>180</v>
      </c>
      <c r="Y5" s="301" t="s">
        <v>179</v>
      </c>
      <c r="Z5" s="301"/>
      <c r="AA5" s="2"/>
      <c r="AB5" s="2"/>
      <c r="AC5" s="2"/>
      <c r="AD5" s="2"/>
      <c r="AE5" s="2"/>
      <c r="AF5" s="2"/>
      <c r="AG5" s="2"/>
      <c r="AH5" s="2"/>
      <c r="AI5" s="1"/>
      <c r="AJ5" s="2"/>
      <c r="AK5" s="2"/>
      <c r="AL5" s="2"/>
      <c r="AM5" s="2"/>
      <c r="AN5" s="1"/>
      <c r="AO5" s="2"/>
      <c r="AP5" s="1"/>
      <c r="AQ5" s="1"/>
      <c r="AR5" s="2"/>
      <c r="AS5" s="1"/>
      <c r="AT5" s="1"/>
      <c r="AU5" s="2" t="s">
        <v>180</v>
      </c>
      <c r="AW5" s="311" t="s">
        <v>285</v>
      </c>
      <c r="AX5" s="311"/>
      <c r="AY5" s="23"/>
      <c r="AZ5" s="23"/>
      <c r="BA5" s="23"/>
      <c r="BB5" s="23"/>
      <c r="BC5" s="23"/>
      <c r="BD5" s="23"/>
      <c r="BE5" s="23"/>
      <c r="BF5" s="23"/>
      <c r="BG5" s="22"/>
      <c r="BH5" s="23"/>
      <c r="BI5" s="23"/>
      <c r="BJ5" s="23"/>
      <c r="BK5" s="23"/>
      <c r="BL5" s="22"/>
      <c r="BM5" s="23"/>
      <c r="BN5" s="22"/>
      <c r="BO5" s="22"/>
      <c r="BP5" s="23"/>
      <c r="BQ5" s="22"/>
      <c r="BR5" s="22"/>
      <c r="BS5" s="23" t="s">
        <v>286</v>
      </c>
      <c r="BT5" s="38"/>
      <c r="BU5" s="311" t="s">
        <v>285</v>
      </c>
      <c r="BV5" s="311"/>
      <c r="BW5" s="23"/>
      <c r="BX5" s="23"/>
      <c r="BY5" s="23"/>
      <c r="BZ5" s="23"/>
      <c r="CA5" s="23"/>
      <c r="CB5" s="23"/>
      <c r="CC5" s="23"/>
      <c r="CD5" s="23"/>
      <c r="CE5" s="22"/>
      <c r="CF5" s="23"/>
      <c r="CG5" s="23"/>
      <c r="CH5" s="23"/>
      <c r="CI5" s="23"/>
      <c r="CJ5" s="22"/>
      <c r="CK5" s="23"/>
      <c r="CL5" s="22"/>
      <c r="CM5" s="22"/>
      <c r="CN5" s="23"/>
      <c r="CO5" s="22"/>
      <c r="CP5" s="22"/>
      <c r="CQ5" s="23" t="s">
        <v>286</v>
      </c>
      <c r="CR5" s="38"/>
      <c r="CS5" s="311" t="s">
        <v>285</v>
      </c>
      <c r="CT5" s="311"/>
      <c r="CU5" s="23"/>
      <c r="CV5" s="23"/>
      <c r="CW5" s="23"/>
      <c r="CX5" s="23"/>
      <c r="CY5" s="23"/>
      <c r="CZ5" s="23"/>
      <c r="DA5" s="23"/>
      <c r="DB5" s="23"/>
      <c r="DC5" s="22"/>
      <c r="DD5" s="23"/>
      <c r="DE5" s="23"/>
      <c r="DF5" s="23"/>
      <c r="DG5" s="23"/>
      <c r="DH5" s="22"/>
      <c r="DI5" s="23"/>
      <c r="DJ5" s="22"/>
      <c r="DK5" s="22"/>
      <c r="DL5" s="23"/>
      <c r="DM5" s="22"/>
      <c r="DN5" s="22"/>
      <c r="DO5" s="23" t="s">
        <v>286</v>
      </c>
      <c r="DP5" s="38"/>
      <c r="DQ5" s="311" t="s">
        <v>285</v>
      </c>
      <c r="DR5" s="311"/>
      <c r="DS5" s="23"/>
      <c r="DT5" s="23"/>
      <c r="DU5" s="23"/>
      <c r="DV5" s="23"/>
      <c r="DW5" s="23"/>
      <c r="DX5" s="23"/>
      <c r="DY5" s="23"/>
      <c r="DZ5" s="23"/>
      <c r="EA5" s="22"/>
      <c r="EB5" s="23"/>
      <c r="EC5" s="23"/>
      <c r="ED5" s="23"/>
      <c r="EE5" s="23"/>
      <c r="EF5" s="22"/>
      <c r="EG5" s="23"/>
      <c r="EH5" s="22"/>
      <c r="EI5" s="22"/>
      <c r="EJ5" s="23"/>
      <c r="EK5" s="22"/>
      <c r="EL5" s="22"/>
      <c r="EM5" s="23" t="s">
        <v>286</v>
      </c>
      <c r="EO5" s="301" t="s">
        <v>179</v>
      </c>
      <c r="EP5" s="301"/>
      <c r="EQ5" s="2"/>
      <c r="ER5" s="2"/>
      <c r="ES5" s="2"/>
      <c r="ET5" s="2"/>
      <c r="EU5" s="2"/>
      <c r="EV5" s="2"/>
      <c r="EW5" s="2"/>
      <c r="EX5" s="2"/>
      <c r="EY5" s="1"/>
      <c r="EZ5" s="2"/>
      <c r="FA5" s="2"/>
      <c r="FB5" s="2"/>
      <c r="FC5" s="2"/>
      <c r="FD5" s="1"/>
      <c r="FE5" s="2"/>
      <c r="FF5" s="1"/>
      <c r="FG5" s="1"/>
      <c r="FH5" s="2"/>
      <c r="FI5" s="1"/>
      <c r="FJ5" s="1"/>
      <c r="FK5" s="2" t="s">
        <v>180</v>
      </c>
      <c r="FM5" s="301" t="s">
        <v>179</v>
      </c>
      <c r="FN5" s="301"/>
      <c r="FO5" s="2"/>
      <c r="FP5" s="2"/>
      <c r="FQ5" s="2"/>
      <c r="FR5" s="2"/>
      <c r="FS5" s="2"/>
      <c r="FT5" s="2"/>
      <c r="FU5" s="2"/>
      <c r="FV5" s="2"/>
      <c r="FW5" s="1"/>
      <c r="FX5" s="2"/>
      <c r="FY5" s="2"/>
      <c r="FZ5" s="2"/>
      <c r="GA5" s="2"/>
      <c r="GB5" s="1"/>
      <c r="GC5" s="2"/>
      <c r="GD5" s="1"/>
      <c r="GE5" s="1"/>
      <c r="GF5" s="2"/>
      <c r="GG5" s="1"/>
      <c r="GH5" s="1"/>
      <c r="GI5" s="2" t="s">
        <v>180</v>
      </c>
      <c r="GK5" s="301" t="s">
        <v>179</v>
      </c>
      <c r="GL5" s="301"/>
      <c r="GM5" s="2"/>
      <c r="GN5" s="2"/>
      <c r="GO5" s="2"/>
      <c r="GP5" s="2"/>
      <c r="GQ5" s="2"/>
      <c r="GR5" s="2"/>
      <c r="GS5" s="2"/>
      <c r="GT5" s="2"/>
      <c r="GU5" s="1"/>
      <c r="GV5" s="2"/>
      <c r="GW5" s="2"/>
      <c r="GX5" s="2"/>
      <c r="GY5" s="2"/>
      <c r="GZ5" s="1"/>
      <c r="HA5" s="2"/>
      <c r="HB5" s="1"/>
      <c r="HC5" s="1"/>
      <c r="HD5" s="2"/>
      <c r="HE5" s="1"/>
      <c r="HF5" s="1"/>
      <c r="HG5" s="2" t="s">
        <v>180</v>
      </c>
    </row>
    <row r="6" spans="1:215" ht="15">
      <c r="A6" s="300"/>
      <c r="B6" s="300"/>
      <c r="C6" s="1"/>
      <c r="D6" s="1"/>
      <c r="E6" s="1"/>
      <c r="F6" s="1"/>
      <c r="G6" s="1"/>
      <c r="H6" s="1"/>
      <c r="I6" s="1"/>
      <c r="J6" s="1"/>
      <c r="K6" s="1"/>
      <c r="L6" s="1"/>
      <c r="M6" s="1"/>
      <c r="N6" s="1"/>
      <c r="O6" s="1"/>
      <c r="P6" s="1"/>
      <c r="Q6" s="1"/>
      <c r="R6" s="1"/>
      <c r="S6" s="1"/>
      <c r="T6" s="1"/>
      <c r="U6" s="1"/>
      <c r="V6" s="1"/>
      <c r="W6" s="1"/>
      <c r="Y6" s="300"/>
      <c r="Z6" s="300"/>
      <c r="AA6" s="1"/>
      <c r="AB6" s="1"/>
      <c r="AC6" s="1"/>
      <c r="AD6" s="1"/>
      <c r="AE6" s="1"/>
      <c r="AF6" s="1"/>
      <c r="AG6" s="1"/>
      <c r="AH6" s="1"/>
      <c r="AI6" s="1"/>
      <c r="AJ6" s="1"/>
      <c r="AK6" s="1"/>
      <c r="AL6" s="1"/>
      <c r="AM6" s="1"/>
      <c r="AN6" s="1"/>
      <c r="AO6" s="1"/>
      <c r="AP6" s="1"/>
      <c r="AQ6" s="1"/>
      <c r="AR6" s="1"/>
      <c r="AS6" s="1"/>
      <c r="AT6" s="1"/>
      <c r="AU6" s="1"/>
      <c r="AW6" s="310"/>
      <c r="AX6" s="310"/>
      <c r="AY6" s="22"/>
      <c r="AZ6" s="22"/>
      <c r="BA6" s="22"/>
      <c r="BB6" s="22"/>
      <c r="BC6" s="22"/>
      <c r="BD6" s="22"/>
      <c r="BE6" s="22"/>
      <c r="BF6" s="22"/>
      <c r="BG6" s="22"/>
      <c r="BH6" s="22"/>
      <c r="BI6" s="22"/>
      <c r="BJ6" s="22"/>
      <c r="BK6" s="22"/>
      <c r="BL6" s="22"/>
      <c r="BM6" s="22"/>
      <c r="BN6" s="22"/>
      <c r="BO6" s="22"/>
      <c r="BP6" s="22"/>
      <c r="BQ6" s="22"/>
      <c r="BR6" s="22"/>
      <c r="BS6" s="22"/>
      <c r="BT6" s="38"/>
      <c r="BU6" s="310"/>
      <c r="BV6" s="310"/>
      <c r="BW6" s="22"/>
      <c r="BX6" s="22"/>
      <c r="BY6" s="22"/>
      <c r="BZ6" s="22"/>
      <c r="CA6" s="22"/>
      <c r="CB6" s="22"/>
      <c r="CC6" s="22"/>
      <c r="CD6" s="22"/>
      <c r="CE6" s="22"/>
      <c r="CF6" s="22"/>
      <c r="CG6" s="22"/>
      <c r="CH6" s="22"/>
      <c r="CI6" s="22"/>
      <c r="CJ6" s="22"/>
      <c r="CK6" s="22"/>
      <c r="CL6" s="22"/>
      <c r="CM6" s="22"/>
      <c r="CN6" s="22"/>
      <c r="CO6" s="22"/>
      <c r="CP6" s="22"/>
      <c r="CQ6" s="22"/>
      <c r="CR6" s="38"/>
      <c r="CS6" s="310"/>
      <c r="CT6" s="310"/>
      <c r="CU6" s="22"/>
      <c r="CV6" s="22"/>
      <c r="CW6" s="22"/>
      <c r="CX6" s="22"/>
      <c r="CY6" s="22"/>
      <c r="CZ6" s="22"/>
      <c r="DA6" s="22"/>
      <c r="DB6" s="22"/>
      <c r="DC6" s="22"/>
      <c r="DD6" s="22"/>
      <c r="DE6" s="22"/>
      <c r="DF6" s="22"/>
      <c r="DG6" s="22"/>
      <c r="DH6" s="22"/>
      <c r="DI6" s="22"/>
      <c r="DJ6" s="22"/>
      <c r="DK6" s="22"/>
      <c r="DL6" s="22"/>
      <c r="DM6" s="22"/>
      <c r="DN6" s="22"/>
      <c r="DO6" s="22"/>
      <c r="DP6" s="38"/>
      <c r="DQ6" s="310"/>
      <c r="DR6" s="310"/>
      <c r="DS6" s="22"/>
      <c r="DT6" s="22"/>
      <c r="DU6" s="22"/>
      <c r="DV6" s="22"/>
      <c r="DW6" s="22"/>
      <c r="DX6" s="22"/>
      <c r="DY6" s="22"/>
      <c r="DZ6" s="22"/>
      <c r="EA6" s="22"/>
      <c r="EB6" s="22"/>
      <c r="EC6" s="22"/>
      <c r="ED6" s="22"/>
      <c r="EE6" s="22"/>
      <c r="EF6" s="22"/>
      <c r="EG6" s="22"/>
      <c r="EH6" s="22"/>
      <c r="EI6" s="22"/>
      <c r="EJ6" s="22"/>
      <c r="EK6" s="22"/>
      <c r="EL6" s="22"/>
      <c r="EM6" s="22"/>
      <c r="EO6" s="300"/>
      <c r="EP6" s="300"/>
      <c r="EQ6" s="1"/>
      <c r="ER6" s="1"/>
      <c r="ES6" s="1"/>
      <c r="ET6" s="1"/>
      <c r="EU6" s="1"/>
      <c r="EV6" s="1"/>
      <c r="EW6" s="1"/>
      <c r="EX6" s="1"/>
      <c r="EY6" s="1"/>
      <c r="EZ6" s="1"/>
      <c r="FA6" s="1"/>
      <c r="FB6" s="1"/>
      <c r="FC6" s="1"/>
      <c r="FD6" s="1"/>
      <c r="FE6" s="1"/>
      <c r="FF6" s="1"/>
      <c r="FG6" s="1"/>
      <c r="FH6" s="1"/>
      <c r="FI6" s="1"/>
      <c r="FJ6" s="1"/>
      <c r="FK6" s="1"/>
      <c r="FM6" s="300"/>
      <c r="FN6" s="300"/>
      <c r="FO6" s="1"/>
      <c r="FP6" s="1"/>
      <c r="FQ6" s="1"/>
      <c r="FR6" s="1"/>
      <c r="FS6" s="1"/>
      <c r="FT6" s="1"/>
      <c r="FU6" s="1"/>
      <c r="FV6" s="1"/>
      <c r="FW6" s="1"/>
      <c r="FX6" s="1"/>
      <c r="FY6" s="1"/>
      <c r="FZ6" s="1"/>
      <c r="GA6" s="1"/>
      <c r="GB6" s="1"/>
      <c r="GC6" s="1"/>
      <c r="GD6" s="1"/>
      <c r="GE6" s="1"/>
      <c r="GF6" s="1"/>
      <c r="GG6" s="1"/>
      <c r="GH6" s="1"/>
      <c r="GI6" s="1"/>
      <c r="GK6" s="300"/>
      <c r="GL6" s="300"/>
      <c r="GM6" s="1"/>
      <c r="GN6" s="1"/>
      <c r="GO6" s="1"/>
      <c r="GP6" s="1"/>
      <c r="GQ6" s="1"/>
      <c r="GR6" s="1"/>
      <c r="GS6" s="1"/>
      <c r="GT6" s="1"/>
      <c r="GU6" s="1"/>
      <c r="GV6" s="1"/>
      <c r="GW6" s="1"/>
      <c r="GX6" s="1"/>
      <c r="GY6" s="1"/>
      <c r="GZ6" s="1"/>
      <c r="HA6" s="1"/>
      <c r="HB6" s="1"/>
      <c r="HC6" s="1"/>
      <c r="HD6" s="1"/>
      <c r="HE6" s="1"/>
      <c r="HF6" s="1"/>
      <c r="HG6" s="1"/>
    </row>
    <row r="7" spans="1:215" ht="15.75">
      <c r="A7" s="302" t="s">
        <v>182</v>
      </c>
      <c r="B7" s="302"/>
      <c r="C7" s="2"/>
      <c r="D7" s="2"/>
      <c r="E7" s="2"/>
      <c r="F7" s="2"/>
      <c r="G7" s="2"/>
      <c r="H7" s="2"/>
      <c r="I7" s="2"/>
      <c r="J7" s="2"/>
      <c r="K7" s="2"/>
      <c r="L7" s="2"/>
      <c r="M7" s="2"/>
      <c r="N7" s="2"/>
      <c r="O7" s="2"/>
      <c r="P7" s="2"/>
      <c r="Q7" s="2"/>
      <c r="R7" s="2"/>
      <c r="S7" s="2"/>
      <c r="T7" s="2"/>
      <c r="U7" s="2"/>
      <c r="V7" s="2"/>
      <c r="W7" s="2"/>
      <c r="Y7" s="302" t="s">
        <v>183</v>
      </c>
      <c r="Z7" s="302"/>
      <c r="AA7" s="2"/>
      <c r="AB7" s="2"/>
      <c r="AC7" s="2"/>
      <c r="AD7" s="2"/>
      <c r="AE7" s="2"/>
      <c r="AF7" s="2"/>
      <c r="AG7" s="2"/>
      <c r="AH7" s="2"/>
      <c r="AI7" s="2"/>
      <c r="AJ7" s="2"/>
      <c r="AK7" s="2"/>
      <c r="AL7" s="2"/>
      <c r="AM7" s="2"/>
      <c r="AN7" s="2"/>
      <c r="AO7" s="2"/>
      <c r="AP7" s="2"/>
      <c r="AQ7" s="2"/>
      <c r="AR7" s="2"/>
      <c r="AS7" s="2"/>
      <c r="AT7" s="2"/>
      <c r="AU7" s="2"/>
      <c r="AW7" s="312" t="s">
        <v>287</v>
      </c>
      <c r="AX7" s="312"/>
      <c r="AY7" s="23"/>
      <c r="AZ7" s="23"/>
      <c r="BA7" s="23"/>
      <c r="BB7" s="23"/>
      <c r="BC7" s="23"/>
      <c r="BD7" s="23"/>
      <c r="BE7" s="23"/>
      <c r="BF7" s="23"/>
      <c r="BG7" s="23"/>
      <c r="BH7" s="23"/>
      <c r="BI7" s="23"/>
      <c r="BJ7" s="23"/>
      <c r="BK7" s="23"/>
      <c r="BL7" s="23"/>
      <c r="BM7" s="23"/>
      <c r="BN7" s="23"/>
      <c r="BO7" s="23"/>
      <c r="BP7" s="23"/>
      <c r="BQ7" s="23"/>
      <c r="BR7" s="23"/>
      <c r="BS7" s="23"/>
      <c r="BT7" s="38"/>
      <c r="BU7" s="312" t="s">
        <v>288</v>
      </c>
      <c r="BV7" s="312"/>
      <c r="BW7" s="23"/>
      <c r="BX7" s="23"/>
      <c r="BY7" s="23"/>
      <c r="BZ7" s="23"/>
      <c r="CA7" s="23"/>
      <c r="CB7" s="23"/>
      <c r="CC7" s="23"/>
      <c r="CD7" s="23"/>
      <c r="CE7" s="23"/>
      <c r="CF7" s="23"/>
      <c r="CG7" s="23"/>
      <c r="CH7" s="23"/>
      <c r="CI7" s="23"/>
      <c r="CJ7" s="23"/>
      <c r="CK7" s="23"/>
      <c r="CL7" s="23"/>
      <c r="CM7" s="23"/>
      <c r="CN7" s="23"/>
      <c r="CO7" s="23"/>
      <c r="CP7" s="23"/>
      <c r="CQ7" s="23"/>
      <c r="CR7" s="38"/>
      <c r="CS7" s="312" t="s">
        <v>289</v>
      </c>
      <c r="CT7" s="312"/>
      <c r="CU7" s="23"/>
      <c r="CV7" s="23"/>
      <c r="CW7" s="23"/>
      <c r="CX7" s="23"/>
      <c r="CY7" s="23"/>
      <c r="CZ7" s="23"/>
      <c r="DA7" s="23"/>
      <c r="DB7" s="23"/>
      <c r="DC7" s="23"/>
      <c r="DD7" s="23"/>
      <c r="DE7" s="23"/>
      <c r="DF7" s="23"/>
      <c r="DG7" s="23"/>
      <c r="DH7" s="23"/>
      <c r="DI7" s="23"/>
      <c r="DJ7" s="23"/>
      <c r="DK7" s="23"/>
      <c r="DL7" s="23"/>
      <c r="DM7" s="23"/>
      <c r="DN7" s="23"/>
      <c r="DO7" s="23"/>
      <c r="DP7" s="38"/>
      <c r="DQ7" s="312" t="s">
        <v>290</v>
      </c>
      <c r="DR7" s="312"/>
      <c r="DS7" s="23"/>
      <c r="DT7" s="23"/>
      <c r="DU7" s="23"/>
      <c r="DV7" s="23"/>
      <c r="DW7" s="23"/>
      <c r="DX7" s="23"/>
      <c r="DY7" s="23"/>
      <c r="DZ7" s="23"/>
      <c r="EA7" s="23"/>
      <c r="EB7" s="23"/>
      <c r="EC7" s="23"/>
      <c r="ED7" s="23"/>
      <c r="EE7" s="23"/>
      <c r="EF7" s="23"/>
      <c r="EG7" s="23"/>
      <c r="EH7" s="23"/>
      <c r="EI7" s="23"/>
      <c r="EJ7" s="23"/>
      <c r="EK7" s="23"/>
      <c r="EL7" s="23"/>
      <c r="EM7" s="23"/>
      <c r="EO7" s="302" t="s">
        <v>188</v>
      </c>
      <c r="EP7" s="302"/>
      <c r="EQ7" s="2"/>
      <c r="ER7" s="2"/>
      <c r="ES7" s="2"/>
      <c r="ET7" s="2"/>
      <c r="EU7" s="2"/>
      <c r="EV7" s="2"/>
      <c r="EW7" s="2"/>
      <c r="EX7" s="2"/>
      <c r="EY7" s="2"/>
      <c r="EZ7" s="2"/>
      <c r="FA7" s="2"/>
      <c r="FB7" s="2"/>
      <c r="FC7" s="2"/>
      <c r="FD7" s="2"/>
      <c r="FE7" s="2"/>
      <c r="FF7" s="2"/>
      <c r="FG7" s="2"/>
      <c r="FH7" s="2"/>
      <c r="FI7" s="2"/>
      <c r="FJ7" s="2"/>
      <c r="FK7" s="2"/>
      <c r="FM7" s="302" t="s">
        <v>189</v>
      </c>
      <c r="FN7" s="302"/>
      <c r="FO7" s="2"/>
      <c r="FP7" s="2"/>
      <c r="FQ7" s="2"/>
      <c r="FR7" s="2"/>
      <c r="FS7" s="2"/>
      <c r="FT7" s="2"/>
      <c r="FU7" s="2"/>
      <c r="FV7" s="2"/>
      <c r="FW7" s="2"/>
      <c r="FX7" s="2"/>
      <c r="FY7" s="2"/>
      <c r="FZ7" s="2"/>
      <c r="GA7" s="2"/>
      <c r="GB7" s="2"/>
      <c r="GC7" s="2"/>
      <c r="GD7" s="2"/>
      <c r="GE7" s="2"/>
      <c r="GF7" s="2"/>
      <c r="GG7" s="2"/>
      <c r="GH7" s="2"/>
      <c r="GI7" s="2"/>
      <c r="GK7" s="302" t="s">
        <v>190</v>
      </c>
      <c r="GL7" s="302"/>
      <c r="GM7" s="2"/>
      <c r="GN7" s="2"/>
      <c r="GO7" s="2"/>
      <c r="GP7" s="2"/>
      <c r="GQ7" s="2"/>
      <c r="GR7" s="2"/>
      <c r="GS7" s="2"/>
      <c r="GT7" s="2"/>
      <c r="GU7" s="2"/>
      <c r="GV7" s="2"/>
      <c r="GW7" s="2"/>
      <c r="GX7" s="2"/>
      <c r="GY7" s="2"/>
      <c r="GZ7" s="2"/>
      <c r="HA7" s="2"/>
      <c r="HB7" s="2"/>
      <c r="HC7" s="2"/>
      <c r="HD7" s="2"/>
      <c r="HE7" s="2"/>
      <c r="HF7" s="2"/>
      <c r="HG7" s="2"/>
    </row>
    <row r="8" spans="1:215" ht="15.75">
      <c r="A8" s="302" t="s">
        <v>550</v>
      </c>
      <c r="B8" s="302"/>
      <c r="C8" s="3"/>
      <c r="D8" s="3"/>
      <c r="E8" s="3"/>
      <c r="F8" s="3"/>
      <c r="G8" s="3"/>
      <c r="H8" s="3"/>
      <c r="I8" s="3"/>
      <c r="J8" s="3"/>
      <c r="K8" s="3"/>
      <c r="L8" s="3"/>
      <c r="M8" s="3"/>
      <c r="N8" s="3"/>
      <c r="O8" s="3"/>
      <c r="P8" s="3"/>
      <c r="Q8" s="3"/>
      <c r="R8" s="3"/>
      <c r="S8" s="3"/>
      <c r="T8" s="3"/>
      <c r="U8" s="3"/>
      <c r="V8" s="3"/>
      <c r="W8" s="3"/>
      <c r="Y8" s="302" t="s">
        <v>550</v>
      </c>
      <c r="Z8" s="302"/>
      <c r="AA8" s="3"/>
      <c r="AB8" s="3"/>
      <c r="AC8" s="3"/>
      <c r="AD8" s="3"/>
      <c r="AE8" s="3"/>
      <c r="AF8" s="3"/>
      <c r="AG8" s="3"/>
      <c r="AH8" s="3"/>
      <c r="AI8" s="3"/>
      <c r="AJ8" s="3"/>
      <c r="AK8" s="3"/>
      <c r="AL8" s="3"/>
      <c r="AM8" s="3"/>
      <c r="AN8" s="3"/>
      <c r="AO8" s="3"/>
      <c r="AP8" s="3"/>
      <c r="AQ8" s="3"/>
      <c r="AR8" s="3"/>
      <c r="AS8" s="3"/>
      <c r="AT8" s="3"/>
      <c r="AU8" s="3"/>
      <c r="AW8" s="312" t="s">
        <v>551</v>
      </c>
      <c r="AX8" s="312"/>
      <c r="AY8" s="24"/>
      <c r="AZ8" s="24"/>
      <c r="BA8" s="24"/>
      <c r="BB8" s="24"/>
      <c r="BC8" s="24"/>
      <c r="BD8" s="24"/>
      <c r="BE8" s="24"/>
      <c r="BF8" s="24"/>
      <c r="BG8" s="24"/>
      <c r="BH8" s="24"/>
      <c r="BI8" s="24"/>
      <c r="BJ8" s="24"/>
      <c r="BK8" s="24"/>
      <c r="BL8" s="24"/>
      <c r="BM8" s="24"/>
      <c r="BN8" s="24"/>
      <c r="BO8" s="24"/>
      <c r="BP8" s="24"/>
      <c r="BQ8" s="24"/>
      <c r="BR8" s="24"/>
      <c r="BS8" s="24"/>
      <c r="BT8" s="38"/>
      <c r="BU8" s="312" t="s">
        <v>551</v>
      </c>
      <c r="BV8" s="312"/>
      <c r="BW8" s="24"/>
      <c r="BX8" s="24"/>
      <c r="BY8" s="24"/>
      <c r="BZ8" s="24"/>
      <c r="CA8" s="24"/>
      <c r="CB8" s="24"/>
      <c r="CC8" s="24"/>
      <c r="CD8" s="24"/>
      <c r="CE8" s="24"/>
      <c r="CF8" s="24"/>
      <c r="CG8" s="24"/>
      <c r="CH8" s="24"/>
      <c r="CI8" s="24"/>
      <c r="CJ8" s="24"/>
      <c r="CK8" s="24"/>
      <c r="CL8" s="24"/>
      <c r="CM8" s="24"/>
      <c r="CN8" s="24"/>
      <c r="CO8" s="24"/>
      <c r="CP8" s="24"/>
      <c r="CQ8" s="24"/>
      <c r="CR8" s="38"/>
      <c r="CS8" s="312" t="s">
        <v>551</v>
      </c>
      <c r="CT8" s="312"/>
      <c r="CU8" s="24"/>
      <c r="CV8" s="24"/>
      <c r="CW8" s="24"/>
      <c r="CX8" s="24"/>
      <c r="CY8" s="24"/>
      <c r="CZ8" s="24"/>
      <c r="DA8" s="24"/>
      <c r="DB8" s="24"/>
      <c r="DC8" s="24"/>
      <c r="DD8" s="24"/>
      <c r="DE8" s="24"/>
      <c r="DF8" s="24"/>
      <c r="DG8" s="24"/>
      <c r="DH8" s="24"/>
      <c r="DI8" s="24"/>
      <c r="DJ8" s="24"/>
      <c r="DK8" s="24"/>
      <c r="DL8" s="24"/>
      <c r="DM8" s="24"/>
      <c r="DN8" s="24"/>
      <c r="DO8" s="24"/>
      <c r="DP8" s="38"/>
      <c r="DQ8" s="312" t="s">
        <v>551</v>
      </c>
      <c r="DR8" s="312"/>
      <c r="DS8" s="24"/>
      <c r="DT8" s="24"/>
      <c r="DU8" s="24"/>
      <c r="DV8" s="24"/>
      <c r="DW8" s="24"/>
      <c r="DX8" s="24"/>
      <c r="DY8" s="24"/>
      <c r="DZ8" s="24"/>
      <c r="EA8" s="24"/>
      <c r="EB8" s="24"/>
      <c r="EC8" s="24"/>
      <c r="ED8" s="24"/>
      <c r="EE8" s="24"/>
      <c r="EF8" s="24"/>
      <c r="EG8" s="24"/>
      <c r="EH8" s="24"/>
      <c r="EI8" s="24"/>
      <c r="EJ8" s="24"/>
      <c r="EK8" s="24"/>
      <c r="EL8" s="24"/>
      <c r="EM8" s="24"/>
      <c r="EO8" s="302" t="s">
        <v>550</v>
      </c>
      <c r="EP8" s="302"/>
      <c r="EQ8" s="3"/>
      <c r="ER8" s="3"/>
      <c r="ES8" s="3"/>
      <c r="ET8" s="3"/>
      <c r="EU8" s="3"/>
      <c r="EV8" s="3"/>
      <c r="EW8" s="3"/>
      <c r="EX8" s="3"/>
      <c r="EY8" s="3"/>
      <c r="EZ8" s="3"/>
      <c r="FA8" s="3"/>
      <c r="FB8" s="3"/>
      <c r="FC8" s="3"/>
      <c r="FD8" s="3"/>
      <c r="FE8" s="3"/>
      <c r="FF8" s="3"/>
      <c r="FG8" s="3"/>
      <c r="FH8" s="3"/>
      <c r="FI8" s="3"/>
      <c r="FJ8" s="3"/>
      <c r="FK8" s="3"/>
      <c r="FM8" s="302" t="s">
        <v>550</v>
      </c>
      <c r="FN8" s="302"/>
      <c r="FO8" s="3"/>
      <c r="FP8" s="3"/>
      <c r="FQ8" s="3"/>
      <c r="FR8" s="3"/>
      <c r="FS8" s="3"/>
      <c r="FT8" s="3"/>
      <c r="FU8" s="3"/>
      <c r="FV8" s="3"/>
      <c r="FW8" s="3"/>
      <c r="FX8" s="3"/>
      <c r="FY8" s="3"/>
      <c r="FZ8" s="3"/>
      <c r="GA8" s="3"/>
      <c r="GB8" s="3"/>
      <c r="GC8" s="3"/>
      <c r="GD8" s="3"/>
      <c r="GE8" s="3"/>
      <c r="GF8" s="3"/>
      <c r="GG8" s="3"/>
      <c r="GH8" s="3"/>
      <c r="GI8" s="3"/>
      <c r="GK8" s="302" t="s">
        <v>550</v>
      </c>
      <c r="GL8" s="302"/>
      <c r="GM8" s="3"/>
      <c r="GN8" s="3"/>
      <c r="GO8" s="3"/>
      <c r="GP8" s="3"/>
      <c r="GQ8" s="3"/>
      <c r="GR8" s="3"/>
      <c r="GS8" s="3"/>
      <c r="GT8" s="3"/>
      <c r="GU8" s="3"/>
      <c r="GV8" s="3"/>
      <c r="GW8" s="3"/>
      <c r="GX8" s="3"/>
      <c r="GY8" s="3"/>
      <c r="GZ8" s="3"/>
      <c r="HA8" s="3"/>
      <c r="HB8" s="3"/>
      <c r="HC8" s="3"/>
      <c r="HD8" s="3"/>
      <c r="HE8" s="3"/>
      <c r="HF8" s="3"/>
      <c r="HG8" s="3"/>
    </row>
    <row r="9" spans="1:215" ht="15">
      <c r="A9" s="300"/>
      <c r="B9" s="300"/>
      <c r="C9" s="1"/>
      <c r="D9" s="1"/>
      <c r="E9" s="1"/>
      <c r="F9" s="1"/>
      <c r="G9" s="1"/>
      <c r="H9" s="1"/>
      <c r="I9" s="1"/>
      <c r="J9" s="1"/>
      <c r="K9" s="1"/>
      <c r="L9" s="1"/>
      <c r="M9" s="1"/>
      <c r="N9" s="1"/>
      <c r="O9" s="1"/>
      <c r="P9" s="1"/>
      <c r="Q9" s="1"/>
      <c r="R9" s="1"/>
      <c r="S9" s="1"/>
      <c r="T9" s="1"/>
      <c r="U9" s="1"/>
      <c r="V9" s="1"/>
      <c r="W9" s="1"/>
      <c r="Y9" s="300"/>
      <c r="Z9" s="300"/>
      <c r="AA9" s="1"/>
      <c r="AB9" s="1"/>
      <c r="AC9" s="1"/>
      <c r="AD9" s="1"/>
      <c r="AE9" s="1"/>
      <c r="AF9" s="1"/>
      <c r="AG9" s="1"/>
      <c r="AH9" s="1"/>
      <c r="AI9" s="1"/>
      <c r="AJ9" s="1"/>
      <c r="AK9" s="1"/>
      <c r="AL9" s="1"/>
      <c r="AM9" s="1"/>
      <c r="AN9" s="1"/>
      <c r="AO9" s="1"/>
      <c r="AP9" s="1"/>
      <c r="AQ9" s="1"/>
      <c r="AR9" s="1"/>
      <c r="AS9" s="1"/>
      <c r="AT9" s="1"/>
      <c r="AU9" s="1"/>
      <c r="AW9" s="310"/>
      <c r="AX9" s="310"/>
      <c r="AY9" s="22"/>
      <c r="AZ9" s="22"/>
      <c r="BA9" s="22"/>
      <c r="BB9" s="22"/>
      <c r="BC9" s="22"/>
      <c r="BD9" s="22"/>
      <c r="BE9" s="22"/>
      <c r="BF9" s="22"/>
      <c r="BG9" s="22"/>
      <c r="BH9" s="22"/>
      <c r="BI9" s="22"/>
      <c r="BJ9" s="22"/>
      <c r="BK9" s="22"/>
      <c r="BL9" s="22"/>
      <c r="BM9" s="22"/>
      <c r="BN9" s="22"/>
      <c r="BO9" s="22"/>
      <c r="BP9" s="22"/>
      <c r="BQ9" s="22"/>
      <c r="BR9" s="22"/>
      <c r="BS9" s="22"/>
      <c r="BT9" s="38"/>
      <c r="BU9" s="310"/>
      <c r="BV9" s="310"/>
      <c r="BW9" s="22"/>
      <c r="BX9" s="22"/>
      <c r="BY9" s="22"/>
      <c r="BZ9" s="22"/>
      <c r="CA9" s="22"/>
      <c r="CB9" s="22"/>
      <c r="CC9" s="22"/>
      <c r="CD9" s="22"/>
      <c r="CE9" s="22"/>
      <c r="CF9" s="22"/>
      <c r="CG9" s="22"/>
      <c r="CH9" s="22"/>
      <c r="CI9" s="22"/>
      <c r="CJ9" s="22"/>
      <c r="CK9" s="22"/>
      <c r="CL9" s="22"/>
      <c r="CM9" s="22"/>
      <c r="CN9" s="22"/>
      <c r="CO9" s="22"/>
      <c r="CP9" s="22"/>
      <c r="CQ9" s="22"/>
      <c r="CR9" s="38"/>
      <c r="CS9" s="310"/>
      <c r="CT9" s="310"/>
      <c r="CU9" s="22"/>
      <c r="CV9" s="22"/>
      <c r="CW9" s="22"/>
      <c r="CX9" s="22"/>
      <c r="CY9" s="22"/>
      <c r="CZ9" s="22"/>
      <c r="DA9" s="22"/>
      <c r="DB9" s="22"/>
      <c r="DC9" s="22"/>
      <c r="DD9" s="22"/>
      <c r="DE9" s="22"/>
      <c r="DF9" s="22"/>
      <c r="DG9" s="22"/>
      <c r="DH9" s="22"/>
      <c r="DI9" s="22"/>
      <c r="DJ9" s="22"/>
      <c r="DK9" s="22"/>
      <c r="DL9" s="22"/>
      <c r="DM9" s="22"/>
      <c r="DN9" s="22"/>
      <c r="DO9" s="22"/>
      <c r="DP9" s="38"/>
      <c r="DQ9" s="310"/>
      <c r="DR9" s="310"/>
      <c r="DS9" s="22"/>
      <c r="DT9" s="22"/>
      <c r="DU9" s="22"/>
      <c r="DV9" s="22"/>
      <c r="DW9" s="22"/>
      <c r="DX9" s="22"/>
      <c r="DY9" s="22"/>
      <c r="DZ9" s="22"/>
      <c r="EA9" s="22"/>
      <c r="EB9" s="22"/>
      <c r="EC9" s="22"/>
      <c r="ED9" s="22"/>
      <c r="EE9" s="22"/>
      <c r="EF9" s="22"/>
      <c r="EG9" s="22"/>
      <c r="EH9" s="22"/>
      <c r="EI9" s="22"/>
      <c r="EJ9" s="22"/>
      <c r="EK9" s="22"/>
      <c r="EL9" s="22"/>
      <c r="EM9" s="22"/>
      <c r="EO9" s="300"/>
      <c r="EP9" s="300"/>
      <c r="EQ9" s="1"/>
      <c r="ER9" s="1"/>
      <c r="ES9" s="1"/>
      <c r="ET9" s="1"/>
      <c r="EU9" s="1"/>
      <c r="EV9" s="1"/>
      <c r="EW9" s="1"/>
      <c r="EX9" s="1"/>
      <c r="EY9" s="1"/>
      <c r="EZ9" s="1"/>
      <c r="FA9" s="1"/>
      <c r="FB9" s="1"/>
      <c r="FC9" s="1"/>
      <c r="FD9" s="1"/>
      <c r="FE9" s="1"/>
      <c r="FF9" s="1"/>
      <c r="FG9" s="1"/>
      <c r="FH9" s="1"/>
      <c r="FI9" s="1"/>
      <c r="FJ9" s="1"/>
      <c r="FK9" s="1"/>
      <c r="FM9" s="300"/>
      <c r="FN9" s="300"/>
      <c r="FO9" s="1"/>
      <c r="FP9" s="1"/>
      <c r="FQ9" s="1"/>
      <c r="FR9" s="1"/>
      <c r="FS9" s="1"/>
      <c r="FT9" s="1"/>
      <c r="FU9" s="1"/>
      <c r="FV9" s="1"/>
      <c r="FW9" s="1"/>
      <c r="FX9" s="1"/>
      <c r="FY9" s="1"/>
      <c r="FZ9" s="1"/>
      <c r="GA9" s="1"/>
      <c r="GB9" s="1"/>
      <c r="GC9" s="1"/>
      <c r="GD9" s="1"/>
      <c r="GE9" s="1"/>
      <c r="GF9" s="1"/>
      <c r="GG9" s="1"/>
      <c r="GH9" s="1"/>
      <c r="GI9" s="1"/>
      <c r="GK9" s="300"/>
      <c r="GL9" s="300"/>
      <c r="GM9" s="1"/>
      <c r="GN9" s="1"/>
      <c r="GO9" s="1"/>
      <c r="GP9" s="1"/>
      <c r="GQ9" s="1"/>
      <c r="GR9" s="1"/>
      <c r="GS9" s="1"/>
      <c r="GT9" s="1"/>
      <c r="GU9" s="1"/>
      <c r="GV9" s="1"/>
      <c r="GW9" s="1"/>
      <c r="GX9" s="1"/>
      <c r="GY9" s="1"/>
      <c r="GZ9" s="1"/>
      <c r="HA9" s="1"/>
      <c r="HB9" s="1"/>
      <c r="HC9" s="1"/>
      <c r="HD9" s="1"/>
      <c r="HE9" s="1"/>
      <c r="HF9" s="1"/>
      <c r="HG9" s="1"/>
    </row>
    <row r="10" spans="1:215" ht="15">
      <c r="A10" s="300"/>
      <c r="B10" s="300"/>
      <c r="C10" s="1"/>
      <c r="D10" s="1"/>
      <c r="E10" s="1"/>
      <c r="F10" s="1"/>
      <c r="G10" s="1"/>
      <c r="H10" s="1"/>
      <c r="I10" s="1"/>
      <c r="J10" s="1"/>
      <c r="K10" s="1"/>
      <c r="L10" s="1"/>
      <c r="M10" s="1"/>
      <c r="N10" s="1"/>
      <c r="O10" s="1"/>
      <c r="P10" s="1"/>
      <c r="Q10" s="1"/>
      <c r="R10" s="1"/>
      <c r="S10" s="1"/>
      <c r="T10" s="1"/>
      <c r="U10" s="1"/>
      <c r="V10" s="1"/>
      <c r="W10" s="1"/>
      <c r="Y10" s="300"/>
      <c r="Z10" s="300"/>
      <c r="AA10" s="1"/>
      <c r="AB10" s="1"/>
      <c r="AC10" s="1"/>
      <c r="AD10" s="1"/>
      <c r="AE10" s="1"/>
      <c r="AF10" s="1"/>
      <c r="AG10" s="1"/>
      <c r="AH10" s="1"/>
      <c r="AI10" s="1"/>
      <c r="AJ10" s="1"/>
      <c r="AK10" s="1"/>
      <c r="AL10" s="1"/>
      <c r="AM10" s="1"/>
      <c r="AN10" s="1"/>
      <c r="AO10" s="1"/>
      <c r="AP10" s="1"/>
      <c r="AQ10" s="1"/>
      <c r="AR10" s="1"/>
      <c r="AS10" s="1"/>
      <c r="AT10" s="1"/>
      <c r="AU10" s="1"/>
      <c r="AW10" s="310"/>
      <c r="AX10" s="310"/>
      <c r="AY10" s="22"/>
      <c r="AZ10" s="22"/>
      <c r="BA10" s="22"/>
      <c r="BB10" s="22"/>
      <c r="BC10" s="22"/>
      <c r="BD10" s="22"/>
      <c r="BE10" s="22"/>
      <c r="BF10" s="22"/>
      <c r="BG10" s="22"/>
      <c r="BH10" s="22"/>
      <c r="BI10" s="22"/>
      <c r="BJ10" s="22"/>
      <c r="BK10" s="22"/>
      <c r="BL10" s="22"/>
      <c r="BM10" s="22"/>
      <c r="BN10" s="22"/>
      <c r="BO10" s="22"/>
      <c r="BP10" s="22"/>
      <c r="BQ10" s="22"/>
      <c r="BR10" s="22"/>
      <c r="BS10" s="22"/>
      <c r="BT10" s="38"/>
      <c r="BU10" s="310"/>
      <c r="BV10" s="310"/>
      <c r="BW10" s="22"/>
      <c r="BX10" s="22"/>
      <c r="BY10" s="22"/>
      <c r="BZ10" s="22"/>
      <c r="CA10" s="22"/>
      <c r="CB10" s="22"/>
      <c r="CC10" s="22"/>
      <c r="CD10" s="22"/>
      <c r="CE10" s="22"/>
      <c r="CF10" s="22"/>
      <c r="CG10" s="22"/>
      <c r="CH10" s="22"/>
      <c r="CI10" s="22"/>
      <c r="CJ10" s="22"/>
      <c r="CK10" s="22"/>
      <c r="CL10" s="22"/>
      <c r="CM10" s="22"/>
      <c r="CN10" s="22"/>
      <c r="CO10" s="22"/>
      <c r="CP10" s="22"/>
      <c r="CQ10" s="22"/>
      <c r="CR10" s="38"/>
      <c r="CS10" s="310"/>
      <c r="CT10" s="310"/>
      <c r="CU10" s="22"/>
      <c r="CV10" s="22"/>
      <c r="CW10" s="22"/>
      <c r="CX10" s="22"/>
      <c r="CY10" s="22"/>
      <c r="CZ10" s="22"/>
      <c r="DA10" s="22"/>
      <c r="DB10" s="22"/>
      <c r="DC10" s="22"/>
      <c r="DD10" s="22"/>
      <c r="DE10" s="22"/>
      <c r="DF10" s="22"/>
      <c r="DG10" s="22"/>
      <c r="DH10" s="22"/>
      <c r="DI10" s="22"/>
      <c r="DJ10" s="22"/>
      <c r="DK10" s="22"/>
      <c r="DL10" s="22"/>
      <c r="DM10" s="22"/>
      <c r="DN10" s="22"/>
      <c r="DO10" s="22"/>
      <c r="DP10" s="38"/>
      <c r="DQ10" s="310"/>
      <c r="DR10" s="310"/>
      <c r="DS10" s="22"/>
      <c r="DT10" s="22"/>
      <c r="DU10" s="22"/>
      <c r="DV10" s="22"/>
      <c r="DW10" s="22"/>
      <c r="DX10" s="22"/>
      <c r="DY10" s="22"/>
      <c r="DZ10" s="22"/>
      <c r="EA10" s="22"/>
      <c r="EB10" s="22"/>
      <c r="EC10" s="22"/>
      <c r="ED10" s="22"/>
      <c r="EE10" s="22"/>
      <c r="EF10" s="22"/>
      <c r="EG10" s="22"/>
      <c r="EH10" s="22"/>
      <c r="EI10" s="22"/>
      <c r="EJ10" s="22"/>
      <c r="EK10" s="22"/>
      <c r="EL10" s="22"/>
      <c r="EM10" s="22"/>
      <c r="EO10" s="300"/>
      <c r="EP10" s="300"/>
      <c r="EQ10" s="1"/>
      <c r="ER10" s="1"/>
      <c r="ES10" s="1"/>
      <c r="ET10" s="1"/>
      <c r="EU10" s="1"/>
      <c r="EV10" s="1"/>
      <c r="EW10" s="1"/>
      <c r="EX10" s="1"/>
      <c r="EY10" s="1"/>
      <c r="EZ10" s="1"/>
      <c r="FA10" s="1"/>
      <c r="FB10" s="1"/>
      <c r="FC10" s="1"/>
      <c r="FD10" s="1"/>
      <c r="FE10" s="1"/>
      <c r="FF10" s="1"/>
      <c r="FG10" s="1"/>
      <c r="FH10" s="1"/>
      <c r="FI10" s="1"/>
      <c r="FJ10" s="1"/>
      <c r="FK10" s="1"/>
      <c r="FM10" s="300"/>
      <c r="FN10" s="300"/>
      <c r="FO10" s="1"/>
      <c r="FP10" s="1"/>
      <c r="FQ10" s="1"/>
      <c r="FR10" s="1"/>
      <c r="FS10" s="1"/>
      <c r="FT10" s="1"/>
      <c r="FU10" s="1"/>
      <c r="FV10" s="1"/>
      <c r="FW10" s="1"/>
      <c r="FX10" s="1"/>
      <c r="FY10" s="1"/>
      <c r="FZ10" s="1"/>
      <c r="GA10" s="1"/>
      <c r="GB10" s="1"/>
      <c r="GC10" s="1"/>
      <c r="GD10" s="1"/>
      <c r="GE10" s="1"/>
      <c r="GF10" s="1"/>
      <c r="GG10" s="1"/>
      <c r="GH10" s="1"/>
      <c r="GI10" s="1"/>
      <c r="GK10" s="300"/>
      <c r="GL10" s="300"/>
      <c r="GM10" s="1"/>
      <c r="GN10" s="1"/>
      <c r="GO10" s="1"/>
      <c r="GP10" s="1"/>
      <c r="GQ10" s="1"/>
      <c r="GR10" s="1"/>
      <c r="GS10" s="1"/>
      <c r="GT10" s="1"/>
      <c r="GU10" s="1"/>
      <c r="GV10" s="1"/>
      <c r="GW10" s="1"/>
      <c r="GX10" s="1"/>
      <c r="GY10" s="1"/>
      <c r="GZ10" s="1"/>
      <c r="HA10" s="1"/>
      <c r="HB10" s="1"/>
      <c r="HC10" s="1"/>
      <c r="HD10" s="1"/>
      <c r="HE10" s="1"/>
      <c r="HF10" s="1"/>
      <c r="HG10" s="1"/>
    </row>
    <row r="11" spans="1:215" ht="15">
      <c r="A11" s="300"/>
      <c r="B11" s="300"/>
      <c r="C11" s="4">
        <v>2000</v>
      </c>
      <c r="D11" s="4">
        <v>2001</v>
      </c>
      <c r="E11" s="4">
        <v>2002</v>
      </c>
      <c r="F11" s="4">
        <v>2003</v>
      </c>
      <c r="G11" s="4">
        <v>2004</v>
      </c>
      <c r="H11" s="4">
        <v>2005</v>
      </c>
      <c r="I11" s="4">
        <v>2006</v>
      </c>
      <c r="J11" s="4">
        <v>2007</v>
      </c>
      <c r="K11" s="4">
        <v>2008</v>
      </c>
      <c r="L11" s="4">
        <v>2009</v>
      </c>
      <c r="M11" s="4">
        <v>2010</v>
      </c>
      <c r="N11" s="4">
        <v>2011</v>
      </c>
      <c r="O11" s="4">
        <v>2012</v>
      </c>
      <c r="P11" s="4">
        <v>2013</v>
      </c>
      <c r="Q11" s="4">
        <v>2014</v>
      </c>
      <c r="R11" s="4">
        <v>2015</v>
      </c>
      <c r="S11" s="4">
        <v>2016</v>
      </c>
      <c r="T11" s="4">
        <v>2017</v>
      </c>
      <c r="U11" s="4">
        <v>2018</v>
      </c>
      <c r="V11" s="4">
        <v>2019</v>
      </c>
      <c r="W11" s="4">
        <v>2020</v>
      </c>
      <c r="Y11" s="300"/>
      <c r="Z11" s="300"/>
      <c r="AA11" s="4">
        <v>2000</v>
      </c>
      <c r="AB11" s="4">
        <v>2001</v>
      </c>
      <c r="AC11" s="4">
        <v>2002</v>
      </c>
      <c r="AD11" s="4">
        <v>2003</v>
      </c>
      <c r="AE11" s="4">
        <v>2004</v>
      </c>
      <c r="AF11" s="4">
        <v>2005</v>
      </c>
      <c r="AG11" s="4">
        <v>2006</v>
      </c>
      <c r="AH11" s="4">
        <v>2007</v>
      </c>
      <c r="AI11" s="4">
        <v>2008</v>
      </c>
      <c r="AJ11" s="4">
        <v>2009</v>
      </c>
      <c r="AK11" s="4">
        <v>2010</v>
      </c>
      <c r="AL11" s="4">
        <v>2011</v>
      </c>
      <c r="AM11" s="4">
        <v>2012</v>
      </c>
      <c r="AN11" s="4">
        <v>2013</v>
      </c>
      <c r="AO11" s="4">
        <v>2014</v>
      </c>
      <c r="AP11" s="4">
        <v>2015</v>
      </c>
      <c r="AQ11" s="4">
        <v>2016</v>
      </c>
      <c r="AR11" s="4">
        <v>2017</v>
      </c>
      <c r="AS11" s="4">
        <v>2018</v>
      </c>
      <c r="AT11" s="4">
        <v>2019</v>
      </c>
      <c r="AU11" s="4">
        <v>2020</v>
      </c>
      <c r="AW11" s="310"/>
      <c r="AX11" s="310"/>
      <c r="AY11" s="25">
        <v>2000</v>
      </c>
      <c r="AZ11" s="25">
        <v>2001</v>
      </c>
      <c r="BA11" s="25">
        <v>2002</v>
      </c>
      <c r="BB11" s="25">
        <v>2003</v>
      </c>
      <c r="BC11" s="25">
        <v>2004</v>
      </c>
      <c r="BD11" s="25">
        <v>2005</v>
      </c>
      <c r="BE11" s="25">
        <v>2006</v>
      </c>
      <c r="BF11" s="25">
        <v>2007</v>
      </c>
      <c r="BG11" s="25">
        <v>2008</v>
      </c>
      <c r="BH11" s="25">
        <v>2009</v>
      </c>
      <c r="BI11" s="25">
        <v>2010</v>
      </c>
      <c r="BJ11" s="25">
        <v>2011</v>
      </c>
      <c r="BK11" s="25">
        <v>2012</v>
      </c>
      <c r="BL11" s="25">
        <v>2013</v>
      </c>
      <c r="BM11" s="25">
        <v>2014</v>
      </c>
      <c r="BN11" s="25">
        <v>2015</v>
      </c>
      <c r="BO11" s="25">
        <v>2016</v>
      </c>
      <c r="BP11" s="25">
        <v>2017</v>
      </c>
      <c r="BQ11" s="25">
        <v>2018</v>
      </c>
      <c r="BR11" s="25">
        <v>2019</v>
      </c>
      <c r="BS11" s="25">
        <v>2020</v>
      </c>
      <c r="BT11" s="38"/>
      <c r="BU11" s="310"/>
      <c r="BV11" s="310"/>
      <c r="BW11" s="25">
        <v>2000</v>
      </c>
      <c r="BX11" s="25">
        <v>2001</v>
      </c>
      <c r="BY11" s="25">
        <v>2002</v>
      </c>
      <c r="BZ11" s="25">
        <v>2003</v>
      </c>
      <c r="CA11" s="25">
        <v>2004</v>
      </c>
      <c r="CB11" s="25">
        <v>2005</v>
      </c>
      <c r="CC11" s="25">
        <v>2006</v>
      </c>
      <c r="CD11" s="25">
        <v>2007</v>
      </c>
      <c r="CE11" s="25">
        <v>2008</v>
      </c>
      <c r="CF11" s="25">
        <v>2009</v>
      </c>
      <c r="CG11" s="25">
        <v>2010</v>
      </c>
      <c r="CH11" s="25">
        <v>2011</v>
      </c>
      <c r="CI11" s="25">
        <v>2012</v>
      </c>
      <c r="CJ11" s="25">
        <v>2013</v>
      </c>
      <c r="CK11" s="25">
        <v>2014</v>
      </c>
      <c r="CL11" s="25">
        <v>2015</v>
      </c>
      <c r="CM11" s="25">
        <v>2016</v>
      </c>
      <c r="CN11" s="25">
        <v>2017</v>
      </c>
      <c r="CO11" s="25">
        <v>2018</v>
      </c>
      <c r="CP11" s="25">
        <v>2019</v>
      </c>
      <c r="CQ11" s="25">
        <v>2020</v>
      </c>
      <c r="CR11" s="38"/>
      <c r="CS11" s="310"/>
      <c r="CT11" s="310"/>
      <c r="CU11" s="25">
        <v>2000</v>
      </c>
      <c r="CV11" s="25">
        <v>2001</v>
      </c>
      <c r="CW11" s="25">
        <v>2002</v>
      </c>
      <c r="CX11" s="25">
        <v>2003</v>
      </c>
      <c r="CY11" s="25">
        <v>2004</v>
      </c>
      <c r="CZ11" s="25">
        <v>2005</v>
      </c>
      <c r="DA11" s="25">
        <v>2006</v>
      </c>
      <c r="DB11" s="25">
        <v>2007</v>
      </c>
      <c r="DC11" s="25">
        <v>2008</v>
      </c>
      <c r="DD11" s="25">
        <v>2009</v>
      </c>
      <c r="DE11" s="25">
        <v>2010</v>
      </c>
      <c r="DF11" s="25">
        <v>2011</v>
      </c>
      <c r="DG11" s="25">
        <v>2012</v>
      </c>
      <c r="DH11" s="25">
        <v>2013</v>
      </c>
      <c r="DI11" s="25">
        <v>2014</v>
      </c>
      <c r="DJ11" s="25">
        <v>2015</v>
      </c>
      <c r="DK11" s="25">
        <v>2016</v>
      </c>
      <c r="DL11" s="25">
        <v>2017</v>
      </c>
      <c r="DM11" s="25">
        <v>2018</v>
      </c>
      <c r="DN11" s="25">
        <v>2019</v>
      </c>
      <c r="DO11" s="25">
        <v>2020</v>
      </c>
      <c r="DP11" s="38"/>
      <c r="DQ11" s="310"/>
      <c r="DR11" s="310"/>
      <c r="DS11" s="25">
        <v>2000</v>
      </c>
      <c r="DT11" s="25">
        <v>2001</v>
      </c>
      <c r="DU11" s="25">
        <v>2002</v>
      </c>
      <c r="DV11" s="25">
        <v>2003</v>
      </c>
      <c r="DW11" s="25">
        <v>2004</v>
      </c>
      <c r="DX11" s="25">
        <v>2005</v>
      </c>
      <c r="DY11" s="25">
        <v>2006</v>
      </c>
      <c r="DZ11" s="25">
        <v>2007</v>
      </c>
      <c r="EA11" s="25">
        <v>2008</v>
      </c>
      <c r="EB11" s="25">
        <v>2009</v>
      </c>
      <c r="EC11" s="25">
        <v>2010</v>
      </c>
      <c r="ED11" s="25">
        <v>2011</v>
      </c>
      <c r="EE11" s="25">
        <v>2012</v>
      </c>
      <c r="EF11" s="25">
        <v>2013</v>
      </c>
      <c r="EG11" s="25">
        <v>2014</v>
      </c>
      <c r="EH11" s="25">
        <v>2015</v>
      </c>
      <c r="EI11" s="25">
        <v>2016</v>
      </c>
      <c r="EJ11" s="25">
        <v>2017</v>
      </c>
      <c r="EK11" s="25">
        <v>2018</v>
      </c>
      <c r="EL11" s="25">
        <v>2019</v>
      </c>
      <c r="EM11" s="25">
        <v>2020</v>
      </c>
      <c r="EO11" s="300"/>
      <c r="EP11" s="300"/>
      <c r="EQ11" s="4">
        <v>2000</v>
      </c>
      <c r="ER11" s="4">
        <v>2001</v>
      </c>
      <c r="ES11" s="4">
        <v>2002</v>
      </c>
      <c r="ET11" s="4">
        <v>2003</v>
      </c>
      <c r="EU11" s="4">
        <v>2004</v>
      </c>
      <c r="EV11" s="4">
        <v>2005</v>
      </c>
      <c r="EW11" s="4">
        <v>2006</v>
      </c>
      <c r="EX11" s="4">
        <v>2007</v>
      </c>
      <c r="EY11" s="4">
        <v>2008</v>
      </c>
      <c r="EZ11" s="4">
        <v>2009</v>
      </c>
      <c r="FA11" s="4">
        <v>2010</v>
      </c>
      <c r="FB11" s="4">
        <v>2011</v>
      </c>
      <c r="FC11" s="4">
        <v>2012</v>
      </c>
      <c r="FD11" s="4">
        <v>2013</v>
      </c>
      <c r="FE11" s="4">
        <v>2014</v>
      </c>
      <c r="FF11" s="4">
        <v>2015</v>
      </c>
      <c r="FG11" s="4">
        <v>2016</v>
      </c>
      <c r="FH11" s="4">
        <v>2017</v>
      </c>
      <c r="FI11" s="4">
        <v>2018</v>
      </c>
      <c r="FJ11" s="4">
        <v>2019</v>
      </c>
      <c r="FK11" s="4">
        <v>2020</v>
      </c>
      <c r="FM11" s="300"/>
      <c r="FN11" s="300"/>
      <c r="FO11" s="4">
        <v>2000</v>
      </c>
      <c r="FP11" s="4">
        <v>2001</v>
      </c>
      <c r="FQ11" s="4">
        <v>2002</v>
      </c>
      <c r="FR11" s="4">
        <v>2003</v>
      </c>
      <c r="FS11" s="4">
        <v>2004</v>
      </c>
      <c r="FT11" s="4">
        <v>2005</v>
      </c>
      <c r="FU11" s="4">
        <v>2006</v>
      </c>
      <c r="FV11" s="4">
        <v>2007</v>
      </c>
      <c r="FW11" s="4">
        <v>2008</v>
      </c>
      <c r="FX11" s="4">
        <v>2009</v>
      </c>
      <c r="FY11" s="4">
        <v>2010</v>
      </c>
      <c r="FZ11" s="4">
        <v>2011</v>
      </c>
      <c r="GA11" s="4">
        <v>2012</v>
      </c>
      <c r="GB11" s="4">
        <v>2013</v>
      </c>
      <c r="GC11" s="4">
        <v>2014</v>
      </c>
      <c r="GD11" s="4">
        <v>2015</v>
      </c>
      <c r="GE11" s="4">
        <v>2016</v>
      </c>
      <c r="GF11" s="4">
        <v>2017</v>
      </c>
      <c r="GG11" s="4">
        <v>2018</v>
      </c>
      <c r="GH11" s="4">
        <v>2019</v>
      </c>
      <c r="GI11" s="4">
        <v>2020</v>
      </c>
      <c r="GK11" s="300"/>
      <c r="GL11" s="300"/>
      <c r="GM11" s="4">
        <v>2000</v>
      </c>
      <c r="GN11" s="4">
        <v>2001</v>
      </c>
      <c r="GO11" s="4">
        <v>2002</v>
      </c>
      <c r="GP11" s="4">
        <v>2003</v>
      </c>
      <c r="GQ11" s="4">
        <v>2004</v>
      </c>
      <c r="GR11" s="4">
        <v>2005</v>
      </c>
      <c r="GS11" s="4">
        <v>2006</v>
      </c>
      <c r="GT11" s="4">
        <v>2007</v>
      </c>
      <c r="GU11" s="4">
        <v>2008</v>
      </c>
      <c r="GV11" s="4">
        <v>2009</v>
      </c>
      <c r="GW11" s="4">
        <v>2010</v>
      </c>
      <c r="GX11" s="4">
        <v>2011</v>
      </c>
      <c r="GY11" s="4">
        <v>2012</v>
      </c>
      <c r="GZ11" s="4">
        <v>2013</v>
      </c>
      <c r="HA11" s="4">
        <v>2014</v>
      </c>
      <c r="HB11" s="4">
        <v>2015</v>
      </c>
      <c r="HC11" s="4">
        <v>2016</v>
      </c>
      <c r="HD11" s="4">
        <v>2017</v>
      </c>
      <c r="HE11" s="4">
        <v>2018</v>
      </c>
      <c r="HF11" s="4">
        <v>2019</v>
      </c>
      <c r="HG11" s="4">
        <v>2020</v>
      </c>
    </row>
    <row r="12" spans="1:215" ht="15">
      <c r="A12" s="325" t="s">
        <v>195</v>
      </c>
      <c r="B12" s="325"/>
      <c r="C12" s="1"/>
      <c r="D12" s="1"/>
      <c r="E12" s="1"/>
      <c r="F12" s="1"/>
      <c r="G12" s="1"/>
      <c r="H12" s="1"/>
      <c r="I12" s="1"/>
      <c r="J12" s="1"/>
      <c r="K12" s="1"/>
      <c r="L12" s="1"/>
      <c r="M12" s="1"/>
      <c r="N12" s="1"/>
      <c r="O12" s="1"/>
      <c r="P12" s="1"/>
      <c r="Q12" s="1"/>
      <c r="R12" s="1"/>
      <c r="S12" s="1"/>
      <c r="T12" s="1"/>
      <c r="U12" s="1"/>
      <c r="V12" s="1"/>
      <c r="W12" s="1"/>
      <c r="Y12" s="325" t="s">
        <v>195</v>
      </c>
      <c r="Z12" s="325"/>
      <c r="AA12" s="1"/>
      <c r="AB12" s="1"/>
      <c r="AC12" s="1"/>
      <c r="AD12" s="1"/>
      <c r="AE12" s="1"/>
      <c r="AF12" s="1"/>
      <c r="AG12" s="1"/>
      <c r="AH12" s="1"/>
      <c r="AI12" s="1"/>
      <c r="AJ12" s="1"/>
      <c r="AK12" s="1"/>
      <c r="AL12" s="1"/>
      <c r="AM12" s="1"/>
      <c r="AN12" s="1"/>
      <c r="AO12" s="1"/>
      <c r="AP12" s="1"/>
      <c r="AQ12" s="1"/>
      <c r="AR12" s="1"/>
      <c r="AS12" s="1"/>
      <c r="AT12" s="1"/>
      <c r="AU12" s="1"/>
      <c r="AW12" s="326" t="s">
        <v>552</v>
      </c>
      <c r="AX12" s="326"/>
      <c r="AY12" s="22"/>
      <c r="AZ12" s="22"/>
      <c r="BA12" s="22"/>
      <c r="BB12" s="22"/>
      <c r="BC12" s="22"/>
      <c r="BD12" s="22"/>
      <c r="BE12" s="22"/>
      <c r="BF12" s="22"/>
      <c r="BG12" s="22"/>
      <c r="BH12" s="22"/>
      <c r="BI12" s="22"/>
      <c r="BJ12" s="22"/>
      <c r="BK12" s="22"/>
      <c r="BL12" s="22"/>
      <c r="BM12" s="22"/>
      <c r="BN12" s="22"/>
      <c r="BO12" s="22"/>
      <c r="BP12" s="22"/>
      <c r="BQ12" s="22"/>
      <c r="BR12" s="22"/>
      <c r="BS12" s="22"/>
      <c r="BT12" s="38"/>
      <c r="BU12" s="326" t="s">
        <v>552</v>
      </c>
      <c r="BV12" s="326"/>
      <c r="BW12" s="22"/>
      <c r="BX12" s="22"/>
      <c r="BY12" s="22"/>
      <c r="BZ12" s="22"/>
      <c r="CA12" s="22"/>
      <c r="CB12" s="22"/>
      <c r="CC12" s="22"/>
      <c r="CD12" s="22"/>
      <c r="CE12" s="22"/>
      <c r="CF12" s="22"/>
      <c r="CG12" s="22"/>
      <c r="CH12" s="22"/>
      <c r="CI12" s="22"/>
      <c r="CJ12" s="22"/>
      <c r="CK12" s="22"/>
      <c r="CL12" s="22"/>
      <c r="CM12" s="22"/>
      <c r="CN12" s="22"/>
      <c r="CO12" s="22"/>
      <c r="CP12" s="22"/>
      <c r="CQ12" s="22"/>
      <c r="CR12" s="38"/>
      <c r="CS12" s="326" t="s">
        <v>552</v>
      </c>
      <c r="CT12" s="326"/>
      <c r="CU12" s="22"/>
      <c r="CV12" s="22"/>
      <c r="CW12" s="22"/>
      <c r="CX12" s="22"/>
      <c r="CY12" s="22"/>
      <c r="CZ12" s="22"/>
      <c r="DA12" s="22"/>
      <c r="DB12" s="22"/>
      <c r="DC12" s="22"/>
      <c r="DD12" s="22"/>
      <c r="DE12" s="22"/>
      <c r="DF12" s="22"/>
      <c r="DG12" s="22"/>
      <c r="DH12" s="22"/>
      <c r="DI12" s="22"/>
      <c r="DJ12" s="22"/>
      <c r="DK12" s="22"/>
      <c r="DL12" s="22"/>
      <c r="DM12" s="22"/>
      <c r="DN12" s="22"/>
      <c r="DO12" s="22"/>
      <c r="DP12" s="38"/>
      <c r="DQ12" s="326" t="s">
        <v>552</v>
      </c>
      <c r="DR12" s="326"/>
      <c r="DS12" s="22"/>
      <c r="DT12" s="22"/>
      <c r="DU12" s="22"/>
      <c r="DV12" s="22"/>
      <c r="DW12" s="22"/>
      <c r="DX12" s="22"/>
      <c r="DY12" s="22"/>
      <c r="DZ12" s="22"/>
      <c r="EA12" s="22"/>
      <c r="EB12" s="22"/>
      <c r="EC12" s="22"/>
      <c r="ED12" s="22"/>
      <c r="EE12" s="22"/>
      <c r="EF12" s="22"/>
      <c r="EG12" s="22"/>
      <c r="EH12" s="22"/>
      <c r="EI12" s="22"/>
      <c r="EJ12" s="22"/>
      <c r="EK12" s="22"/>
      <c r="EL12" s="22"/>
      <c r="EM12" s="22"/>
      <c r="EO12" s="325" t="s">
        <v>195</v>
      </c>
      <c r="EP12" s="325"/>
      <c r="EQ12" s="1"/>
      <c r="ER12" s="1"/>
      <c r="ES12" s="1"/>
      <c r="ET12" s="1"/>
      <c r="EU12" s="1"/>
      <c r="EV12" s="1"/>
      <c r="EW12" s="1"/>
      <c r="EX12" s="1"/>
      <c r="EY12" s="1"/>
      <c r="EZ12" s="1"/>
      <c r="FA12" s="1"/>
      <c r="FB12" s="1"/>
      <c r="FC12" s="1"/>
      <c r="FD12" s="1"/>
      <c r="FE12" s="1"/>
      <c r="FF12" s="1"/>
      <c r="FG12" s="1"/>
      <c r="FH12" s="1"/>
      <c r="FI12" s="1"/>
      <c r="FJ12" s="1"/>
      <c r="FK12" s="1"/>
      <c r="FM12" s="325" t="s">
        <v>195</v>
      </c>
      <c r="FN12" s="325"/>
      <c r="FO12" s="1"/>
      <c r="FP12" s="1"/>
      <c r="FQ12" s="1"/>
      <c r="FR12" s="1"/>
      <c r="FS12" s="1"/>
      <c r="FT12" s="1"/>
      <c r="FU12" s="1"/>
      <c r="FV12" s="1"/>
      <c r="FW12" s="1"/>
      <c r="FX12" s="1"/>
      <c r="FY12" s="1"/>
      <c r="FZ12" s="1"/>
      <c r="GA12" s="1"/>
      <c r="GB12" s="1"/>
      <c r="GC12" s="1"/>
      <c r="GD12" s="1"/>
      <c r="GE12" s="1"/>
      <c r="GF12" s="1"/>
      <c r="GG12" s="1"/>
      <c r="GH12" s="1"/>
      <c r="GI12" s="1"/>
      <c r="GK12" s="325" t="s">
        <v>195</v>
      </c>
      <c r="GL12" s="325"/>
      <c r="GM12" s="1"/>
      <c r="GN12" s="1"/>
      <c r="GO12" s="1"/>
      <c r="GP12" s="1"/>
      <c r="GQ12" s="1"/>
      <c r="GR12" s="1"/>
      <c r="GS12" s="1"/>
      <c r="GT12" s="1"/>
      <c r="GU12" s="1"/>
      <c r="GV12" s="1"/>
      <c r="GW12" s="1"/>
      <c r="GX12" s="1"/>
      <c r="GY12" s="1"/>
      <c r="GZ12" s="1"/>
      <c r="HA12" s="1"/>
      <c r="HB12" s="1"/>
      <c r="HC12" s="1"/>
      <c r="HD12" s="1"/>
      <c r="HE12" s="1"/>
      <c r="HF12" s="1"/>
      <c r="HG12" s="1"/>
    </row>
    <row r="13" spans="1:215" ht="15">
      <c r="A13" s="17"/>
      <c r="B13" s="11" t="s">
        <v>553</v>
      </c>
      <c r="C13" s="11">
        <v>0.8</v>
      </c>
      <c r="D13" s="11">
        <v>1</v>
      </c>
      <c r="E13" s="11">
        <v>1</v>
      </c>
      <c r="F13" s="11">
        <v>0.9</v>
      </c>
      <c r="G13" s="11">
        <v>0.7</v>
      </c>
      <c r="H13" s="11">
        <v>0.7</v>
      </c>
      <c r="I13" s="11">
        <v>0.7</v>
      </c>
      <c r="J13" s="11">
        <v>0.7</v>
      </c>
      <c r="K13" s="11">
        <v>0.6</v>
      </c>
      <c r="L13" s="11">
        <v>0.7</v>
      </c>
      <c r="M13" s="11">
        <v>0.7</v>
      </c>
      <c r="N13" s="11">
        <v>0.9</v>
      </c>
      <c r="O13" s="11">
        <v>0.8</v>
      </c>
      <c r="P13" s="11">
        <v>0.7</v>
      </c>
      <c r="Q13" s="11">
        <v>0.7</v>
      </c>
      <c r="R13" s="11">
        <v>0.8</v>
      </c>
      <c r="S13" s="11">
        <v>0.8</v>
      </c>
      <c r="T13" s="11">
        <v>0.8</v>
      </c>
      <c r="U13" s="11">
        <v>0.9</v>
      </c>
      <c r="V13" s="11">
        <v>0.8</v>
      </c>
      <c r="W13" s="11">
        <v>0.8</v>
      </c>
      <c r="Y13" s="17"/>
      <c r="Z13" s="11" t="s">
        <v>553</v>
      </c>
      <c r="AA13" s="11">
        <v>3.7</v>
      </c>
      <c r="AB13" s="11">
        <v>4.0999999999999996</v>
      </c>
      <c r="AC13" s="11">
        <v>3.8</v>
      </c>
      <c r="AD13" s="11">
        <v>5.2</v>
      </c>
      <c r="AE13" s="11">
        <v>4.9000000000000004</v>
      </c>
      <c r="AF13" s="11">
        <v>4.2</v>
      </c>
      <c r="AG13" s="11">
        <v>4.4000000000000004</v>
      </c>
      <c r="AH13" s="11">
        <v>4.5</v>
      </c>
      <c r="AI13" s="11">
        <v>4.8</v>
      </c>
      <c r="AJ13" s="11">
        <v>5</v>
      </c>
      <c r="AK13" s="11">
        <v>5.0999999999999996</v>
      </c>
      <c r="AL13" s="11">
        <v>5.8</v>
      </c>
      <c r="AM13" s="11">
        <v>5</v>
      </c>
      <c r="AN13" s="11">
        <v>4.7</v>
      </c>
      <c r="AO13" s="11">
        <v>4.4000000000000004</v>
      </c>
      <c r="AP13" s="11">
        <v>4.8</v>
      </c>
      <c r="AQ13" s="11">
        <v>4.5999999999999996</v>
      </c>
      <c r="AR13" s="11">
        <v>4.9000000000000004</v>
      </c>
      <c r="AS13" s="11">
        <v>5.3</v>
      </c>
      <c r="AT13" s="11">
        <v>5.2</v>
      </c>
      <c r="AU13" s="11">
        <v>4.5</v>
      </c>
      <c r="AW13" s="26"/>
      <c r="AX13" s="27" t="s">
        <v>554</v>
      </c>
      <c r="AY13" s="27">
        <v>4.3</v>
      </c>
      <c r="AZ13" s="27">
        <v>5.3</v>
      </c>
      <c r="BA13" s="27">
        <v>4.5999999999999996</v>
      </c>
      <c r="BB13" s="27">
        <v>5.2</v>
      </c>
      <c r="BC13" s="27">
        <v>4.5</v>
      </c>
      <c r="BD13" s="27">
        <v>4.9000000000000004</v>
      </c>
      <c r="BE13" s="27">
        <v>5.3</v>
      </c>
      <c r="BF13" s="27">
        <v>4.7</v>
      </c>
      <c r="BG13" s="27">
        <v>4.4000000000000004</v>
      </c>
      <c r="BH13" s="27">
        <v>4.5999999999999996</v>
      </c>
      <c r="BI13" s="27">
        <v>4.9000000000000004</v>
      </c>
      <c r="BJ13" s="27">
        <v>6.2</v>
      </c>
      <c r="BK13" s="27">
        <v>4.9000000000000004</v>
      </c>
      <c r="BL13" s="27">
        <v>3.8</v>
      </c>
      <c r="BM13" s="27">
        <v>3.7</v>
      </c>
      <c r="BN13" s="27">
        <v>3.9</v>
      </c>
      <c r="BO13" s="27">
        <v>4.3</v>
      </c>
      <c r="BP13" s="27">
        <v>3.8</v>
      </c>
      <c r="BQ13" s="27">
        <v>3.9</v>
      </c>
      <c r="BR13" s="27">
        <v>3.6</v>
      </c>
      <c r="BS13" s="27">
        <v>3.3</v>
      </c>
      <c r="BT13" s="38"/>
      <c r="BU13" s="26"/>
      <c r="BV13" s="27" t="s">
        <v>554</v>
      </c>
      <c r="BW13" s="27">
        <v>27.6</v>
      </c>
      <c r="BX13" s="27">
        <v>22.9</v>
      </c>
      <c r="BY13" s="27">
        <v>24.7</v>
      </c>
      <c r="BZ13" s="27">
        <v>28.1</v>
      </c>
      <c r="CA13" s="27">
        <v>34.799999999999997</v>
      </c>
      <c r="CB13" s="27">
        <v>28</v>
      </c>
      <c r="CC13" s="27">
        <v>27.8</v>
      </c>
      <c r="CD13" s="27">
        <v>32.700000000000003</v>
      </c>
      <c r="CE13" s="27">
        <v>37.299999999999997</v>
      </c>
      <c r="CF13" s="27">
        <v>34.799999999999997</v>
      </c>
      <c r="CG13" s="27">
        <v>38.9</v>
      </c>
      <c r="CH13" s="27">
        <v>40.1</v>
      </c>
      <c r="CI13" s="27">
        <v>37.799999999999997</v>
      </c>
      <c r="CJ13" s="27">
        <v>36.9</v>
      </c>
      <c r="CK13" s="27">
        <v>33.4</v>
      </c>
      <c r="CL13" s="27">
        <v>34.200000000000003</v>
      </c>
      <c r="CM13" s="27">
        <v>34.200000000000003</v>
      </c>
      <c r="CN13" s="27">
        <v>36.700000000000003</v>
      </c>
      <c r="CO13" s="27">
        <v>36.799999999999997</v>
      </c>
      <c r="CP13" s="27">
        <v>36.6</v>
      </c>
      <c r="CQ13" s="27">
        <v>30.8</v>
      </c>
      <c r="CR13" s="38"/>
      <c r="CS13" s="26"/>
      <c r="CT13" s="27" t="s">
        <v>554</v>
      </c>
      <c r="CU13" s="27">
        <v>57.6</v>
      </c>
      <c r="CV13" s="27">
        <v>63.3</v>
      </c>
      <c r="CW13" s="27">
        <v>60.4</v>
      </c>
      <c r="CX13" s="27">
        <v>70.7</v>
      </c>
      <c r="CY13" s="27">
        <v>65.900000000000006</v>
      </c>
      <c r="CZ13" s="27">
        <v>56.4</v>
      </c>
      <c r="DA13" s="27">
        <v>57.8</v>
      </c>
      <c r="DB13" s="27">
        <v>62.9</v>
      </c>
      <c r="DC13" s="27">
        <v>61.8</v>
      </c>
      <c r="DD13" s="27">
        <v>68.400000000000006</v>
      </c>
      <c r="DE13" s="27">
        <v>72.8</v>
      </c>
      <c r="DF13" s="27">
        <v>71.2</v>
      </c>
      <c r="DG13" s="27">
        <v>64.400000000000006</v>
      </c>
      <c r="DH13" s="27">
        <v>63.6</v>
      </c>
      <c r="DI13" s="27">
        <v>62.4</v>
      </c>
      <c r="DJ13" s="27">
        <v>60.3</v>
      </c>
      <c r="DK13" s="27">
        <v>58.6</v>
      </c>
      <c r="DL13" s="27">
        <v>59.9</v>
      </c>
      <c r="DM13" s="27">
        <v>64</v>
      </c>
      <c r="DN13" s="27">
        <v>63.4</v>
      </c>
      <c r="DO13" s="27">
        <v>52.2</v>
      </c>
      <c r="DP13" s="38"/>
      <c r="DQ13" s="26"/>
      <c r="DR13" s="27" t="s">
        <v>554</v>
      </c>
      <c r="DS13" s="27">
        <v>5.3</v>
      </c>
      <c r="DT13" s="27">
        <v>5.8</v>
      </c>
      <c r="DU13" s="27">
        <v>5</v>
      </c>
      <c r="DV13" s="27">
        <v>4.7</v>
      </c>
      <c r="DW13" s="27">
        <v>4.3</v>
      </c>
      <c r="DX13" s="27">
        <v>4.9000000000000004</v>
      </c>
      <c r="DY13" s="27">
        <v>5</v>
      </c>
      <c r="DZ13" s="27">
        <v>6</v>
      </c>
      <c r="EA13" s="27">
        <v>5.7</v>
      </c>
      <c r="EB13" s="27">
        <v>5.6</v>
      </c>
      <c r="EC13" s="27">
        <v>5.8</v>
      </c>
      <c r="ED13" s="27">
        <v>5.5</v>
      </c>
      <c r="EE13" s="27">
        <v>6.3</v>
      </c>
      <c r="EF13" s="27">
        <v>5.9</v>
      </c>
      <c r="EG13" s="27">
        <v>6</v>
      </c>
      <c r="EH13" s="27">
        <v>5.5</v>
      </c>
      <c r="EI13" s="27">
        <v>5.7</v>
      </c>
      <c r="EJ13" s="27">
        <v>5.7</v>
      </c>
      <c r="EK13" s="27">
        <v>6.1</v>
      </c>
      <c r="EL13" s="27">
        <v>5.9</v>
      </c>
      <c r="EM13" s="27">
        <v>5.2</v>
      </c>
      <c r="EO13" s="17"/>
      <c r="EP13" s="11" t="s">
        <v>553</v>
      </c>
      <c r="EQ13" s="11">
        <v>3.8</v>
      </c>
      <c r="ER13" s="11">
        <v>6.5</v>
      </c>
      <c r="ES13" s="11">
        <v>5.2</v>
      </c>
      <c r="ET13" s="11">
        <v>6.3</v>
      </c>
      <c r="EU13" s="11">
        <v>8.1999999999999993</v>
      </c>
      <c r="EV13" s="11">
        <v>7.8</v>
      </c>
      <c r="EW13" s="11">
        <v>13.5</v>
      </c>
      <c r="EX13" s="11">
        <v>14.5</v>
      </c>
      <c r="EY13" s="11">
        <v>14.6</v>
      </c>
      <c r="EZ13" s="11">
        <v>19.100000000000001</v>
      </c>
      <c r="FA13" s="11">
        <v>21.7</v>
      </c>
      <c r="FB13" s="11">
        <v>20.399999999999999</v>
      </c>
      <c r="FC13" s="11">
        <v>23.2</v>
      </c>
      <c r="FD13" s="11">
        <v>26.3</v>
      </c>
      <c r="FE13" s="11">
        <v>23.4</v>
      </c>
      <c r="FF13" s="11">
        <v>23.9</v>
      </c>
      <c r="FG13" s="11">
        <v>22.9</v>
      </c>
      <c r="FH13" s="11">
        <v>23.5</v>
      </c>
      <c r="FI13" s="11">
        <v>23.6</v>
      </c>
      <c r="FJ13" s="11">
        <v>22.8</v>
      </c>
      <c r="FK13" s="11">
        <v>20.8</v>
      </c>
      <c r="FM13" s="17"/>
      <c r="FN13" s="11" t="s">
        <v>553</v>
      </c>
      <c r="FO13" s="11">
        <v>25.2</v>
      </c>
      <c r="FP13" s="11">
        <v>37.6</v>
      </c>
      <c r="FQ13" s="11">
        <v>36.1</v>
      </c>
      <c r="FR13" s="11">
        <v>40</v>
      </c>
      <c r="FS13" s="11">
        <v>55</v>
      </c>
      <c r="FT13" s="11">
        <v>52.7</v>
      </c>
      <c r="FU13" s="11">
        <v>67</v>
      </c>
      <c r="FV13" s="11">
        <v>69.900000000000006</v>
      </c>
      <c r="FW13" s="11">
        <v>72.099999999999994</v>
      </c>
      <c r="FX13" s="11">
        <v>78.5</v>
      </c>
      <c r="FY13" s="11">
        <v>95.3</v>
      </c>
      <c r="FZ13" s="11">
        <v>92</v>
      </c>
      <c r="GA13" s="11">
        <v>96</v>
      </c>
      <c r="GB13" s="11">
        <v>106.1</v>
      </c>
      <c r="GC13" s="11">
        <v>107.7</v>
      </c>
      <c r="GD13" s="11">
        <v>97.5</v>
      </c>
      <c r="GE13" s="11">
        <v>90.6</v>
      </c>
      <c r="GF13" s="11">
        <v>91.6</v>
      </c>
      <c r="GG13" s="11">
        <v>97.1</v>
      </c>
      <c r="GH13" s="11">
        <v>97.1</v>
      </c>
      <c r="GI13" s="11">
        <v>85.9</v>
      </c>
      <c r="GK13" s="17"/>
      <c r="GL13" s="11" t="s">
        <v>553</v>
      </c>
      <c r="GM13" s="11">
        <v>26.4</v>
      </c>
      <c r="GN13" s="11">
        <v>30.9</v>
      </c>
      <c r="GO13" s="11">
        <v>30.5</v>
      </c>
      <c r="GP13" s="11">
        <v>39.6</v>
      </c>
      <c r="GQ13" s="11">
        <v>44.7</v>
      </c>
      <c r="GR13" s="11">
        <v>48.1</v>
      </c>
      <c r="GS13" s="11">
        <v>58.6</v>
      </c>
      <c r="GT13" s="11">
        <v>50.4</v>
      </c>
      <c r="GU13" s="11">
        <v>58</v>
      </c>
      <c r="GV13" s="11">
        <v>60.6</v>
      </c>
      <c r="GW13" s="11">
        <v>65.400000000000006</v>
      </c>
      <c r="GX13" s="11">
        <v>61.4</v>
      </c>
      <c r="GY13" s="11">
        <v>62.9</v>
      </c>
      <c r="GZ13" s="11">
        <v>67.5</v>
      </c>
      <c r="HA13" s="11">
        <v>65</v>
      </c>
      <c r="HB13" s="11">
        <v>62.6</v>
      </c>
      <c r="HC13" s="11">
        <v>63.8</v>
      </c>
      <c r="HD13" s="11">
        <v>66</v>
      </c>
      <c r="HE13" s="11">
        <v>70.3</v>
      </c>
      <c r="HF13" s="11">
        <v>67.7</v>
      </c>
      <c r="HG13" s="11">
        <v>62.7</v>
      </c>
    </row>
    <row r="14" spans="1:215" ht="15">
      <c r="A14" s="1"/>
      <c r="B14" s="18" t="s">
        <v>296</v>
      </c>
      <c r="C14" s="1"/>
      <c r="D14" s="1"/>
      <c r="E14" s="1"/>
      <c r="F14" s="1"/>
      <c r="G14" s="1"/>
      <c r="H14" s="1"/>
      <c r="I14" s="1"/>
      <c r="J14" s="1"/>
      <c r="K14" s="1"/>
      <c r="L14" s="1"/>
      <c r="M14" s="1"/>
      <c r="N14" s="1"/>
      <c r="O14" s="1"/>
      <c r="P14" s="1"/>
      <c r="Q14" s="1"/>
      <c r="R14" s="1"/>
      <c r="S14" s="1"/>
      <c r="T14" s="1"/>
      <c r="U14" s="1"/>
      <c r="V14" s="1"/>
      <c r="W14" s="1"/>
      <c r="Y14" s="1"/>
      <c r="Z14" s="18" t="s">
        <v>296</v>
      </c>
      <c r="AA14" s="1"/>
      <c r="AB14" s="1"/>
      <c r="AC14" s="1"/>
      <c r="AD14" s="1"/>
      <c r="AE14" s="1"/>
      <c r="AF14" s="1"/>
      <c r="AG14" s="1"/>
      <c r="AH14" s="1"/>
      <c r="AI14" s="1"/>
      <c r="AJ14" s="1"/>
      <c r="AK14" s="1"/>
      <c r="AL14" s="1"/>
      <c r="AM14" s="1"/>
      <c r="AN14" s="1"/>
      <c r="AO14" s="1"/>
      <c r="AP14" s="1"/>
      <c r="AQ14" s="1"/>
      <c r="AR14" s="1"/>
      <c r="AS14" s="1"/>
      <c r="AT14" s="1"/>
      <c r="AU14" s="1"/>
      <c r="AW14" s="22"/>
      <c r="AX14" s="28" t="s">
        <v>297</v>
      </c>
      <c r="AY14" s="22"/>
      <c r="AZ14" s="22"/>
      <c r="BA14" s="22"/>
      <c r="BB14" s="22"/>
      <c r="BC14" s="22"/>
      <c r="BD14" s="22"/>
      <c r="BE14" s="22"/>
      <c r="BF14" s="22"/>
      <c r="BG14" s="22"/>
      <c r="BH14" s="22"/>
      <c r="BI14" s="22"/>
      <c r="BJ14" s="22"/>
      <c r="BK14" s="22"/>
      <c r="BL14" s="22"/>
      <c r="BM14" s="22"/>
      <c r="BN14" s="22"/>
      <c r="BO14" s="22"/>
      <c r="BP14" s="22"/>
      <c r="BQ14" s="22"/>
      <c r="BR14" s="22"/>
      <c r="BS14" s="22"/>
      <c r="BT14" s="38"/>
      <c r="BU14" s="22"/>
      <c r="BV14" s="28" t="s">
        <v>297</v>
      </c>
      <c r="BW14" s="22"/>
      <c r="BX14" s="22"/>
      <c r="BY14" s="22"/>
      <c r="BZ14" s="22"/>
      <c r="CA14" s="22"/>
      <c r="CB14" s="22"/>
      <c r="CC14" s="22"/>
      <c r="CD14" s="22"/>
      <c r="CE14" s="22"/>
      <c r="CF14" s="22"/>
      <c r="CG14" s="22"/>
      <c r="CH14" s="22"/>
      <c r="CI14" s="22"/>
      <c r="CJ14" s="22"/>
      <c r="CK14" s="22"/>
      <c r="CL14" s="22"/>
      <c r="CM14" s="22"/>
      <c r="CN14" s="22"/>
      <c r="CO14" s="22"/>
      <c r="CP14" s="22"/>
      <c r="CQ14" s="22"/>
      <c r="CR14" s="38"/>
      <c r="CS14" s="22"/>
      <c r="CT14" s="28" t="s">
        <v>297</v>
      </c>
      <c r="CU14" s="22"/>
      <c r="CV14" s="22"/>
      <c r="CW14" s="22"/>
      <c r="CX14" s="22"/>
      <c r="CY14" s="22"/>
      <c r="CZ14" s="22"/>
      <c r="DA14" s="22"/>
      <c r="DB14" s="22"/>
      <c r="DC14" s="22"/>
      <c r="DD14" s="22"/>
      <c r="DE14" s="22"/>
      <c r="DF14" s="22"/>
      <c r="DG14" s="22"/>
      <c r="DH14" s="22"/>
      <c r="DI14" s="22"/>
      <c r="DJ14" s="22"/>
      <c r="DK14" s="22"/>
      <c r="DL14" s="22"/>
      <c r="DM14" s="22"/>
      <c r="DN14" s="22"/>
      <c r="DO14" s="22"/>
      <c r="DP14" s="38"/>
      <c r="DQ14" s="22"/>
      <c r="DR14" s="28" t="s">
        <v>297</v>
      </c>
      <c r="DS14" s="22"/>
      <c r="DT14" s="22"/>
      <c r="DU14" s="22"/>
      <c r="DV14" s="22"/>
      <c r="DW14" s="22"/>
      <c r="DX14" s="22"/>
      <c r="DY14" s="22"/>
      <c r="DZ14" s="22"/>
      <c r="EA14" s="22"/>
      <c r="EB14" s="22"/>
      <c r="EC14" s="22"/>
      <c r="ED14" s="22"/>
      <c r="EE14" s="22"/>
      <c r="EF14" s="22"/>
      <c r="EG14" s="22"/>
      <c r="EH14" s="22"/>
      <c r="EI14" s="22"/>
      <c r="EJ14" s="22"/>
      <c r="EK14" s="22"/>
      <c r="EL14" s="22"/>
      <c r="EM14" s="22"/>
      <c r="EO14" s="1"/>
      <c r="EP14" s="18" t="s">
        <v>296</v>
      </c>
      <c r="EQ14" s="1"/>
      <c r="ER14" s="1"/>
      <c r="ES14" s="1"/>
      <c r="ET14" s="1"/>
      <c r="EU14" s="1"/>
      <c r="EV14" s="1"/>
      <c r="EW14" s="1"/>
      <c r="EX14" s="1"/>
      <c r="EY14" s="1"/>
      <c r="EZ14" s="1"/>
      <c r="FA14" s="1"/>
      <c r="FB14" s="1"/>
      <c r="FC14" s="1"/>
      <c r="FD14" s="1"/>
      <c r="FE14" s="1"/>
      <c r="FF14" s="1"/>
      <c r="FG14" s="1"/>
      <c r="FH14" s="1"/>
      <c r="FI14" s="1"/>
      <c r="FJ14" s="1"/>
      <c r="FK14" s="1"/>
      <c r="FM14" s="1"/>
      <c r="FN14" s="18" t="s">
        <v>296</v>
      </c>
      <c r="FO14" s="1"/>
      <c r="FP14" s="1"/>
      <c r="FQ14" s="1"/>
      <c r="FR14" s="1"/>
      <c r="FS14" s="1"/>
      <c r="FT14" s="1"/>
      <c r="FU14" s="1"/>
      <c r="FV14" s="1"/>
      <c r="FW14" s="1"/>
      <c r="FX14" s="1"/>
      <c r="FY14" s="1"/>
      <c r="FZ14" s="1"/>
      <c r="GA14" s="1"/>
      <c r="GB14" s="1"/>
      <c r="GC14" s="1"/>
      <c r="GD14" s="1"/>
      <c r="GE14" s="1"/>
      <c r="GF14" s="1"/>
      <c r="GG14" s="1"/>
      <c r="GH14" s="1"/>
      <c r="GI14" s="1"/>
      <c r="GK14" s="1"/>
      <c r="GL14" s="18" t="s">
        <v>296</v>
      </c>
      <c r="GM14" s="1"/>
      <c r="GN14" s="1"/>
      <c r="GO14" s="1"/>
      <c r="GP14" s="1"/>
      <c r="GQ14" s="1"/>
      <c r="GR14" s="1"/>
      <c r="GS14" s="1"/>
      <c r="GT14" s="1"/>
      <c r="GU14" s="1"/>
      <c r="GV14" s="1"/>
      <c r="GW14" s="1"/>
      <c r="GX14" s="1"/>
      <c r="GY14" s="1"/>
      <c r="GZ14" s="1"/>
      <c r="HA14" s="1"/>
      <c r="HB14" s="1"/>
      <c r="HC14" s="1"/>
      <c r="HD14" s="1"/>
      <c r="HE14" s="1"/>
      <c r="HF14" s="1"/>
      <c r="HG14" s="1"/>
    </row>
    <row r="15" spans="1:215" ht="15">
      <c r="A15" s="1"/>
      <c r="B15" s="19" t="s">
        <v>300</v>
      </c>
      <c r="C15" s="1">
        <v>0.5</v>
      </c>
      <c r="D15" s="1">
        <v>0.5</v>
      </c>
      <c r="E15" s="1">
        <v>0.4</v>
      </c>
      <c r="F15" s="1">
        <v>0.4</v>
      </c>
      <c r="G15" s="1">
        <v>0.4</v>
      </c>
      <c r="H15" s="1">
        <v>0.4</v>
      </c>
      <c r="I15" s="1">
        <v>0.4</v>
      </c>
      <c r="J15" s="1">
        <v>0.4</v>
      </c>
      <c r="K15" s="1">
        <v>0.4</v>
      </c>
      <c r="L15" s="1">
        <v>0.4</v>
      </c>
      <c r="M15" s="1">
        <v>0.4</v>
      </c>
      <c r="N15" s="1">
        <v>0.4</v>
      </c>
      <c r="O15" s="1">
        <v>0.4</v>
      </c>
      <c r="P15" s="1">
        <v>0.3</v>
      </c>
      <c r="Q15" s="1">
        <v>0.3</v>
      </c>
      <c r="R15" s="1">
        <v>0.3</v>
      </c>
      <c r="S15" s="1">
        <v>0.4</v>
      </c>
      <c r="T15" s="1">
        <v>0.4</v>
      </c>
      <c r="U15" s="1">
        <v>0.4</v>
      </c>
      <c r="V15" s="1">
        <v>0.4</v>
      </c>
      <c r="W15" s="1">
        <v>0.3</v>
      </c>
      <c r="Y15" s="1"/>
      <c r="Z15" s="19" t="s">
        <v>300</v>
      </c>
      <c r="AA15" s="1">
        <v>2</v>
      </c>
      <c r="AB15" s="1">
        <v>2.2000000000000002</v>
      </c>
      <c r="AC15" s="1">
        <v>1.8</v>
      </c>
      <c r="AD15" s="1">
        <v>2</v>
      </c>
      <c r="AE15" s="1">
        <v>1.9</v>
      </c>
      <c r="AF15" s="1">
        <v>1.9</v>
      </c>
      <c r="AG15" s="1">
        <v>2</v>
      </c>
      <c r="AH15" s="1">
        <v>1.9</v>
      </c>
      <c r="AI15" s="1">
        <v>2.2000000000000002</v>
      </c>
      <c r="AJ15" s="1">
        <v>2</v>
      </c>
      <c r="AK15" s="1">
        <v>2.1</v>
      </c>
      <c r="AL15" s="1">
        <v>2.2000000000000002</v>
      </c>
      <c r="AM15" s="1">
        <v>2.2000000000000002</v>
      </c>
      <c r="AN15" s="1">
        <v>1.9</v>
      </c>
      <c r="AO15" s="1">
        <v>1.7</v>
      </c>
      <c r="AP15" s="1">
        <v>2.2000000000000002</v>
      </c>
      <c r="AQ15" s="1">
        <v>2.4</v>
      </c>
      <c r="AR15" s="1">
        <v>2.5</v>
      </c>
      <c r="AS15" s="1">
        <v>2.6</v>
      </c>
      <c r="AT15" s="1">
        <v>2.6</v>
      </c>
      <c r="AU15" s="1">
        <v>2.1</v>
      </c>
      <c r="AW15" s="22"/>
      <c r="AX15" s="29" t="s">
        <v>301</v>
      </c>
      <c r="AY15" s="22">
        <v>1.6</v>
      </c>
      <c r="AZ15" s="22">
        <v>2.1</v>
      </c>
      <c r="BA15" s="22">
        <v>1.7</v>
      </c>
      <c r="BB15" s="22">
        <v>1.7</v>
      </c>
      <c r="BC15" s="22">
        <v>1.7</v>
      </c>
      <c r="BD15" s="22">
        <v>1.7</v>
      </c>
      <c r="BE15" s="22">
        <v>1.8</v>
      </c>
      <c r="BF15" s="22">
        <v>1.8</v>
      </c>
      <c r="BG15" s="22">
        <v>1.9</v>
      </c>
      <c r="BH15" s="22">
        <v>1.7</v>
      </c>
      <c r="BI15" s="22">
        <v>1.8</v>
      </c>
      <c r="BJ15" s="22">
        <v>2</v>
      </c>
      <c r="BK15" s="22">
        <v>1.9</v>
      </c>
      <c r="BL15" s="22">
        <v>1.6</v>
      </c>
      <c r="BM15" s="22">
        <v>1.4</v>
      </c>
      <c r="BN15" s="22">
        <v>1.8</v>
      </c>
      <c r="BO15" s="22">
        <v>2.2000000000000002</v>
      </c>
      <c r="BP15" s="22">
        <v>2</v>
      </c>
      <c r="BQ15" s="22">
        <v>1.9</v>
      </c>
      <c r="BR15" s="22">
        <v>1.9</v>
      </c>
      <c r="BS15" s="22">
        <v>1.6</v>
      </c>
      <c r="BT15" s="38"/>
      <c r="BU15" s="22"/>
      <c r="BV15" s="29" t="s">
        <v>301</v>
      </c>
      <c r="BW15" s="22">
        <v>14.8</v>
      </c>
      <c r="BX15" s="22">
        <v>13</v>
      </c>
      <c r="BY15" s="22">
        <v>14.3</v>
      </c>
      <c r="BZ15" s="22">
        <v>15.2</v>
      </c>
      <c r="CA15" s="22">
        <v>19.5</v>
      </c>
      <c r="CB15" s="22">
        <v>15.5</v>
      </c>
      <c r="CC15" s="22">
        <v>14.2</v>
      </c>
      <c r="CD15" s="22">
        <v>16.7</v>
      </c>
      <c r="CE15" s="22">
        <v>18.2</v>
      </c>
      <c r="CF15" s="22">
        <v>18.2</v>
      </c>
      <c r="CG15" s="22">
        <v>19.3</v>
      </c>
      <c r="CH15" s="22">
        <v>19.399999999999999</v>
      </c>
      <c r="CI15" s="22">
        <v>18.600000000000001</v>
      </c>
      <c r="CJ15" s="22">
        <v>17.899999999999999</v>
      </c>
      <c r="CK15" s="22">
        <v>17.3</v>
      </c>
      <c r="CL15" s="22">
        <v>18.399999999999999</v>
      </c>
      <c r="CM15" s="22">
        <v>18.5</v>
      </c>
      <c r="CN15" s="22">
        <v>19.600000000000001</v>
      </c>
      <c r="CO15" s="22">
        <v>19.399999999999999</v>
      </c>
      <c r="CP15" s="22">
        <v>19.899999999999999</v>
      </c>
      <c r="CQ15" s="22">
        <v>15.9</v>
      </c>
      <c r="CR15" s="38"/>
      <c r="CS15" s="22"/>
      <c r="CT15" s="29" t="s">
        <v>301</v>
      </c>
      <c r="CU15" s="22">
        <v>36.200000000000003</v>
      </c>
      <c r="CV15" s="22">
        <v>37.9</v>
      </c>
      <c r="CW15" s="22">
        <v>35.4</v>
      </c>
      <c r="CX15" s="22">
        <v>40.5</v>
      </c>
      <c r="CY15" s="22">
        <v>36.9</v>
      </c>
      <c r="CZ15" s="22">
        <v>30.3</v>
      </c>
      <c r="DA15" s="22">
        <v>32.5</v>
      </c>
      <c r="DB15" s="22">
        <v>33.799999999999997</v>
      </c>
      <c r="DC15" s="22">
        <v>33.6</v>
      </c>
      <c r="DD15" s="22">
        <v>35.299999999999997</v>
      </c>
      <c r="DE15" s="22">
        <v>35.799999999999997</v>
      </c>
      <c r="DF15" s="22">
        <v>33.5</v>
      </c>
      <c r="DG15" s="22">
        <v>29.4</v>
      </c>
      <c r="DH15" s="22">
        <v>30.6</v>
      </c>
      <c r="DI15" s="22">
        <v>30.8</v>
      </c>
      <c r="DJ15" s="22">
        <v>33.200000000000003</v>
      </c>
      <c r="DK15" s="22">
        <v>34</v>
      </c>
      <c r="DL15" s="22">
        <v>33.700000000000003</v>
      </c>
      <c r="DM15" s="22">
        <v>34.1</v>
      </c>
      <c r="DN15" s="22">
        <v>34.9</v>
      </c>
      <c r="DO15" s="22">
        <v>27.1</v>
      </c>
      <c r="DP15" s="38"/>
      <c r="DQ15" s="22"/>
      <c r="DR15" s="29" t="s">
        <v>301</v>
      </c>
      <c r="DS15" s="22">
        <v>4.3</v>
      </c>
      <c r="DT15" s="22">
        <v>4.8</v>
      </c>
      <c r="DU15" s="22">
        <v>3.9</v>
      </c>
      <c r="DV15" s="22">
        <v>3.5</v>
      </c>
      <c r="DW15" s="22">
        <v>3.2</v>
      </c>
      <c r="DX15" s="22">
        <v>3.6</v>
      </c>
      <c r="DY15" s="22">
        <v>3.6</v>
      </c>
      <c r="DZ15" s="22">
        <v>4</v>
      </c>
      <c r="EA15" s="22">
        <v>3.4</v>
      </c>
      <c r="EB15" s="22">
        <v>3.2</v>
      </c>
      <c r="EC15" s="22">
        <v>3.5</v>
      </c>
      <c r="ED15" s="22">
        <v>3.3</v>
      </c>
      <c r="EE15" s="22">
        <v>4</v>
      </c>
      <c r="EF15" s="22">
        <v>4</v>
      </c>
      <c r="EG15" s="22">
        <v>4.0999999999999996</v>
      </c>
      <c r="EH15" s="22">
        <v>4.0999999999999996</v>
      </c>
      <c r="EI15" s="22">
        <v>4.2</v>
      </c>
      <c r="EJ15" s="22">
        <v>4.0999999999999996</v>
      </c>
      <c r="EK15" s="22">
        <v>4.4000000000000004</v>
      </c>
      <c r="EL15" s="22">
        <v>4.4000000000000004</v>
      </c>
      <c r="EM15" s="22">
        <v>3.8</v>
      </c>
      <c r="EO15" s="1"/>
      <c r="EP15" s="10" t="s">
        <v>300</v>
      </c>
      <c r="EQ15" s="1">
        <v>2.9</v>
      </c>
      <c r="ER15" s="1">
        <v>5.0999999999999996</v>
      </c>
      <c r="ES15" s="1">
        <v>3.8</v>
      </c>
      <c r="ET15" s="1">
        <v>4.2</v>
      </c>
      <c r="EU15" s="1">
        <v>5.4</v>
      </c>
      <c r="EV15" s="1">
        <v>5</v>
      </c>
      <c r="EW15" s="1">
        <v>7.4</v>
      </c>
      <c r="EX15" s="1">
        <v>7.9</v>
      </c>
      <c r="EY15" s="1">
        <v>8.1999999999999993</v>
      </c>
      <c r="EZ15" s="1">
        <v>10.199999999999999</v>
      </c>
      <c r="FA15" s="1">
        <v>12.2</v>
      </c>
      <c r="FB15" s="1">
        <v>10.1</v>
      </c>
      <c r="FC15" s="1">
        <v>12.5</v>
      </c>
      <c r="FD15" s="1">
        <v>14</v>
      </c>
      <c r="FE15" s="1">
        <v>12.4</v>
      </c>
      <c r="FF15" s="1">
        <v>13.9</v>
      </c>
      <c r="FG15" s="1">
        <v>14.2</v>
      </c>
      <c r="FH15" s="1">
        <v>14.2</v>
      </c>
      <c r="FI15" s="1">
        <v>13.7</v>
      </c>
      <c r="FJ15" s="1">
        <v>13.6</v>
      </c>
      <c r="FK15" s="1">
        <v>11.9</v>
      </c>
      <c r="FM15" s="1"/>
      <c r="FN15" s="10" t="s">
        <v>300</v>
      </c>
      <c r="FO15" s="1">
        <v>17.7</v>
      </c>
      <c r="FP15" s="1">
        <v>24.2</v>
      </c>
      <c r="FQ15" s="1">
        <v>20.8</v>
      </c>
      <c r="FR15" s="1">
        <v>24.1</v>
      </c>
      <c r="FS15" s="1">
        <v>33.700000000000003</v>
      </c>
      <c r="FT15" s="1">
        <v>30.1</v>
      </c>
      <c r="FU15" s="1">
        <v>36.200000000000003</v>
      </c>
      <c r="FV15" s="1">
        <v>35.4</v>
      </c>
      <c r="FW15" s="1">
        <v>36.299999999999997</v>
      </c>
      <c r="FX15" s="1">
        <v>36.6</v>
      </c>
      <c r="FY15" s="1">
        <v>41.3</v>
      </c>
      <c r="FZ15" s="1">
        <v>37.700000000000003</v>
      </c>
      <c r="GA15" s="1">
        <v>41.8</v>
      </c>
      <c r="GB15" s="1">
        <v>48</v>
      </c>
      <c r="GC15" s="1">
        <v>48.3</v>
      </c>
      <c r="GD15" s="1">
        <v>47.9</v>
      </c>
      <c r="GE15" s="1">
        <v>48.5</v>
      </c>
      <c r="GF15" s="1">
        <v>48.9</v>
      </c>
      <c r="GG15" s="1">
        <v>49.3</v>
      </c>
      <c r="GH15" s="1">
        <v>50.6</v>
      </c>
      <c r="GI15" s="1">
        <v>40.200000000000003</v>
      </c>
      <c r="GK15" s="1"/>
      <c r="GL15" s="10" t="s">
        <v>300</v>
      </c>
      <c r="GM15" s="1">
        <v>14.5</v>
      </c>
      <c r="GN15" s="1">
        <v>14.3</v>
      </c>
      <c r="GO15" s="1">
        <v>13.1</v>
      </c>
      <c r="GP15" s="1">
        <v>16</v>
      </c>
      <c r="GQ15" s="1">
        <v>18.7</v>
      </c>
      <c r="GR15" s="1">
        <v>19</v>
      </c>
      <c r="GS15" s="1">
        <v>25.3</v>
      </c>
      <c r="GT15" s="1">
        <v>19.7</v>
      </c>
      <c r="GU15" s="1">
        <v>22.1</v>
      </c>
      <c r="GV15" s="1">
        <v>25.5</v>
      </c>
      <c r="GW15" s="1">
        <v>25.3</v>
      </c>
      <c r="GX15" s="1">
        <v>23.4</v>
      </c>
      <c r="GY15" s="1">
        <v>23.9</v>
      </c>
      <c r="GZ15" s="1">
        <v>24.5</v>
      </c>
      <c r="HA15" s="1">
        <v>24.5</v>
      </c>
      <c r="HB15" s="1">
        <v>25.7</v>
      </c>
      <c r="HC15" s="1">
        <v>27.3</v>
      </c>
      <c r="HD15" s="1">
        <v>27</v>
      </c>
      <c r="HE15" s="1">
        <v>27.5</v>
      </c>
      <c r="HF15" s="1">
        <v>25.8</v>
      </c>
      <c r="HG15" s="1">
        <v>22.3</v>
      </c>
    </row>
    <row r="16" spans="1:215" ht="15">
      <c r="A16" s="1"/>
      <c r="B16" s="19" t="s">
        <v>302</v>
      </c>
      <c r="C16" s="1">
        <v>0.4</v>
      </c>
      <c r="D16" s="1">
        <v>0.5</v>
      </c>
      <c r="E16" s="1">
        <v>0.5</v>
      </c>
      <c r="F16" s="1">
        <v>0.5</v>
      </c>
      <c r="G16" s="1">
        <v>0.3</v>
      </c>
      <c r="H16" s="1">
        <v>0.3</v>
      </c>
      <c r="I16" s="1">
        <v>0.3</v>
      </c>
      <c r="J16" s="1">
        <v>0.3</v>
      </c>
      <c r="K16" s="1">
        <v>0.3</v>
      </c>
      <c r="L16" s="1">
        <v>0.4</v>
      </c>
      <c r="M16" s="1">
        <v>0.3</v>
      </c>
      <c r="N16" s="1">
        <v>0.4</v>
      </c>
      <c r="O16" s="1">
        <v>0.4</v>
      </c>
      <c r="P16" s="1">
        <v>0.3</v>
      </c>
      <c r="Q16" s="1">
        <v>0.4</v>
      </c>
      <c r="R16" s="1">
        <v>0.4</v>
      </c>
      <c r="S16" s="1">
        <v>0.4</v>
      </c>
      <c r="T16" s="1">
        <v>0.4</v>
      </c>
      <c r="U16" s="1">
        <v>0.5</v>
      </c>
      <c r="V16" s="1">
        <v>0.4</v>
      </c>
      <c r="W16" s="1">
        <v>0.4</v>
      </c>
      <c r="Y16" s="1"/>
      <c r="Z16" s="19" t="s">
        <v>302</v>
      </c>
      <c r="AA16" s="1">
        <v>1.7</v>
      </c>
      <c r="AB16" s="1">
        <v>2</v>
      </c>
      <c r="AC16" s="1">
        <v>2</v>
      </c>
      <c r="AD16" s="1">
        <v>3.2</v>
      </c>
      <c r="AE16" s="1">
        <v>3</v>
      </c>
      <c r="AF16" s="1">
        <v>2.2999999999999998</v>
      </c>
      <c r="AG16" s="1">
        <v>2.4</v>
      </c>
      <c r="AH16" s="1">
        <v>2.6</v>
      </c>
      <c r="AI16" s="1">
        <v>2.7</v>
      </c>
      <c r="AJ16" s="1">
        <v>3</v>
      </c>
      <c r="AK16" s="1">
        <v>3</v>
      </c>
      <c r="AL16" s="1">
        <v>3.5</v>
      </c>
      <c r="AM16" s="1">
        <v>2.8</v>
      </c>
      <c r="AN16" s="1">
        <v>2.8</v>
      </c>
      <c r="AO16" s="1">
        <v>2.7</v>
      </c>
      <c r="AP16" s="1">
        <v>2.6</v>
      </c>
      <c r="AQ16" s="1">
        <v>2.2000000000000002</v>
      </c>
      <c r="AR16" s="1">
        <v>2.4</v>
      </c>
      <c r="AS16" s="1">
        <v>2.7</v>
      </c>
      <c r="AT16" s="1">
        <v>2.5</v>
      </c>
      <c r="AU16" s="1">
        <v>2.2999999999999998</v>
      </c>
      <c r="AW16" s="22"/>
      <c r="AX16" s="29" t="s">
        <v>303</v>
      </c>
      <c r="AY16" s="22">
        <v>2.8</v>
      </c>
      <c r="AZ16" s="22">
        <v>3.2</v>
      </c>
      <c r="BA16" s="22">
        <v>2.9</v>
      </c>
      <c r="BB16" s="22">
        <v>3.5</v>
      </c>
      <c r="BC16" s="22">
        <v>2.8</v>
      </c>
      <c r="BD16" s="22">
        <v>3.2</v>
      </c>
      <c r="BE16" s="22">
        <v>3.6</v>
      </c>
      <c r="BF16" s="22">
        <v>3</v>
      </c>
      <c r="BG16" s="22">
        <v>2.5</v>
      </c>
      <c r="BH16" s="22">
        <v>2.9</v>
      </c>
      <c r="BI16" s="22">
        <v>3.2</v>
      </c>
      <c r="BJ16" s="22">
        <v>4.0999999999999996</v>
      </c>
      <c r="BK16" s="22">
        <v>2.9</v>
      </c>
      <c r="BL16" s="22">
        <v>2.2000000000000002</v>
      </c>
      <c r="BM16" s="22">
        <v>2.2999999999999998</v>
      </c>
      <c r="BN16" s="22">
        <v>2.1</v>
      </c>
      <c r="BO16" s="22">
        <v>2.2000000000000002</v>
      </c>
      <c r="BP16" s="22">
        <v>1.9</v>
      </c>
      <c r="BQ16" s="22">
        <v>2</v>
      </c>
      <c r="BR16" s="22">
        <v>1.7</v>
      </c>
      <c r="BS16" s="22">
        <v>1.8</v>
      </c>
      <c r="BT16" s="38"/>
      <c r="BU16" s="22"/>
      <c r="BV16" s="29" t="s">
        <v>303</v>
      </c>
      <c r="BW16" s="22">
        <v>12.7</v>
      </c>
      <c r="BX16" s="22">
        <v>9.8000000000000007</v>
      </c>
      <c r="BY16" s="22">
        <v>10.3</v>
      </c>
      <c r="BZ16" s="22">
        <v>12.8</v>
      </c>
      <c r="CA16" s="22">
        <v>15.2</v>
      </c>
      <c r="CB16" s="22">
        <v>12.5</v>
      </c>
      <c r="CC16" s="22">
        <v>13.7</v>
      </c>
      <c r="CD16" s="22">
        <v>16</v>
      </c>
      <c r="CE16" s="22">
        <v>19.100000000000001</v>
      </c>
      <c r="CF16" s="22">
        <v>16.600000000000001</v>
      </c>
      <c r="CG16" s="22">
        <v>19.5</v>
      </c>
      <c r="CH16" s="22">
        <v>19.899999999999999</v>
      </c>
      <c r="CI16" s="22">
        <v>18.5</v>
      </c>
      <c r="CJ16" s="22">
        <v>18.399999999999999</v>
      </c>
      <c r="CK16" s="22">
        <v>15.4</v>
      </c>
      <c r="CL16" s="22">
        <v>15.8</v>
      </c>
      <c r="CM16" s="22">
        <v>15.6</v>
      </c>
      <c r="CN16" s="22">
        <v>17</v>
      </c>
      <c r="CO16" s="22">
        <v>17.3</v>
      </c>
      <c r="CP16" s="22">
        <v>16.5</v>
      </c>
      <c r="CQ16" s="22">
        <v>14.8</v>
      </c>
      <c r="CR16" s="38"/>
      <c r="CS16" s="22"/>
      <c r="CT16" s="29" t="s">
        <v>303</v>
      </c>
      <c r="CU16" s="22">
        <v>21</v>
      </c>
      <c r="CV16" s="22">
        <v>24.8</v>
      </c>
      <c r="CW16" s="22">
        <v>24.6</v>
      </c>
      <c r="CX16" s="22">
        <v>29.7</v>
      </c>
      <c r="CY16" s="22">
        <v>28.5</v>
      </c>
      <c r="CZ16" s="22">
        <v>25.7</v>
      </c>
      <c r="DA16" s="22">
        <v>25.3</v>
      </c>
      <c r="DB16" s="22">
        <v>27.8</v>
      </c>
      <c r="DC16" s="22">
        <v>26.7</v>
      </c>
      <c r="DD16" s="22">
        <v>31</v>
      </c>
      <c r="DE16" s="22">
        <v>35</v>
      </c>
      <c r="DF16" s="22">
        <v>35.5</v>
      </c>
      <c r="DG16" s="22">
        <v>33</v>
      </c>
      <c r="DH16" s="22">
        <v>31.1</v>
      </c>
      <c r="DI16" s="22">
        <v>29.5</v>
      </c>
      <c r="DJ16" s="22">
        <v>27.1</v>
      </c>
      <c r="DK16" s="22">
        <v>24.4</v>
      </c>
      <c r="DL16" s="22">
        <v>26.1</v>
      </c>
      <c r="DM16" s="22">
        <v>29.8</v>
      </c>
      <c r="DN16" s="22">
        <v>28.3</v>
      </c>
      <c r="DO16" s="22">
        <v>25</v>
      </c>
      <c r="DP16" s="38"/>
      <c r="DQ16" s="22"/>
      <c r="DR16" s="29" t="s">
        <v>303</v>
      </c>
      <c r="DS16" s="22">
        <v>1</v>
      </c>
      <c r="DT16" s="22">
        <v>1</v>
      </c>
      <c r="DU16" s="22">
        <v>1</v>
      </c>
      <c r="DV16" s="22">
        <v>1.2</v>
      </c>
      <c r="DW16" s="22">
        <v>1.1000000000000001</v>
      </c>
      <c r="DX16" s="22">
        <v>1.3</v>
      </c>
      <c r="DY16" s="22">
        <v>1.4</v>
      </c>
      <c r="DZ16" s="22">
        <v>2</v>
      </c>
      <c r="EA16" s="22">
        <v>2</v>
      </c>
      <c r="EB16" s="22">
        <v>2</v>
      </c>
      <c r="EC16" s="22">
        <v>1.9</v>
      </c>
      <c r="ED16" s="22">
        <v>2</v>
      </c>
      <c r="EE16" s="22">
        <v>2.1</v>
      </c>
      <c r="EF16" s="22">
        <v>1.7</v>
      </c>
      <c r="EG16" s="22">
        <v>1.7</v>
      </c>
      <c r="EH16" s="22">
        <v>1.4</v>
      </c>
      <c r="EI16" s="22">
        <v>1.5</v>
      </c>
      <c r="EJ16" s="22">
        <v>1.6</v>
      </c>
      <c r="EK16" s="22">
        <v>1.6</v>
      </c>
      <c r="EL16" s="22">
        <v>1.5</v>
      </c>
      <c r="EM16" s="22">
        <v>1.5</v>
      </c>
      <c r="EO16" s="1"/>
      <c r="EP16" s="10" t="s">
        <v>302</v>
      </c>
      <c r="EQ16" s="1">
        <v>0.9</v>
      </c>
      <c r="ER16" s="1">
        <v>1.4</v>
      </c>
      <c r="ES16" s="1">
        <v>1.4</v>
      </c>
      <c r="ET16" s="1">
        <v>2</v>
      </c>
      <c r="EU16" s="1">
        <v>2.7</v>
      </c>
      <c r="EV16" s="1">
        <v>2.8</v>
      </c>
      <c r="EW16" s="1">
        <v>6.1</v>
      </c>
      <c r="EX16" s="1">
        <v>6.6</v>
      </c>
      <c r="EY16" s="1">
        <v>6.4</v>
      </c>
      <c r="EZ16" s="1">
        <v>8.9</v>
      </c>
      <c r="FA16" s="1">
        <v>9.4</v>
      </c>
      <c r="FB16" s="1">
        <v>9.5</v>
      </c>
      <c r="FC16" s="1">
        <v>9.8000000000000007</v>
      </c>
      <c r="FD16" s="1">
        <v>11.4</v>
      </c>
      <c r="FE16" s="1">
        <v>10.1</v>
      </c>
      <c r="FF16" s="1">
        <v>10</v>
      </c>
      <c r="FG16" s="1">
        <v>8.6999999999999993</v>
      </c>
      <c r="FH16" s="1">
        <v>9.3000000000000007</v>
      </c>
      <c r="FI16" s="1">
        <v>9.9</v>
      </c>
      <c r="FJ16" s="1">
        <v>9.1999999999999993</v>
      </c>
      <c r="FK16" s="1">
        <v>8.9</v>
      </c>
      <c r="FM16" s="1"/>
      <c r="FN16" s="10" t="s">
        <v>302</v>
      </c>
      <c r="FO16" s="1">
        <v>7.4</v>
      </c>
      <c r="FP16" s="1">
        <v>13.2</v>
      </c>
      <c r="FQ16" s="1">
        <v>15.2</v>
      </c>
      <c r="FR16" s="1">
        <v>15.8</v>
      </c>
      <c r="FS16" s="1">
        <v>21.1</v>
      </c>
      <c r="FT16" s="1">
        <v>22.5</v>
      </c>
      <c r="FU16" s="1">
        <v>30.7</v>
      </c>
      <c r="FV16" s="1">
        <v>34.5</v>
      </c>
      <c r="FW16" s="1">
        <v>35.799999999999997</v>
      </c>
      <c r="FX16" s="1">
        <v>41.7</v>
      </c>
      <c r="FY16" s="1">
        <v>53.8</v>
      </c>
      <c r="FZ16" s="1">
        <v>52.7</v>
      </c>
      <c r="GA16" s="1">
        <v>51.8</v>
      </c>
      <c r="GB16" s="1">
        <v>56.2</v>
      </c>
      <c r="GC16" s="1">
        <v>57</v>
      </c>
      <c r="GD16" s="1">
        <v>49.4</v>
      </c>
      <c r="GE16" s="1">
        <v>41.9</v>
      </c>
      <c r="GF16" s="1">
        <v>42.5</v>
      </c>
      <c r="GG16" s="1">
        <v>47.4</v>
      </c>
      <c r="GH16" s="1">
        <v>46.1</v>
      </c>
      <c r="GI16" s="1">
        <v>45.4</v>
      </c>
      <c r="GK16" s="1"/>
      <c r="GL16" s="10" t="s">
        <v>302</v>
      </c>
      <c r="GM16" s="1">
        <v>11.7</v>
      </c>
      <c r="GN16" s="1">
        <v>16.3</v>
      </c>
      <c r="GO16" s="1">
        <v>17.2</v>
      </c>
      <c r="GP16" s="1">
        <v>23.2</v>
      </c>
      <c r="GQ16" s="1">
        <v>25.4</v>
      </c>
      <c r="GR16" s="1">
        <v>28.6</v>
      </c>
      <c r="GS16" s="1">
        <v>33.299999999999997</v>
      </c>
      <c r="GT16" s="1">
        <v>30.7</v>
      </c>
      <c r="GU16" s="1">
        <v>35.9</v>
      </c>
      <c r="GV16" s="1">
        <v>34.6</v>
      </c>
      <c r="GW16" s="1">
        <v>38.700000000000003</v>
      </c>
      <c r="GX16" s="1">
        <v>36.5</v>
      </c>
      <c r="GY16" s="1">
        <v>37.6</v>
      </c>
      <c r="GZ16" s="1">
        <v>41.7</v>
      </c>
      <c r="HA16" s="1">
        <v>39.200000000000003</v>
      </c>
      <c r="HB16" s="1">
        <v>36.6</v>
      </c>
      <c r="HC16" s="1">
        <v>36.299999999999997</v>
      </c>
      <c r="HD16" s="1">
        <v>38.700000000000003</v>
      </c>
      <c r="HE16" s="1">
        <v>42.4</v>
      </c>
      <c r="HF16" s="1">
        <v>41.5</v>
      </c>
      <c r="HG16" s="1">
        <v>40.1</v>
      </c>
    </row>
    <row r="17" spans="1:215" ht="15">
      <c r="A17" s="1"/>
      <c r="B17" s="19" t="s">
        <v>304</v>
      </c>
      <c r="C17" s="2" t="s">
        <v>305</v>
      </c>
      <c r="D17" s="2" t="s">
        <v>305</v>
      </c>
      <c r="E17" s="2" t="s">
        <v>305</v>
      </c>
      <c r="F17" s="2" t="s">
        <v>305</v>
      </c>
      <c r="G17" s="2" t="s">
        <v>305</v>
      </c>
      <c r="H17" s="2" t="s">
        <v>305</v>
      </c>
      <c r="I17" s="2" t="s">
        <v>305</v>
      </c>
      <c r="J17" s="2" t="s">
        <v>305</v>
      </c>
      <c r="K17" s="2" t="s">
        <v>305</v>
      </c>
      <c r="L17" s="2" t="s">
        <v>305</v>
      </c>
      <c r="M17" s="2" t="s">
        <v>305</v>
      </c>
      <c r="N17" s="2">
        <v>0</v>
      </c>
      <c r="O17" s="2">
        <v>0</v>
      </c>
      <c r="P17" s="2">
        <v>0</v>
      </c>
      <c r="Q17" s="2">
        <v>0</v>
      </c>
      <c r="R17" s="2" t="s">
        <v>305</v>
      </c>
      <c r="S17" s="2" t="s">
        <v>305</v>
      </c>
      <c r="T17" s="2" t="s">
        <v>305</v>
      </c>
      <c r="U17" s="2" t="s">
        <v>305</v>
      </c>
      <c r="V17" s="2" t="s">
        <v>305</v>
      </c>
      <c r="W17" s="2" t="s">
        <v>305</v>
      </c>
      <c r="Y17" s="1"/>
      <c r="Z17" s="19" t="s">
        <v>304</v>
      </c>
      <c r="AA17" s="2" t="s">
        <v>305</v>
      </c>
      <c r="AB17" s="2" t="s">
        <v>305</v>
      </c>
      <c r="AC17" s="2" t="s">
        <v>305</v>
      </c>
      <c r="AD17" s="2" t="s">
        <v>305</v>
      </c>
      <c r="AE17" s="2" t="s">
        <v>305</v>
      </c>
      <c r="AF17" s="2" t="s">
        <v>305</v>
      </c>
      <c r="AG17" s="2" t="s">
        <v>305</v>
      </c>
      <c r="AH17" s="2" t="s">
        <v>305</v>
      </c>
      <c r="AI17" s="2" t="s">
        <v>305</v>
      </c>
      <c r="AJ17" s="2" t="s">
        <v>305</v>
      </c>
      <c r="AK17" s="2" t="s">
        <v>305</v>
      </c>
      <c r="AL17" s="2">
        <v>0.1</v>
      </c>
      <c r="AM17" s="2">
        <v>0.1</v>
      </c>
      <c r="AN17" s="2">
        <v>0</v>
      </c>
      <c r="AO17" s="2">
        <v>0</v>
      </c>
      <c r="AP17" s="2" t="s">
        <v>305</v>
      </c>
      <c r="AQ17" s="2" t="s">
        <v>305</v>
      </c>
      <c r="AR17" s="2" t="s">
        <v>305</v>
      </c>
      <c r="AS17" s="2" t="s">
        <v>305</v>
      </c>
      <c r="AT17" s="2" t="s">
        <v>305</v>
      </c>
      <c r="AU17" s="2" t="s">
        <v>305</v>
      </c>
      <c r="AW17" s="22"/>
      <c r="AX17" s="29" t="s">
        <v>306</v>
      </c>
      <c r="AY17" s="23" t="s">
        <v>307</v>
      </c>
      <c r="AZ17" s="23" t="s">
        <v>307</v>
      </c>
      <c r="BA17" s="23" t="s">
        <v>307</v>
      </c>
      <c r="BB17" s="23" t="s">
        <v>307</v>
      </c>
      <c r="BC17" s="23" t="s">
        <v>307</v>
      </c>
      <c r="BD17" s="23" t="s">
        <v>307</v>
      </c>
      <c r="BE17" s="23" t="s">
        <v>307</v>
      </c>
      <c r="BF17" s="23" t="s">
        <v>307</v>
      </c>
      <c r="BG17" s="23" t="s">
        <v>307</v>
      </c>
      <c r="BH17" s="23" t="s">
        <v>307</v>
      </c>
      <c r="BI17" s="23" t="s">
        <v>307</v>
      </c>
      <c r="BJ17" s="23">
        <v>0.1</v>
      </c>
      <c r="BK17" s="23">
        <v>0.1</v>
      </c>
      <c r="BL17" s="23">
        <v>0</v>
      </c>
      <c r="BM17" s="23">
        <v>0</v>
      </c>
      <c r="BN17" s="23" t="s">
        <v>307</v>
      </c>
      <c r="BO17" s="23" t="s">
        <v>307</v>
      </c>
      <c r="BP17" s="23" t="s">
        <v>307</v>
      </c>
      <c r="BQ17" s="23" t="s">
        <v>307</v>
      </c>
      <c r="BR17" s="23" t="s">
        <v>307</v>
      </c>
      <c r="BS17" s="23" t="s">
        <v>307</v>
      </c>
      <c r="BT17" s="38"/>
      <c r="BU17" s="22"/>
      <c r="BV17" s="29" t="s">
        <v>306</v>
      </c>
      <c r="BW17" s="23" t="s">
        <v>307</v>
      </c>
      <c r="BX17" s="23" t="s">
        <v>307</v>
      </c>
      <c r="BY17" s="23" t="s">
        <v>307</v>
      </c>
      <c r="BZ17" s="23" t="s">
        <v>307</v>
      </c>
      <c r="CA17" s="23" t="s">
        <v>307</v>
      </c>
      <c r="CB17" s="23" t="s">
        <v>307</v>
      </c>
      <c r="CC17" s="23" t="s">
        <v>307</v>
      </c>
      <c r="CD17" s="23" t="s">
        <v>307</v>
      </c>
      <c r="CE17" s="23" t="s">
        <v>307</v>
      </c>
      <c r="CF17" s="23" t="s">
        <v>307</v>
      </c>
      <c r="CG17" s="23" t="s">
        <v>307</v>
      </c>
      <c r="CH17" s="23">
        <v>0.7</v>
      </c>
      <c r="CI17" s="23">
        <v>0.7</v>
      </c>
      <c r="CJ17" s="23">
        <v>0.6</v>
      </c>
      <c r="CK17" s="23">
        <v>0.7</v>
      </c>
      <c r="CL17" s="23" t="s">
        <v>307</v>
      </c>
      <c r="CM17" s="23" t="s">
        <v>307</v>
      </c>
      <c r="CN17" s="23" t="s">
        <v>307</v>
      </c>
      <c r="CO17" s="23" t="s">
        <v>307</v>
      </c>
      <c r="CP17" s="23" t="s">
        <v>307</v>
      </c>
      <c r="CQ17" s="23" t="s">
        <v>307</v>
      </c>
      <c r="CR17" s="38"/>
      <c r="CS17" s="22"/>
      <c r="CT17" s="29" t="s">
        <v>306</v>
      </c>
      <c r="CU17" s="23" t="s">
        <v>307</v>
      </c>
      <c r="CV17" s="23" t="s">
        <v>307</v>
      </c>
      <c r="CW17" s="23" t="s">
        <v>307</v>
      </c>
      <c r="CX17" s="23" t="s">
        <v>307</v>
      </c>
      <c r="CY17" s="23" t="s">
        <v>307</v>
      </c>
      <c r="CZ17" s="23" t="s">
        <v>307</v>
      </c>
      <c r="DA17" s="23" t="s">
        <v>307</v>
      </c>
      <c r="DB17" s="23">
        <v>1.3</v>
      </c>
      <c r="DC17" s="23">
        <v>1.6</v>
      </c>
      <c r="DD17" s="23">
        <v>1.6</v>
      </c>
      <c r="DE17" s="23">
        <v>1.7</v>
      </c>
      <c r="DF17" s="23">
        <v>1.8</v>
      </c>
      <c r="DG17" s="23">
        <v>1.8</v>
      </c>
      <c r="DH17" s="23">
        <v>1.7</v>
      </c>
      <c r="DI17" s="23">
        <v>1.9</v>
      </c>
      <c r="DJ17" s="23" t="s">
        <v>307</v>
      </c>
      <c r="DK17" s="23" t="s">
        <v>307</v>
      </c>
      <c r="DL17" s="23" t="s">
        <v>307</v>
      </c>
      <c r="DM17" s="23" t="s">
        <v>307</v>
      </c>
      <c r="DN17" s="23" t="s">
        <v>307</v>
      </c>
      <c r="DO17" s="23" t="s">
        <v>307</v>
      </c>
      <c r="DP17" s="38"/>
      <c r="DQ17" s="22"/>
      <c r="DR17" s="29" t="s">
        <v>306</v>
      </c>
      <c r="DS17" s="23" t="s">
        <v>307</v>
      </c>
      <c r="DT17" s="23" t="s">
        <v>307</v>
      </c>
      <c r="DU17" s="23" t="s">
        <v>307</v>
      </c>
      <c r="DV17" s="23" t="s">
        <v>307</v>
      </c>
      <c r="DW17" s="23" t="s">
        <v>307</v>
      </c>
      <c r="DX17" s="23" t="s">
        <v>307</v>
      </c>
      <c r="DY17" s="23" t="s">
        <v>307</v>
      </c>
      <c r="DZ17" s="23" t="s">
        <v>307</v>
      </c>
      <c r="EA17" s="23">
        <v>0.3</v>
      </c>
      <c r="EB17" s="23">
        <v>0.3</v>
      </c>
      <c r="EC17" s="23">
        <v>0.3</v>
      </c>
      <c r="ED17" s="23">
        <v>0.3</v>
      </c>
      <c r="EE17" s="23">
        <v>0.3</v>
      </c>
      <c r="EF17" s="23">
        <v>0.2</v>
      </c>
      <c r="EG17" s="23">
        <v>0.3</v>
      </c>
      <c r="EH17" s="23" t="s">
        <v>307</v>
      </c>
      <c r="EI17" s="23" t="s">
        <v>307</v>
      </c>
      <c r="EJ17" s="23" t="s">
        <v>307</v>
      </c>
      <c r="EK17" s="23" t="s">
        <v>307</v>
      </c>
      <c r="EL17" s="23" t="s">
        <v>307</v>
      </c>
      <c r="EM17" s="23" t="s">
        <v>307</v>
      </c>
      <c r="EO17" s="1"/>
      <c r="EP17" s="10" t="s">
        <v>304</v>
      </c>
      <c r="EQ17" s="2" t="s">
        <v>305</v>
      </c>
      <c r="ER17" s="2" t="s">
        <v>305</v>
      </c>
      <c r="ES17" s="2" t="s">
        <v>305</v>
      </c>
      <c r="ET17" s="2" t="s">
        <v>305</v>
      </c>
      <c r="EU17" s="2" t="s">
        <v>305</v>
      </c>
      <c r="EV17" s="2" t="s">
        <v>305</v>
      </c>
      <c r="EW17" s="2" t="s">
        <v>305</v>
      </c>
      <c r="EX17" s="2" t="s">
        <v>305</v>
      </c>
      <c r="EY17" s="2" t="s">
        <v>305</v>
      </c>
      <c r="EZ17" s="2" t="s">
        <v>305</v>
      </c>
      <c r="FA17" s="2" t="s">
        <v>305</v>
      </c>
      <c r="FB17" s="2">
        <v>0.7</v>
      </c>
      <c r="FC17" s="2">
        <v>0.8</v>
      </c>
      <c r="FD17" s="2">
        <v>0.9</v>
      </c>
      <c r="FE17" s="2">
        <v>0.9</v>
      </c>
      <c r="FF17" s="2" t="s">
        <v>305</v>
      </c>
      <c r="FG17" s="2" t="s">
        <v>305</v>
      </c>
      <c r="FH17" s="2" t="s">
        <v>305</v>
      </c>
      <c r="FI17" s="2" t="s">
        <v>305</v>
      </c>
      <c r="FJ17" s="2" t="s">
        <v>305</v>
      </c>
      <c r="FK17" s="2" t="s">
        <v>305</v>
      </c>
      <c r="FM17" s="1"/>
      <c r="FN17" s="10" t="s">
        <v>304</v>
      </c>
      <c r="FO17" s="2" t="s">
        <v>305</v>
      </c>
      <c r="FP17" s="2" t="s">
        <v>305</v>
      </c>
      <c r="FQ17" s="2" t="s">
        <v>305</v>
      </c>
      <c r="FR17" s="2" t="s">
        <v>305</v>
      </c>
      <c r="FS17" s="2" t="s">
        <v>305</v>
      </c>
      <c r="FT17" s="2" t="s">
        <v>305</v>
      </c>
      <c r="FU17" s="2" t="s">
        <v>305</v>
      </c>
      <c r="FV17" s="2" t="s">
        <v>305</v>
      </c>
      <c r="FW17" s="2" t="s">
        <v>305</v>
      </c>
      <c r="FX17" s="2" t="s">
        <v>305</v>
      </c>
      <c r="FY17" s="2" t="s">
        <v>305</v>
      </c>
      <c r="FZ17" s="2">
        <v>1.5</v>
      </c>
      <c r="GA17" s="2">
        <v>2.2999999999999998</v>
      </c>
      <c r="GB17" s="2">
        <v>1.9</v>
      </c>
      <c r="GC17" s="2">
        <v>2.2000000000000002</v>
      </c>
      <c r="GD17" s="2" t="s">
        <v>305</v>
      </c>
      <c r="GE17" s="2" t="s">
        <v>305</v>
      </c>
      <c r="GF17" s="2" t="s">
        <v>305</v>
      </c>
      <c r="GG17" s="2" t="s">
        <v>305</v>
      </c>
      <c r="GH17" s="2" t="s">
        <v>305</v>
      </c>
      <c r="GI17" s="2" t="s">
        <v>305</v>
      </c>
      <c r="GK17" s="1"/>
      <c r="GL17" s="10" t="s">
        <v>304</v>
      </c>
      <c r="GM17" s="2" t="s">
        <v>305</v>
      </c>
      <c r="GN17" s="2" t="s">
        <v>305</v>
      </c>
      <c r="GO17" s="2" t="s">
        <v>305</v>
      </c>
      <c r="GP17" s="2" t="s">
        <v>305</v>
      </c>
      <c r="GQ17" s="2" t="s">
        <v>305</v>
      </c>
      <c r="GR17" s="2" t="s">
        <v>305</v>
      </c>
      <c r="GS17" s="2" t="s">
        <v>305</v>
      </c>
      <c r="GT17" s="2" t="s">
        <v>305</v>
      </c>
      <c r="GU17" s="2" t="s">
        <v>305</v>
      </c>
      <c r="GV17" s="2" t="s">
        <v>305</v>
      </c>
      <c r="GW17" s="2">
        <v>0.9</v>
      </c>
      <c r="GX17" s="2">
        <v>1</v>
      </c>
      <c r="GY17" s="2">
        <v>0.9</v>
      </c>
      <c r="GZ17" s="2">
        <v>0.9</v>
      </c>
      <c r="HA17" s="2">
        <v>0.9</v>
      </c>
      <c r="HB17" s="2" t="s">
        <v>305</v>
      </c>
      <c r="HC17" s="2" t="s">
        <v>305</v>
      </c>
      <c r="HD17" s="2" t="s">
        <v>305</v>
      </c>
      <c r="HE17" s="2" t="s">
        <v>305</v>
      </c>
      <c r="HF17" s="2" t="s">
        <v>305</v>
      </c>
      <c r="HG17" s="2" t="s">
        <v>305</v>
      </c>
    </row>
    <row r="18" spans="1:215" ht="15">
      <c r="A18" s="1"/>
      <c r="B18" s="19" t="s">
        <v>308</v>
      </c>
      <c r="C18" s="1">
        <v>0</v>
      </c>
      <c r="D18" s="2" t="s">
        <v>305</v>
      </c>
      <c r="E18" s="2" t="s">
        <v>305</v>
      </c>
      <c r="F18" s="2" t="s">
        <v>305</v>
      </c>
      <c r="G18" s="2" t="s">
        <v>305</v>
      </c>
      <c r="H18" s="2" t="s">
        <v>305</v>
      </c>
      <c r="I18" s="2" t="s">
        <v>305</v>
      </c>
      <c r="J18" s="2" t="s">
        <v>305</v>
      </c>
      <c r="K18" s="2" t="s">
        <v>305</v>
      </c>
      <c r="L18" s="2" t="s">
        <v>305</v>
      </c>
      <c r="M18" s="2" t="s">
        <v>305</v>
      </c>
      <c r="N18" s="2" t="s">
        <v>305</v>
      </c>
      <c r="O18" s="2" t="s">
        <v>305</v>
      </c>
      <c r="P18" s="2" t="s">
        <v>305</v>
      </c>
      <c r="Q18" s="2" t="s">
        <v>305</v>
      </c>
      <c r="R18" s="2" t="s">
        <v>305</v>
      </c>
      <c r="S18" s="2" t="s">
        <v>305</v>
      </c>
      <c r="T18" s="2" t="s">
        <v>305</v>
      </c>
      <c r="U18" s="2" t="s">
        <v>305</v>
      </c>
      <c r="V18" s="2" t="s">
        <v>305</v>
      </c>
      <c r="W18" s="2" t="s">
        <v>305</v>
      </c>
      <c r="Y18" s="1"/>
      <c r="Z18" s="19" t="s">
        <v>308</v>
      </c>
      <c r="AA18" s="1">
        <v>0</v>
      </c>
      <c r="AB18" s="2" t="s">
        <v>305</v>
      </c>
      <c r="AC18" s="2" t="s">
        <v>305</v>
      </c>
      <c r="AD18" s="2" t="s">
        <v>305</v>
      </c>
      <c r="AE18" s="2" t="s">
        <v>305</v>
      </c>
      <c r="AF18" s="2" t="s">
        <v>305</v>
      </c>
      <c r="AG18" s="2" t="s">
        <v>305</v>
      </c>
      <c r="AH18" s="2" t="s">
        <v>305</v>
      </c>
      <c r="AI18" s="2" t="s">
        <v>305</v>
      </c>
      <c r="AJ18" s="2" t="s">
        <v>305</v>
      </c>
      <c r="AK18" s="2" t="s">
        <v>305</v>
      </c>
      <c r="AL18" s="2" t="s">
        <v>305</v>
      </c>
      <c r="AM18" s="2" t="s">
        <v>305</v>
      </c>
      <c r="AN18" s="2" t="s">
        <v>305</v>
      </c>
      <c r="AO18" s="2" t="s">
        <v>305</v>
      </c>
      <c r="AP18" s="2" t="s">
        <v>305</v>
      </c>
      <c r="AQ18" s="2" t="s">
        <v>305</v>
      </c>
      <c r="AR18" s="2" t="s">
        <v>305</v>
      </c>
      <c r="AS18" s="2" t="s">
        <v>305</v>
      </c>
      <c r="AT18" s="2" t="s">
        <v>305</v>
      </c>
      <c r="AU18" s="2" t="s">
        <v>305</v>
      </c>
      <c r="AW18" s="22"/>
      <c r="AX18" s="29" t="s">
        <v>309</v>
      </c>
      <c r="AY18" s="22">
        <v>0</v>
      </c>
      <c r="AZ18" s="23" t="s">
        <v>307</v>
      </c>
      <c r="BA18" s="23" t="s">
        <v>307</v>
      </c>
      <c r="BB18" s="23" t="s">
        <v>307</v>
      </c>
      <c r="BC18" s="23" t="s">
        <v>307</v>
      </c>
      <c r="BD18" s="23" t="s">
        <v>307</v>
      </c>
      <c r="BE18" s="23" t="s">
        <v>307</v>
      </c>
      <c r="BF18" s="23" t="s">
        <v>307</v>
      </c>
      <c r="BG18" s="23" t="s">
        <v>307</v>
      </c>
      <c r="BH18" s="23" t="s">
        <v>307</v>
      </c>
      <c r="BI18" s="23" t="s">
        <v>307</v>
      </c>
      <c r="BJ18" s="23" t="s">
        <v>307</v>
      </c>
      <c r="BK18" s="23" t="s">
        <v>307</v>
      </c>
      <c r="BL18" s="23" t="s">
        <v>307</v>
      </c>
      <c r="BM18" s="23" t="s">
        <v>307</v>
      </c>
      <c r="BN18" s="23" t="s">
        <v>307</v>
      </c>
      <c r="BO18" s="23" t="s">
        <v>307</v>
      </c>
      <c r="BP18" s="23" t="s">
        <v>307</v>
      </c>
      <c r="BQ18" s="23" t="s">
        <v>307</v>
      </c>
      <c r="BR18" s="23" t="s">
        <v>307</v>
      </c>
      <c r="BS18" s="23" t="s">
        <v>307</v>
      </c>
      <c r="BT18" s="38"/>
      <c r="BU18" s="22"/>
      <c r="BV18" s="29" t="s">
        <v>309</v>
      </c>
      <c r="BW18" s="22">
        <v>0</v>
      </c>
      <c r="BX18" s="23" t="s">
        <v>307</v>
      </c>
      <c r="BY18" s="23" t="s">
        <v>307</v>
      </c>
      <c r="BZ18" s="23" t="s">
        <v>307</v>
      </c>
      <c r="CA18" s="23" t="s">
        <v>307</v>
      </c>
      <c r="CB18" s="23" t="s">
        <v>307</v>
      </c>
      <c r="CC18" s="23" t="s">
        <v>307</v>
      </c>
      <c r="CD18" s="23" t="s">
        <v>307</v>
      </c>
      <c r="CE18" s="23" t="s">
        <v>307</v>
      </c>
      <c r="CF18" s="23" t="s">
        <v>307</v>
      </c>
      <c r="CG18" s="23" t="s">
        <v>307</v>
      </c>
      <c r="CH18" s="23" t="s">
        <v>307</v>
      </c>
      <c r="CI18" s="23" t="s">
        <v>307</v>
      </c>
      <c r="CJ18" s="23" t="s">
        <v>307</v>
      </c>
      <c r="CK18" s="23" t="s">
        <v>307</v>
      </c>
      <c r="CL18" s="23" t="s">
        <v>307</v>
      </c>
      <c r="CM18" s="23" t="s">
        <v>307</v>
      </c>
      <c r="CN18" s="23" t="s">
        <v>307</v>
      </c>
      <c r="CO18" s="23" t="s">
        <v>307</v>
      </c>
      <c r="CP18" s="23" t="s">
        <v>307</v>
      </c>
      <c r="CQ18" s="23" t="s">
        <v>307</v>
      </c>
      <c r="CR18" s="38"/>
      <c r="CS18" s="22"/>
      <c r="CT18" s="29" t="s">
        <v>309</v>
      </c>
      <c r="CU18" s="22">
        <v>0</v>
      </c>
      <c r="CV18" s="23" t="s">
        <v>307</v>
      </c>
      <c r="CW18" s="23" t="s">
        <v>307</v>
      </c>
      <c r="CX18" s="23" t="s">
        <v>307</v>
      </c>
      <c r="CY18" s="23" t="s">
        <v>307</v>
      </c>
      <c r="CZ18" s="23" t="s">
        <v>307</v>
      </c>
      <c r="DA18" s="23" t="s">
        <v>307</v>
      </c>
      <c r="DB18" s="23" t="s">
        <v>307</v>
      </c>
      <c r="DC18" s="23" t="s">
        <v>307</v>
      </c>
      <c r="DD18" s="23" t="s">
        <v>307</v>
      </c>
      <c r="DE18" s="23" t="s">
        <v>307</v>
      </c>
      <c r="DF18" s="23" t="s">
        <v>307</v>
      </c>
      <c r="DG18" s="23" t="s">
        <v>307</v>
      </c>
      <c r="DH18" s="23" t="s">
        <v>307</v>
      </c>
      <c r="DI18" s="23" t="s">
        <v>307</v>
      </c>
      <c r="DJ18" s="23" t="s">
        <v>307</v>
      </c>
      <c r="DK18" s="23" t="s">
        <v>307</v>
      </c>
      <c r="DL18" s="23" t="s">
        <v>307</v>
      </c>
      <c r="DM18" s="23" t="s">
        <v>307</v>
      </c>
      <c r="DN18" s="23" t="s">
        <v>307</v>
      </c>
      <c r="DO18" s="23" t="s">
        <v>307</v>
      </c>
      <c r="DP18" s="38"/>
      <c r="DQ18" s="22"/>
      <c r="DR18" s="29" t="s">
        <v>309</v>
      </c>
      <c r="DS18" s="22">
        <v>0</v>
      </c>
      <c r="DT18" s="23" t="s">
        <v>307</v>
      </c>
      <c r="DU18" s="23" t="s">
        <v>307</v>
      </c>
      <c r="DV18" s="23" t="s">
        <v>307</v>
      </c>
      <c r="DW18" s="23" t="s">
        <v>307</v>
      </c>
      <c r="DX18" s="23" t="s">
        <v>307</v>
      </c>
      <c r="DY18" s="23" t="s">
        <v>307</v>
      </c>
      <c r="DZ18" s="23" t="s">
        <v>307</v>
      </c>
      <c r="EA18" s="23" t="s">
        <v>307</v>
      </c>
      <c r="EB18" s="23" t="s">
        <v>307</v>
      </c>
      <c r="EC18" s="23" t="s">
        <v>307</v>
      </c>
      <c r="ED18" s="23" t="s">
        <v>307</v>
      </c>
      <c r="EE18" s="23" t="s">
        <v>307</v>
      </c>
      <c r="EF18" s="23" t="s">
        <v>307</v>
      </c>
      <c r="EG18" s="23" t="s">
        <v>307</v>
      </c>
      <c r="EH18" s="23" t="s">
        <v>307</v>
      </c>
      <c r="EI18" s="23" t="s">
        <v>307</v>
      </c>
      <c r="EJ18" s="23" t="s">
        <v>307</v>
      </c>
      <c r="EK18" s="23" t="s">
        <v>307</v>
      </c>
      <c r="EL18" s="23" t="s">
        <v>307</v>
      </c>
      <c r="EM18" s="23" t="s">
        <v>307</v>
      </c>
      <c r="EO18" s="1"/>
      <c r="EP18" s="10" t="s">
        <v>308</v>
      </c>
      <c r="EQ18" s="1">
        <v>0</v>
      </c>
      <c r="ER18" s="2" t="s">
        <v>305</v>
      </c>
      <c r="ES18" s="2" t="s">
        <v>305</v>
      </c>
      <c r="ET18" s="2" t="s">
        <v>305</v>
      </c>
      <c r="EU18" s="2" t="s">
        <v>305</v>
      </c>
      <c r="EV18" s="2" t="s">
        <v>305</v>
      </c>
      <c r="EW18" s="2" t="s">
        <v>305</v>
      </c>
      <c r="EX18" s="2" t="s">
        <v>305</v>
      </c>
      <c r="EY18" s="2" t="s">
        <v>305</v>
      </c>
      <c r="EZ18" s="2" t="s">
        <v>305</v>
      </c>
      <c r="FA18" s="2" t="s">
        <v>305</v>
      </c>
      <c r="FB18" s="2" t="s">
        <v>305</v>
      </c>
      <c r="FC18" s="2" t="s">
        <v>305</v>
      </c>
      <c r="FD18" s="2" t="s">
        <v>305</v>
      </c>
      <c r="FE18" s="2" t="s">
        <v>305</v>
      </c>
      <c r="FF18" s="2" t="s">
        <v>305</v>
      </c>
      <c r="FG18" s="2" t="s">
        <v>305</v>
      </c>
      <c r="FH18" s="2" t="s">
        <v>305</v>
      </c>
      <c r="FI18" s="2" t="s">
        <v>305</v>
      </c>
      <c r="FJ18" s="2" t="s">
        <v>305</v>
      </c>
      <c r="FK18" s="2" t="s">
        <v>305</v>
      </c>
      <c r="FM18" s="1"/>
      <c r="FN18" s="10" t="s">
        <v>308</v>
      </c>
      <c r="FO18" s="1">
        <v>0</v>
      </c>
      <c r="FP18" s="2" t="s">
        <v>305</v>
      </c>
      <c r="FQ18" s="2" t="s">
        <v>305</v>
      </c>
      <c r="FR18" s="2" t="s">
        <v>305</v>
      </c>
      <c r="FS18" s="2" t="s">
        <v>305</v>
      </c>
      <c r="FT18" s="2" t="s">
        <v>305</v>
      </c>
      <c r="FU18" s="2" t="s">
        <v>305</v>
      </c>
      <c r="FV18" s="2" t="s">
        <v>305</v>
      </c>
      <c r="FW18" s="2" t="s">
        <v>305</v>
      </c>
      <c r="FX18" s="2" t="s">
        <v>305</v>
      </c>
      <c r="FY18" s="2" t="s">
        <v>305</v>
      </c>
      <c r="FZ18" s="2" t="s">
        <v>305</v>
      </c>
      <c r="GA18" s="2" t="s">
        <v>305</v>
      </c>
      <c r="GB18" s="2" t="s">
        <v>305</v>
      </c>
      <c r="GC18" s="2" t="s">
        <v>305</v>
      </c>
      <c r="GD18" s="2" t="s">
        <v>305</v>
      </c>
      <c r="GE18" s="2" t="s">
        <v>305</v>
      </c>
      <c r="GF18" s="2" t="s">
        <v>305</v>
      </c>
      <c r="GG18" s="2" t="s">
        <v>305</v>
      </c>
      <c r="GH18" s="2" t="s">
        <v>305</v>
      </c>
      <c r="GI18" s="2" t="s">
        <v>305</v>
      </c>
      <c r="GK18" s="1"/>
      <c r="GL18" s="10" t="s">
        <v>308</v>
      </c>
      <c r="GM18" s="1">
        <v>0</v>
      </c>
      <c r="GN18" s="2" t="s">
        <v>305</v>
      </c>
      <c r="GO18" s="2" t="s">
        <v>305</v>
      </c>
      <c r="GP18" s="2" t="s">
        <v>305</v>
      </c>
      <c r="GQ18" s="2" t="s">
        <v>305</v>
      </c>
      <c r="GR18" s="2" t="s">
        <v>305</v>
      </c>
      <c r="GS18" s="2" t="s">
        <v>305</v>
      </c>
      <c r="GT18" s="2" t="s">
        <v>305</v>
      </c>
      <c r="GU18" s="2" t="s">
        <v>305</v>
      </c>
      <c r="GV18" s="2" t="s">
        <v>305</v>
      </c>
      <c r="GW18" s="2" t="s">
        <v>305</v>
      </c>
      <c r="GX18" s="2" t="s">
        <v>305</v>
      </c>
      <c r="GY18" s="2" t="s">
        <v>305</v>
      </c>
      <c r="GZ18" s="2" t="s">
        <v>305</v>
      </c>
      <c r="HA18" s="2" t="s">
        <v>305</v>
      </c>
      <c r="HB18" s="2" t="s">
        <v>305</v>
      </c>
      <c r="HC18" s="2" t="s">
        <v>305</v>
      </c>
      <c r="HD18" s="2" t="s">
        <v>305</v>
      </c>
      <c r="HE18" s="2" t="s">
        <v>305</v>
      </c>
      <c r="HF18" s="2" t="s">
        <v>305</v>
      </c>
      <c r="HG18" s="2" t="s">
        <v>305</v>
      </c>
    </row>
    <row r="19" spans="1:215" ht="15">
      <c r="A19" s="300"/>
      <c r="B19" s="300"/>
      <c r="C19" s="1"/>
      <c r="D19" s="1"/>
      <c r="E19" s="1"/>
      <c r="F19" s="1"/>
      <c r="G19" s="1"/>
      <c r="H19" s="1"/>
      <c r="I19" s="1"/>
      <c r="J19" s="1"/>
      <c r="K19" s="1"/>
      <c r="L19" s="1"/>
      <c r="M19" s="1"/>
      <c r="N19" s="1"/>
      <c r="O19" s="1"/>
      <c r="P19" s="1"/>
      <c r="Q19" s="1"/>
      <c r="R19" s="1"/>
      <c r="S19" s="1"/>
      <c r="T19" s="1"/>
      <c r="U19" s="1"/>
      <c r="V19" s="1"/>
      <c r="W19" s="1"/>
      <c r="Y19" s="300"/>
      <c r="Z19" s="300"/>
      <c r="AA19" s="1"/>
      <c r="AB19" s="1"/>
      <c r="AC19" s="1"/>
      <c r="AD19" s="1"/>
      <c r="AE19" s="1"/>
      <c r="AF19" s="1"/>
      <c r="AG19" s="1"/>
      <c r="AH19" s="1"/>
      <c r="AI19" s="1"/>
      <c r="AJ19" s="1"/>
      <c r="AK19" s="1"/>
      <c r="AL19" s="1"/>
      <c r="AM19" s="1"/>
      <c r="AN19" s="1"/>
      <c r="AO19" s="1"/>
      <c r="AP19" s="1"/>
      <c r="AQ19" s="1"/>
      <c r="AR19" s="1"/>
      <c r="AS19" s="1"/>
      <c r="AT19" s="1"/>
      <c r="AU19" s="1"/>
      <c r="AW19" s="310"/>
      <c r="AX19" s="310"/>
      <c r="AY19" s="22"/>
      <c r="AZ19" s="22"/>
      <c r="BA19" s="22"/>
      <c r="BB19" s="22"/>
      <c r="BC19" s="22"/>
      <c r="BD19" s="22"/>
      <c r="BE19" s="22"/>
      <c r="BF19" s="22"/>
      <c r="BG19" s="22"/>
      <c r="BH19" s="22"/>
      <c r="BI19" s="22"/>
      <c r="BJ19" s="22"/>
      <c r="BK19" s="22"/>
      <c r="BL19" s="22"/>
      <c r="BM19" s="22"/>
      <c r="BN19" s="22"/>
      <c r="BO19" s="22"/>
      <c r="BP19" s="22"/>
      <c r="BQ19" s="22"/>
      <c r="BR19" s="22"/>
      <c r="BS19" s="22"/>
      <c r="BT19" s="38"/>
      <c r="BU19" s="310"/>
      <c r="BV19" s="310"/>
      <c r="BW19" s="22"/>
      <c r="BX19" s="22"/>
      <c r="BY19" s="22"/>
      <c r="BZ19" s="22"/>
      <c r="CA19" s="22"/>
      <c r="CB19" s="22"/>
      <c r="CC19" s="22"/>
      <c r="CD19" s="22"/>
      <c r="CE19" s="22"/>
      <c r="CF19" s="22"/>
      <c r="CG19" s="22"/>
      <c r="CH19" s="22"/>
      <c r="CI19" s="22"/>
      <c r="CJ19" s="22"/>
      <c r="CK19" s="22"/>
      <c r="CL19" s="22"/>
      <c r="CM19" s="22"/>
      <c r="CN19" s="22"/>
      <c r="CO19" s="22"/>
      <c r="CP19" s="22"/>
      <c r="CQ19" s="22"/>
      <c r="CR19" s="38"/>
      <c r="CS19" s="310"/>
      <c r="CT19" s="310"/>
      <c r="CU19" s="22"/>
      <c r="CV19" s="22"/>
      <c r="CW19" s="22"/>
      <c r="CX19" s="22"/>
      <c r="CY19" s="22"/>
      <c r="CZ19" s="22"/>
      <c r="DA19" s="22"/>
      <c r="DB19" s="22"/>
      <c r="DC19" s="22"/>
      <c r="DD19" s="22"/>
      <c r="DE19" s="22"/>
      <c r="DF19" s="22"/>
      <c r="DG19" s="22"/>
      <c r="DH19" s="22"/>
      <c r="DI19" s="22"/>
      <c r="DJ19" s="22"/>
      <c r="DK19" s="22"/>
      <c r="DL19" s="22"/>
      <c r="DM19" s="22"/>
      <c r="DN19" s="22"/>
      <c r="DO19" s="22"/>
      <c r="DP19" s="38"/>
      <c r="DQ19" s="310"/>
      <c r="DR19" s="310"/>
      <c r="DS19" s="22"/>
      <c r="DT19" s="22"/>
      <c r="DU19" s="22"/>
      <c r="DV19" s="22"/>
      <c r="DW19" s="22"/>
      <c r="DX19" s="22"/>
      <c r="DY19" s="22"/>
      <c r="DZ19" s="22"/>
      <c r="EA19" s="22"/>
      <c r="EB19" s="22"/>
      <c r="EC19" s="22"/>
      <c r="ED19" s="22"/>
      <c r="EE19" s="22"/>
      <c r="EF19" s="22"/>
      <c r="EG19" s="22"/>
      <c r="EH19" s="22"/>
      <c r="EI19" s="22"/>
      <c r="EJ19" s="22"/>
      <c r="EK19" s="22"/>
      <c r="EL19" s="22"/>
      <c r="EM19" s="22"/>
      <c r="EO19" s="300"/>
      <c r="EP19" s="300"/>
      <c r="EQ19" s="1"/>
      <c r="ER19" s="1"/>
      <c r="ES19" s="1"/>
      <c r="ET19" s="1"/>
      <c r="EU19" s="1"/>
      <c r="EV19" s="1"/>
      <c r="EW19" s="1"/>
      <c r="EX19" s="1"/>
      <c r="EY19" s="1"/>
      <c r="EZ19" s="1"/>
      <c r="FA19" s="1"/>
      <c r="FB19" s="1"/>
      <c r="FC19" s="1"/>
      <c r="FD19" s="1"/>
      <c r="FE19" s="1"/>
      <c r="FF19" s="1"/>
      <c r="FG19" s="1"/>
      <c r="FH19" s="1"/>
      <c r="FI19" s="1"/>
      <c r="FJ19" s="1"/>
      <c r="FK19" s="1"/>
      <c r="FM19" s="300"/>
      <c r="FN19" s="300"/>
      <c r="FO19" s="1"/>
      <c r="FP19" s="1"/>
      <c r="FQ19" s="1"/>
      <c r="FR19" s="1"/>
      <c r="FS19" s="1"/>
      <c r="FT19" s="1"/>
      <c r="FU19" s="1"/>
      <c r="FV19" s="1"/>
      <c r="FW19" s="1"/>
      <c r="FX19" s="1"/>
      <c r="FY19" s="1"/>
      <c r="FZ19" s="1"/>
      <c r="GA19" s="1"/>
      <c r="GB19" s="1"/>
      <c r="GC19" s="1"/>
      <c r="GD19" s="1"/>
      <c r="GE19" s="1"/>
      <c r="GF19" s="1"/>
      <c r="GG19" s="1"/>
      <c r="GH19" s="1"/>
      <c r="GI19" s="1"/>
      <c r="GK19" s="300"/>
      <c r="GL19" s="300"/>
      <c r="GM19" s="1"/>
      <c r="GN19" s="1"/>
      <c r="GO19" s="1"/>
      <c r="GP19" s="1"/>
      <c r="GQ19" s="1"/>
      <c r="GR19" s="1"/>
      <c r="GS19" s="1"/>
      <c r="GT19" s="1"/>
      <c r="GU19" s="1"/>
      <c r="GV19" s="1"/>
      <c r="GW19" s="1"/>
      <c r="GX19" s="1"/>
      <c r="GY19" s="1"/>
      <c r="GZ19" s="1"/>
      <c r="HA19" s="1"/>
      <c r="HB19" s="1"/>
      <c r="HC19" s="1"/>
      <c r="HD19" s="1"/>
      <c r="HE19" s="1"/>
      <c r="HF19" s="1"/>
      <c r="HG19" s="1"/>
    </row>
    <row r="20" spans="1:215" ht="15">
      <c r="A20" s="1"/>
      <c r="B20" s="18" t="s">
        <v>197</v>
      </c>
      <c r="C20" s="1"/>
      <c r="D20" s="1"/>
      <c r="E20" s="1"/>
      <c r="F20" s="1"/>
      <c r="G20" s="1"/>
      <c r="H20" s="1"/>
      <c r="I20" s="1"/>
      <c r="J20" s="1"/>
      <c r="K20" s="1"/>
      <c r="L20" s="1"/>
      <c r="M20" s="1"/>
      <c r="N20" s="1"/>
      <c r="O20" s="1"/>
      <c r="P20" s="1"/>
      <c r="Q20" s="1"/>
      <c r="R20" s="1"/>
      <c r="S20" s="1"/>
      <c r="T20" s="1"/>
      <c r="U20" s="1"/>
      <c r="V20" s="1"/>
      <c r="W20" s="1"/>
      <c r="Y20" s="1"/>
      <c r="Z20" s="18" t="s">
        <v>197</v>
      </c>
      <c r="AA20" s="1"/>
      <c r="AB20" s="1"/>
      <c r="AC20" s="1"/>
      <c r="AD20" s="1"/>
      <c r="AE20" s="1"/>
      <c r="AF20" s="1"/>
      <c r="AG20" s="1"/>
      <c r="AH20" s="1"/>
      <c r="AI20" s="1"/>
      <c r="AJ20" s="1"/>
      <c r="AK20" s="1"/>
      <c r="AL20" s="1"/>
      <c r="AM20" s="1"/>
      <c r="AN20" s="1"/>
      <c r="AO20" s="1"/>
      <c r="AP20" s="1"/>
      <c r="AQ20" s="1"/>
      <c r="AR20" s="1"/>
      <c r="AS20" s="1"/>
      <c r="AT20" s="1"/>
      <c r="AU20" s="1"/>
      <c r="AW20" s="22"/>
      <c r="AX20" s="28" t="s">
        <v>312</v>
      </c>
      <c r="AY20" s="22"/>
      <c r="AZ20" s="22"/>
      <c r="BA20" s="22"/>
      <c r="BB20" s="22"/>
      <c r="BC20" s="22"/>
      <c r="BD20" s="22"/>
      <c r="BE20" s="22"/>
      <c r="BF20" s="22"/>
      <c r="BG20" s="22"/>
      <c r="BH20" s="22"/>
      <c r="BI20" s="22"/>
      <c r="BJ20" s="22"/>
      <c r="BK20" s="22"/>
      <c r="BL20" s="22"/>
      <c r="BM20" s="22"/>
      <c r="BN20" s="22"/>
      <c r="BO20" s="22"/>
      <c r="BP20" s="22"/>
      <c r="BQ20" s="22"/>
      <c r="BR20" s="22"/>
      <c r="BS20" s="22"/>
      <c r="BT20" s="38"/>
      <c r="BU20" s="22"/>
      <c r="BV20" s="28" t="s">
        <v>312</v>
      </c>
      <c r="BW20" s="22"/>
      <c r="BX20" s="22"/>
      <c r="BY20" s="22"/>
      <c r="BZ20" s="22"/>
      <c r="CA20" s="22"/>
      <c r="CB20" s="22"/>
      <c r="CC20" s="22"/>
      <c r="CD20" s="22"/>
      <c r="CE20" s="22"/>
      <c r="CF20" s="22"/>
      <c r="CG20" s="22"/>
      <c r="CH20" s="22"/>
      <c r="CI20" s="22"/>
      <c r="CJ20" s="22"/>
      <c r="CK20" s="22"/>
      <c r="CL20" s="22"/>
      <c r="CM20" s="22"/>
      <c r="CN20" s="22"/>
      <c r="CO20" s="22"/>
      <c r="CP20" s="22"/>
      <c r="CQ20" s="22"/>
      <c r="CR20" s="38"/>
      <c r="CS20" s="22"/>
      <c r="CT20" s="28" t="s">
        <v>312</v>
      </c>
      <c r="CU20" s="22"/>
      <c r="CV20" s="22"/>
      <c r="CW20" s="22"/>
      <c r="CX20" s="22"/>
      <c r="CY20" s="22"/>
      <c r="CZ20" s="22"/>
      <c r="DA20" s="22"/>
      <c r="DB20" s="22"/>
      <c r="DC20" s="22"/>
      <c r="DD20" s="22"/>
      <c r="DE20" s="22"/>
      <c r="DF20" s="22"/>
      <c r="DG20" s="22"/>
      <c r="DH20" s="22"/>
      <c r="DI20" s="22"/>
      <c r="DJ20" s="22"/>
      <c r="DK20" s="22"/>
      <c r="DL20" s="22"/>
      <c r="DM20" s="22"/>
      <c r="DN20" s="22"/>
      <c r="DO20" s="22"/>
      <c r="DP20" s="38"/>
      <c r="DQ20" s="22"/>
      <c r="DR20" s="28" t="s">
        <v>312</v>
      </c>
      <c r="DS20" s="22"/>
      <c r="DT20" s="22"/>
      <c r="DU20" s="22"/>
      <c r="DV20" s="22"/>
      <c r="DW20" s="22"/>
      <c r="DX20" s="22"/>
      <c r="DY20" s="22"/>
      <c r="DZ20" s="22"/>
      <c r="EA20" s="22"/>
      <c r="EB20" s="22"/>
      <c r="EC20" s="22"/>
      <c r="ED20" s="22"/>
      <c r="EE20" s="22"/>
      <c r="EF20" s="22"/>
      <c r="EG20" s="22"/>
      <c r="EH20" s="22"/>
      <c r="EI20" s="22"/>
      <c r="EJ20" s="22"/>
      <c r="EK20" s="22"/>
      <c r="EL20" s="22"/>
      <c r="EM20" s="22"/>
      <c r="EO20" s="1"/>
      <c r="EP20" s="18" t="s">
        <v>197</v>
      </c>
      <c r="EQ20" s="1"/>
      <c r="ER20" s="1"/>
      <c r="ES20" s="1"/>
      <c r="ET20" s="1"/>
      <c r="EU20" s="1"/>
      <c r="EV20" s="1"/>
      <c r="EW20" s="1"/>
      <c r="EX20" s="1"/>
      <c r="EY20" s="1"/>
      <c r="EZ20" s="1"/>
      <c r="FA20" s="1"/>
      <c r="FB20" s="1"/>
      <c r="FC20" s="1"/>
      <c r="FD20" s="1"/>
      <c r="FE20" s="1"/>
      <c r="FF20" s="1"/>
      <c r="FG20" s="1"/>
      <c r="FH20" s="1"/>
      <c r="FI20" s="1"/>
      <c r="FJ20" s="1"/>
      <c r="FK20" s="1"/>
      <c r="FM20" s="1"/>
      <c r="FN20" s="18" t="s">
        <v>197</v>
      </c>
      <c r="FO20" s="1"/>
      <c r="FP20" s="1"/>
      <c r="FQ20" s="1"/>
      <c r="FR20" s="1"/>
      <c r="FS20" s="1"/>
      <c r="FT20" s="1"/>
      <c r="FU20" s="1"/>
      <c r="FV20" s="1"/>
      <c r="FW20" s="1"/>
      <c r="FX20" s="1"/>
      <c r="FY20" s="1"/>
      <c r="FZ20" s="1"/>
      <c r="GA20" s="1"/>
      <c r="GB20" s="1"/>
      <c r="GC20" s="1"/>
      <c r="GD20" s="1"/>
      <c r="GE20" s="1"/>
      <c r="GF20" s="1"/>
      <c r="GG20" s="1"/>
      <c r="GH20" s="1"/>
      <c r="GI20" s="1"/>
      <c r="GK20" s="1"/>
      <c r="GL20" s="18" t="s">
        <v>197</v>
      </c>
      <c r="GM20" s="1"/>
      <c r="GN20" s="1"/>
      <c r="GO20" s="1"/>
      <c r="GP20" s="1"/>
      <c r="GQ20" s="1"/>
      <c r="GR20" s="1"/>
      <c r="GS20" s="1"/>
      <c r="GT20" s="1"/>
      <c r="GU20" s="1"/>
      <c r="GV20" s="1"/>
      <c r="GW20" s="1"/>
      <c r="GX20" s="1"/>
      <c r="GY20" s="1"/>
      <c r="GZ20" s="1"/>
      <c r="HA20" s="1"/>
      <c r="HB20" s="1"/>
      <c r="HC20" s="1"/>
      <c r="HD20" s="1"/>
      <c r="HE20" s="1"/>
      <c r="HF20" s="1"/>
      <c r="HG20" s="1"/>
    </row>
    <row r="21" spans="1:215" ht="15">
      <c r="A21" s="1"/>
      <c r="B21" s="19" t="s">
        <v>300</v>
      </c>
      <c r="C21" s="1">
        <v>55.4</v>
      </c>
      <c r="D21" s="1">
        <v>49.8</v>
      </c>
      <c r="E21" s="1">
        <v>46.4</v>
      </c>
      <c r="F21" s="1">
        <v>46.9</v>
      </c>
      <c r="G21" s="1">
        <v>57.7</v>
      </c>
      <c r="H21" s="1">
        <v>57.9</v>
      </c>
      <c r="I21" s="1">
        <v>52.2</v>
      </c>
      <c r="J21" s="1">
        <v>54.6</v>
      </c>
      <c r="K21" s="1">
        <v>57.5</v>
      </c>
      <c r="L21" s="1">
        <v>50.9</v>
      </c>
      <c r="M21" s="1">
        <v>57.8</v>
      </c>
      <c r="N21" s="1">
        <v>46.9</v>
      </c>
      <c r="O21" s="1">
        <v>47.4</v>
      </c>
      <c r="P21" s="1">
        <v>50.3</v>
      </c>
      <c r="Q21" s="1">
        <v>40.4</v>
      </c>
      <c r="R21" s="1">
        <v>43.8</v>
      </c>
      <c r="S21" s="1">
        <v>45.3</v>
      </c>
      <c r="T21" s="1">
        <v>45.7</v>
      </c>
      <c r="U21" s="1">
        <v>43.3</v>
      </c>
      <c r="V21" s="1">
        <v>46.3</v>
      </c>
      <c r="W21" s="1">
        <v>43.1</v>
      </c>
      <c r="Y21" s="1"/>
      <c r="Z21" s="19" t="s">
        <v>300</v>
      </c>
      <c r="AA21" s="1">
        <v>55</v>
      </c>
      <c r="AB21" s="1">
        <v>52.1</v>
      </c>
      <c r="AC21" s="1">
        <v>46.2</v>
      </c>
      <c r="AD21" s="1">
        <v>38.6</v>
      </c>
      <c r="AE21" s="1">
        <v>39.200000000000003</v>
      </c>
      <c r="AF21" s="1">
        <v>45.9</v>
      </c>
      <c r="AG21" s="1">
        <v>46</v>
      </c>
      <c r="AH21" s="1">
        <v>41.9</v>
      </c>
      <c r="AI21" s="1">
        <v>44.7</v>
      </c>
      <c r="AJ21" s="1">
        <v>40</v>
      </c>
      <c r="AK21" s="1">
        <v>41.6</v>
      </c>
      <c r="AL21" s="1">
        <v>38.5</v>
      </c>
      <c r="AM21" s="1">
        <v>43.3</v>
      </c>
      <c r="AN21" s="1">
        <v>39.799999999999997</v>
      </c>
      <c r="AO21" s="1">
        <v>39.4</v>
      </c>
      <c r="AP21" s="1">
        <v>46.2</v>
      </c>
      <c r="AQ21" s="1">
        <v>51.8</v>
      </c>
      <c r="AR21" s="1">
        <v>51.1</v>
      </c>
      <c r="AS21" s="1">
        <v>49.3</v>
      </c>
      <c r="AT21" s="1">
        <v>49.8</v>
      </c>
      <c r="AU21" s="1">
        <v>46.6</v>
      </c>
      <c r="AW21" s="22"/>
      <c r="AX21" s="29" t="s">
        <v>301</v>
      </c>
      <c r="AY21" s="22">
        <v>36</v>
      </c>
      <c r="AZ21" s="22">
        <v>39</v>
      </c>
      <c r="BA21" s="22">
        <v>37.299999999999997</v>
      </c>
      <c r="BB21" s="22">
        <v>33.1</v>
      </c>
      <c r="BC21" s="22">
        <v>38.6</v>
      </c>
      <c r="BD21" s="22">
        <v>34.4</v>
      </c>
      <c r="BE21" s="22">
        <v>33.200000000000003</v>
      </c>
      <c r="BF21" s="22">
        <v>37.200000000000003</v>
      </c>
      <c r="BG21" s="22">
        <v>43.1</v>
      </c>
      <c r="BH21" s="22">
        <v>36.9</v>
      </c>
      <c r="BI21" s="22">
        <v>35.700000000000003</v>
      </c>
      <c r="BJ21" s="22">
        <v>32.799999999999997</v>
      </c>
      <c r="BK21" s="22">
        <v>38.799999999999997</v>
      </c>
      <c r="BL21" s="22">
        <v>40.799999999999997</v>
      </c>
      <c r="BM21" s="22">
        <v>38.700000000000003</v>
      </c>
      <c r="BN21" s="22">
        <v>47.1</v>
      </c>
      <c r="BO21" s="22">
        <v>50.4</v>
      </c>
      <c r="BP21" s="22">
        <v>50.9</v>
      </c>
      <c r="BQ21" s="22">
        <v>49.5</v>
      </c>
      <c r="BR21" s="22">
        <v>52.1</v>
      </c>
      <c r="BS21" s="22">
        <v>47.5</v>
      </c>
      <c r="BT21" s="38"/>
      <c r="BU21" s="22"/>
      <c r="BV21" s="29" t="s">
        <v>301</v>
      </c>
      <c r="BW21" s="22">
        <v>53.6</v>
      </c>
      <c r="BX21" s="22">
        <v>56.8</v>
      </c>
      <c r="BY21" s="22">
        <v>58.1</v>
      </c>
      <c r="BZ21" s="22">
        <v>54.1</v>
      </c>
      <c r="CA21" s="22">
        <v>56.1</v>
      </c>
      <c r="CB21" s="22">
        <v>55.4</v>
      </c>
      <c r="CC21" s="22">
        <v>50.9</v>
      </c>
      <c r="CD21" s="22">
        <v>51</v>
      </c>
      <c r="CE21" s="22">
        <v>48.9</v>
      </c>
      <c r="CF21" s="22">
        <v>52.1</v>
      </c>
      <c r="CG21" s="22">
        <v>49.6</v>
      </c>
      <c r="CH21" s="22">
        <v>48.3</v>
      </c>
      <c r="CI21" s="22">
        <v>49.1</v>
      </c>
      <c r="CJ21" s="22">
        <v>48.4</v>
      </c>
      <c r="CK21" s="22">
        <v>51.7</v>
      </c>
      <c r="CL21" s="22">
        <v>53.7</v>
      </c>
      <c r="CM21" s="22">
        <v>54.2</v>
      </c>
      <c r="CN21" s="22">
        <v>53.5</v>
      </c>
      <c r="CO21" s="22">
        <v>52.6</v>
      </c>
      <c r="CP21" s="22">
        <v>54.2</v>
      </c>
      <c r="CQ21" s="22">
        <v>51.6</v>
      </c>
      <c r="CR21" s="38"/>
      <c r="CS21" s="22"/>
      <c r="CT21" s="29" t="s">
        <v>301</v>
      </c>
      <c r="CU21" s="22">
        <v>62.9</v>
      </c>
      <c r="CV21" s="22">
        <v>59.9</v>
      </c>
      <c r="CW21" s="22">
        <v>58.6</v>
      </c>
      <c r="CX21" s="22">
        <v>57.3</v>
      </c>
      <c r="CY21" s="22">
        <v>55.9</v>
      </c>
      <c r="CZ21" s="22">
        <v>53.7</v>
      </c>
      <c r="DA21" s="22">
        <v>56.3</v>
      </c>
      <c r="DB21" s="22">
        <v>53.8</v>
      </c>
      <c r="DC21" s="22">
        <v>54.4</v>
      </c>
      <c r="DD21" s="22">
        <v>51.6</v>
      </c>
      <c r="DE21" s="22">
        <v>49.1</v>
      </c>
      <c r="DF21" s="22">
        <v>47.1</v>
      </c>
      <c r="DG21" s="22">
        <v>45.6</v>
      </c>
      <c r="DH21" s="22">
        <v>48.1</v>
      </c>
      <c r="DI21" s="22">
        <v>49.4</v>
      </c>
      <c r="DJ21" s="22">
        <v>55</v>
      </c>
      <c r="DK21" s="22">
        <v>58.1</v>
      </c>
      <c r="DL21" s="22">
        <v>56.2</v>
      </c>
      <c r="DM21" s="22">
        <v>53.2</v>
      </c>
      <c r="DN21" s="22">
        <v>55.1</v>
      </c>
      <c r="DO21" s="22">
        <v>52</v>
      </c>
      <c r="DP21" s="38"/>
      <c r="DQ21" s="22"/>
      <c r="DR21" s="29" t="s">
        <v>301</v>
      </c>
      <c r="DS21" s="22">
        <v>80.8</v>
      </c>
      <c r="DT21" s="22">
        <v>82.5</v>
      </c>
      <c r="DU21" s="22">
        <v>78.7</v>
      </c>
      <c r="DV21" s="22">
        <v>73.599999999999994</v>
      </c>
      <c r="DW21" s="22">
        <v>75.099999999999994</v>
      </c>
      <c r="DX21" s="22">
        <v>73.3</v>
      </c>
      <c r="DY21" s="22">
        <v>71.900000000000006</v>
      </c>
      <c r="DZ21" s="22">
        <v>67.2</v>
      </c>
      <c r="EA21" s="22">
        <v>59.1</v>
      </c>
      <c r="EB21" s="22">
        <v>57.9</v>
      </c>
      <c r="EC21" s="22">
        <v>61.3</v>
      </c>
      <c r="ED21" s="22">
        <v>58.7</v>
      </c>
      <c r="EE21" s="22">
        <v>62.4</v>
      </c>
      <c r="EF21" s="22">
        <v>67.099999999999994</v>
      </c>
      <c r="EG21" s="22">
        <v>67.3</v>
      </c>
      <c r="EH21" s="22">
        <v>74.5</v>
      </c>
      <c r="EI21" s="22">
        <v>73.400000000000006</v>
      </c>
      <c r="EJ21" s="22">
        <v>72</v>
      </c>
      <c r="EK21" s="22">
        <v>73.099999999999994</v>
      </c>
      <c r="EL21" s="22">
        <v>74.400000000000006</v>
      </c>
      <c r="EM21" s="22">
        <v>72</v>
      </c>
      <c r="EO21" s="1"/>
      <c r="EP21" s="10" t="s">
        <v>300</v>
      </c>
      <c r="EQ21" s="1">
        <v>75.8</v>
      </c>
      <c r="ER21" s="1">
        <v>78.3</v>
      </c>
      <c r="ES21" s="1">
        <v>73.099999999999994</v>
      </c>
      <c r="ET21" s="1">
        <v>67.8</v>
      </c>
      <c r="EU21" s="1">
        <v>66.599999999999994</v>
      </c>
      <c r="EV21" s="1">
        <v>64</v>
      </c>
      <c r="EW21" s="1">
        <v>54.6</v>
      </c>
      <c r="EX21" s="1">
        <v>54.7</v>
      </c>
      <c r="EY21" s="1">
        <v>56.4</v>
      </c>
      <c r="EZ21" s="1">
        <v>53.4</v>
      </c>
      <c r="FA21" s="1">
        <v>56.4</v>
      </c>
      <c r="FB21" s="1">
        <v>49.5</v>
      </c>
      <c r="FC21" s="1">
        <v>53.9</v>
      </c>
      <c r="FD21" s="1">
        <v>53.1</v>
      </c>
      <c r="FE21" s="1">
        <v>52.9</v>
      </c>
      <c r="FF21" s="1">
        <v>58.2</v>
      </c>
      <c r="FG21" s="1">
        <v>61.8</v>
      </c>
      <c r="FH21" s="1">
        <v>60.5</v>
      </c>
      <c r="FI21" s="1">
        <v>57.9</v>
      </c>
      <c r="FJ21" s="1">
        <v>59.6</v>
      </c>
      <c r="FK21" s="1">
        <v>57</v>
      </c>
      <c r="FM21" s="1"/>
      <c r="FN21" s="10" t="s">
        <v>300</v>
      </c>
      <c r="FO21" s="1">
        <v>70.3</v>
      </c>
      <c r="FP21" s="1">
        <v>64.5</v>
      </c>
      <c r="FQ21" s="1">
        <v>57.5</v>
      </c>
      <c r="FR21" s="1">
        <v>60.2</v>
      </c>
      <c r="FS21" s="1">
        <v>61.2</v>
      </c>
      <c r="FT21" s="1">
        <v>57</v>
      </c>
      <c r="FU21" s="1">
        <v>54.1</v>
      </c>
      <c r="FV21" s="1">
        <v>50.7</v>
      </c>
      <c r="FW21" s="1">
        <v>50.3</v>
      </c>
      <c r="FX21" s="1">
        <v>46.7</v>
      </c>
      <c r="FY21" s="1">
        <v>43.4</v>
      </c>
      <c r="FZ21" s="1">
        <v>40.9</v>
      </c>
      <c r="GA21" s="1">
        <v>43.5</v>
      </c>
      <c r="GB21" s="1">
        <v>45.2</v>
      </c>
      <c r="GC21" s="1">
        <v>44.9</v>
      </c>
      <c r="GD21" s="1">
        <v>49.1</v>
      </c>
      <c r="GE21" s="1">
        <v>53.6</v>
      </c>
      <c r="GF21" s="1">
        <v>53.4</v>
      </c>
      <c r="GG21" s="1">
        <v>50.8</v>
      </c>
      <c r="GH21" s="1">
        <v>52.1</v>
      </c>
      <c r="GI21" s="1">
        <v>46.8</v>
      </c>
      <c r="GK21" s="1"/>
      <c r="GL21" s="10" t="s">
        <v>300</v>
      </c>
      <c r="GM21" s="1">
        <v>55</v>
      </c>
      <c r="GN21" s="1">
        <v>46.4</v>
      </c>
      <c r="GO21" s="1">
        <v>42.9</v>
      </c>
      <c r="GP21" s="1">
        <v>40.5</v>
      </c>
      <c r="GQ21" s="1">
        <v>41.9</v>
      </c>
      <c r="GR21" s="1">
        <v>39.5</v>
      </c>
      <c r="GS21" s="1">
        <v>43.1</v>
      </c>
      <c r="GT21" s="1">
        <v>39.1</v>
      </c>
      <c r="GU21" s="1">
        <v>38.1</v>
      </c>
      <c r="GV21" s="1">
        <v>42</v>
      </c>
      <c r="GW21" s="1">
        <v>38.6</v>
      </c>
      <c r="GX21" s="1">
        <v>38.1</v>
      </c>
      <c r="GY21" s="1">
        <v>38</v>
      </c>
      <c r="GZ21" s="1">
        <v>36.299999999999997</v>
      </c>
      <c r="HA21" s="1">
        <v>37.6</v>
      </c>
      <c r="HB21" s="1">
        <v>41</v>
      </c>
      <c r="HC21" s="1">
        <v>42.7</v>
      </c>
      <c r="HD21" s="1">
        <v>41</v>
      </c>
      <c r="HE21" s="1">
        <v>39.1</v>
      </c>
      <c r="HF21" s="1">
        <v>38.1</v>
      </c>
      <c r="HG21" s="1">
        <v>35.6</v>
      </c>
    </row>
    <row r="22" spans="1:215" ht="15">
      <c r="A22" s="1"/>
      <c r="B22" s="19" t="s">
        <v>302</v>
      </c>
      <c r="C22" s="1">
        <v>44.5</v>
      </c>
      <c r="D22" s="1">
        <v>50</v>
      </c>
      <c r="E22" s="1">
        <v>53.6</v>
      </c>
      <c r="F22" s="1">
        <v>53.1</v>
      </c>
      <c r="G22" s="1">
        <v>42.3</v>
      </c>
      <c r="H22" s="1">
        <v>42.1</v>
      </c>
      <c r="I22" s="1">
        <v>47.8</v>
      </c>
      <c r="J22" s="1">
        <v>45.4</v>
      </c>
      <c r="K22" s="1">
        <v>42.5</v>
      </c>
      <c r="L22" s="1">
        <v>49.1</v>
      </c>
      <c r="M22" s="1">
        <v>42.2</v>
      </c>
      <c r="N22" s="1">
        <v>51.4</v>
      </c>
      <c r="O22" s="1">
        <v>50.9</v>
      </c>
      <c r="P22" s="1">
        <v>49.3</v>
      </c>
      <c r="Q22" s="1">
        <v>53.5</v>
      </c>
      <c r="R22" s="1">
        <v>56.2</v>
      </c>
      <c r="S22" s="1">
        <v>54.7</v>
      </c>
      <c r="T22" s="1">
        <v>54.3</v>
      </c>
      <c r="U22" s="1">
        <v>56.7</v>
      </c>
      <c r="V22" s="1">
        <v>53.7</v>
      </c>
      <c r="W22" s="1">
        <v>56.9</v>
      </c>
      <c r="Y22" s="1"/>
      <c r="Z22" s="19" t="s">
        <v>302</v>
      </c>
      <c r="AA22" s="1">
        <v>44.9</v>
      </c>
      <c r="AB22" s="1">
        <v>47.8</v>
      </c>
      <c r="AC22" s="1">
        <v>53.7</v>
      </c>
      <c r="AD22" s="1">
        <v>61.4</v>
      </c>
      <c r="AE22" s="1">
        <v>60.7</v>
      </c>
      <c r="AF22" s="1">
        <v>54</v>
      </c>
      <c r="AG22" s="1">
        <v>54</v>
      </c>
      <c r="AH22" s="1">
        <v>58.1</v>
      </c>
      <c r="AI22" s="1">
        <v>55.3</v>
      </c>
      <c r="AJ22" s="1">
        <v>59.9</v>
      </c>
      <c r="AK22" s="1">
        <v>58.3</v>
      </c>
      <c r="AL22" s="1">
        <v>60</v>
      </c>
      <c r="AM22" s="1">
        <v>55.1</v>
      </c>
      <c r="AN22" s="1">
        <v>59.8</v>
      </c>
      <c r="AO22" s="1">
        <v>60.5</v>
      </c>
      <c r="AP22" s="1">
        <v>53.8</v>
      </c>
      <c r="AQ22" s="1">
        <v>48</v>
      </c>
      <c r="AR22" s="1">
        <v>48.7</v>
      </c>
      <c r="AS22" s="1">
        <v>50</v>
      </c>
      <c r="AT22" s="1">
        <v>48.3</v>
      </c>
      <c r="AU22" s="1">
        <v>51.8</v>
      </c>
      <c r="AW22" s="22"/>
      <c r="AX22" s="29" t="s">
        <v>303</v>
      </c>
      <c r="AY22" s="22">
        <v>63.9</v>
      </c>
      <c r="AZ22" s="22">
        <v>60.8</v>
      </c>
      <c r="BA22" s="22">
        <v>62.7</v>
      </c>
      <c r="BB22" s="22">
        <v>66.900000000000006</v>
      </c>
      <c r="BC22" s="22">
        <v>61.3</v>
      </c>
      <c r="BD22" s="22">
        <v>65.5</v>
      </c>
      <c r="BE22" s="22">
        <v>66.8</v>
      </c>
      <c r="BF22" s="22">
        <v>62.8</v>
      </c>
      <c r="BG22" s="22">
        <v>56.9</v>
      </c>
      <c r="BH22" s="22">
        <v>63.1</v>
      </c>
      <c r="BI22" s="22">
        <v>64.3</v>
      </c>
      <c r="BJ22" s="22">
        <v>66</v>
      </c>
      <c r="BK22" s="22">
        <v>59.8</v>
      </c>
      <c r="BL22" s="22">
        <v>58.5</v>
      </c>
      <c r="BM22" s="22">
        <v>60.9</v>
      </c>
      <c r="BN22" s="22">
        <v>52.9</v>
      </c>
      <c r="BO22" s="22">
        <v>49.6</v>
      </c>
      <c r="BP22" s="22">
        <v>49.1</v>
      </c>
      <c r="BQ22" s="22">
        <v>50.5</v>
      </c>
      <c r="BR22" s="22">
        <v>47.9</v>
      </c>
      <c r="BS22" s="22">
        <v>52.5</v>
      </c>
      <c r="BT22" s="38"/>
      <c r="BU22" s="22"/>
      <c r="BV22" s="29" t="s">
        <v>303</v>
      </c>
      <c r="BW22" s="22">
        <v>46</v>
      </c>
      <c r="BX22" s="22">
        <v>42.9</v>
      </c>
      <c r="BY22" s="22">
        <v>41.6</v>
      </c>
      <c r="BZ22" s="22">
        <v>45.8</v>
      </c>
      <c r="CA22" s="22">
        <v>43.8</v>
      </c>
      <c r="CB22" s="22">
        <v>44.5</v>
      </c>
      <c r="CC22" s="22">
        <v>49.1</v>
      </c>
      <c r="CD22" s="22">
        <v>49</v>
      </c>
      <c r="CE22" s="22">
        <v>51.1</v>
      </c>
      <c r="CF22" s="22">
        <v>47.7</v>
      </c>
      <c r="CG22" s="22">
        <v>50.2</v>
      </c>
      <c r="CH22" s="22">
        <v>49.7</v>
      </c>
      <c r="CI22" s="22">
        <v>49</v>
      </c>
      <c r="CJ22" s="22">
        <v>49.7</v>
      </c>
      <c r="CK22" s="22">
        <v>46.2</v>
      </c>
      <c r="CL22" s="22">
        <v>46.1</v>
      </c>
      <c r="CM22" s="22">
        <v>45.6</v>
      </c>
      <c r="CN22" s="22">
        <v>46.3</v>
      </c>
      <c r="CO22" s="22">
        <v>46.9</v>
      </c>
      <c r="CP22" s="22">
        <v>45.2</v>
      </c>
      <c r="CQ22" s="22">
        <v>48</v>
      </c>
      <c r="CR22" s="38"/>
      <c r="CS22" s="22"/>
      <c r="CT22" s="29" t="s">
        <v>303</v>
      </c>
      <c r="CU22" s="22">
        <v>36.4</v>
      </c>
      <c r="CV22" s="22">
        <v>39.200000000000003</v>
      </c>
      <c r="CW22" s="22">
        <v>40.799999999999997</v>
      </c>
      <c r="CX22" s="22">
        <v>42.1</v>
      </c>
      <c r="CY22" s="22">
        <v>43.2</v>
      </c>
      <c r="CZ22" s="22">
        <v>45.5</v>
      </c>
      <c r="DA22" s="22">
        <v>43.7</v>
      </c>
      <c r="DB22" s="22">
        <v>44.2</v>
      </c>
      <c r="DC22" s="22">
        <v>43.1</v>
      </c>
      <c r="DD22" s="22">
        <v>45.4</v>
      </c>
      <c r="DE22" s="22">
        <v>48</v>
      </c>
      <c r="DF22" s="22">
        <v>49.8</v>
      </c>
      <c r="DG22" s="22">
        <v>51.1</v>
      </c>
      <c r="DH22" s="22">
        <v>48.9</v>
      </c>
      <c r="DI22" s="22">
        <v>47.2</v>
      </c>
      <c r="DJ22" s="22">
        <v>44.9</v>
      </c>
      <c r="DK22" s="22">
        <v>41.6</v>
      </c>
      <c r="DL22" s="22">
        <v>43.5</v>
      </c>
      <c r="DM22" s="22">
        <v>46.6</v>
      </c>
      <c r="DN22" s="22">
        <v>44.7</v>
      </c>
      <c r="DO22" s="22">
        <v>47.8</v>
      </c>
      <c r="DP22" s="38"/>
      <c r="DQ22" s="22"/>
      <c r="DR22" s="29" t="s">
        <v>303</v>
      </c>
      <c r="DS22" s="22">
        <v>18.899999999999999</v>
      </c>
      <c r="DT22" s="22">
        <v>17.100000000000001</v>
      </c>
      <c r="DU22" s="22">
        <v>21</v>
      </c>
      <c r="DV22" s="22">
        <v>26.1</v>
      </c>
      <c r="DW22" s="22">
        <v>24.5</v>
      </c>
      <c r="DX22" s="22">
        <v>26.5</v>
      </c>
      <c r="DY22" s="22">
        <v>28.1</v>
      </c>
      <c r="DZ22" s="22">
        <v>32.799999999999997</v>
      </c>
      <c r="EA22" s="22">
        <v>36.1</v>
      </c>
      <c r="EB22" s="22">
        <v>36.799999999999997</v>
      </c>
      <c r="EC22" s="22">
        <v>33.6</v>
      </c>
      <c r="ED22" s="22">
        <v>36</v>
      </c>
      <c r="EE22" s="22">
        <v>33.4</v>
      </c>
      <c r="EF22" s="22">
        <v>28.6</v>
      </c>
      <c r="EG22" s="22">
        <v>28.4</v>
      </c>
      <c r="EH22" s="22">
        <v>25.5</v>
      </c>
      <c r="EI22" s="22">
        <v>26.5</v>
      </c>
      <c r="EJ22" s="22">
        <v>28</v>
      </c>
      <c r="EK22" s="22">
        <v>26.8</v>
      </c>
      <c r="EL22" s="22">
        <v>25.6</v>
      </c>
      <c r="EM22" s="22">
        <v>28</v>
      </c>
      <c r="EO22" s="1"/>
      <c r="EP22" s="10" t="s">
        <v>302</v>
      </c>
      <c r="EQ22" s="1">
        <v>24.2</v>
      </c>
      <c r="ER22" s="1">
        <v>21.6</v>
      </c>
      <c r="ES22" s="1">
        <v>26.8</v>
      </c>
      <c r="ET22" s="1">
        <v>32.200000000000003</v>
      </c>
      <c r="EU22" s="1">
        <v>33.299999999999997</v>
      </c>
      <c r="EV22" s="1">
        <v>36</v>
      </c>
      <c r="EW22" s="1">
        <v>45.4</v>
      </c>
      <c r="EX22" s="1">
        <v>45.3</v>
      </c>
      <c r="EY22" s="1">
        <v>43.6</v>
      </c>
      <c r="EZ22" s="1">
        <v>46.5</v>
      </c>
      <c r="FA22" s="1">
        <v>43.5</v>
      </c>
      <c r="FB22" s="1">
        <v>46.8</v>
      </c>
      <c r="FC22" s="1">
        <v>42.4</v>
      </c>
      <c r="FD22" s="1">
        <v>43.3</v>
      </c>
      <c r="FE22" s="1">
        <v>43.1</v>
      </c>
      <c r="FF22" s="1">
        <v>41.8</v>
      </c>
      <c r="FG22" s="1">
        <v>38.1</v>
      </c>
      <c r="FH22" s="1">
        <v>39.4</v>
      </c>
      <c r="FI22" s="1">
        <v>42</v>
      </c>
      <c r="FJ22" s="1">
        <v>40.299999999999997</v>
      </c>
      <c r="FK22" s="1">
        <v>42.9</v>
      </c>
      <c r="FM22" s="1"/>
      <c r="FN22" s="10" t="s">
        <v>302</v>
      </c>
      <c r="FO22" s="1">
        <v>29.4</v>
      </c>
      <c r="FP22" s="1">
        <v>35.200000000000003</v>
      </c>
      <c r="FQ22" s="1">
        <v>42.2</v>
      </c>
      <c r="FR22" s="1">
        <v>39.5</v>
      </c>
      <c r="FS22" s="1">
        <v>38.4</v>
      </c>
      <c r="FT22" s="1">
        <v>42.7</v>
      </c>
      <c r="FU22" s="1">
        <v>45.9</v>
      </c>
      <c r="FV22" s="1">
        <v>49.3</v>
      </c>
      <c r="FW22" s="1">
        <v>49.7</v>
      </c>
      <c r="FX22" s="1">
        <v>53.1</v>
      </c>
      <c r="FY22" s="1">
        <v>56.5</v>
      </c>
      <c r="FZ22" s="1">
        <v>57.2</v>
      </c>
      <c r="GA22" s="1">
        <v>54</v>
      </c>
      <c r="GB22" s="1">
        <v>52.9</v>
      </c>
      <c r="GC22" s="1">
        <v>53</v>
      </c>
      <c r="GD22" s="1">
        <v>50.6</v>
      </c>
      <c r="GE22" s="1">
        <v>46.2</v>
      </c>
      <c r="GF22" s="1">
        <v>46.4</v>
      </c>
      <c r="GG22" s="1">
        <v>48.8</v>
      </c>
      <c r="GH22" s="1">
        <v>47.4</v>
      </c>
      <c r="GI22" s="1">
        <v>52.9</v>
      </c>
      <c r="GK22" s="1"/>
      <c r="GL22" s="10" t="s">
        <v>302</v>
      </c>
      <c r="GM22" s="1">
        <v>44.3</v>
      </c>
      <c r="GN22" s="1">
        <v>52.7</v>
      </c>
      <c r="GO22" s="1">
        <v>56.4</v>
      </c>
      <c r="GP22" s="1">
        <v>58.5</v>
      </c>
      <c r="GQ22" s="1">
        <v>56.8</v>
      </c>
      <c r="GR22" s="1">
        <v>59.5</v>
      </c>
      <c r="GS22" s="1">
        <v>56.9</v>
      </c>
      <c r="GT22" s="1">
        <v>60.9</v>
      </c>
      <c r="GU22" s="1">
        <v>61.9</v>
      </c>
      <c r="GV22" s="1">
        <v>57</v>
      </c>
      <c r="GW22" s="1">
        <v>59.2</v>
      </c>
      <c r="GX22" s="1">
        <v>59.4</v>
      </c>
      <c r="GY22" s="1">
        <v>59.8</v>
      </c>
      <c r="GZ22" s="1">
        <v>61.7</v>
      </c>
      <c r="HA22" s="1">
        <v>60.4</v>
      </c>
      <c r="HB22" s="1">
        <v>58.4</v>
      </c>
      <c r="HC22" s="1">
        <v>56.8</v>
      </c>
      <c r="HD22" s="1">
        <v>58.6</v>
      </c>
      <c r="HE22" s="1">
        <v>60.3</v>
      </c>
      <c r="HF22" s="1">
        <v>61.4</v>
      </c>
      <c r="HG22" s="1">
        <v>64</v>
      </c>
    </row>
    <row r="23" spans="1:215" ht="15">
      <c r="A23" s="1"/>
      <c r="B23" s="19" t="s">
        <v>304</v>
      </c>
      <c r="C23" s="2" t="s">
        <v>305</v>
      </c>
      <c r="D23" s="2" t="s">
        <v>305</v>
      </c>
      <c r="E23" s="2" t="s">
        <v>305</v>
      </c>
      <c r="F23" s="2" t="s">
        <v>305</v>
      </c>
      <c r="G23" s="2" t="s">
        <v>305</v>
      </c>
      <c r="H23" s="2" t="s">
        <v>305</v>
      </c>
      <c r="I23" s="2" t="s">
        <v>305</v>
      </c>
      <c r="J23" s="2" t="s">
        <v>305</v>
      </c>
      <c r="K23" s="2" t="s">
        <v>305</v>
      </c>
      <c r="L23" s="2" t="s">
        <v>305</v>
      </c>
      <c r="M23" s="2" t="s">
        <v>305</v>
      </c>
      <c r="N23" s="2">
        <v>1.7</v>
      </c>
      <c r="O23" s="2">
        <v>1.7</v>
      </c>
      <c r="P23" s="2">
        <v>0.4</v>
      </c>
      <c r="Q23" s="2">
        <v>6.1</v>
      </c>
      <c r="R23" s="2" t="s">
        <v>305</v>
      </c>
      <c r="S23" s="2" t="s">
        <v>305</v>
      </c>
      <c r="T23" s="2" t="s">
        <v>305</v>
      </c>
      <c r="U23" s="2" t="s">
        <v>305</v>
      </c>
      <c r="V23" s="2" t="s">
        <v>305</v>
      </c>
      <c r="W23" s="2" t="s">
        <v>305</v>
      </c>
      <c r="Y23" s="1"/>
      <c r="Z23" s="19" t="s">
        <v>304</v>
      </c>
      <c r="AA23" s="2" t="s">
        <v>305</v>
      </c>
      <c r="AB23" s="2" t="s">
        <v>305</v>
      </c>
      <c r="AC23" s="2" t="s">
        <v>305</v>
      </c>
      <c r="AD23" s="2" t="s">
        <v>305</v>
      </c>
      <c r="AE23" s="2" t="s">
        <v>305</v>
      </c>
      <c r="AF23" s="2" t="s">
        <v>305</v>
      </c>
      <c r="AG23" s="2" t="s">
        <v>305</v>
      </c>
      <c r="AH23" s="2" t="s">
        <v>305</v>
      </c>
      <c r="AI23" s="2" t="s">
        <v>305</v>
      </c>
      <c r="AJ23" s="2" t="s">
        <v>305</v>
      </c>
      <c r="AK23" s="2" t="s">
        <v>305</v>
      </c>
      <c r="AL23" s="2">
        <v>1.4</v>
      </c>
      <c r="AM23" s="2">
        <v>1.6</v>
      </c>
      <c r="AN23" s="2">
        <v>0.5</v>
      </c>
      <c r="AO23" s="2">
        <v>0.1</v>
      </c>
      <c r="AP23" s="2" t="s">
        <v>305</v>
      </c>
      <c r="AQ23" s="2" t="s">
        <v>305</v>
      </c>
      <c r="AR23" s="2" t="s">
        <v>305</v>
      </c>
      <c r="AS23" s="2" t="s">
        <v>305</v>
      </c>
      <c r="AT23" s="2" t="s">
        <v>305</v>
      </c>
      <c r="AU23" s="2" t="s">
        <v>305</v>
      </c>
      <c r="AW23" s="22"/>
      <c r="AX23" s="29" t="s">
        <v>306</v>
      </c>
      <c r="AY23" s="23" t="s">
        <v>307</v>
      </c>
      <c r="AZ23" s="23" t="s">
        <v>307</v>
      </c>
      <c r="BA23" s="23" t="s">
        <v>307</v>
      </c>
      <c r="BB23" s="23" t="s">
        <v>307</v>
      </c>
      <c r="BC23" s="23" t="s">
        <v>307</v>
      </c>
      <c r="BD23" s="23" t="s">
        <v>307</v>
      </c>
      <c r="BE23" s="23" t="s">
        <v>307</v>
      </c>
      <c r="BF23" s="23" t="s">
        <v>307</v>
      </c>
      <c r="BG23" s="23" t="s">
        <v>307</v>
      </c>
      <c r="BH23" s="23" t="s">
        <v>307</v>
      </c>
      <c r="BI23" s="23" t="s">
        <v>307</v>
      </c>
      <c r="BJ23" s="23">
        <v>1.2</v>
      </c>
      <c r="BK23" s="23">
        <v>1.4</v>
      </c>
      <c r="BL23" s="23">
        <v>0.7</v>
      </c>
      <c r="BM23" s="23">
        <v>0.4</v>
      </c>
      <c r="BN23" s="23" t="s">
        <v>307</v>
      </c>
      <c r="BO23" s="23" t="s">
        <v>307</v>
      </c>
      <c r="BP23" s="23" t="s">
        <v>307</v>
      </c>
      <c r="BQ23" s="23" t="s">
        <v>307</v>
      </c>
      <c r="BR23" s="23" t="s">
        <v>307</v>
      </c>
      <c r="BS23" s="23" t="s">
        <v>307</v>
      </c>
      <c r="BT23" s="38"/>
      <c r="BU23" s="22"/>
      <c r="BV23" s="29" t="s">
        <v>306</v>
      </c>
      <c r="BW23" s="23" t="s">
        <v>307</v>
      </c>
      <c r="BX23" s="23" t="s">
        <v>307</v>
      </c>
      <c r="BY23" s="23" t="s">
        <v>307</v>
      </c>
      <c r="BZ23" s="23" t="s">
        <v>307</v>
      </c>
      <c r="CA23" s="23" t="s">
        <v>307</v>
      </c>
      <c r="CB23" s="23" t="s">
        <v>307</v>
      </c>
      <c r="CC23" s="23" t="s">
        <v>307</v>
      </c>
      <c r="CD23" s="23" t="s">
        <v>307</v>
      </c>
      <c r="CE23" s="23" t="s">
        <v>307</v>
      </c>
      <c r="CF23" s="23" t="s">
        <v>307</v>
      </c>
      <c r="CG23" s="23" t="s">
        <v>307</v>
      </c>
      <c r="CH23" s="23">
        <v>1.8</v>
      </c>
      <c r="CI23" s="23">
        <v>1.7</v>
      </c>
      <c r="CJ23" s="23">
        <v>1.7</v>
      </c>
      <c r="CK23" s="23">
        <v>2</v>
      </c>
      <c r="CL23" s="23" t="s">
        <v>307</v>
      </c>
      <c r="CM23" s="23" t="s">
        <v>307</v>
      </c>
      <c r="CN23" s="23" t="s">
        <v>307</v>
      </c>
      <c r="CO23" s="23" t="s">
        <v>307</v>
      </c>
      <c r="CP23" s="23" t="s">
        <v>307</v>
      </c>
      <c r="CQ23" s="23" t="s">
        <v>307</v>
      </c>
      <c r="CR23" s="38"/>
      <c r="CS23" s="22"/>
      <c r="CT23" s="29" t="s">
        <v>306</v>
      </c>
      <c r="CU23" s="23" t="s">
        <v>307</v>
      </c>
      <c r="CV23" s="23" t="s">
        <v>307</v>
      </c>
      <c r="CW23" s="23" t="s">
        <v>307</v>
      </c>
      <c r="CX23" s="23" t="s">
        <v>307</v>
      </c>
      <c r="CY23" s="23" t="s">
        <v>307</v>
      </c>
      <c r="CZ23" s="23" t="s">
        <v>307</v>
      </c>
      <c r="DA23" s="23" t="s">
        <v>307</v>
      </c>
      <c r="DB23" s="23">
        <v>2</v>
      </c>
      <c r="DC23" s="23">
        <v>2.5</v>
      </c>
      <c r="DD23" s="23">
        <v>2.2999999999999998</v>
      </c>
      <c r="DE23" s="23">
        <v>2.2999999999999998</v>
      </c>
      <c r="DF23" s="23">
        <v>2.6</v>
      </c>
      <c r="DG23" s="23">
        <v>2.7</v>
      </c>
      <c r="DH23" s="23">
        <v>2.7</v>
      </c>
      <c r="DI23" s="23">
        <v>3</v>
      </c>
      <c r="DJ23" s="23" t="s">
        <v>307</v>
      </c>
      <c r="DK23" s="23" t="s">
        <v>307</v>
      </c>
      <c r="DL23" s="23" t="s">
        <v>307</v>
      </c>
      <c r="DM23" s="23" t="s">
        <v>307</v>
      </c>
      <c r="DN23" s="23" t="s">
        <v>307</v>
      </c>
      <c r="DO23" s="23" t="s">
        <v>307</v>
      </c>
      <c r="DP23" s="38"/>
      <c r="DQ23" s="22"/>
      <c r="DR23" s="29" t="s">
        <v>306</v>
      </c>
      <c r="DS23" s="23" t="s">
        <v>307</v>
      </c>
      <c r="DT23" s="23" t="s">
        <v>307</v>
      </c>
      <c r="DU23" s="23" t="s">
        <v>307</v>
      </c>
      <c r="DV23" s="23" t="s">
        <v>307</v>
      </c>
      <c r="DW23" s="23" t="s">
        <v>307</v>
      </c>
      <c r="DX23" s="23" t="s">
        <v>307</v>
      </c>
      <c r="DY23" s="23" t="s">
        <v>307</v>
      </c>
      <c r="DZ23" s="23" t="s">
        <v>307</v>
      </c>
      <c r="EA23" s="23">
        <v>4.8</v>
      </c>
      <c r="EB23" s="23">
        <v>4.8</v>
      </c>
      <c r="EC23" s="23">
        <v>4.9000000000000004</v>
      </c>
      <c r="ED23" s="23">
        <v>5.0999999999999996</v>
      </c>
      <c r="EE23" s="23">
        <v>4.2</v>
      </c>
      <c r="EF23" s="23">
        <v>4.2</v>
      </c>
      <c r="EG23" s="23">
        <v>4.3</v>
      </c>
      <c r="EH23" s="23" t="s">
        <v>307</v>
      </c>
      <c r="EI23" s="23" t="s">
        <v>307</v>
      </c>
      <c r="EJ23" s="23" t="s">
        <v>307</v>
      </c>
      <c r="EK23" s="23" t="s">
        <v>307</v>
      </c>
      <c r="EL23" s="23" t="s">
        <v>307</v>
      </c>
      <c r="EM23" s="23" t="s">
        <v>307</v>
      </c>
      <c r="EO23" s="1"/>
      <c r="EP23" s="10" t="s">
        <v>304</v>
      </c>
      <c r="EQ23" s="2" t="s">
        <v>305</v>
      </c>
      <c r="ER23" s="2" t="s">
        <v>305</v>
      </c>
      <c r="ES23" s="2" t="s">
        <v>305</v>
      </c>
      <c r="ET23" s="2" t="s">
        <v>305</v>
      </c>
      <c r="EU23" s="2" t="s">
        <v>305</v>
      </c>
      <c r="EV23" s="2" t="s">
        <v>305</v>
      </c>
      <c r="EW23" s="2" t="s">
        <v>305</v>
      </c>
      <c r="EX23" s="2" t="s">
        <v>305</v>
      </c>
      <c r="EY23" s="2" t="s">
        <v>305</v>
      </c>
      <c r="EZ23" s="2" t="s">
        <v>305</v>
      </c>
      <c r="FA23" s="2" t="s">
        <v>305</v>
      </c>
      <c r="FB23" s="2">
        <v>3.7</v>
      </c>
      <c r="FC23" s="2">
        <v>3.6</v>
      </c>
      <c r="FD23" s="2">
        <v>3.5</v>
      </c>
      <c r="FE23" s="2">
        <v>3.9</v>
      </c>
      <c r="FF23" s="2" t="s">
        <v>305</v>
      </c>
      <c r="FG23" s="2" t="s">
        <v>305</v>
      </c>
      <c r="FH23" s="2" t="s">
        <v>305</v>
      </c>
      <c r="FI23" s="2" t="s">
        <v>305</v>
      </c>
      <c r="FJ23" s="2" t="s">
        <v>305</v>
      </c>
      <c r="FK23" s="2" t="s">
        <v>305</v>
      </c>
      <c r="FM23" s="1"/>
      <c r="FN23" s="10" t="s">
        <v>304</v>
      </c>
      <c r="FO23" s="2" t="s">
        <v>305</v>
      </c>
      <c r="FP23" s="2" t="s">
        <v>305</v>
      </c>
      <c r="FQ23" s="2" t="s">
        <v>305</v>
      </c>
      <c r="FR23" s="2" t="s">
        <v>305</v>
      </c>
      <c r="FS23" s="2" t="s">
        <v>305</v>
      </c>
      <c r="FT23" s="2" t="s">
        <v>305</v>
      </c>
      <c r="FU23" s="2" t="s">
        <v>305</v>
      </c>
      <c r="FV23" s="2" t="s">
        <v>305</v>
      </c>
      <c r="FW23" s="2" t="s">
        <v>305</v>
      </c>
      <c r="FX23" s="2" t="s">
        <v>305</v>
      </c>
      <c r="FY23" s="2" t="s">
        <v>305</v>
      </c>
      <c r="FZ23" s="2">
        <v>1.6</v>
      </c>
      <c r="GA23" s="2">
        <v>2.4</v>
      </c>
      <c r="GB23" s="2">
        <v>1.8</v>
      </c>
      <c r="GC23" s="2">
        <v>2</v>
      </c>
      <c r="GD23" s="2" t="s">
        <v>305</v>
      </c>
      <c r="GE23" s="2" t="s">
        <v>305</v>
      </c>
      <c r="GF23" s="2" t="s">
        <v>305</v>
      </c>
      <c r="GG23" s="2" t="s">
        <v>305</v>
      </c>
      <c r="GH23" s="2" t="s">
        <v>305</v>
      </c>
      <c r="GI23" s="2" t="s">
        <v>305</v>
      </c>
      <c r="GK23" s="1"/>
      <c r="GL23" s="10" t="s">
        <v>304</v>
      </c>
      <c r="GM23" s="2" t="s">
        <v>305</v>
      </c>
      <c r="GN23" s="2" t="s">
        <v>305</v>
      </c>
      <c r="GO23" s="2" t="s">
        <v>305</v>
      </c>
      <c r="GP23" s="2" t="s">
        <v>305</v>
      </c>
      <c r="GQ23" s="2" t="s">
        <v>305</v>
      </c>
      <c r="GR23" s="2" t="s">
        <v>305</v>
      </c>
      <c r="GS23" s="2" t="s">
        <v>305</v>
      </c>
      <c r="GT23" s="2" t="s">
        <v>305</v>
      </c>
      <c r="GU23" s="2" t="s">
        <v>305</v>
      </c>
      <c r="GV23" s="2" t="s">
        <v>305</v>
      </c>
      <c r="GW23" s="2">
        <v>1.4</v>
      </c>
      <c r="GX23" s="2">
        <v>1.6</v>
      </c>
      <c r="GY23" s="2">
        <v>1.5</v>
      </c>
      <c r="GZ23" s="2">
        <v>1.3</v>
      </c>
      <c r="HA23" s="2">
        <v>1.4</v>
      </c>
      <c r="HB23" s="2" t="s">
        <v>305</v>
      </c>
      <c r="HC23" s="2" t="s">
        <v>305</v>
      </c>
      <c r="HD23" s="2" t="s">
        <v>305</v>
      </c>
      <c r="HE23" s="2" t="s">
        <v>305</v>
      </c>
      <c r="HF23" s="2" t="s">
        <v>305</v>
      </c>
      <c r="HG23" s="2" t="s">
        <v>305</v>
      </c>
    </row>
    <row r="24" spans="1:215" ht="15">
      <c r="A24" s="1"/>
      <c r="B24" s="19" t="s">
        <v>308</v>
      </c>
      <c r="C24" s="1">
        <v>0</v>
      </c>
      <c r="D24" s="2" t="s">
        <v>305</v>
      </c>
      <c r="E24" s="2" t="s">
        <v>305</v>
      </c>
      <c r="F24" s="2" t="s">
        <v>305</v>
      </c>
      <c r="G24" s="2" t="s">
        <v>305</v>
      </c>
      <c r="H24" s="2" t="s">
        <v>305</v>
      </c>
      <c r="I24" s="2" t="s">
        <v>305</v>
      </c>
      <c r="J24" s="2" t="s">
        <v>305</v>
      </c>
      <c r="K24" s="2" t="s">
        <v>305</v>
      </c>
      <c r="L24" s="2" t="s">
        <v>305</v>
      </c>
      <c r="M24" s="2" t="s">
        <v>305</v>
      </c>
      <c r="N24" s="2" t="s">
        <v>305</v>
      </c>
      <c r="O24" s="2" t="s">
        <v>305</v>
      </c>
      <c r="P24" s="2" t="s">
        <v>305</v>
      </c>
      <c r="Q24" s="2" t="s">
        <v>305</v>
      </c>
      <c r="R24" s="2" t="s">
        <v>305</v>
      </c>
      <c r="S24" s="2" t="s">
        <v>305</v>
      </c>
      <c r="T24" s="2" t="s">
        <v>305</v>
      </c>
      <c r="U24" s="2" t="s">
        <v>305</v>
      </c>
      <c r="V24" s="2" t="s">
        <v>305</v>
      </c>
      <c r="W24" s="2" t="s">
        <v>305</v>
      </c>
      <c r="Y24" s="1"/>
      <c r="Z24" s="19" t="s">
        <v>308</v>
      </c>
      <c r="AA24" s="1">
        <v>0</v>
      </c>
      <c r="AB24" s="2" t="s">
        <v>305</v>
      </c>
      <c r="AC24" s="2" t="s">
        <v>305</v>
      </c>
      <c r="AD24" s="2" t="s">
        <v>305</v>
      </c>
      <c r="AE24" s="2" t="s">
        <v>305</v>
      </c>
      <c r="AF24" s="2" t="s">
        <v>305</v>
      </c>
      <c r="AG24" s="2" t="s">
        <v>305</v>
      </c>
      <c r="AH24" s="2" t="s">
        <v>305</v>
      </c>
      <c r="AI24" s="2" t="s">
        <v>305</v>
      </c>
      <c r="AJ24" s="2" t="s">
        <v>305</v>
      </c>
      <c r="AK24" s="2" t="s">
        <v>305</v>
      </c>
      <c r="AL24" s="2" t="s">
        <v>305</v>
      </c>
      <c r="AM24" s="2" t="s">
        <v>305</v>
      </c>
      <c r="AN24" s="2" t="s">
        <v>305</v>
      </c>
      <c r="AO24" s="2" t="s">
        <v>305</v>
      </c>
      <c r="AP24" s="2" t="s">
        <v>305</v>
      </c>
      <c r="AQ24" s="2" t="s">
        <v>305</v>
      </c>
      <c r="AR24" s="2" t="s">
        <v>305</v>
      </c>
      <c r="AS24" s="2" t="s">
        <v>305</v>
      </c>
      <c r="AT24" s="2" t="s">
        <v>305</v>
      </c>
      <c r="AU24" s="2" t="s">
        <v>305</v>
      </c>
      <c r="AW24" s="22"/>
      <c r="AX24" s="29" t="s">
        <v>309</v>
      </c>
      <c r="AY24" s="22">
        <v>0</v>
      </c>
      <c r="AZ24" s="23" t="s">
        <v>307</v>
      </c>
      <c r="BA24" s="23" t="s">
        <v>307</v>
      </c>
      <c r="BB24" s="23" t="s">
        <v>307</v>
      </c>
      <c r="BC24" s="23" t="s">
        <v>307</v>
      </c>
      <c r="BD24" s="23" t="s">
        <v>307</v>
      </c>
      <c r="BE24" s="23" t="s">
        <v>307</v>
      </c>
      <c r="BF24" s="23" t="s">
        <v>307</v>
      </c>
      <c r="BG24" s="23" t="s">
        <v>307</v>
      </c>
      <c r="BH24" s="23" t="s">
        <v>307</v>
      </c>
      <c r="BI24" s="23" t="s">
        <v>307</v>
      </c>
      <c r="BJ24" s="23" t="s">
        <v>307</v>
      </c>
      <c r="BK24" s="23" t="s">
        <v>307</v>
      </c>
      <c r="BL24" s="23" t="s">
        <v>307</v>
      </c>
      <c r="BM24" s="23" t="s">
        <v>307</v>
      </c>
      <c r="BN24" s="23" t="s">
        <v>307</v>
      </c>
      <c r="BO24" s="23" t="s">
        <v>307</v>
      </c>
      <c r="BP24" s="23" t="s">
        <v>307</v>
      </c>
      <c r="BQ24" s="23" t="s">
        <v>307</v>
      </c>
      <c r="BR24" s="23" t="s">
        <v>307</v>
      </c>
      <c r="BS24" s="23" t="s">
        <v>307</v>
      </c>
      <c r="BT24" s="38"/>
      <c r="BU24" s="22"/>
      <c r="BV24" s="29" t="s">
        <v>309</v>
      </c>
      <c r="BW24" s="22">
        <v>0</v>
      </c>
      <c r="BX24" s="23" t="s">
        <v>307</v>
      </c>
      <c r="BY24" s="23" t="s">
        <v>307</v>
      </c>
      <c r="BZ24" s="23" t="s">
        <v>307</v>
      </c>
      <c r="CA24" s="23" t="s">
        <v>307</v>
      </c>
      <c r="CB24" s="23" t="s">
        <v>307</v>
      </c>
      <c r="CC24" s="23" t="s">
        <v>307</v>
      </c>
      <c r="CD24" s="23" t="s">
        <v>307</v>
      </c>
      <c r="CE24" s="23" t="s">
        <v>307</v>
      </c>
      <c r="CF24" s="23" t="s">
        <v>307</v>
      </c>
      <c r="CG24" s="23" t="s">
        <v>307</v>
      </c>
      <c r="CH24" s="23" t="s">
        <v>307</v>
      </c>
      <c r="CI24" s="23" t="s">
        <v>307</v>
      </c>
      <c r="CJ24" s="23" t="s">
        <v>307</v>
      </c>
      <c r="CK24" s="23" t="s">
        <v>307</v>
      </c>
      <c r="CL24" s="23" t="s">
        <v>307</v>
      </c>
      <c r="CM24" s="23" t="s">
        <v>307</v>
      </c>
      <c r="CN24" s="23" t="s">
        <v>307</v>
      </c>
      <c r="CO24" s="23" t="s">
        <v>307</v>
      </c>
      <c r="CP24" s="23" t="s">
        <v>307</v>
      </c>
      <c r="CQ24" s="23" t="s">
        <v>307</v>
      </c>
      <c r="CR24" s="38"/>
      <c r="CS24" s="22"/>
      <c r="CT24" s="29" t="s">
        <v>309</v>
      </c>
      <c r="CU24" s="22">
        <v>0</v>
      </c>
      <c r="CV24" s="23" t="s">
        <v>307</v>
      </c>
      <c r="CW24" s="23" t="s">
        <v>307</v>
      </c>
      <c r="CX24" s="23" t="s">
        <v>307</v>
      </c>
      <c r="CY24" s="23" t="s">
        <v>307</v>
      </c>
      <c r="CZ24" s="23" t="s">
        <v>307</v>
      </c>
      <c r="DA24" s="23" t="s">
        <v>307</v>
      </c>
      <c r="DB24" s="23" t="s">
        <v>307</v>
      </c>
      <c r="DC24" s="23" t="s">
        <v>307</v>
      </c>
      <c r="DD24" s="23" t="s">
        <v>307</v>
      </c>
      <c r="DE24" s="23" t="s">
        <v>307</v>
      </c>
      <c r="DF24" s="23" t="s">
        <v>307</v>
      </c>
      <c r="DG24" s="23" t="s">
        <v>307</v>
      </c>
      <c r="DH24" s="23" t="s">
        <v>307</v>
      </c>
      <c r="DI24" s="23" t="s">
        <v>307</v>
      </c>
      <c r="DJ24" s="23" t="s">
        <v>307</v>
      </c>
      <c r="DK24" s="23" t="s">
        <v>307</v>
      </c>
      <c r="DL24" s="23" t="s">
        <v>307</v>
      </c>
      <c r="DM24" s="23" t="s">
        <v>307</v>
      </c>
      <c r="DN24" s="23" t="s">
        <v>307</v>
      </c>
      <c r="DO24" s="23" t="s">
        <v>307</v>
      </c>
      <c r="DP24" s="38"/>
      <c r="DQ24" s="22"/>
      <c r="DR24" s="29" t="s">
        <v>309</v>
      </c>
      <c r="DS24" s="22">
        <v>0</v>
      </c>
      <c r="DT24" s="23" t="s">
        <v>307</v>
      </c>
      <c r="DU24" s="23" t="s">
        <v>307</v>
      </c>
      <c r="DV24" s="23" t="s">
        <v>307</v>
      </c>
      <c r="DW24" s="23" t="s">
        <v>307</v>
      </c>
      <c r="DX24" s="23" t="s">
        <v>307</v>
      </c>
      <c r="DY24" s="23" t="s">
        <v>307</v>
      </c>
      <c r="DZ24" s="23" t="s">
        <v>307</v>
      </c>
      <c r="EA24" s="23" t="s">
        <v>307</v>
      </c>
      <c r="EB24" s="23" t="s">
        <v>307</v>
      </c>
      <c r="EC24" s="23" t="s">
        <v>307</v>
      </c>
      <c r="ED24" s="23" t="s">
        <v>307</v>
      </c>
      <c r="EE24" s="23" t="s">
        <v>307</v>
      </c>
      <c r="EF24" s="23" t="s">
        <v>307</v>
      </c>
      <c r="EG24" s="23" t="s">
        <v>307</v>
      </c>
      <c r="EH24" s="23" t="s">
        <v>307</v>
      </c>
      <c r="EI24" s="23" t="s">
        <v>307</v>
      </c>
      <c r="EJ24" s="23" t="s">
        <v>307</v>
      </c>
      <c r="EK24" s="23" t="s">
        <v>307</v>
      </c>
      <c r="EL24" s="23" t="s">
        <v>307</v>
      </c>
      <c r="EM24" s="23" t="s">
        <v>307</v>
      </c>
      <c r="EO24" s="1"/>
      <c r="EP24" s="10" t="s">
        <v>308</v>
      </c>
      <c r="EQ24" s="1">
        <v>0</v>
      </c>
      <c r="ER24" s="2" t="s">
        <v>305</v>
      </c>
      <c r="ES24" s="2" t="s">
        <v>305</v>
      </c>
      <c r="ET24" s="2" t="s">
        <v>305</v>
      </c>
      <c r="EU24" s="2" t="s">
        <v>305</v>
      </c>
      <c r="EV24" s="2" t="s">
        <v>305</v>
      </c>
      <c r="EW24" s="2" t="s">
        <v>305</v>
      </c>
      <c r="EX24" s="2" t="s">
        <v>305</v>
      </c>
      <c r="EY24" s="2" t="s">
        <v>305</v>
      </c>
      <c r="EZ24" s="2" t="s">
        <v>305</v>
      </c>
      <c r="FA24" s="2" t="s">
        <v>305</v>
      </c>
      <c r="FB24" s="2" t="s">
        <v>305</v>
      </c>
      <c r="FC24" s="2" t="s">
        <v>305</v>
      </c>
      <c r="FD24" s="2" t="s">
        <v>305</v>
      </c>
      <c r="FE24" s="2" t="s">
        <v>305</v>
      </c>
      <c r="FF24" s="2" t="s">
        <v>305</v>
      </c>
      <c r="FG24" s="2" t="s">
        <v>305</v>
      </c>
      <c r="FH24" s="2" t="s">
        <v>305</v>
      </c>
      <c r="FI24" s="2" t="s">
        <v>305</v>
      </c>
      <c r="FJ24" s="2" t="s">
        <v>305</v>
      </c>
      <c r="FK24" s="2" t="s">
        <v>305</v>
      </c>
      <c r="FM24" s="1"/>
      <c r="FN24" s="10" t="s">
        <v>308</v>
      </c>
      <c r="FO24" s="1">
        <v>0</v>
      </c>
      <c r="FP24" s="2" t="s">
        <v>305</v>
      </c>
      <c r="FQ24" s="2" t="s">
        <v>305</v>
      </c>
      <c r="FR24" s="2" t="s">
        <v>305</v>
      </c>
      <c r="FS24" s="2" t="s">
        <v>305</v>
      </c>
      <c r="FT24" s="2" t="s">
        <v>305</v>
      </c>
      <c r="FU24" s="2" t="s">
        <v>305</v>
      </c>
      <c r="FV24" s="2" t="s">
        <v>305</v>
      </c>
      <c r="FW24" s="2" t="s">
        <v>305</v>
      </c>
      <c r="FX24" s="2" t="s">
        <v>305</v>
      </c>
      <c r="FY24" s="2" t="s">
        <v>305</v>
      </c>
      <c r="FZ24" s="2" t="s">
        <v>305</v>
      </c>
      <c r="GA24" s="2" t="s">
        <v>305</v>
      </c>
      <c r="GB24" s="2" t="s">
        <v>305</v>
      </c>
      <c r="GC24" s="2" t="s">
        <v>305</v>
      </c>
      <c r="GD24" s="2" t="s">
        <v>305</v>
      </c>
      <c r="GE24" s="2" t="s">
        <v>305</v>
      </c>
      <c r="GF24" s="2" t="s">
        <v>305</v>
      </c>
      <c r="GG24" s="2" t="s">
        <v>305</v>
      </c>
      <c r="GH24" s="2" t="s">
        <v>305</v>
      </c>
      <c r="GI24" s="2" t="s">
        <v>305</v>
      </c>
      <c r="GK24" s="1"/>
      <c r="GL24" s="10" t="s">
        <v>308</v>
      </c>
      <c r="GM24" s="1">
        <v>0</v>
      </c>
      <c r="GN24" s="2" t="s">
        <v>305</v>
      </c>
      <c r="GO24" s="2" t="s">
        <v>305</v>
      </c>
      <c r="GP24" s="2" t="s">
        <v>305</v>
      </c>
      <c r="GQ24" s="2" t="s">
        <v>305</v>
      </c>
      <c r="GR24" s="2" t="s">
        <v>305</v>
      </c>
      <c r="GS24" s="2" t="s">
        <v>305</v>
      </c>
      <c r="GT24" s="2" t="s">
        <v>305</v>
      </c>
      <c r="GU24" s="2" t="s">
        <v>305</v>
      </c>
      <c r="GV24" s="2" t="s">
        <v>305</v>
      </c>
      <c r="GW24" s="2" t="s">
        <v>305</v>
      </c>
      <c r="GX24" s="2" t="s">
        <v>305</v>
      </c>
      <c r="GY24" s="2" t="s">
        <v>305</v>
      </c>
      <c r="GZ24" s="2" t="s">
        <v>305</v>
      </c>
      <c r="HA24" s="2" t="s">
        <v>305</v>
      </c>
      <c r="HB24" s="2" t="s">
        <v>305</v>
      </c>
      <c r="HC24" s="2" t="s">
        <v>305</v>
      </c>
      <c r="HD24" s="2" t="s">
        <v>305</v>
      </c>
      <c r="HE24" s="2" t="s">
        <v>305</v>
      </c>
      <c r="HF24" s="2" t="s">
        <v>305</v>
      </c>
      <c r="HG24" s="2" t="s">
        <v>305</v>
      </c>
    </row>
    <row r="25" spans="1:215" ht="15">
      <c r="A25" s="300"/>
      <c r="B25" s="300"/>
      <c r="C25" s="1"/>
      <c r="D25" s="1"/>
      <c r="E25" s="1"/>
      <c r="F25" s="1"/>
      <c r="G25" s="1"/>
      <c r="H25" s="1"/>
      <c r="I25" s="1"/>
      <c r="J25" s="1"/>
      <c r="K25" s="1"/>
      <c r="L25" s="1"/>
      <c r="M25" s="1"/>
      <c r="N25" s="1"/>
      <c r="O25" s="1"/>
      <c r="P25" s="1"/>
      <c r="Q25" s="1"/>
      <c r="R25" s="1"/>
      <c r="S25" s="1"/>
      <c r="T25" s="1"/>
      <c r="U25" s="1"/>
      <c r="V25" s="1"/>
      <c r="W25" s="1"/>
      <c r="Y25" s="300"/>
      <c r="Z25" s="300"/>
      <c r="AA25" s="1"/>
      <c r="AB25" s="1"/>
      <c r="AC25" s="1"/>
      <c r="AD25" s="1"/>
      <c r="AE25" s="1"/>
      <c r="AF25" s="1"/>
      <c r="AG25" s="1"/>
      <c r="AH25" s="1"/>
      <c r="AI25" s="1"/>
      <c r="AJ25" s="1"/>
      <c r="AK25" s="1"/>
      <c r="AL25" s="1"/>
      <c r="AM25" s="1"/>
      <c r="AN25" s="1"/>
      <c r="AO25" s="1"/>
      <c r="AP25" s="1"/>
      <c r="AQ25" s="1"/>
      <c r="AR25" s="1"/>
      <c r="AS25" s="1"/>
      <c r="AT25" s="1"/>
      <c r="AU25" s="1"/>
      <c r="AW25" s="310"/>
      <c r="AX25" s="310"/>
      <c r="AY25" s="22"/>
      <c r="AZ25" s="22"/>
      <c r="BA25" s="22"/>
      <c r="BB25" s="22"/>
      <c r="BC25" s="22"/>
      <c r="BD25" s="22"/>
      <c r="BE25" s="22"/>
      <c r="BF25" s="22"/>
      <c r="BG25" s="22"/>
      <c r="BH25" s="22"/>
      <c r="BI25" s="22"/>
      <c r="BJ25" s="22"/>
      <c r="BK25" s="22"/>
      <c r="BL25" s="22"/>
      <c r="BM25" s="22"/>
      <c r="BN25" s="22"/>
      <c r="BO25" s="22"/>
      <c r="BP25" s="22"/>
      <c r="BQ25" s="22"/>
      <c r="BR25" s="22"/>
      <c r="BS25" s="22"/>
      <c r="BT25" s="38"/>
      <c r="BU25" s="310"/>
      <c r="BV25" s="310"/>
      <c r="BW25" s="22"/>
      <c r="BX25" s="22"/>
      <c r="BY25" s="22"/>
      <c r="BZ25" s="22"/>
      <c r="CA25" s="22"/>
      <c r="CB25" s="22"/>
      <c r="CC25" s="22"/>
      <c r="CD25" s="22"/>
      <c r="CE25" s="22"/>
      <c r="CF25" s="22"/>
      <c r="CG25" s="22"/>
      <c r="CH25" s="22"/>
      <c r="CI25" s="22"/>
      <c r="CJ25" s="22"/>
      <c r="CK25" s="22"/>
      <c r="CL25" s="22"/>
      <c r="CM25" s="22"/>
      <c r="CN25" s="22"/>
      <c r="CO25" s="22"/>
      <c r="CP25" s="22"/>
      <c r="CQ25" s="22"/>
      <c r="CR25" s="38"/>
      <c r="CS25" s="310"/>
      <c r="CT25" s="310"/>
      <c r="CU25" s="22"/>
      <c r="CV25" s="22"/>
      <c r="CW25" s="22"/>
      <c r="CX25" s="22"/>
      <c r="CY25" s="22"/>
      <c r="CZ25" s="22"/>
      <c r="DA25" s="22"/>
      <c r="DB25" s="22"/>
      <c r="DC25" s="22"/>
      <c r="DD25" s="22"/>
      <c r="DE25" s="22"/>
      <c r="DF25" s="22"/>
      <c r="DG25" s="22"/>
      <c r="DH25" s="22"/>
      <c r="DI25" s="22"/>
      <c r="DJ25" s="22"/>
      <c r="DK25" s="22"/>
      <c r="DL25" s="22"/>
      <c r="DM25" s="22"/>
      <c r="DN25" s="22"/>
      <c r="DO25" s="22"/>
      <c r="DP25" s="38"/>
      <c r="DQ25" s="310"/>
      <c r="DR25" s="310"/>
      <c r="DS25" s="22"/>
      <c r="DT25" s="22"/>
      <c r="DU25" s="22"/>
      <c r="DV25" s="22"/>
      <c r="DW25" s="22"/>
      <c r="DX25" s="22"/>
      <c r="DY25" s="22"/>
      <c r="DZ25" s="22"/>
      <c r="EA25" s="22"/>
      <c r="EB25" s="22"/>
      <c r="EC25" s="22"/>
      <c r="ED25" s="22"/>
      <c r="EE25" s="22"/>
      <c r="EF25" s="22"/>
      <c r="EG25" s="22"/>
      <c r="EH25" s="22"/>
      <c r="EI25" s="22"/>
      <c r="EJ25" s="22"/>
      <c r="EK25" s="22"/>
      <c r="EL25" s="22"/>
      <c r="EM25" s="22"/>
      <c r="EO25" s="300"/>
      <c r="EP25" s="300"/>
      <c r="EQ25" s="1"/>
      <c r="ER25" s="1"/>
      <c r="ES25" s="1"/>
      <c r="ET25" s="1"/>
      <c r="EU25" s="1"/>
      <c r="EV25" s="1"/>
      <c r="EW25" s="1"/>
      <c r="EX25" s="1"/>
      <c r="EY25" s="1"/>
      <c r="EZ25" s="1"/>
      <c r="FA25" s="1"/>
      <c r="FB25" s="1"/>
      <c r="FC25" s="1"/>
      <c r="FD25" s="1"/>
      <c r="FE25" s="1"/>
      <c r="FF25" s="1"/>
      <c r="FG25" s="1"/>
      <c r="FH25" s="1"/>
      <c r="FI25" s="1"/>
      <c r="FJ25" s="1"/>
      <c r="FK25" s="1"/>
      <c r="FM25" s="300"/>
      <c r="FN25" s="300"/>
      <c r="FO25" s="1"/>
      <c r="FP25" s="1"/>
      <c r="FQ25" s="1"/>
      <c r="FR25" s="1"/>
      <c r="FS25" s="1"/>
      <c r="FT25" s="1"/>
      <c r="FU25" s="1"/>
      <c r="FV25" s="1"/>
      <c r="FW25" s="1"/>
      <c r="FX25" s="1"/>
      <c r="FY25" s="1"/>
      <c r="FZ25" s="1"/>
      <c r="GA25" s="1"/>
      <c r="GB25" s="1"/>
      <c r="GC25" s="1"/>
      <c r="GD25" s="1"/>
      <c r="GE25" s="1"/>
      <c r="GF25" s="1"/>
      <c r="GG25" s="1"/>
      <c r="GH25" s="1"/>
      <c r="GI25" s="1"/>
      <c r="GK25" s="300"/>
      <c r="GL25" s="300"/>
      <c r="GM25" s="1"/>
      <c r="GN25" s="1"/>
      <c r="GO25" s="1"/>
      <c r="GP25" s="1"/>
      <c r="GQ25" s="1"/>
      <c r="GR25" s="1"/>
      <c r="GS25" s="1"/>
      <c r="GT25" s="1"/>
      <c r="GU25" s="1"/>
      <c r="GV25" s="1"/>
      <c r="GW25" s="1"/>
      <c r="GX25" s="1"/>
      <c r="GY25" s="1"/>
      <c r="GZ25" s="1"/>
      <c r="HA25" s="1"/>
      <c r="HB25" s="1"/>
      <c r="HC25" s="1"/>
      <c r="HD25" s="1"/>
      <c r="HE25" s="1"/>
      <c r="HF25" s="1"/>
      <c r="HG25" s="1"/>
    </row>
    <row r="26" spans="1:215" ht="15">
      <c r="A26" s="1"/>
      <c r="B26" s="12" t="s">
        <v>313</v>
      </c>
      <c r="C26" s="1"/>
      <c r="D26" s="1"/>
      <c r="E26" s="1"/>
      <c r="F26" s="1"/>
      <c r="G26" s="1"/>
      <c r="H26" s="1"/>
      <c r="I26" s="1"/>
      <c r="J26" s="1"/>
      <c r="K26" s="1"/>
      <c r="L26" s="1"/>
      <c r="M26" s="1"/>
      <c r="N26" s="1"/>
      <c r="O26" s="1"/>
      <c r="P26" s="1"/>
      <c r="Q26" s="1"/>
      <c r="R26" s="1"/>
      <c r="S26" s="1"/>
      <c r="T26" s="1"/>
      <c r="U26" s="1"/>
      <c r="V26" s="1"/>
      <c r="W26" s="1"/>
      <c r="Y26" s="1"/>
      <c r="Z26" s="12" t="s">
        <v>313</v>
      </c>
      <c r="AA26" s="1"/>
      <c r="AB26" s="1"/>
      <c r="AC26" s="1"/>
      <c r="AD26" s="1"/>
      <c r="AE26" s="1"/>
      <c r="AF26" s="1"/>
      <c r="AG26" s="1"/>
      <c r="AH26" s="1"/>
      <c r="AI26" s="1"/>
      <c r="AJ26" s="1"/>
      <c r="AK26" s="1"/>
      <c r="AL26" s="1"/>
      <c r="AM26" s="1"/>
      <c r="AN26" s="1"/>
      <c r="AO26" s="1"/>
      <c r="AP26" s="1"/>
      <c r="AQ26" s="1"/>
      <c r="AR26" s="1"/>
      <c r="AS26" s="1"/>
      <c r="AT26" s="1"/>
      <c r="AU26" s="1"/>
      <c r="AW26" s="22"/>
      <c r="AX26" s="30" t="s">
        <v>314</v>
      </c>
      <c r="AY26" s="22"/>
      <c r="AZ26" s="22"/>
      <c r="BA26" s="22"/>
      <c r="BB26" s="22"/>
      <c r="BC26" s="22"/>
      <c r="BD26" s="22"/>
      <c r="BE26" s="22"/>
      <c r="BF26" s="22"/>
      <c r="BG26" s="22"/>
      <c r="BH26" s="22"/>
      <c r="BI26" s="22"/>
      <c r="BJ26" s="22"/>
      <c r="BK26" s="22"/>
      <c r="BL26" s="22"/>
      <c r="BM26" s="22"/>
      <c r="BN26" s="22"/>
      <c r="BO26" s="22"/>
      <c r="BP26" s="22"/>
      <c r="BQ26" s="22"/>
      <c r="BR26" s="22"/>
      <c r="BS26" s="22"/>
      <c r="BT26" s="38"/>
      <c r="BU26" s="22"/>
      <c r="BV26" s="30" t="s">
        <v>314</v>
      </c>
      <c r="BW26" s="22"/>
      <c r="BX26" s="22"/>
      <c r="BY26" s="22"/>
      <c r="BZ26" s="22"/>
      <c r="CA26" s="22"/>
      <c r="CB26" s="22"/>
      <c r="CC26" s="22"/>
      <c r="CD26" s="22"/>
      <c r="CE26" s="22"/>
      <c r="CF26" s="22"/>
      <c r="CG26" s="22"/>
      <c r="CH26" s="22"/>
      <c r="CI26" s="22"/>
      <c r="CJ26" s="22"/>
      <c r="CK26" s="22"/>
      <c r="CL26" s="22"/>
      <c r="CM26" s="22"/>
      <c r="CN26" s="22"/>
      <c r="CO26" s="22"/>
      <c r="CP26" s="22"/>
      <c r="CQ26" s="22"/>
      <c r="CR26" s="38"/>
      <c r="CS26" s="22"/>
      <c r="CT26" s="30" t="s">
        <v>314</v>
      </c>
      <c r="CU26" s="22"/>
      <c r="CV26" s="22"/>
      <c r="CW26" s="22"/>
      <c r="CX26" s="22"/>
      <c r="CY26" s="22"/>
      <c r="CZ26" s="22"/>
      <c r="DA26" s="22"/>
      <c r="DB26" s="22"/>
      <c r="DC26" s="22"/>
      <c r="DD26" s="22"/>
      <c r="DE26" s="22"/>
      <c r="DF26" s="22"/>
      <c r="DG26" s="22"/>
      <c r="DH26" s="22"/>
      <c r="DI26" s="22"/>
      <c r="DJ26" s="22"/>
      <c r="DK26" s="22"/>
      <c r="DL26" s="22"/>
      <c r="DM26" s="22"/>
      <c r="DN26" s="22"/>
      <c r="DO26" s="22"/>
      <c r="DP26" s="38"/>
      <c r="DQ26" s="22"/>
      <c r="DR26" s="30" t="s">
        <v>314</v>
      </c>
      <c r="DS26" s="22"/>
      <c r="DT26" s="22"/>
      <c r="DU26" s="22"/>
      <c r="DV26" s="22"/>
      <c r="DW26" s="22"/>
      <c r="DX26" s="22"/>
      <c r="DY26" s="22"/>
      <c r="DZ26" s="22"/>
      <c r="EA26" s="22"/>
      <c r="EB26" s="22"/>
      <c r="EC26" s="22"/>
      <c r="ED26" s="22"/>
      <c r="EE26" s="22"/>
      <c r="EF26" s="22"/>
      <c r="EG26" s="22"/>
      <c r="EH26" s="22"/>
      <c r="EI26" s="22"/>
      <c r="EJ26" s="22"/>
      <c r="EK26" s="22"/>
      <c r="EL26" s="22"/>
      <c r="EM26" s="22"/>
      <c r="EO26" s="1"/>
      <c r="EP26" s="12" t="s">
        <v>313</v>
      </c>
      <c r="EQ26" s="1"/>
      <c r="ER26" s="1"/>
      <c r="ES26" s="1"/>
      <c r="ET26" s="1"/>
      <c r="EU26" s="1"/>
      <c r="EV26" s="1"/>
      <c r="EW26" s="1"/>
      <c r="EX26" s="1"/>
      <c r="EY26" s="1"/>
      <c r="EZ26" s="1"/>
      <c r="FA26" s="1"/>
      <c r="FB26" s="1"/>
      <c r="FC26" s="1"/>
      <c r="FD26" s="1"/>
      <c r="FE26" s="1"/>
      <c r="FF26" s="1"/>
      <c r="FG26" s="1"/>
      <c r="FH26" s="1"/>
      <c r="FI26" s="1"/>
      <c r="FJ26" s="1"/>
      <c r="FK26" s="1"/>
      <c r="FM26" s="1"/>
      <c r="FN26" s="12" t="s">
        <v>313</v>
      </c>
      <c r="FO26" s="1"/>
      <c r="FP26" s="1"/>
      <c r="FQ26" s="1"/>
      <c r="FR26" s="1"/>
      <c r="FS26" s="1"/>
      <c r="FT26" s="1"/>
      <c r="FU26" s="1"/>
      <c r="FV26" s="1"/>
      <c r="FW26" s="1"/>
      <c r="FX26" s="1"/>
      <c r="FY26" s="1"/>
      <c r="FZ26" s="1"/>
      <c r="GA26" s="1"/>
      <c r="GB26" s="1"/>
      <c r="GC26" s="1"/>
      <c r="GD26" s="1"/>
      <c r="GE26" s="1"/>
      <c r="GF26" s="1"/>
      <c r="GG26" s="1"/>
      <c r="GH26" s="1"/>
      <c r="GI26" s="1"/>
      <c r="GK26" s="1"/>
      <c r="GL26" s="12" t="s">
        <v>313</v>
      </c>
      <c r="GM26" s="1"/>
      <c r="GN26" s="1"/>
      <c r="GO26" s="1"/>
      <c r="GP26" s="1"/>
      <c r="GQ26" s="1"/>
      <c r="GR26" s="1"/>
      <c r="GS26" s="1"/>
      <c r="GT26" s="1"/>
      <c r="GU26" s="1"/>
      <c r="GV26" s="1"/>
      <c r="GW26" s="1"/>
      <c r="GX26" s="1"/>
      <c r="GY26" s="1"/>
      <c r="GZ26" s="1"/>
      <c r="HA26" s="1"/>
      <c r="HB26" s="1"/>
      <c r="HC26" s="1"/>
      <c r="HD26" s="1"/>
      <c r="HE26" s="1"/>
      <c r="HF26" s="1"/>
      <c r="HG26" s="1"/>
    </row>
    <row r="27" spans="1:215" ht="15">
      <c r="A27" s="1"/>
      <c r="B27" s="13" t="s">
        <v>545</v>
      </c>
      <c r="C27" s="1">
        <v>107</v>
      </c>
      <c r="D27" s="1">
        <v>127</v>
      </c>
      <c r="E27" s="1">
        <v>123</v>
      </c>
      <c r="F27" s="1">
        <v>111</v>
      </c>
      <c r="G27" s="1">
        <v>91</v>
      </c>
      <c r="H27" s="1">
        <v>92</v>
      </c>
      <c r="I27" s="1">
        <v>107</v>
      </c>
      <c r="J27" s="1">
        <v>106</v>
      </c>
      <c r="K27" s="1">
        <v>96</v>
      </c>
      <c r="L27" s="1">
        <v>100</v>
      </c>
      <c r="M27" s="1">
        <v>106</v>
      </c>
      <c r="N27" s="1">
        <v>132</v>
      </c>
      <c r="O27" s="1">
        <v>123</v>
      </c>
      <c r="P27" s="1">
        <v>108</v>
      </c>
      <c r="Q27" s="1">
        <v>117</v>
      </c>
      <c r="R27" s="1">
        <v>124</v>
      </c>
      <c r="S27" s="1">
        <v>131</v>
      </c>
      <c r="T27" s="1">
        <v>136</v>
      </c>
      <c r="U27" s="1">
        <v>143</v>
      </c>
      <c r="V27" s="1">
        <v>138</v>
      </c>
      <c r="W27" s="1">
        <v>131</v>
      </c>
      <c r="Y27" s="1"/>
      <c r="Z27" s="13" t="s">
        <v>545</v>
      </c>
      <c r="AA27" s="1">
        <v>470</v>
      </c>
      <c r="AB27" s="1">
        <v>529</v>
      </c>
      <c r="AC27" s="1">
        <v>488</v>
      </c>
      <c r="AD27" s="1">
        <v>670</v>
      </c>
      <c r="AE27" s="1">
        <v>645</v>
      </c>
      <c r="AF27" s="1">
        <v>559</v>
      </c>
      <c r="AG27" s="1">
        <v>652</v>
      </c>
      <c r="AH27" s="1">
        <v>679</v>
      </c>
      <c r="AI27" s="1">
        <v>714</v>
      </c>
      <c r="AJ27" s="1">
        <v>699</v>
      </c>
      <c r="AK27" s="1">
        <v>752</v>
      </c>
      <c r="AL27" s="1">
        <v>873</v>
      </c>
      <c r="AM27" s="1">
        <v>769</v>
      </c>
      <c r="AN27" s="1">
        <v>723</v>
      </c>
      <c r="AO27" s="1">
        <v>696</v>
      </c>
      <c r="AP27" s="1">
        <v>767</v>
      </c>
      <c r="AQ27" s="1">
        <v>763</v>
      </c>
      <c r="AR27" s="1">
        <v>818</v>
      </c>
      <c r="AS27" s="1">
        <v>904</v>
      </c>
      <c r="AT27" s="1">
        <v>890</v>
      </c>
      <c r="AU27" s="1">
        <v>783</v>
      </c>
      <c r="AW27" s="22"/>
      <c r="AX27" s="31" t="s">
        <v>546</v>
      </c>
      <c r="AY27" s="22">
        <v>539</v>
      </c>
      <c r="AZ27" s="22">
        <v>667</v>
      </c>
      <c r="BA27" s="22">
        <v>580</v>
      </c>
      <c r="BB27" s="22">
        <v>668</v>
      </c>
      <c r="BC27" s="22">
        <v>586</v>
      </c>
      <c r="BD27" s="22">
        <v>648</v>
      </c>
      <c r="BE27" s="22">
        <v>778</v>
      </c>
      <c r="BF27" s="22">
        <v>702</v>
      </c>
      <c r="BG27" s="22">
        <v>644</v>
      </c>
      <c r="BH27" s="22">
        <v>631</v>
      </c>
      <c r="BI27" s="22">
        <v>730</v>
      </c>
      <c r="BJ27" s="22">
        <v>932</v>
      </c>
      <c r="BK27" s="22">
        <v>753</v>
      </c>
      <c r="BL27" s="22">
        <v>593</v>
      </c>
      <c r="BM27" s="22">
        <v>588</v>
      </c>
      <c r="BN27" s="22">
        <v>626</v>
      </c>
      <c r="BO27" s="22">
        <v>711</v>
      </c>
      <c r="BP27" s="22">
        <v>640</v>
      </c>
      <c r="BQ27" s="22">
        <v>658</v>
      </c>
      <c r="BR27" s="22">
        <v>624</v>
      </c>
      <c r="BS27" s="22">
        <v>584</v>
      </c>
      <c r="BT27" s="38"/>
      <c r="BU27" s="22"/>
      <c r="BV27" s="31" t="s">
        <v>546</v>
      </c>
      <c r="BW27" s="35">
        <v>3506</v>
      </c>
      <c r="BX27" s="35">
        <v>2934</v>
      </c>
      <c r="BY27" s="35">
        <v>3205</v>
      </c>
      <c r="BZ27" s="35">
        <v>3679</v>
      </c>
      <c r="CA27" s="35">
        <v>4618</v>
      </c>
      <c r="CB27" s="35">
        <v>3764</v>
      </c>
      <c r="CC27" s="35">
        <v>4137</v>
      </c>
      <c r="CD27" s="35">
        <v>4985</v>
      </c>
      <c r="CE27" s="35">
        <v>5545</v>
      </c>
      <c r="CF27" s="35">
        <v>4860</v>
      </c>
      <c r="CG27" s="35">
        <v>5824</v>
      </c>
      <c r="CH27" s="35">
        <v>6085</v>
      </c>
      <c r="CI27" s="35">
        <v>5838</v>
      </c>
      <c r="CJ27" s="35">
        <v>5783</v>
      </c>
      <c r="CK27" s="35">
        <v>5323</v>
      </c>
      <c r="CL27" s="35">
        <v>5542</v>
      </c>
      <c r="CM27" s="35">
        <v>5629</v>
      </c>
      <c r="CN27" s="35">
        <v>6131</v>
      </c>
      <c r="CO27" s="35">
        <v>6249</v>
      </c>
      <c r="CP27" s="35">
        <v>6325</v>
      </c>
      <c r="CQ27" s="35">
        <v>5401</v>
      </c>
      <c r="CR27" s="38"/>
      <c r="CS27" s="22"/>
      <c r="CT27" s="31" t="s">
        <v>546</v>
      </c>
      <c r="CU27" s="35">
        <v>7402</v>
      </c>
      <c r="CV27" s="35">
        <v>8150</v>
      </c>
      <c r="CW27" s="35">
        <v>7844</v>
      </c>
      <c r="CX27" s="35">
        <v>9305</v>
      </c>
      <c r="CY27" s="35">
        <v>8756</v>
      </c>
      <c r="CZ27" s="35">
        <v>7569</v>
      </c>
      <c r="DA27" s="35">
        <v>8641</v>
      </c>
      <c r="DB27" s="35">
        <v>9662</v>
      </c>
      <c r="DC27" s="35">
        <v>9275</v>
      </c>
      <c r="DD27" s="35">
        <v>9546</v>
      </c>
      <c r="DE27" s="35">
        <v>10922</v>
      </c>
      <c r="DF27" s="35">
        <v>10812</v>
      </c>
      <c r="DG27" s="35">
        <v>9918</v>
      </c>
      <c r="DH27" s="35">
        <v>9958</v>
      </c>
      <c r="DI27" s="35">
        <v>9932</v>
      </c>
      <c r="DJ27" s="35">
        <v>9779</v>
      </c>
      <c r="DK27" s="35">
        <v>9672</v>
      </c>
      <c r="DL27" s="35">
        <v>10029</v>
      </c>
      <c r="DM27" s="35">
        <v>10864</v>
      </c>
      <c r="DN27" s="35">
        <v>10961</v>
      </c>
      <c r="DO27" s="35">
        <v>9152</v>
      </c>
      <c r="DP27" s="38"/>
      <c r="DQ27" s="22"/>
      <c r="DR27" s="31" t="s">
        <v>546</v>
      </c>
      <c r="DS27" s="22">
        <v>697</v>
      </c>
      <c r="DT27" s="22">
        <v>767</v>
      </c>
      <c r="DU27" s="22">
        <v>663</v>
      </c>
      <c r="DV27" s="22">
        <v>630</v>
      </c>
      <c r="DW27" s="22">
        <v>584</v>
      </c>
      <c r="DX27" s="22">
        <v>667</v>
      </c>
      <c r="DY27" s="22">
        <v>767</v>
      </c>
      <c r="DZ27" s="22">
        <v>942</v>
      </c>
      <c r="EA27" s="22">
        <v>858</v>
      </c>
      <c r="EB27" s="22">
        <v>780</v>
      </c>
      <c r="EC27" s="22">
        <v>880</v>
      </c>
      <c r="ED27" s="22">
        <v>853</v>
      </c>
      <c r="EE27" s="22">
        <v>992</v>
      </c>
      <c r="EF27" s="22">
        <v>945</v>
      </c>
      <c r="EG27" s="22">
        <v>976</v>
      </c>
      <c r="EH27" s="22">
        <v>906</v>
      </c>
      <c r="EI27" s="22">
        <v>955</v>
      </c>
      <c r="EJ27" s="22">
        <v>964</v>
      </c>
      <c r="EK27" s="35">
        <v>1046</v>
      </c>
      <c r="EL27" s="35">
        <v>1039</v>
      </c>
      <c r="EM27" s="22">
        <v>929</v>
      </c>
      <c r="EO27" s="1"/>
      <c r="EP27" s="13" t="s">
        <v>545</v>
      </c>
      <c r="EQ27" s="1">
        <v>501</v>
      </c>
      <c r="ER27" s="1">
        <v>850</v>
      </c>
      <c r="ES27" s="1">
        <v>686</v>
      </c>
      <c r="ET27" s="1">
        <v>833</v>
      </c>
      <c r="EU27" s="9">
        <v>1097</v>
      </c>
      <c r="EV27" s="9">
        <v>1063</v>
      </c>
      <c r="EW27" s="9">
        <v>2015</v>
      </c>
      <c r="EX27" s="9">
        <v>2224</v>
      </c>
      <c r="EY27" s="9">
        <v>2193</v>
      </c>
      <c r="EZ27" s="9">
        <v>2668</v>
      </c>
      <c r="FA27" s="9">
        <v>3262</v>
      </c>
      <c r="FB27" s="9">
        <v>3109</v>
      </c>
      <c r="FC27" s="9">
        <v>3596</v>
      </c>
      <c r="FD27" s="9">
        <v>4146</v>
      </c>
      <c r="FE27" s="9">
        <v>3737</v>
      </c>
      <c r="FF27" s="9">
        <v>3892</v>
      </c>
      <c r="FG27" s="9">
        <v>3794</v>
      </c>
      <c r="FH27" s="9">
        <v>3951</v>
      </c>
      <c r="FI27" s="9">
        <v>4025</v>
      </c>
      <c r="FJ27" s="9">
        <v>3958</v>
      </c>
      <c r="FK27" s="9">
        <v>3665</v>
      </c>
      <c r="FM27" s="1"/>
      <c r="FN27" s="13" t="s">
        <v>545</v>
      </c>
      <c r="FO27" s="9">
        <v>3271</v>
      </c>
      <c r="FP27" s="9">
        <v>4858</v>
      </c>
      <c r="FQ27" s="9">
        <v>4690</v>
      </c>
      <c r="FR27" s="9">
        <v>5286</v>
      </c>
      <c r="FS27" s="9">
        <v>7353</v>
      </c>
      <c r="FT27" s="9">
        <v>7102</v>
      </c>
      <c r="FU27" s="9">
        <v>9991</v>
      </c>
      <c r="FV27" s="9">
        <v>10644</v>
      </c>
      <c r="FW27" s="9">
        <v>10751</v>
      </c>
      <c r="FX27" s="9">
        <v>10918</v>
      </c>
      <c r="FY27" s="9">
        <v>14172</v>
      </c>
      <c r="FZ27" s="9">
        <v>13878</v>
      </c>
      <c r="GA27" s="9">
        <v>14747</v>
      </c>
      <c r="GB27" s="9">
        <v>16564</v>
      </c>
      <c r="GC27" s="9">
        <v>17059</v>
      </c>
      <c r="GD27" s="9">
        <v>15721</v>
      </c>
      <c r="GE27" s="9">
        <v>14901</v>
      </c>
      <c r="GF27" s="9">
        <v>15301</v>
      </c>
      <c r="GG27" s="9">
        <v>16451</v>
      </c>
      <c r="GH27" s="9">
        <v>16749</v>
      </c>
      <c r="GI27" s="9">
        <v>15000</v>
      </c>
      <c r="GK27" s="1"/>
      <c r="GL27" s="13" t="s">
        <v>545</v>
      </c>
      <c r="GM27" s="9">
        <v>3362</v>
      </c>
      <c r="GN27" s="9">
        <v>3914</v>
      </c>
      <c r="GO27" s="9">
        <v>3902</v>
      </c>
      <c r="GP27" s="9">
        <v>5109</v>
      </c>
      <c r="GQ27" s="9">
        <v>5845</v>
      </c>
      <c r="GR27" s="9">
        <v>6342</v>
      </c>
      <c r="GS27" s="9">
        <v>8644</v>
      </c>
      <c r="GT27" s="9">
        <v>7524</v>
      </c>
      <c r="GU27" s="9">
        <v>8528</v>
      </c>
      <c r="GV27" s="9">
        <v>8407</v>
      </c>
      <c r="GW27" s="9">
        <v>9693</v>
      </c>
      <c r="GX27" s="9">
        <v>9235</v>
      </c>
      <c r="GY27" s="9">
        <v>9600</v>
      </c>
      <c r="GZ27" s="9">
        <v>10441</v>
      </c>
      <c r="HA27" s="9">
        <v>10222</v>
      </c>
      <c r="HB27" s="9">
        <v>10022</v>
      </c>
      <c r="HC27" s="9">
        <v>10394</v>
      </c>
      <c r="HD27" s="9">
        <v>10910</v>
      </c>
      <c r="HE27" s="9">
        <v>11788</v>
      </c>
      <c r="HF27" s="9">
        <v>11543</v>
      </c>
      <c r="HG27" s="9">
        <v>10852</v>
      </c>
    </row>
    <row r="28" spans="1:215" ht="15">
      <c r="A28" s="300"/>
      <c r="B28" s="300"/>
      <c r="C28" s="1"/>
      <c r="D28" s="1"/>
      <c r="E28" s="1"/>
      <c r="F28" s="1"/>
      <c r="G28" s="1"/>
      <c r="H28" s="1"/>
      <c r="I28" s="1"/>
      <c r="J28" s="1"/>
      <c r="K28" s="1"/>
      <c r="L28" s="1"/>
      <c r="M28" s="1"/>
      <c r="N28" s="1"/>
      <c r="O28" s="1"/>
      <c r="P28" s="1"/>
      <c r="Q28" s="1"/>
      <c r="R28" s="1"/>
      <c r="S28" s="1"/>
      <c r="T28" s="1"/>
      <c r="U28" s="1"/>
      <c r="V28" s="1"/>
      <c r="W28" s="1"/>
      <c r="Y28" s="300"/>
      <c r="Z28" s="300"/>
      <c r="AA28" s="1"/>
      <c r="AB28" s="1"/>
      <c r="AC28" s="1"/>
      <c r="AD28" s="1"/>
      <c r="AE28" s="1"/>
      <c r="AF28" s="1"/>
      <c r="AG28" s="1"/>
      <c r="AH28" s="1"/>
      <c r="AI28" s="1"/>
      <c r="AJ28" s="1"/>
      <c r="AK28" s="1"/>
      <c r="AL28" s="1"/>
      <c r="AM28" s="1"/>
      <c r="AN28" s="1"/>
      <c r="AO28" s="1"/>
      <c r="AP28" s="1"/>
      <c r="AQ28" s="1"/>
      <c r="AR28" s="1"/>
      <c r="AS28" s="1"/>
      <c r="AT28" s="1"/>
      <c r="AU28" s="1"/>
      <c r="AW28" s="310"/>
      <c r="AX28" s="310"/>
      <c r="AY28" s="22"/>
      <c r="AZ28" s="22"/>
      <c r="BA28" s="22"/>
      <c r="BB28" s="22"/>
      <c r="BC28" s="22"/>
      <c r="BD28" s="22"/>
      <c r="BE28" s="22"/>
      <c r="BF28" s="22"/>
      <c r="BG28" s="22"/>
      <c r="BH28" s="22"/>
      <c r="BI28" s="22"/>
      <c r="BJ28" s="22"/>
      <c r="BK28" s="22"/>
      <c r="BL28" s="22"/>
      <c r="BM28" s="22"/>
      <c r="BN28" s="22"/>
      <c r="BO28" s="22"/>
      <c r="BP28" s="22"/>
      <c r="BQ28" s="22"/>
      <c r="BR28" s="22"/>
      <c r="BS28" s="22"/>
      <c r="BT28" s="38"/>
      <c r="BU28" s="310"/>
      <c r="BV28" s="310"/>
      <c r="BW28" s="22"/>
      <c r="BX28" s="22"/>
      <c r="BY28" s="22"/>
      <c r="BZ28" s="22"/>
      <c r="CA28" s="22"/>
      <c r="CB28" s="22"/>
      <c r="CC28" s="22"/>
      <c r="CD28" s="22"/>
      <c r="CE28" s="22"/>
      <c r="CF28" s="22"/>
      <c r="CG28" s="22"/>
      <c r="CH28" s="22"/>
      <c r="CI28" s="22"/>
      <c r="CJ28" s="22"/>
      <c r="CK28" s="22"/>
      <c r="CL28" s="22"/>
      <c r="CM28" s="22"/>
      <c r="CN28" s="22"/>
      <c r="CO28" s="22"/>
      <c r="CP28" s="22"/>
      <c r="CQ28" s="22"/>
      <c r="CR28" s="38"/>
      <c r="CS28" s="310"/>
      <c r="CT28" s="310"/>
      <c r="CU28" s="22"/>
      <c r="CV28" s="22"/>
      <c r="CW28" s="22"/>
      <c r="CX28" s="22"/>
      <c r="CY28" s="22"/>
      <c r="CZ28" s="22"/>
      <c r="DA28" s="22"/>
      <c r="DB28" s="22"/>
      <c r="DC28" s="22"/>
      <c r="DD28" s="22"/>
      <c r="DE28" s="22"/>
      <c r="DF28" s="22"/>
      <c r="DG28" s="22"/>
      <c r="DH28" s="22"/>
      <c r="DI28" s="22"/>
      <c r="DJ28" s="22"/>
      <c r="DK28" s="22"/>
      <c r="DL28" s="22"/>
      <c r="DM28" s="22"/>
      <c r="DN28" s="22"/>
      <c r="DO28" s="22"/>
      <c r="DP28" s="38"/>
      <c r="DQ28" s="310"/>
      <c r="DR28" s="310"/>
      <c r="DS28" s="22"/>
      <c r="DT28" s="22"/>
      <c r="DU28" s="22"/>
      <c r="DV28" s="22"/>
      <c r="DW28" s="22"/>
      <c r="DX28" s="22"/>
      <c r="DY28" s="22"/>
      <c r="DZ28" s="22"/>
      <c r="EA28" s="22"/>
      <c r="EB28" s="22"/>
      <c r="EC28" s="22"/>
      <c r="ED28" s="22"/>
      <c r="EE28" s="22"/>
      <c r="EF28" s="22"/>
      <c r="EG28" s="22"/>
      <c r="EH28" s="22"/>
      <c r="EI28" s="22"/>
      <c r="EJ28" s="22"/>
      <c r="EK28" s="22"/>
      <c r="EL28" s="22"/>
      <c r="EM28" s="22"/>
      <c r="EO28" s="300"/>
      <c r="EP28" s="300"/>
      <c r="EQ28" s="1"/>
      <c r="ER28" s="1"/>
      <c r="ES28" s="1"/>
      <c r="ET28" s="1"/>
      <c r="EU28" s="1"/>
      <c r="EV28" s="1"/>
      <c r="EW28" s="1"/>
      <c r="EX28" s="1"/>
      <c r="EY28" s="1"/>
      <c r="EZ28" s="1"/>
      <c r="FA28" s="1"/>
      <c r="FB28" s="1"/>
      <c r="FC28" s="1"/>
      <c r="FD28" s="1"/>
      <c r="FE28" s="1"/>
      <c r="FF28" s="1"/>
      <c r="FG28" s="1"/>
      <c r="FH28" s="1"/>
      <c r="FI28" s="1"/>
      <c r="FJ28" s="1"/>
      <c r="FK28" s="1"/>
      <c r="FM28" s="300"/>
      <c r="FN28" s="300"/>
      <c r="FO28" s="1"/>
      <c r="FP28" s="1"/>
      <c r="FQ28" s="1"/>
      <c r="FR28" s="1"/>
      <c r="FS28" s="1"/>
      <c r="FT28" s="1"/>
      <c r="FU28" s="1"/>
      <c r="FV28" s="1"/>
      <c r="FW28" s="1"/>
      <c r="FX28" s="1"/>
      <c r="FY28" s="1"/>
      <c r="FZ28" s="1"/>
      <c r="GA28" s="1"/>
      <c r="GB28" s="1"/>
      <c r="GC28" s="1"/>
      <c r="GD28" s="1"/>
      <c r="GE28" s="1"/>
      <c r="GF28" s="1"/>
      <c r="GG28" s="1"/>
      <c r="GH28" s="1"/>
      <c r="GI28" s="1"/>
      <c r="GK28" s="300"/>
      <c r="GL28" s="300"/>
      <c r="GM28" s="1"/>
      <c r="GN28" s="1"/>
      <c r="GO28" s="1"/>
      <c r="GP28" s="1"/>
      <c r="GQ28" s="1"/>
      <c r="GR28" s="1"/>
      <c r="GS28" s="1"/>
      <c r="GT28" s="1"/>
      <c r="GU28" s="1"/>
      <c r="GV28" s="1"/>
      <c r="GW28" s="1"/>
      <c r="GX28" s="1"/>
      <c r="GY28" s="1"/>
      <c r="GZ28" s="1"/>
      <c r="HA28" s="1"/>
      <c r="HB28" s="1"/>
      <c r="HC28" s="1"/>
      <c r="HD28" s="1"/>
      <c r="HE28" s="1"/>
      <c r="HF28" s="1"/>
      <c r="HG28" s="1"/>
    </row>
    <row r="29" spans="1:215" ht="15">
      <c r="A29" s="11"/>
      <c r="B29" s="12" t="s">
        <v>547</v>
      </c>
      <c r="C29" s="11">
        <v>7.85</v>
      </c>
      <c r="D29" s="11">
        <v>7.86</v>
      </c>
      <c r="E29" s="11">
        <v>7.8</v>
      </c>
      <c r="F29" s="11">
        <v>7.69</v>
      </c>
      <c r="G29" s="11">
        <v>7.51</v>
      </c>
      <c r="H29" s="11">
        <v>7.42</v>
      </c>
      <c r="I29" s="11">
        <v>6.72</v>
      </c>
      <c r="J29" s="11">
        <v>6.52</v>
      </c>
      <c r="K29" s="11">
        <v>6.66</v>
      </c>
      <c r="L29" s="11">
        <v>7.17</v>
      </c>
      <c r="M29" s="11">
        <v>6.63</v>
      </c>
      <c r="N29" s="11">
        <v>6.59</v>
      </c>
      <c r="O29" s="11">
        <v>6.49</v>
      </c>
      <c r="P29" s="11">
        <v>6.39</v>
      </c>
      <c r="Q29" s="11">
        <v>6.31</v>
      </c>
      <c r="R29" s="11">
        <v>6.23</v>
      </c>
      <c r="S29" s="11">
        <v>6.12</v>
      </c>
      <c r="T29" s="11">
        <v>6.02</v>
      </c>
      <c r="U29" s="11">
        <v>5.94</v>
      </c>
      <c r="V29" s="11">
        <v>5.83</v>
      </c>
      <c r="W29" s="11">
        <v>5.74</v>
      </c>
      <c r="Y29" s="11"/>
      <c r="Z29" s="12" t="s">
        <v>547</v>
      </c>
      <c r="AA29" s="11">
        <v>7.85</v>
      </c>
      <c r="AB29" s="11">
        <v>7.84</v>
      </c>
      <c r="AC29" s="11">
        <v>7.8</v>
      </c>
      <c r="AD29" s="11">
        <v>7.76</v>
      </c>
      <c r="AE29" s="11">
        <v>7.68</v>
      </c>
      <c r="AF29" s="11">
        <v>7.52</v>
      </c>
      <c r="AG29" s="11">
        <v>6.76</v>
      </c>
      <c r="AH29" s="11">
        <v>6.66</v>
      </c>
      <c r="AI29" s="11">
        <v>6.75</v>
      </c>
      <c r="AJ29" s="11">
        <v>7.22</v>
      </c>
      <c r="AK29" s="11">
        <v>6.74</v>
      </c>
      <c r="AL29" s="11">
        <v>6.65</v>
      </c>
      <c r="AM29" s="11">
        <v>6.52</v>
      </c>
      <c r="AN29" s="11">
        <v>6.45</v>
      </c>
      <c r="AO29" s="11">
        <v>6.36</v>
      </c>
      <c r="AP29" s="11">
        <v>6.22</v>
      </c>
      <c r="AQ29" s="11">
        <v>6.09</v>
      </c>
      <c r="AR29" s="11">
        <v>6</v>
      </c>
      <c r="AS29" s="11">
        <v>5.91</v>
      </c>
      <c r="AT29" s="11">
        <v>5.81</v>
      </c>
      <c r="AU29" s="11">
        <v>5.73</v>
      </c>
      <c r="AW29" s="27"/>
      <c r="AX29" s="30" t="s">
        <v>548</v>
      </c>
      <c r="AY29" s="27">
        <v>8.0299999999999994</v>
      </c>
      <c r="AZ29" s="27">
        <v>7.95</v>
      </c>
      <c r="BA29" s="27">
        <v>7.88</v>
      </c>
      <c r="BB29" s="27">
        <v>7.81</v>
      </c>
      <c r="BC29" s="27">
        <v>7.68</v>
      </c>
      <c r="BD29" s="27">
        <v>7.63</v>
      </c>
      <c r="BE29" s="27">
        <v>6.85</v>
      </c>
      <c r="BF29" s="27">
        <v>6.72</v>
      </c>
      <c r="BG29" s="27">
        <v>6.76</v>
      </c>
      <c r="BH29" s="27">
        <v>7.23</v>
      </c>
      <c r="BI29" s="27">
        <v>6.78</v>
      </c>
      <c r="BJ29" s="27">
        <v>6.69</v>
      </c>
      <c r="BK29" s="27">
        <v>6.55</v>
      </c>
      <c r="BL29" s="27">
        <v>6.44</v>
      </c>
      <c r="BM29" s="27">
        <v>6.36</v>
      </c>
      <c r="BN29" s="27">
        <v>6.21</v>
      </c>
      <c r="BO29" s="27">
        <v>6.1</v>
      </c>
      <c r="BP29" s="27">
        <v>6</v>
      </c>
      <c r="BQ29" s="27">
        <v>5.91</v>
      </c>
      <c r="BR29" s="27">
        <v>5.8</v>
      </c>
      <c r="BS29" s="27">
        <v>5.72</v>
      </c>
      <c r="BT29" s="38"/>
      <c r="BU29" s="27"/>
      <c r="BV29" s="30" t="s">
        <v>548</v>
      </c>
      <c r="BW29" s="27">
        <v>7.87</v>
      </c>
      <c r="BX29" s="27">
        <v>7.8</v>
      </c>
      <c r="BY29" s="27">
        <v>7.7</v>
      </c>
      <c r="BZ29" s="27">
        <v>7.63</v>
      </c>
      <c r="CA29" s="27">
        <v>7.53</v>
      </c>
      <c r="CB29" s="27">
        <v>7.44</v>
      </c>
      <c r="CC29" s="27">
        <v>6.72</v>
      </c>
      <c r="CD29" s="27">
        <v>6.56</v>
      </c>
      <c r="CE29" s="27">
        <v>6.72</v>
      </c>
      <c r="CF29" s="27">
        <v>7.17</v>
      </c>
      <c r="CG29" s="27">
        <v>6.68</v>
      </c>
      <c r="CH29" s="27">
        <v>6.58</v>
      </c>
      <c r="CI29" s="27">
        <v>6.48</v>
      </c>
      <c r="CJ29" s="27">
        <v>6.39</v>
      </c>
      <c r="CK29" s="27">
        <v>6.27</v>
      </c>
      <c r="CL29" s="27">
        <v>6.18</v>
      </c>
      <c r="CM29" s="27">
        <v>6.08</v>
      </c>
      <c r="CN29" s="27">
        <v>5.98</v>
      </c>
      <c r="CO29" s="27">
        <v>5.89</v>
      </c>
      <c r="CP29" s="27">
        <v>5.79</v>
      </c>
      <c r="CQ29" s="27">
        <v>5.7</v>
      </c>
      <c r="CR29" s="38"/>
      <c r="CS29" s="27"/>
      <c r="CT29" s="30" t="s">
        <v>548</v>
      </c>
      <c r="CU29" s="27">
        <v>7.78</v>
      </c>
      <c r="CV29" s="27">
        <v>7.77</v>
      </c>
      <c r="CW29" s="27">
        <v>7.69</v>
      </c>
      <c r="CX29" s="27">
        <v>7.6</v>
      </c>
      <c r="CY29" s="27">
        <v>7.53</v>
      </c>
      <c r="CZ29" s="27">
        <v>7.45</v>
      </c>
      <c r="DA29" s="27">
        <v>6.69</v>
      </c>
      <c r="DB29" s="27">
        <v>6.51</v>
      </c>
      <c r="DC29" s="27">
        <v>6.66</v>
      </c>
      <c r="DD29" s="27">
        <v>7.16</v>
      </c>
      <c r="DE29" s="27">
        <v>6.67</v>
      </c>
      <c r="DF29" s="27">
        <v>6.59</v>
      </c>
      <c r="DG29" s="27">
        <v>6.5</v>
      </c>
      <c r="DH29" s="27">
        <v>6.38</v>
      </c>
      <c r="DI29" s="27">
        <v>6.28</v>
      </c>
      <c r="DJ29" s="27">
        <v>6.17</v>
      </c>
      <c r="DK29" s="27">
        <v>6.06</v>
      </c>
      <c r="DL29" s="27">
        <v>5.97</v>
      </c>
      <c r="DM29" s="27">
        <v>5.89</v>
      </c>
      <c r="DN29" s="27">
        <v>5.78</v>
      </c>
      <c r="DO29" s="27">
        <v>5.7</v>
      </c>
      <c r="DP29" s="38"/>
      <c r="DQ29" s="27"/>
      <c r="DR29" s="30" t="s">
        <v>548</v>
      </c>
      <c r="DS29" s="27">
        <v>7.63</v>
      </c>
      <c r="DT29" s="27">
        <v>7.58</v>
      </c>
      <c r="DU29" s="27">
        <v>7.53</v>
      </c>
      <c r="DV29" s="27">
        <v>7.46</v>
      </c>
      <c r="DW29" s="27">
        <v>7.36</v>
      </c>
      <c r="DX29" s="27">
        <v>7.28</v>
      </c>
      <c r="DY29" s="27">
        <v>6.58</v>
      </c>
      <c r="DZ29" s="27">
        <v>6.39</v>
      </c>
      <c r="EA29" s="27">
        <v>6.62</v>
      </c>
      <c r="EB29" s="27">
        <v>7.12</v>
      </c>
      <c r="EC29" s="27">
        <v>6.57</v>
      </c>
      <c r="ED29" s="27">
        <v>6.49</v>
      </c>
      <c r="EE29" s="27">
        <v>6.38</v>
      </c>
      <c r="EF29" s="27">
        <v>6.26</v>
      </c>
      <c r="EG29" s="27">
        <v>6.17</v>
      </c>
      <c r="EH29" s="27">
        <v>6.06</v>
      </c>
      <c r="EI29" s="27">
        <v>5.97</v>
      </c>
      <c r="EJ29" s="27">
        <v>5.89</v>
      </c>
      <c r="EK29" s="27">
        <v>5.79</v>
      </c>
      <c r="EL29" s="27">
        <v>5.7</v>
      </c>
      <c r="EM29" s="27">
        <v>5.61</v>
      </c>
      <c r="EO29" s="11"/>
      <c r="EP29" s="12" t="s">
        <v>547</v>
      </c>
      <c r="EQ29" s="11">
        <v>7.67</v>
      </c>
      <c r="ER29" s="11">
        <v>7.62</v>
      </c>
      <c r="ES29" s="11">
        <v>7.58</v>
      </c>
      <c r="ET29" s="11">
        <v>7.51</v>
      </c>
      <c r="EU29" s="11">
        <v>7.44</v>
      </c>
      <c r="EV29" s="11">
        <v>7.36</v>
      </c>
      <c r="EW29" s="11">
        <v>6.7</v>
      </c>
      <c r="EX29" s="11">
        <v>6.52</v>
      </c>
      <c r="EY29" s="11">
        <v>6.67</v>
      </c>
      <c r="EZ29" s="11">
        <v>7.16</v>
      </c>
      <c r="FA29" s="11">
        <v>6.64</v>
      </c>
      <c r="FB29" s="11">
        <v>6.56</v>
      </c>
      <c r="FC29" s="11">
        <v>6.44</v>
      </c>
      <c r="FD29" s="11">
        <v>6.35</v>
      </c>
      <c r="FE29" s="11">
        <v>6.25</v>
      </c>
      <c r="FF29" s="11">
        <v>6.15</v>
      </c>
      <c r="FG29" s="11">
        <v>6.04</v>
      </c>
      <c r="FH29" s="11">
        <v>5.95</v>
      </c>
      <c r="FI29" s="11">
        <v>5.87</v>
      </c>
      <c r="FJ29" s="11">
        <v>5.76</v>
      </c>
      <c r="FK29" s="11">
        <v>5.68</v>
      </c>
      <c r="FM29" s="11"/>
      <c r="FN29" s="12" t="s">
        <v>547</v>
      </c>
      <c r="FO29" s="11">
        <v>7.72</v>
      </c>
      <c r="FP29" s="11">
        <v>7.73</v>
      </c>
      <c r="FQ29" s="11">
        <v>7.7</v>
      </c>
      <c r="FR29" s="11">
        <v>7.57</v>
      </c>
      <c r="FS29" s="11">
        <v>7.48</v>
      </c>
      <c r="FT29" s="11">
        <v>7.42</v>
      </c>
      <c r="FU29" s="11">
        <v>6.7</v>
      </c>
      <c r="FV29" s="11">
        <v>6.57</v>
      </c>
      <c r="FW29" s="11">
        <v>6.71</v>
      </c>
      <c r="FX29" s="11">
        <v>7.19</v>
      </c>
      <c r="FY29" s="11">
        <v>6.73</v>
      </c>
      <c r="FZ29" s="11">
        <v>6.63</v>
      </c>
      <c r="GA29" s="11">
        <v>6.51</v>
      </c>
      <c r="GB29" s="11">
        <v>6.41</v>
      </c>
      <c r="GC29" s="11">
        <v>6.31</v>
      </c>
      <c r="GD29" s="11">
        <v>6.2</v>
      </c>
      <c r="GE29" s="11">
        <v>6.08</v>
      </c>
      <c r="GF29" s="11">
        <v>5.98</v>
      </c>
      <c r="GG29" s="11">
        <v>5.9</v>
      </c>
      <c r="GH29" s="11">
        <v>5.8</v>
      </c>
      <c r="GI29" s="11">
        <v>5.73</v>
      </c>
      <c r="GK29" s="11"/>
      <c r="GL29" s="12" t="s">
        <v>547</v>
      </c>
      <c r="GM29" s="11">
        <v>7.85</v>
      </c>
      <c r="GN29" s="11">
        <v>7.88</v>
      </c>
      <c r="GO29" s="11">
        <v>7.83</v>
      </c>
      <c r="GP29" s="11">
        <v>7.74</v>
      </c>
      <c r="GQ29" s="11">
        <v>7.65</v>
      </c>
      <c r="GR29" s="11">
        <v>7.58</v>
      </c>
      <c r="GS29" s="11">
        <v>6.78</v>
      </c>
      <c r="GT29" s="11">
        <v>6.69</v>
      </c>
      <c r="GU29" s="11">
        <v>6.8</v>
      </c>
      <c r="GV29" s="11">
        <v>7.21</v>
      </c>
      <c r="GW29" s="11">
        <v>6.75</v>
      </c>
      <c r="GX29" s="11">
        <v>6.65</v>
      </c>
      <c r="GY29" s="11">
        <v>6.55</v>
      </c>
      <c r="GZ29" s="11">
        <v>6.47</v>
      </c>
      <c r="HA29" s="11">
        <v>6.36</v>
      </c>
      <c r="HB29" s="11">
        <v>6.25</v>
      </c>
      <c r="HC29" s="11">
        <v>6.14</v>
      </c>
      <c r="HD29" s="11">
        <v>6.05</v>
      </c>
      <c r="HE29" s="11">
        <v>5.96</v>
      </c>
      <c r="HF29" s="11">
        <v>5.87</v>
      </c>
      <c r="HG29" s="11">
        <v>5.78</v>
      </c>
    </row>
    <row r="30" spans="1:215" ht="15">
      <c r="A30" s="303"/>
      <c r="B30" s="303"/>
      <c r="C30" s="1"/>
      <c r="D30" s="1"/>
      <c r="E30" s="1"/>
      <c r="F30" s="1"/>
      <c r="G30" s="1"/>
      <c r="H30" s="1"/>
      <c r="I30" s="1"/>
      <c r="J30" s="1"/>
      <c r="K30" s="1"/>
      <c r="L30" s="1"/>
      <c r="M30" s="1"/>
      <c r="N30" s="1"/>
      <c r="O30" s="1"/>
      <c r="P30" s="1"/>
      <c r="Q30" s="1"/>
      <c r="R30" s="1"/>
      <c r="S30" s="1"/>
      <c r="T30" s="1"/>
      <c r="U30" s="1"/>
      <c r="V30" s="1"/>
      <c r="W30" s="1"/>
      <c r="Y30" s="303"/>
      <c r="Z30" s="303"/>
      <c r="AA30" s="1"/>
      <c r="AB30" s="1"/>
      <c r="AC30" s="1"/>
      <c r="AD30" s="1"/>
      <c r="AE30" s="1"/>
      <c r="AF30" s="1"/>
      <c r="AG30" s="1"/>
      <c r="AH30" s="1"/>
      <c r="AI30" s="1"/>
      <c r="AJ30" s="1"/>
      <c r="AK30" s="1"/>
      <c r="AL30" s="1"/>
      <c r="AM30" s="1"/>
      <c r="AN30" s="1"/>
      <c r="AO30" s="1"/>
      <c r="AP30" s="1"/>
      <c r="AQ30" s="1"/>
      <c r="AR30" s="1"/>
      <c r="AS30" s="1"/>
      <c r="AT30" s="1"/>
      <c r="AU30" s="1"/>
      <c r="AW30" s="313"/>
      <c r="AX30" s="313"/>
      <c r="AY30" s="22"/>
      <c r="AZ30" s="22"/>
      <c r="BA30" s="22"/>
      <c r="BB30" s="22"/>
      <c r="BC30" s="22"/>
      <c r="BD30" s="22"/>
      <c r="BE30" s="22"/>
      <c r="BF30" s="22"/>
      <c r="BG30" s="22"/>
      <c r="BH30" s="22"/>
      <c r="BI30" s="22"/>
      <c r="BJ30" s="22"/>
      <c r="BK30" s="22"/>
      <c r="BL30" s="22"/>
      <c r="BM30" s="22"/>
      <c r="BN30" s="22"/>
      <c r="BO30" s="22"/>
      <c r="BP30" s="22"/>
      <c r="BQ30" s="22"/>
      <c r="BR30" s="22"/>
      <c r="BS30" s="22"/>
      <c r="BT30" s="38"/>
      <c r="BU30" s="313"/>
      <c r="BV30" s="313"/>
      <c r="BW30" s="22"/>
      <c r="BX30" s="22"/>
      <c r="BY30" s="22"/>
      <c r="BZ30" s="22"/>
      <c r="CA30" s="22"/>
      <c r="CB30" s="22"/>
      <c r="CC30" s="22"/>
      <c r="CD30" s="22"/>
      <c r="CE30" s="22"/>
      <c r="CF30" s="22"/>
      <c r="CG30" s="22"/>
      <c r="CH30" s="22"/>
      <c r="CI30" s="22"/>
      <c r="CJ30" s="22"/>
      <c r="CK30" s="22"/>
      <c r="CL30" s="22"/>
      <c r="CM30" s="22"/>
      <c r="CN30" s="22"/>
      <c r="CO30" s="22"/>
      <c r="CP30" s="22"/>
      <c r="CQ30" s="22"/>
      <c r="CR30" s="38"/>
      <c r="CS30" s="313"/>
      <c r="CT30" s="313"/>
      <c r="CU30" s="22"/>
      <c r="CV30" s="22"/>
      <c r="CW30" s="22"/>
      <c r="CX30" s="22"/>
      <c r="CY30" s="22"/>
      <c r="CZ30" s="22"/>
      <c r="DA30" s="22"/>
      <c r="DB30" s="22"/>
      <c r="DC30" s="22"/>
      <c r="DD30" s="22"/>
      <c r="DE30" s="22"/>
      <c r="DF30" s="22"/>
      <c r="DG30" s="22"/>
      <c r="DH30" s="22"/>
      <c r="DI30" s="22"/>
      <c r="DJ30" s="22"/>
      <c r="DK30" s="22"/>
      <c r="DL30" s="22"/>
      <c r="DM30" s="22"/>
      <c r="DN30" s="22"/>
      <c r="DO30" s="22"/>
      <c r="DP30" s="38"/>
      <c r="DQ30" s="313"/>
      <c r="DR30" s="313"/>
      <c r="DS30" s="22"/>
      <c r="DT30" s="22"/>
      <c r="DU30" s="22"/>
      <c r="DV30" s="22"/>
      <c r="DW30" s="22"/>
      <c r="DX30" s="22"/>
      <c r="DY30" s="22"/>
      <c r="DZ30" s="22"/>
      <c r="EA30" s="22"/>
      <c r="EB30" s="22"/>
      <c r="EC30" s="22"/>
      <c r="ED30" s="22"/>
      <c r="EE30" s="22"/>
      <c r="EF30" s="22"/>
      <c r="EG30" s="22"/>
      <c r="EH30" s="22"/>
      <c r="EI30" s="22"/>
      <c r="EJ30" s="22"/>
      <c r="EK30" s="22"/>
      <c r="EL30" s="22"/>
      <c r="EM30" s="22"/>
      <c r="EO30" s="303"/>
      <c r="EP30" s="303"/>
      <c r="EQ30" s="1"/>
      <c r="ER30" s="1"/>
      <c r="ES30" s="1"/>
      <c r="ET30" s="1"/>
      <c r="EU30" s="1"/>
      <c r="EV30" s="1"/>
      <c r="EW30" s="1"/>
      <c r="EX30" s="1"/>
      <c r="EY30" s="1"/>
      <c r="EZ30" s="1"/>
      <c r="FA30" s="1"/>
      <c r="FB30" s="1"/>
      <c r="FC30" s="1"/>
      <c r="FD30" s="1"/>
      <c r="FE30" s="1"/>
      <c r="FF30" s="1"/>
      <c r="FG30" s="1"/>
      <c r="FH30" s="1"/>
      <c r="FI30" s="1"/>
      <c r="FJ30" s="1"/>
      <c r="FK30" s="1"/>
      <c r="FM30" s="303"/>
      <c r="FN30" s="303"/>
      <c r="FO30" s="1"/>
      <c r="FP30" s="1"/>
      <c r="FQ30" s="1"/>
      <c r="FR30" s="1"/>
      <c r="FS30" s="1"/>
      <c r="FT30" s="1"/>
      <c r="FU30" s="1"/>
      <c r="FV30" s="1"/>
      <c r="FW30" s="1"/>
      <c r="FX30" s="1"/>
      <c r="FY30" s="1"/>
      <c r="FZ30" s="1"/>
      <c r="GA30" s="1"/>
      <c r="GB30" s="1"/>
      <c r="GC30" s="1"/>
      <c r="GD30" s="1"/>
      <c r="GE30" s="1"/>
      <c r="GF30" s="1"/>
      <c r="GG30" s="1"/>
      <c r="GH30" s="1"/>
      <c r="GI30" s="1"/>
      <c r="GK30" s="303"/>
      <c r="GL30" s="303"/>
      <c r="GM30" s="1"/>
      <c r="GN30" s="1"/>
      <c r="GO30" s="1"/>
      <c r="GP30" s="1"/>
      <c r="GQ30" s="1"/>
      <c r="GR30" s="1"/>
      <c r="GS30" s="1"/>
      <c r="GT30" s="1"/>
      <c r="GU30" s="1"/>
      <c r="GV30" s="1"/>
      <c r="GW30" s="1"/>
      <c r="GX30" s="1"/>
      <c r="GY30" s="1"/>
      <c r="GZ30" s="1"/>
      <c r="HA30" s="1"/>
      <c r="HB30" s="1"/>
      <c r="HC30" s="1"/>
      <c r="HD30" s="1"/>
      <c r="HE30" s="1"/>
      <c r="HF30" s="1"/>
      <c r="HG30" s="1"/>
    </row>
    <row r="31" spans="1:215" ht="15">
      <c r="A31" s="300"/>
      <c r="B31" s="300"/>
      <c r="C31" s="1"/>
      <c r="D31" s="1"/>
      <c r="E31" s="1"/>
      <c r="F31" s="1"/>
      <c r="G31" s="1"/>
      <c r="H31" s="1"/>
      <c r="I31" s="1"/>
      <c r="J31" s="1"/>
      <c r="K31" s="1"/>
      <c r="L31" s="1"/>
      <c r="M31" s="1"/>
      <c r="N31" s="1"/>
      <c r="O31" s="1"/>
      <c r="P31" s="1"/>
      <c r="Q31" s="1"/>
      <c r="R31" s="1"/>
      <c r="S31" s="1"/>
      <c r="T31" s="1"/>
      <c r="U31" s="1"/>
      <c r="V31" s="1"/>
      <c r="W31" s="1"/>
      <c r="Y31" s="300"/>
      <c r="Z31" s="300"/>
      <c r="AA31" s="1"/>
      <c r="AB31" s="1"/>
      <c r="AC31" s="1"/>
      <c r="AD31" s="1"/>
      <c r="AE31" s="1"/>
      <c r="AF31" s="1"/>
      <c r="AG31" s="1"/>
      <c r="AH31" s="1"/>
      <c r="AI31" s="1"/>
      <c r="AJ31" s="1"/>
      <c r="AK31" s="1"/>
      <c r="AL31" s="1"/>
      <c r="AM31" s="1"/>
      <c r="AN31" s="1"/>
      <c r="AO31" s="1"/>
      <c r="AP31" s="1"/>
      <c r="AQ31" s="1"/>
      <c r="AR31" s="1"/>
      <c r="AS31" s="1"/>
      <c r="AT31" s="1"/>
      <c r="AU31" s="1"/>
      <c r="AW31" s="310"/>
      <c r="AX31" s="310"/>
      <c r="AY31" s="22"/>
      <c r="AZ31" s="22"/>
      <c r="BA31" s="22"/>
      <c r="BB31" s="22"/>
      <c r="BC31" s="22"/>
      <c r="BD31" s="22"/>
      <c r="BE31" s="22"/>
      <c r="BF31" s="22"/>
      <c r="BG31" s="22"/>
      <c r="BH31" s="22"/>
      <c r="BI31" s="22"/>
      <c r="BJ31" s="22"/>
      <c r="BK31" s="22"/>
      <c r="BL31" s="22"/>
      <c r="BM31" s="22"/>
      <c r="BN31" s="22"/>
      <c r="BO31" s="22"/>
      <c r="BP31" s="22"/>
      <c r="BQ31" s="22"/>
      <c r="BR31" s="22"/>
      <c r="BS31" s="22"/>
      <c r="BT31" s="38"/>
      <c r="BU31" s="310"/>
      <c r="BV31" s="310"/>
      <c r="BW31" s="22"/>
      <c r="BX31" s="22"/>
      <c r="BY31" s="22"/>
      <c r="BZ31" s="22"/>
      <c r="CA31" s="22"/>
      <c r="CB31" s="22"/>
      <c r="CC31" s="22"/>
      <c r="CD31" s="22"/>
      <c r="CE31" s="22"/>
      <c r="CF31" s="22"/>
      <c r="CG31" s="22"/>
      <c r="CH31" s="22"/>
      <c r="CI31" s="22"/>
      <c r="CJ31" s="22"/>
      <c r="CK31" s="22"/>
      <c r="CL31" s="22"/>
      <c r="CM31" s="22"/>
      <c r="CN31" s="22"/>
      <c r="CO31" s="22"/>
      <c r="CP31" s="22"/>
      <c r="CQ31" s="22"/>
      <c r="CR31" s="38"/>
      <c r="CS31" s="310"/>
      <c r="CT31" s="310"/>
      <c r="CU31" s="22"/>
      <c r="CV31" s="22"/>
      <c r="CW31" s="22"/>
      <c r="CX31" s="22"/>
      <c r="CY31" s="22"/>
      <c r="CZ31" s="22"/>
      <c r="DA31" s="22"/>
      <c r="DB31" s="22"/>
      <c r="DC31" s="22"/>
      <c r="DD31" s="22"/>
      <c r="DE31" s="22"/>
      <c r="DF31" s="22"/>
      <c r="DG31" s="22"/>
      <c r="DH31" s="22"/>
      <c r="DI31" s="22"/>
      <c r="DJ31" s="22"/>
      <c r="DK31" s="22"/>
      <c r="DL31" s="22"/>
      <c r="DM31" s="22"/>
      <c r="DN31" s="22"/>
      <c r="DO31" s="22"/>
      <c r="DP31" s="38"/>
      <c r="DQ31" s="310"/>
      <c r="DR31" s="310"/>
      <c r="DS31" s="22"/>
      <c r="DT31" s="22"/>
      <c r="DU31" s="22"/>
      <c r="DV31" s="22"/>
      <c r="DW31" s="22"/>
      <c r="DX31" s="22"/>
      <c r="DY31" s="22"/>
      <c r="DZ31" s="22"/>
      <c r="EA31" s="22"/>
      <c r="EB31" s="22"/>
      <c r="EC31" s="22"/>
      <c r="ED31" s="22"/>
      <c r="EE31" s="22"/>
      <c r="EF31" s="22"/>
      <c r="EG31" s="22"/>
      <c r="EH31" s="22"/>
      <c r="EI31" s="22"/>
      <c r="EJ31" s="22"/>
      <c r="EK31" s="22"/>
      <c r="EL31" s="22"/>
      <c r="EM31" s="22"/>
      <c r="EO31" s="300"/>
      <c r="EP31" s="300"/>
      <c r="EQ31" s="1"/>
      <c r="ER31" s="1"/>
      <c r="ES31" s="1"/>
      <c r="ET31" s="1"/>
      <c r="EU31" s="1"/>
      <c r="EV31" s="1"/>
      <c r="EW31" s="1"/>
      <c r="EX31" s="1"/>
      <c r="EY31" s="1"/>
      <c r="EZ31" s="1"/>
      <c r="FA31" s="1"/>
      <c r="FB31" s="1"/>
      <c r="FC31" s="1"/>
      <c r="FD31" s="1"/>
      <c r="FE31" s="1"/>
      <c r="FF31" s="1"/>
      <c r="FG31" s="1"/>
      <c r="FH31" s="1"/>
      <c r="FI31" s="1"/>
      <c r="FJ31" s="1"/>
      <c r="FK31" s="1"/>
      <c r="FM31" s="300"/>
      <c r="FN31" s="300"/>
      <c r="FO31" s="1"/>
      <c r="FP31" s="1"/>
      <c r="FQ31" s="1"/>
      <c r="FR31" s="1"/>
      <c r="FS31" s="1"/>
      <c r="FT31" s="1"/>
      <c r="FU31" s="1"/>
      <c r="FV31" s="1"/>
      <c r="FW31" s="1"/>
      <c r="FX31" s="1"/>
      <c r="FY31" s="1"/>
      <c r="FZ31" s="1"/>
      <c r="GA31" s="1"/>
      <c r="GB31" s="1"/>
      <c r="GC31" s="1"/>
      <c r="GD31" s="1"/>
      <c r="GE31" s="1"/>
      <c r="GF31" s="1"/>
      <c r="GG31" s="1"/>
      <c r="GH31" s="1"/>
      <c r="GI31" s="1"/>
      <c r="GK31" s="300"/>
      <c r="GL31" s="300"/>
      <c r="GM31" s="1"/>
      <c r="GN31" s="1"/>
      <c r="GO31" s="1"/>
      <c r="GP31" s="1"/>
      <c r="GQ31" s="1"/>
      <c r="GR31" s="1"/>
      <c r="GS31" s="1"/>
      <c r="GT31" s="1"/>
      <c r="GU31" s="1"/>
      <c r="GV31" s="1"/>
      <c r="GW31" s="1"/>
      <c r="GX31" s="1"/>
      <c r="GY31" s="1"/>
      <c r="GZ31" s="1"/>
      <c r="HA31" s="1"/>
      <c r="HB31" s="1"/>
      <c r="HC31" s="1"/>
      <c r="HD31" s="1"/>
      <c r="HE31" s="1"/>
      <c r="HF31" s="1"/>
      <c r="HG31" s="1"/>
    </row>
    <row r="32" spans="1:215" ht="15">
      <c r="A32" s="11"/>
      <c r="B32" s="11" t="s">
        <v>555</v>
      </c>
      <c r="C32" s="11">
        <v>0.1</v>
      </c>
      <c r="D32" s="11">
        <v>0.1</v>
      </c>
      <c r="E32" s="11">
        <v>0.1</v>
      </c>
      <c r="F32" s="11">
        <v>0.1</v>
      </c>
      <c r="G32" s="11">
        <v>0</v>
      </c>
      <c r="H32" s="11">
        <v>0</v>
      </c>
      <c r="I32" s="11">
        <v>0</v>
      </c>
      <c r="J32" s="11">
        <v>0</v>
      </c>
      <c r="K32" s="11">
        <v>0</v>
      </c>
      <c r="L32" s="11">
        <v>0</v>
      </c>
      <c r="M32" s="11">
        <v>0</v>
      </c>
      <c r="N32" s="11">
        <v>0.1</v>
      </c>
      <c r="O32" s="11">
        <v>0.1</v>
      </c>
      <c r="P32" s="11">
        <v>0</v>
      </c>
      <c r="Q32" s="11">
        <v>0.1</v>
      </c>
      <c r="R32" s="11">
        <v>0.1</v>
      </c>
      <c r="S32" s="11">
        <v>0.1</v>
      </c>
      <c r="T32" s="11">
        <v>0.1</v>
      </c>
      <c r="U32" s="11">
        <v>0.1</v>
      </c>
      <c r="V32" s="11">
        <v>0.1</v>
      </c>
      <c r="W32" s="11">
        <v>0.1</v>
      </c>
      <c r="Y32" s="11"/>
      <c r="Z32" s="11" t="s">
        <v>555</v>
      </c>
      <c r="AA32" s="11">
        <v>0.3</v>
      </c>
      <c r="AB32" s="11">
        <v>0.3</v>
      </c>
      <c r="AC32" s="11">
        <v>0.3</v>
      </c>
      <c r="AD32" s="11">
        <v>0.4</v>
      </c>
      <c r="AE32" s="11">
        <v>0.3</v>
      </c>
      <c r="AF32" s="11">
        <v>0.3</v>
      </c>
      <c r="AG32" s="11">
        <v>0.3</v>
      </c>
      <c r="AH32" s="11">
        <v>0.3</v>
      </c>
      <c r="AI32" s="11">
        <v>0.3</v>
      </c>
      <c r="AJ32" s="11">
        <v>0.4</v>
      </c>
      <c r="AK32" s="11">
        <v>0.4</v>
      </c>
      <c r="AL32" s="11">
        <v>0.4</v>
      </c>
      <c r="AM32" s="11">
        <v>0.3</v>
      </c>
      <c r="AN32" s="11">
        <v>0.3</v>
      </c>
      <c r="AO32" s="11">
        <v>0.3</v>
      </c>
      <c r="AP32" s="11">
        <v>0.3</v>
      </c>
      <c r="AQ32" s="11">
        <v>0.3</v>
      </c>
      <c r="AR32" s="11">
        <v>0.3</v>
      </c>
      <c r="AS32" s="11">
        <v>0.4</v>
      </c>
      <c r="AT32" s="11">
        <v>0.4</v>
      </c>
      <c r="AU32" s="11">
        <v>0.3</v>
      </c>
      <c r="AW32" s="27"/>
      <c r="AX32" s="27" t="s">
        <v>555</v>
      </c>
      <c r="AY32" s="27">
        <v>0.3</v>
      </c>
      <c r="AZ32" s="27">
        <v>0.4</v>
      </c>
      <c r="BA32" s="27">
        <v>0.3</v>
      </c>
      <c r="BB32" s="27">
        <v>0.4</v>
      </c>
      <c r="BC32" s="27">
        <v>0.3</v>
      </c>
      <c r="BD32" s="27">
        <v>0.3</v>
      </c>
      <c r="BE32" s="27">
        <v>0.4</v>
      </c>
      <c r="BF32" s="27">
        <v>0.3</v>
      </c>
      <c r="BG32" s="27">
        <v>0.3</v>
      </c>
      <c r="BH32" s="27">
        <v>0.3</v>
      </c>
      <c r="BI32" s="27">
        <v>0.3</v>
      </c>
      <c r="BJ32" s="27">
        <v>0.4</v>
      </c>
      <c r="BK32" s="27">
        <v>0.3</v>
      </c>
      <c r="BL32" s="27">
        <v>0.3</v>
      </c>
      <c r="BM32" s="27">
        <v>0.3</v>
      </c>
      <c r="BN32" s="27">
        <v>0.3</v>
      </c>
      <c r="BO32" s="27">
        <v>0.3</v>
      </c>
      <c r="BP32" s="27">
        <v>0.3</v>
      </c>
      <c r="BQ32" s="27">
        <v>0.3</v>
      </c>
      <c r="BR32" s="27">
        <v>0.3</v>
      </c>
      <c r="BS32" s="27">
        <v>0.2</v>
      </c>
      <c r="BT32" s="38"/>
      <c r="BU32" s="27"/>
      <c r="BV32" s="27" t="s">
        <v>555</v>
      </c>
      <c r="BW32" s="27">
        <v>1.9</v>
      </c>
      <c r="BX32" s="27">
        <v>1.6</v>
      </c>
      <c r="BY32" s="27">
        <v>1.7</v>
      </c>
      <c r="BZ32" s="27">
        <v>1.9</v>
      </c>
      <c r="CA32" s="27">
        <v>2.4</v>
      </c>
      <c r="CB32" s="27">
        <v>1.9</v>
      </c>
      <c r="CC32" s="27">
        <v>1.9</v>
      </c>
      <c r="CD32" s="27">
        <v>2.2999999999999998</v>
      </c>
      <c r="CE32" s="27">
        <v>2.6</v>
      </c>
      <c r="CF32" s="27">
        <v>2.4</v>
      </c>
      <c r="CG32" s="27">
        <v>2.7</v>
      </c>
      <c r="CH32" s="27">
        <v>2.8</v>
      </c>
      <c r="CI32" s="27">
        <v>2.6</v>
      </c>
      <c r="CJ32" s="27">
        <v>2.6</v>
      </c>
      <c r="CK32" s="27">
        <v>2.2999999999999998</v>
      </c>
      <c r="CL32" s="27">
        <v>2.4</v>
      </c>
      <c r="CM32" s="27">
        <v>2.4</v>
      </c>
      <c r="CN32" s="27">
        <v>2.5</v>
      </c>
      <c r="CO32" s="27">
        <v>2.5</v>
      </c>
      <c r="CP32" s="27">
        <v>2.5</v>
      </c>
      <c r="CQ32" s="27">
        <v>2.1</v>
      </c>
      <c r="CR32" s="38"/>
      <c r="CS32" s="27"/>
      <c r="CT32" s="27" t="s">
        <v>555</v>
      </c>
      <c r="CU32" s="27">
        <v>3.9</v>
      </c>
      <c r="CV32" s="27">
        <v>4.3</v>
      </c>
      <c r="CW32" s="27">
        <v>4.0999999999999996</v>
      </c>
      <c r="CX32" s="27">
        <v>4.9000000000000004</v>
      </c>
      <c r="CY32" s="27">
        <v>4.5</v>
      </c>
      <c r="CZ32" s="27">
        <v>3.9</v>
      </c>
      <c r="DA32" s="27">
        <v>4</v>
      </c>
      <c r="DB32" s="27">
        <v>4.3</v>
      </c>
      <c r="DC32" s="27">
        <v>4.3</v>
      </c>
      <c r="DD32" s="27">
        <v>4.7</v>
      </c>
      <c r="DE32" s="27">
        <v>5</v>
      </c>
      <c r="DF32" s="27">
        <v>4.9000000000000004</v>
      </c>
      <c r="DG32" s="27">
        <v>4.5</v>
      </c>
      <c r="DH32" s="27">
        <v>4.4000000000000004</v>
      </c>
      <c r="DI32" s="27">
        <v>4.3</v>
      </c>
      <c r="DJ32" s="27">
        <v>4.2</v>
      </c>
      <c r="DK32" s="27">
        <v>4</v>
      </c>
      <c r="DL32" s="27">
        <v>4.0999999999999996</v>
      </c>
      <c r="DM32" s="27">
        <v>4.4000000000000004</v>
      </c>
      <c r="DN32" s="27">
        <v>4.4000000000000004</v>
      </c>
      <c r="DO32" s="27">
        <v>3.6</v>
      </c>
      <c r="DP32" s="38"/>
      <c r="DQ32" s="27"/>
      <c r="DR32" s="27" t="s">
        <v>555</v>
      </c>
      <c r="DS32" s="27">
        <v>0.4</v>
      </c>
      <c r="DT32" s="27">
        <v>0.4</v>
      </c>
      <c r="DU32" s="27">
        <v>0.3</v>
      </c>
      <c r="DV32" s="27">
        <v>0.3</v>
      </c>
      <c r="DW32" s="27">
        <v>0.3</v>
      </c>
      <c r="DX32" s="27">
        <v>0.3</v>
      </c>
      <c r="DY32" s="27">
        <v>0.3</v>
      </c>
      <c r="DZ32" s="27">
        <v>0.4</v>
      </c>
      <c r="EA32" s="27">
        <v>0.4</v>
      </c>
      <c r="EB32" s="27">
        <v>0.4</v>
      </c>
      <c r="EC32" s="27">
        <v>0.4</v>
      </c>
      <c r="ED32" s="27">
        <v>0.4</v>
      </c>
      <c r="EE32" s="27">
        <v>0.4</v>
      </c>
      <c r="EF32" s="27">
        <v>0.4</v>
      </c>
      <c r="EG32" s="27">
        <v>0.4</v>
      </c>
      <c r="EH32" s="27">
        <v>0.4</v>
      </c>
      <c r="EI32" s="27">
        <v>0.4</v>
      </c>
      <c r="EJ32" s="27">
        <v>0.4</v>
      </c>
      <c r="EK32" s="27">
        <v>0.4</v>
      </c>
      <c r="EL32" s="27">
        <v>0.4</v>
      </c>
      <c r="EM32" s="27">
        <v>0.4</v>
      </c>
      <c r="EO32" s="11"/>
      <c r="EP32" s="11" t="s">
        <v>555</v>
      </c>
      <c r="EQ32" s="11">
        <v>0.3</v>
      </c>
      <c r="ER32" s="11">
        <v>0.4</v>
      </c>
      <c r="ES32" s="11">
        <v>0.4</v>
      </c>
      <c r="ET32" s="11">
        <v>0.4</v>
      </c>
      <c r="EU32" s="11">
        <v>0.6</v>
      </c>
      <c r="EV32" s="11">
        <v>0.5</v>
      </c>
      <c r="EW32" s="11">
        <v>0.9</v>
      </c>
      <c r="EX32" s="11">
        <v>1</v>
      </c>
      <c r="EY32" s="11">
        <v>1</v>
      </c>
      <c r="EZ32" s="11">
        <v>1.3</v>
      </c>
      <c r="FA32" s="11">
        <v>1.5</v>
      </c>
      <c r="FB32" s="11">
        <v>1.4</v>
      </c>
      <c r="FC32" s="11">
        <v>1.6</v>
      </c>
      <c r="FD32" s="11">
        <v>1.8</v>
      </c>
      <c r="FE32" s="11">
        <v>1.6</v>
      </c>
      <c r="FF32" s="11">
        <v>1.7</v>
      </c>
      <c r="FG32" s="11">
        <v>1.6</v>
      </c>
      <c r="FH32" s="11">
        <v>1.6</v>
      </c>
      <c r="FI32" s="11">
        <v>1.6</v>
      </c>
      <c r="FJ32" s="11">
        <v>1.6</v>
      </c>
      <c r="FK32" s="11">
        <v>1.4</v>
      </c>
      <c r="FM32" s="11"/>
      <c r="FN32" s="11" t="s">
        <v>555</v>
      </c>
      <c r="FO32" s="11">
        <v>1.7</v>
      </c>
      <c r="FP32" s="11">
        <v>2.6</v>
      </c>
      <c r="FQ32" s="11">
        <v>2.5</v>
      </c>
      <c r="FR32" s="11">
        <v>2.8</v>
      </c>
      <c r="FS32" s="11">
        <v>3.8</v>
      </c>
      <c r="FT32" s="11">
        <v>3.6</v>
      </c>
      <c r="FU32" s="11">
        <v>4.5999999999999996</v>
      </c>
      <c r="FV32" s="11">
        <v>4.8</v>
      </c>
      <c r="FW32" s="11">
        <v>5</v>
      </c>
      <c r="FX32" s="11">
        <v>5.5</v>
      </c>
      <c r="FY32" s="11">
        <v>6.6</v>
      </c>
      <c r="FZ32" s="11">
        <v>6.4</v>
      </c>
      <c r="GA32" s="11">
        <v>6.7</v>
      </c>
      <c r="GB32" s="11">
        <v>7.4</v>
      </c>
      <c r="GC32" s="11">
        <v>7.5</v>
      </c>
      <c r="GD32" s="11">
        <v>6.8</v>
      </c>
      <c r="GE32" s="11">
        <v>6.3</v>
      </c>
      <c r="GF32" s="11">
        <v>6.3</v>
      </c>
      <c r="GG32" s="11">
        <v>6.7</v>
      </c>
      <c r="GH32" s="11">
        <v>6.7</v>
      </c>
      <c r="GI32" s="11">
        <v>6</v>
      </c>
      <c r="GK32" s="11"/>
      <c r="GL32" s="11" t="s">
        <v>555</v>
      </c>
      <c r="GM32" s="11">
        <v>1.8</v>
      </c>
      <c r="GN32" s="11">
        <v>2.1</v>
      </c>
      <c r="GO32" s="11">
        <v>2.1</v>
      </c>
      <c r="GP32" s="11">
        <v>2.7</v>
      </c>
      <c r="GQ32" s="11">
        <v>3.1</v>
      </c>
      <c r="GR32" s="11">
        <v>3.3</v>
      </c>
      <c r="GS32" s="11">
        <v>4.0999999999999996</v>
      </c>
      <c r="GT32" s="11">
        <v>3.5</v>
      </c>
      <c r="GU32" s="11">
        <v>4</v>
      </c>
      <c r="GV32" s="11">
        <v>4.2</v>
      </c>
      <c r="GW32" s="11">
        <v>4.5999999999999996</v>
      </c>
      <c r="GX32" s="11">
        <v>4.3</v>
      </c>
      <c r="GY32" s="11">
        <v>4.4000000000000004</v>
      </c>
      <c r="GZ32" s="11">
        <v>4.7</v>
      </c>
      <c r="HA32" s="11">
        <v>4.5</v>
      </c>
      <c r="HB32" s="11">
        <v>4.4000000000000004</v>
      </c>
      <c r="HC32" s="11">
        <v>4.4000000000000004</v>
      </c>
      <c r="HD32" s="11">
        <v>4.5999999999999996</v>
      </c>
      <c r="HE32" s="11">
        <v>4.9000000000000004</v>
      </c>
      <c r="HF32" s="11">
        <v>4.7</v>
      </c>
      <c r="HG32" s="11">
        <v>4.4000000000000004</v>
      </c>
    </row>
    <row r="33" spans="1:215" ht="105.95" customHeight="1">
      <c r="A33" s="1"/>
      <c r="B33" s="20" t="s">
        <v>320</v>
      </c>
      <c r="C33" s="1"/>
      <c r="D33" s="1"/>
      <c r="E33" s="1"/>
      <c r="F33" s="1"/>
      <c r="G33" s="1"/>
      <c r="H33" s="1"/>
      <c r="I33" s="1"/>
      <c r="J33" s="1"/>
      <c r="K33" s="1"/>
      <c r="L33" s="1"/>
      <c r="M33" s="1"/>
      <c r="N33" s="1"/>
      <c r="O33" s="1"/>
      <c r="P33" s="1"/>
      <c r="Q33" s="1"/>
      <c r="R33" s="1"/>
      <c r="S33" s="1"/>
      <c r="T33" s="1"/>
      <c r="U33" s="1"/>
      <c r="V33" s="1"/>
      <c r="W33" s="1"/>
      <c r="Y33" s="1"/>
      <c r="Z33" s="20" t="s">
        <v>320</v>
      </c>
      <c r="AA33" s="1"/>
      <c r="AB33" s="1"/>
      <c r="AC33" s="1"/>
      <c r="AD33" s="1"/>
      <c r="AE33" s="1"/>
      <c r="AF33" s="1"/>
      <c r="AG33" s="1"/>
      <c r="AH33" s="1"/>
      <c r="AI33" s="1"/>
      <c r="AJ33" s="1"/>
      <c r="AK33" s="1"/>
      <c r="AL33" s="1"/>
      <c r="AM33" s="1"/>
      <c r="AN33" s="1"/>
      <c r="AO33" s="1"/>
      <c r="AP33" s="1"/>
      <c r="AQ33" s="1"/>
      <c r="AR33" s="1"/>
      <c r="AS33" s="1"/>
      <c r="AT33" s="1"/>
      <c r="AU33" s="1"/>
      <c r="AW33" s="22"/>
      <c r="AX33" s="33" t="s">
        <v>320</v>
      </c>
      <c r="AY33" s="22"/>
      <c r="AZ33" s="22"/>
      <c r="BA33" s="22"/>
      <c r="BB33" s="22"/>
      <c r="BC33" s="22"/>
      <c r="BD33" s="22"/>
      <c r="BE33" s="22"/>
      <c r="BF33" s="22"/>
      <c r="BG33" s="22"/>
      <c r="BH33" s="22"/>
      <c r="BI33" s="22"/>
      <c r="BJ33" s="22"/>
      <c r="BK33" s="22"/>
      <c r="BL33" s="22"/>
      <c r="BM33" s="22"/>
      <c r="BN33" s="22"/>
      <c r="BO33" s="22"/>
      <c r="BP33" s="22"/>
      <c r="BQ33" s="22"/>
      <c r="BR33" s="22"/>
      <c r="BS33" s="22"/>
      <c r="BT33" s="38"/>
      <c r="BU33" s="22"/>
      <c r="BV33" s="33" t="s">
        <v>320</v>
      </c>
      <c r="BW33" s="22"/>
      <c r="BX33" s="22"/>
      <c r="BY33" s="22"/>
      <c r="BZ33" s="22"/>
      <c r="CA33" s="22"/>
      <c r="CB33" s="22"/>
      <c r="CC33" s="22"/>
      <c r="CD33" s="22"/>
      <c r="CE33" s="22"/>
      <c r="CF33" s="22"/>
      <c r="CG33" s="22"/>
      <c r="CH33" s="22"/>
      <c r="CI33" s="22"/>
      <c r="CJ33" s="22"/>
      <c r="CK33" s="22"/>
      <c r="CL33" s="22"/>
      <c r="CM33" s="22"/>
      <c r="CN33" s="22"/>
      <c r="CO33" s="22"/>
      <c r="CP33" s="22"/>
      <c r="CQ33" s="22"/>
      <c r="CR33" s="38"/>
      <c r="CS33" s="22"/>
      <c r="CT33" s="33" t="s">
        <v>320</v>
      </c>
      <c r="CU33" s="22"/>
      <c r="CV33" s="22"/>
      <c r="CW33" s="22"/>
      <c r="CX33" s="22"/>
      <c r="CY33" s="22"/>
      <c r="CZ33" s="22"/>
      <c r="DA33" s="22"/>
      <c r="DB33" s="22"/>
      <c r="DC33" s="22"/>
      <c r="DD33" s="22"/>
      <c r="DE33" s="22"/>
      <c r="DF33" s="22"/>
      <c r="DG33" s="22"/>
      <c r="DH33" s="22"/>
      <c r="DI33" s="22"/>
      <c r="DJ33" s="22"/>
      <c r="DK33" s="22"/>
      <c r="DL33" s="22"/>
      <c r="DM33" s="22"/>
      <c r="DN33" s="22"/>
      <c r="DO33" s="22"/>
      <c r="DP33" s="38"/>
      <c r="DQ33" s="22"/>
      <c r="DR33" s="33" t="s">
        <v>320</v>
      </c>
      <c r="DS33" s="22"/>
      <c r="DT33" s="22"/>
      <c r="DU33" s="22"/>
      <c r="DV33" s="22"/>
      <c r="DW33" s="22"/>
      <c r="DX33" s="22"/>
      <c r="DY33" s="22"/>
      <c r="DZ33" s="22"/>
      <c r="EA33" s="22"/>
      <c r="EB33" s="22"/>
      <c r="EC33" s="22"/>
      <c r="ED33" s="22"/>
      <c r="EE33" s="22"/>
      <c r="EF33" s="22"/>
      <c r="EG33" s="22"/>
      <c r="EH33" s="22"/>
      <c r="EI33" s="22"/>
      <c r="EJ33" s="22"/>
      <c r="EK33" s="22"/>
      <c r="EL33" s="22"/>
      <c r="EM33" s="22"/>
      <c r="EO33" s="1"/>
      <c r="EP33" s="20" t="s">
        <v>320</v>
      </c>
      <c r="EQ33" s="1"/>
      <c r="ER33" s="1"/>
      <c r="ES33" s="1"/>
      <c r="ET33" s="1"/>
      <c r="EU33" s="1"/>
      <c r="EV33" s="1"/>
      <c r="EW33" s="1"/>
      <c r="EX33" s="1"/>
      <c r="EY33" s="1"/>
      <c r="EZ33" s="1"/>
      <c r="FA33" s="1"/>
      <c r="FB33" s="1"/>
      <c r="FC33" s="1"/>
      <c r="FD33" s="1"/>
      <c r="FE33" s="1"/>
      <c r="FF33" s="1"/>
      <c r="FG33" s="1"/>
      <c r="FH33" s="1"/>
      <c r="FI33" s="1"/>
      <c r="FJ33" s="1"/>
      <c r="FK33" s="1"/>
      <c r="FM33" s="1"/>
      <c r="FN33" s="20" t="s">
        <v>320</v>
      </c>
      <c r="FO33" s="1"/>
      <c r="FP33" s="1"/>
      <c r="FQ33" s="1"/>
      <c r="FR33" s="1"/>
      <c r="FS33" s="1"/>
      <c r="FT33" s="1"/>
      <c r="FU33" s="1"/>
      <c r="FV33" s="1"/>
      <c r="FW33" s="1"/>
      <c r="FX33" s="1"/>
      <c r="FY33" s="1"/>
      <c r="FZ33" s="1"/>
      <c r="GA33" s="1"/>
      <c r="GB33" s="1"/>
      <c r="GC33" s="1"/>
      <c r="GD33" s="1"/>
      <c r="GE33" s="1"/>
      <c r="GF33" s="1"/>
      <c r="GG33" s="1"/>
      <c r="GH33" s="1"/>
      <c r="GI33" s="1"/>
      <c r="GK33" s="1"/>
      <c r="GL33" s="20" t="s">
        <v>320</v>
      </c>
      <c r="GM33" s="1"/>
      <c r="GN33" s="1"/>
      <c r="GO33" s="1"/>
      <c r="GP33" s="1"/>
      <c r="GQ33" s="1"/>
      <c r="GR33" s="1"/>
      <c r="GS33" s="1"/>
      <c r="GT33" s="1"/>
      <c r="GU33" s="1"/>
      <c r="GV33" s="1"/>
      <c r="GW33" s="1"/>
      <c r="GX33" s="1"/>
      <c r="GY33" s="1"/>
      <c r="GZ33" s="1"/>
      <c r="HA33" s="1"/>
      <c r="HB33" s="1"/>
      <c r="HC33" s="1"/>
      <c r="HD33" s="1"/>
      <c r="HE33" s="1"/>
      <c r="HF33" s="1"/>
      <c r="HG33" s="1"/>
    </row>
    <row r="34" spans="1:215" ht="15">
      <c r="A34" s="1"/>
      <c r="B34" s="19" t="s">
        <v>300</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Y34" s="1"/>
      <c r="Z34" s="19" t="s">
        <v>300</v>
      </c>
      <c r="AA34" s="1">
        <v>0.1</v>
      </c>
      <c r="AB34" s="1">
        <v>0.1</v>
      </c>
      <c r="AC34" s="1">
        <v>0.1</v>
      </c>
      <c r="AD34" s="1">
        <v>0.1</v>
      </c>
      <c r="AE34" s="1">
        <v>0.1</v>
      </c>
      <c r="AF34" s="1">
        <v>0.1</v>
      </c>
      <c r="AG34" s="1">
        <v>0.1</v>
      </c>
      <c r="AH34" s="1">
        <v>0.1</v>
      </c>
      <c r="AI34" s="1">
        <v>0.1</v>
      </c>
      <c r="AJ34" s="1">
        <v>0.1</v>
      </c>
      <c r="AK34" s="1">
        <v>0.1</v>
      </c>
      <c r="AL34" s="1">
        <v>0.2</v>
      </c>
      <c r="AM34" s="1">
        <v>0.1</v>
      </c>
      <c r="AN34" s="1">
        <v>0.1</v>
      </c>
      <c r="AO34" s="1">
        <v>0.1</v>
      </c>
      <c r="AP34" s="1">
        <v>0.1</v>
      </c>
      <c r="AQ34" s="1">
        <v>0.2</v>
      </c>
      <c r="AR34" s="1">
        <v>0.2</v>
      </c>
      <c r="AS34" s="1">
        <v>0.2</v>
      </c>
      <c r="AT34" s="1">
        <v>0.2</v>
      </c>
      <c r="AU34" s="1">
        <v>0.1</v>
      </c>
      <c r="AW34" s="22"/>
      <c r="AX34" s="29" t="s">
        <v>301</v>
      </c>
      <c r="AY34" s="22">
        <v>0.1</v>
      </c>
      <c r="AZ34" s="22">
        <v>0.1</v>
      </c>
      <c r="BA34" s="22">
        <v>0.1</v>
      </c>
      <c r="BB34" s="22">
        <v>0.1</v>
      </c>
      <c r="BC34" s="22">
        <v>0.1</v>
      </c>
      <c r="BD34" s="22">
        <v>0.1</v>
      </c>
      <c r="BE34" s="22">
        <v>0.1</v>
      </c>
      <c r="BF34" s="22">
        <v>0.1</v>
      </c>
      <c r="BG34" s="22">
        <v>0.1</v>
      </c>
      <c r="BH34" s="22">
        <v>0.1</v>
      </c>
      <c r="BI34" s="22">
        <v>0.1</v>
      </c>
      <c r="BJ34" s="22">
        <v>0.1</v>
      </c>
      <c r="BK34" s="22">
        <v>0.1</v>
      </c>
      <c r="BL34" s="22">
        <v>0.1</v>
      </c>
      <c r="BM34" s="22">
        <v>0.1</v>
      </c>
      <c r="BN34" s="22">
        <v>0.1</v>
      </c>
      <c r="BO34" s="22">
        <v>0.1</v>
      </c>
      <c r="BP34" s="22">
        <v>0.1</v>
      </c>
      <c r="BQ34" s="22">
        <v>0.1</v>
      </c>
      <c r="BR34" s="22">
        <v>0.1</v>
      </c>
      <c r="BS34" s="22">
        <v>0.1</v>
      </c>
      <c r="BT34" s="38"/>
      <c r="BU34" s="22"/>
      <c r="BV34" s="29" t="s">
        <v>301</v>
      </c>
      <c r="BW34" s="22">
        <v>1</v>
      </c>
      <c r="BX34" s="22">
        <v>0.9</v>
      </c>
      <c r="BY34" s="22">
        <v>1</v>
      </c>
      <c r="BZ34" s="22">
        <v>1</v>
      </c>
      <c r="CA34" s="22">
        <v>1.3</v>
      </c>
      <c r="CB34" s="22">
        <v>1</v>
      </c>
      <c r="CC34" s="22">
        <v>1</v>
      </c>
      <c r="CD34" s="22">
        <v>1.1000000000000001</v>
      </c>
      <c r="CE34" s="22">
        <v>1.2</v>
      </c>
      <c r="CF34" s="22">
        <v>1.2</v>
      </c>
      <c r="CG34" s="22">
        <v>1.3</v>
      </c>
      <c r="CH34" s="22">
        <v>1.3</v>
      </c>
      <c r="CI34" s="22">
        <v>1.3</v>
      </c>
      <c r="CJ34" s="22">
        <v>1.2</v>
      </c>
      <c r="CK34" s="22">
        <v>1.2</v>
      </c>
      <c r="CL34" s="22">
        <v>1.2</v>
      </c>
      <c r="CM34" s="22">
        <v>1.3</v>
      </c>
      <c r="CN34" s="22">
        <v>1.3</v>
      </c>
      <c r="CO34" s="22">
        <v>1.3</v>
      </c>
      <c r="CP34" s="22">
        <v>1.3</v>
      </c>
      <c r="CQ34" s="22">
        <v>1.1000000000000001</v>
      </c>
      <c r="CR34" s="38"/>
      <c r="CS34" s="22"/>
      <c r="CT34" s="29" t="s">
        <v>301</v>
      </c>
      <c r="CU34" s="22">
        <v>2.4</v>
      </c>
      <c r="CV34" s="22">
        <v>2.5</v>
      </c>
      <c r="CW34" s="22">
        <v>2.4</v>
      </c>
      <c r="CX34" s="22">
        <v>2.7</v>
      </c>
      <c r="CY34" s="22">
        <v>2.5</v>
      </c>
      <c r="CZ34" s="22">
        <v>2</v>
      </c>
      <c r="DA34" s="22">
        <v>2.2000000000000002</v>
      </c>
      <c r="DB34" s="22">
        <v>2.2999999999999998</v>
      </c>
      <c r="DC34" s="22">
        <v>2.2999999999999998</v>
      </c>
      <c r="DD34" s="22">
        <v>2.4</v>
      </c>
      <c r="DE34" s="22">
        <v>2.4</v>
      </c>
      <c r="DF34" s="22">
        <v>2.2999999999999998</v>
      </c>
      <c r="DG34" s="22">
        <v>2</v>
      </c>
      <c r="DH34" s="22">
        <v>2.1</v>
      </c>
      <c r="DI34" s="22">
        <v>2.1</v>
      </c>
      <c r="DJ34" s="22">
        <v>2.2000000000000002</v>
      </c>
      <c r="DK34" s="22">
        <v>2.2999999999999998</v>
      </c>
      <c r="DL34" s="22">
        <v>2.2999999999999998</v>
      </c>
      <c r="DM34" s="22">
        <v>2.2999999999999998</v>
      </c>
      <c r="DN34" s="22">
        <v>2.4</v>
      </c>
      <c r="DO34" s="22">
        <v>1.8</v>
      </c>
      <c r="DP34" s="38"/>
      <c r="DQ34" s="22"/>
      <c r="DR34" s="29" t="s">
        <v>301</v>
      </c>
      <c r="DS34" s="22">
        <v>0.3</v>
      </c>
      <c r="DT34" s="22">
        <v>0.3</v>
      </c>
      <c r="DU34" s="22">
        <v>0.3</v>
      </c>
      <c r="DV34" s="22">
        <v>0.2</v>
      </c>
      <c r="DW34" s="22">
        <v>0.2</v>
      </c>
      <c r="DX34" s="22">
        <v>0.2</v>
      </c>
      <c r="DY34" s="22">
        <v>0.2</v>
      </c>
      <c r="DZ34" s="22">
        <v>0.3</v>
      </c>
      <c r="EA34" s="22">
        <v>0.2</v>
      </c>
      <c r="EB34" s="22">
        <v>0.2</v>
      </c>
      <c r="EC34" s="22">
        <v>0.2</v>
      </c>
      <c r="ED34" s="22">
        <v>0.2</v>
      </c>
      <c r="EE34" s="22">
        <v>0.3</v>
      </c>
      <c r="EF34" s="22">
        <v>0.3</v>
      </c>
      <c r="EG34" s="22">
        <v>0.3</v>
      </c>
      <c r="EH34" s="22">
        <v>0.3</v>
      </c>
      <c r="EI34" s="22">
        <v>0.3</v>
      </c>
      <c r="EJ34" s="22">
        <v>0.3</v>
      </c>
      <c r="EK34" s="22">
        <v>0.3</v>
      </c>
      <c r="EL34" s="22">
        <v>0.3</v>
      </c>
      <c r="EM34" s="22">
        <v>0.3</v>
      </c>
      <c r="EO34" s="1"/>
      <c r="EP34" s="10" t="s">
        <v>300</v>
      </c>
      <c r="EQ34" s="1">
        <v>0.2</v>
      </c>
      <c r="ER34" s="1">
        <v>0.3</v>
      </c>
      <c r="ES34" s="1">
        <v>0.3</v>
      </c>
      <c r="ET34" s="1">
        <v>0.3</v>
      </c>
      <c r="EU34" s="1">
        <v>0.4</v>
      </c>
      <c r="EV34" s="1">
        <v>0.3</v>
      </c>
      <c r="EW34" s="1">
        <v>0.5</v>
      </c>
      <c r="EX34" s="1">
        <v>0.5</v>
      </c>
      <c r="EY34" s="1">
        <v>0.6</v>
      </c>
      <c r="EZ34" s="1">
        <v>0.7</v>
      </c>
      <c r="FA34" s="1">
        <v>0.8</v>
      </c>
      <c r="FB34" s="1">
        <v>0.7</v>
      </c>
      <c r="FC34" s="1">
        <v>0.8</v>
      </c>
      <c r="FD34" s="1">
        <v>0.9</v>
      </c>
      <c r="FE34" s="1">
        <v>0.8</v>
      </c>
      <c r="FF34" s="1">
        <v>0.9</v>
      </c>
      <c r="FG34" s="1">
        <v>1</v>
      </c>
      <c r="FH34" s="1">
        <v>1</v>
      </c>
      <c r="FI34" s="1">
        <v>0.9</v>
      </c>
      <c r="FJ34" s="1">
        <v>0.9</v>
      </c>
      <c r="FK34" s="1">
        <v>0.8</v>
      </c>
      <c r="FM34" s="1"/>
      <c r="FN34" s="10" t="s">
        <v>300</v>
      </c>
      <c r="FO34" s="1">
        <v>1.2</v>
      </c>
      <c r="FP34" s="1">
        <v>1.6</v>
      </c>
      <c r="FQ34" s="1">
        <v>1.4</v>
      </c>
      <c r="FR34" s="1">
        <v>1.6</v>
      </c>
      <c r="FS34" s="1">
        <v>2.2999999999999998</v>
      </c>
      <c r="FT34" s="1">
        <v>2</v>
      </c>
      <c r="FU34" s="1">
        <v>2.4</v>
      </c>
      <c r="FV34" s="1">
        <v>2.4</v>
      </c>
      <c r="FW34" s="1">
        <v>2.4</v>
      </c>
      <c r="FX34" s="1">
        <v>2.5</v>
      </c>
      <c r="FY34" s="1">
        <v>2.8</v>
      </c>
      <c r="FZ34" s="1">
        <v>2.5</v>
      </c>
      <c r="GA34" s="1">
        <v>2.8</v>
      </c>
      <c r="GB34" s="1">
        <v>3.2</v>
      </c>
      <c r="GC34" s="1">
        <v>3.3</v>
      </c>
      <c r="GD34" s="1">
        <v>3.2</v>
      </c>
      <c r="GE34" s="1">
        <v>3.3</v>
      </c>
      <c r="GF34" s="1">
        <v>3.3</v>
      </c>
      <c r="GG34" s="1">
        <v>3.3</v>
      </c>
      <c r="GH34" s="1">
        <v>3.4</v>
      </c>
      <c r="GI34" s="1">
        <v>2.7</v>
      </c>
      <c r="GK34" s="1"/>
      <c r="GL34" s="10" t="s">
        <v>300</v>
      </c>
      <c r="GM34" s="1">
        <v>1</v>
      </c>
      <c r="GN34" s="1">
        <v>1</v>
      </c>
      <c r="GO34" s="1">
        <v>0.9</v>
      </c>
      <c r="GP34" s="1">
        <v>1.1000000000000001</v>
      </c>
      <c r="GQ34" s="1">
        <v>1.3</v>
      </c>
      <c r="GR34" s="1">
        <v>1.3</v>
      </c>
      <c r="GS34" s="1">
        <v>1.7</v>
      </c>
      <c r="GT34" s="1">
        <v>1.3</v>
      </c>
      <c r="GU34" s="1">
        <v>1.5</v>
      </c>
      <c r="GV34" s="1">
        <v>1.7</v>
      </c>
      <c r="GW34" s="1">
        <v>1.7</v>
      </c>
      <c r="GX34" s="1">
        <v>1.6</v>
      </c>
      <c r="GY34" s="1">
        <v>1.6</v>
      </c>
      <c r="GZ34" s="1">
        <v>1.7</v>
      </c>
      <c r="HA34" s="1">
        <v>1.7</v>
      </c>
      <c r="HB34" s="1">
        <v>1.7</v>
      </c>
      <c r="HC34" s="1">
        <v>1.8</v>
      </c>
      <c r="HD34" s="1">
        <v>1.8</v>
      </c>
      <c r="HE34" s="1">
        <v>1.9</v>
      </c>
      <c r="HF34" s="1">
        <v>1.7</v>
      </c>
      <c r="HG34" s="1">
        <v>1.5</v>
      </c>
    </row>
    <row r="35" spans="1:215" ht="15">
      <c r="A35" s="1"/>
      <c r="B35" s="19" t="s">
        <v>302</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Y35" s="1"/>
      <c r="Z35" s="19" t="s">
        <v>302</v>
      </c>
      <c r="AA35" s="1">
        <v>0.1</v>
      </c>
      <c r="AB35" s="1">
        <v>0.1</v>
      </c>
      <c r="AC35" s="1">
        <v>0.1</v>
      </c>
      <c r="AD35" s="1">
        <v>0.2</v>
      </c>
      <c r="AE35" s="1">
        <v>0.2</v>
      </c>
      <c r="AF35" s="1">
        <v>0.2</v>
      </c>
      <c r="AG35" s="1">
        <v>0.2</v>
      </c>
      <c r="AH35" s="1">
        <v>0.2</v>
      </c>
      <c r="AI35" s="1">
        <v>0.2</v>
      </c>
      <c r="AJ35" s="1">
        <v>0.2</v>
      </c>
      <c r="AK35" s="1">
        <v>0.2</v>
      </c>
      <c r="AL35" s="1">
        <v>0.2</v>
      </c>
      <c r="AM35" s="1">
        <v>0.2</v>
      </c>
      <c r="AN35" s="1">
        <v>0.2</v>
      </c>
      <c r="AO35" s="1">
        <v>0.2</v>
      </c>
      <c r="AP35" s="1">
        <v>0.2</v>
      </c>
      <c r="AQ35" s="1">
        <v>0.2</v>
      </c>
      <c r="AR35" s="1">
        <v>0.2</v>
      </c>
      <c r="AS35" s="1">
        <v>0.2</v>
      </c>
      <c r="AT35" s="1">
        <v>0.2</v>
      </c>
      <c r="AU35" s="1">
        <v>0.2</v>
      </c>
      <c r="AW35" s="22"/>
      <c r="AX35" s="29" t="s">
        <v>303</v>
      </c>
      <c r="AY35" s="22">
        <v>0.2</v>
      </c>
      <c r="AZ35" s="22">
        <v>0.2</v>
      </c>
      <c r="BA35" s="22">
        <v>0.2</v>
      </c>
      <c r="BB35" s="22">
        <v>0.2</v>
      </c>
      <c r="BC35" s="22">
        <v>0.2</v>
      </c>
      <c r="BD35" s="22">
        <v>0.2</v>
      </c>
      <c r="BE35" s="22">
        <v>0.3</v>
      </c>
      <c r="BF35" s="22">
        <v>0.2</v>
      </c>
      <c r="BG35" s="22">
        <v>0.2</v>
      </c>
      <c r="BH35" s="22">
        <v>0.2</v>
      </c>
      <c r="BI35" s="22">
        <v>0.2</v>
      </c>
      <c r="BJ35" s="22">
        <v>0.3</v>
      </c>
      <c r="BK35" s="22">
        <v>0.2</v>
      </c>
      <c r="BL35" s="22">
        <v>0.2</v>
      </c>
      <c r="BM35" s="22">
        <v>0.2</v>
      </c>
      <c r="BN35" s="22">
        <v>0.1</v>
      </c>
      <c r="BO35" s="22">
        <v>0.2</v>
      </c>
      <c r="BP35" s="22">
        <v>0.1</v>
      </c>
      <c r="BQ35" s="22">
        <v>0.1</v>
      </c>
      <c r="BR35" s="22">
        <v>0.1</v>
      </c>
      <c r="BS35" s="22">
        <v>0.1</v>
      </c>
      <c r="BT35" s="38"/>
      <c r="BU35" s="22"/>
      <c r="BV35" s="29" t="s">
        <v>303</v>
      </c>
      <c r="BW35" s="22">
        <v>0.9</v>
      </c>
      <c r="BX35" s="22">
        <v>0.7</v>
      </c>
      <c r="BY35" s="22">
        <v>0.7</v>
      </c>
      <c r="BZ35" s="22">
        <v>0.9</v>
      </c>
      <c r="CA35" s="22">
        <v>1.1000000000000001</v>
      </c>
      <c r="CB35" s="22">
        <v>0.9</v>
      </c>
      <c r="CC35" s="22">
        <v>1</v>
      </c>
      <c r="CD35" s="22">
        <v>1.1000000000000001</v>
      </c>
      <c r="CE35" s="22">
        <v>1.4</v>
      </c>
      <c r="CF35" s="22">
        <v>1.2</v>
      </c>
      <c r="CG35" s="22">
        <v>1.4</v>
      </c>
      <c r="CH35" s="22">
        <v>1.4</v>
      </c>
      <c r="CI35" s="22">
        <v>1.3</v>
      </c>
      <c r="CJ35" s="22">
        <v>1.3</v>
      </c>
      <c r="CK35" s="22">
        <v>1.1000000000000001</v>
      </c>
      <c r="CL35" s="22">
        <v>1.1000000000000001</v>
      </c>
      <c r="CM35" s="22">
        <v>1.1000000000000001</v>
      </c>
      <c r="CN35" s="22">
        <v>1.2</v>
      </c>
      <c r="CO35" s="22">
        <v>1.2</v>
      </c>
      <c r="CP35" s="22">
        <v>1.2</v>
      </c>
      <c r="CQ35" s="22">
        <v>1.1000000000000001</v>
      </c>
      <c r="CR35" s="38"/>
      <c r="CS35" s="22"/>
      <c r="CT35" s="29" t="s">
        <v>303</v>
      </c>
      <c r="CU35" s="22">
        <v>1.5</v>
      </c>
      <c r="CV35" s="22">
        <v>1.8</v>
      </c>
      <c r="CW35" s="22">
        <v>1.7</v>
      </c>
      <c r="CX35" s="22">
        <v>2.1</v>
      </c>
      <c r="CY35" s="22">
        <v>2</v>
      </c>
      <c r="CZ35" s="22">
        <v>1.8</v>
      </c>
      <c r="DA35" s="22">
        <v>1.8</v>
      </c>
      <c r="DB35" s="22">
        <v>2</v>
      </c>
      <c r="DC35" s="22">
        <v>1.9</v>
      </c>
      <c r="DD35" s="22">
        <v>2.2000000000000002</v>
      </c>
      <c r="DE35" s="22">
        <v>2.5</v>
      </c>
      <c r="DF35" s="22">
        <v>2.5</v>
      </c>
      <c r="DG35" s="22">
        <v>2.2999999999999998</v>
      </c>
      <c r="DH35" s="22">
        <v>2.2000000000000002</v>
      </c>
      <c r="DI35" s="22">
        <v>2.1</v>
      </c>
      <c r="DJ35" s="22">
        <v>1.9</v>
      </c>
      <c r="DK35" s="22">
        <v>1.7</v>
      </c>
      <c r="DL35" s="22">
        <v>1.9</v>
      </c>
      <c r="DM35" s="22">
        <v>2.1</v>
      </c>
      <c r="DN35" s="22">
        <v>2</v>
      </c>
      <c r="DO35" s="22">
        <v>1.8</v>
      </c>
      <c r="DP35" s="38"/>
      <c r="DQ35" s="22"/>
      <c r="DR35" s="29" t="s">
        <v>303</v>
      </c>
      <c r="DS35" s="22">
        <v>0.1</v>
      </c>
      <c r="DT35" s="22">
        <v>0.1</v>
      </c>
      <c r="DU35" s="22">
        <v>0.1</v>
      </c>
      <c r="DV35" s="22">
        <v>0.1</v>
      </c>
      <c r="DW35" s="22">
        <v>0.1</v>
      </c>
      <c r="DX35" s="22">
        <v>0.1</v>
      </c>
      <c r="DY35" s="22">
        <v>0.1</v>
      </c>
      <c r="DZ35" s="22">
        <v>0.1</v>
      </c>
      <c r="EA35" s="22">
        <v>0.1</v>
      </c>
      <c r="EB35" s="22">
        <v>0.1</v>
      </c>
      <c r="EC35" s="22">
        <v>0.1</v>
      </c>
      <c r="ED35" s="22">
        <v>0.1</v>
      </c>
      <c r="EE35" s="22">
        <v>0.2</v>
      </c>
      <c r="EF35" s="22">
        <v>0.1</v>
      </c>
      <c r="EG35" s="22">
        <v>0.1</v>
      </c>
      <c r="EH35" s="22">
        <v>0.1</v>
      </c>
      <c r="EI35" s="22">
        <v>0.1</v>
      </c>
      <c r="EJ35" s="22">
        <v>0.1</v>
      </c>
      <c r="EK35" s="22">
        <v>0.1</v>
      </c>
      <c r="EL35" s="22">
        <v>0.1</v>
      </c>
      <c r="EM35" s="22">
        <v>0.1</v>
      </c>
      <c r="EO35" s="1"/>
      <c r="EP35" s="10" t="s">
        <v>302</v>
      </c>
      <c r="EQ35" s="1">
        <v>0.1</v>
      </c>
      <c r="ER35" s="1">
        <v>0.1</v>
      </c>
      <c r="ES35" s="1">
        <v>0.1</v>
      </c>
      <c r="ET35" s="1">
        <v>0.1</v>
      </c>
      <c r="EU35" s="1">
        <v>0.2</v>
      </c>
      <c r="EV35" s="1">
        <v>0.2</v>
      </c>
      <c r="EW35" s="1">
        <v>0.4</v>
      </c>
      <c r="EX35" s="1">
        <v>0.5</v>
      </c>
      <c r="EY35" s="1">
        <v>0.5</v>
      </c>
      <c r="EZ35" s="1">
        <v>0.6</v>
      </c>
      <c r="FA35" s="1">
        <v>0.7</v>
      </c>
      <c r="FB35" s="1">
        <v>0.7</v>
      </c>
      <c r="FC35" s="1">
        <v>0.7</v>
      </c>
      <c r="FD35" s="1">
        <v>0.8</v>
      </c>
      <c r="FE35" s="1">
        <v>0.7</v>
      </c>
      <c r="FF35" s="1">
        <v>0.7</v>
      </c>
      <c r="FG35" s="1">
        <v>0.6</v>
      </c>
      <c r="FH35" s="1">
        <v>0.7</v>
      </c>
      <c r="FI35" s="1">
        <v>0.7</v>
      </c>
      <c r="FJ35" s="1">
        <v>0.7</v>
      </c>
      <c r="FK35" s="1">
        <v>0.6</v>
      </c>
      <c r="FM35" s="1"/>
      <c r="FN35" s="10" t="s">
        <v>302</v>
      </c>
      <c r="FO35" s="1">
        <v>0.5</v>
      </c>
      <c r="FP35" s="1">
        <v>0.9</v>
      </c>
      <c r="FQ35" s="1">
        <v>1.1000000000000001</v>
      </c>
      <c r="FR35" s="1">
        <v>1.1000000000000001</v>
      </c>
      <c r="FS35" s="1">
        <v>1.5</v>
      </c>
      <c r="FT35" s="1">
        <v>1.6</v>
      </c>
      <c r="FU35" s="1">
        <v>2.2000000000000002</v>
      </c>
      <c r="FV35" s="1">
        <v>2.5</v>
      </c>
      <c r="FW35" s="1">
        <v>2.6</v>
      </c>
      <c r="FX35" s="1">
        <v>3</v>
      </c>
      <c r="FY35" s="1">
        <v>3.8</v>
      </c>
      <c r="FZ35" s="1">
        <v>3.8</v>
      </c>
      <c r="GA35" s="1">
        <v>3.7</v>
      </c>
      <c r="GB35" s="1">
        <v>4</v>
      </c>
      <c r="GC35" s="1">
        <v>4.0999999999999996</v>
      </c>
      <c r="GD35" s="1">
        <v>3.5</v>
      </c>
      <c r="GE35" s="1">
        <v>3</v>
      </c>
      <c r="GF35" s="1">
        <v>3</v>
      </c>
      <c r="GG35" s="1">
        <v>3.4</v>
      </c>
      <c r="GH35" s="1">
        <v>3.3</v>
      </c>
      <c r="GI35" s="1">
        <v>3.2</v>
      </c>
      <c r="GK35" s="1"/>
      <c r="GL35" s="10" t="s">
        <v>302</v>
      </c>
      <c r="GM35" s="1">
        <v>0.8</v>
      </c>
      <c r="GN35" s="1">
        <v>1.2</v>
      </c>
      <c r="GO35" s="1">
        <v>1.2</v>
      </c>
      <c r="GP35" s="1">
        <v>1.6</v>
      </c>
      <c r="GQ35" s="1">
        <v>1.8</v>
      </c>
      <c r="GR35" s="1">
        <v>2</v>
      </c>
      <c r="GS35" s="1">
        <v>2.4</v>
      </c>
      <c r="GT35" s="1">
        <v>2.2000000000000002</v>
      </c>
      <c r="GU35" s="1">
        <v>2.6</v>
      </c>
      <c r="GV35" s="1">
        <v>2.5</v>
      </c>
      <c r="GW35" s="1">
        <v>2.8</v>
      </c>
      <c r="GX35" s="1">
        <v>2.6</v>
      </c>
      <c r="GY35" s="1">
        <v>2.7</v>
      </c>
      <c r="GZ35" s="1">
        <v>3</v>
      </c>
      <c r="HA35" s="1">
        <v>2.8</v>
      </c>
      <c r="HB35" s="1">
        <v>2.6</v>
      </c>
      <c r="HC35" s="1">
        <v>2.6</v>
      </c>
      <c r="HD35" s="1">
        <v>2.8</v>
      </c>
      <c r="HE35" s="1">
        <v>3</v>
      </c>
      <c r="HF35" s="1">
        <v>3</v>
      </c>
      <c r="HG35" s="1">
        <v>2.9</v>
      </c>
    </row>
    <row r="36" spans="1:215" ht="15">
      <c r="A36" s="1"/>
      <c r="B36" s="19" t="s">
        <v>304</v>
      </c>
      <c r="C36" s="2" t="s">
        <v>305</v>
      </c>
      <c r="D36" s="2" t="s">
        <v>305</v>
      </c>
      <c r="E36" s="2" t="s">
        <v>305</v>
      </c>
      <c r="F36" s="2" t="s">
        <v>305</v>
      </c>
      <c r="G36" s="2" t="s">
        <v>305</v>
      </c>
      <c r="H36" s="2" t="s">
        <v>305</v>
      </c>
      <c r="I36" s="2" t="s">
        <v>305</v>
      </c>
      <c r="J36" s="2" t="s">
        <v>305</v>
      </c>
      <c r="K36" s="2" t="s">
        <v>305</v>
      </c>
      <c r="L36" s="2" t="s">
        <v>305</v>
      </c>
      <c r="M36" s="2" t="s">
        <v>305</v>
      </c>
      <c r="N36" s="2">
        <v>0</v>
      </c>
      <c r="O36" s="2">
        <v>0</v>
      </c>
      <c r="P36" s="2">
        <v>0</v>
      </c>
      <c r="Q36" s="2">
        <v>0</v>
      </c>
      <c r="R36" s="2" t="s">
        <v>305</v>
      </c>
      <c r="S36" s="2" t="s">
        <v>305</v>
      </c>
      <c r="T36" s="2" t="s">
        <v>305</v>
      </c>
      <c r="U36" s="2" t="s">
        <v>305</v>
      </c>
      <c r="V36" s="2" t="s">
        <v>305</v>
      </c>
      <c r="W36" s="2" t="s">
        <v>305</v>
      </c>
      <c r="Y36" s="1"/>
      <c r="Z36" s="19" t="s">
        <v>304</v>
      </c>
      <c r="AA36" s="2" t="s">
        <v>305</v>
      </c>
      <c r="AB36" s="2" t="s">
        <v>305</v>
      </c>
      <c r="AC36" s="2" t="s">
        <v>305</v>
      </c>
      <c r="AD36" s="2" t="s">
        <v>305</v>
      </c>
      <c r="AE36" s="2" t="s">
        <v>305</v>
      </c>
      <c r="AF36" s="2" t="s">
        <v>305</v>
      </c>
      <c r="AG36" s="2" t="s">
        <v>305</v>
      </c>
      <c r="AH36" s="2" t="s">
        <v>305</v>
      </c>
      <c r="AI36" s="2" t="s">
        <v>305</v>
      </c>
      <c r="AJ36" s="2" t="s">
        <v>305</v>
      </c>
      <c r="AK36" s="2" t="s">
        <v>305</v>
      </c>
      <c r="AL36" s="2">
        <v>0</v>
      </c>
      <c r="AM36" s="2">
        <v>0</v>
      </c>
      <c r="AN36" s="2">
        <v>0</v>
      </c>
      <c r="AO36" s="2">
        <v>0</v>
      </c>
      <c r="AP36" s="2" t="s">
        <v>305</v>
      </c>
      <c r="AQ36" s="2" t="s">
        <v>305</v>
      </c>
      <c r="AR36" s="2" t="s">
        <v>305</v>
      </c>
      <c r="AS36" s="2" t="s">
        <v>305</v>
      </c>
      <c r="AT36" s="2" t="s">
        <v>305</v>
      </c>
      <c r="AU36" s="2" t="s">
        <v>305</v>
      </c>
      <c r="AW36" s="22"/>
      <c r="AX36" s="29" t="s">
        <v>306</v>
      </c>
      <c r="AY36" s="23" t="s">
        <v>307</v>
      </c>
      <c r="AZ36" s="23" t="s">
        <v>307</v>
      </c>
      <c r="BA36" s="23" t="s">
        <v>307</v>
      </c>
      <c r="BB36" s="23" t="s">
        <v>307</v>
      </c>
      <c r="BC36" s="23" t="s">
        <v>307</v>
      </c>
      <c r="BD36" s="23" t="s">
        <v>307</v>
      </c>
      <c r="BE36" s="23" t="s">
        <v>307</v>
      </c>
      <c r="BF36" s="23" t="s">
        <v>307</v>
      </c>
      <c r="BG36" s="23" t="s">
        <v>307</v>
      </c>
      <c r="BH36" s="23" t="s">
        <v>307</v>
      </c>
      <c r="BI36" s="23" t="s">
        <v>307</v>
      </c>
      <c r="BJ36" s="23">
        <v>0</v>
      </c>
      <c r="BK36" s="23">
        <v>0</v>
      </c>
      <c r="BL36" s="23">
        <v>0</v>
      </c>
      <c r="BM36" s="23">
        <v>0</v>
      </c>
      <c r="BN36" s="23" t="s">
        <v>307</v>
      </c>
      <c r="BO36" s="23" t="s">
        <v>307</v>
      </c>
      <c r="BP36" s="23" t="s">
        <v>307</v>
      </c>
      <c r="BQ36" s="23" t="s">
        <v>307</v>
      </c>
      <c r="BR36" s="23" t="s">
        <v>307</v>
      </c>
      <c r="BS36" s="23" t="s">
        <v>307</v>
      </c>
      <c r="BT36" s="38"/>
      <c r="BU36" s="22"/>
      <c r="BV36" s="29" t="s">
        <v>306</v>
      </c>
      <c r="BW36" s="23" t="s">
        <v>307</v>
      </c>
      <c r="BX36" s="23" t="s">
        <v>307</v>
      </c>
      <c r="BY36" s="23" t="s">
        <v>307</v>
      </c>
      <c r="BZ36" s="23" t="s">
        <v>307</v>
      </c>
      <c r="CA36" s="23" t="s">
        <v>307</v>
      </c>
      <c r="CB36" s="23" t="s">
        <v>307</v>
      </c>
      <c r="CC36" s="23" t="s">
        <v>307</v>
      </c>
      <c r="CD36" s="23" t="s">
        <v>307</v>
      </c>
      <c r="CE36" s="23" t="s">
        <v>307</v>
      </c>
      <c r="CF36" s="23" t="s">
        <v>307</v>
      </c>
      <c r="CG36" s="23" t="s">
        <v>307</v>
      </c>
      <c r="CH36" s="23">
        <v>0</v>
      </c>
      <c r="CI36" s="23">
        <v>0</v>
      </c>
      <c r="CJ36" s="23">
        <v>0</v>
      </c>
      <c r="CK36" s="23">
        <v>0</v>
      </c>
      <c r="CL36" s="23" t="s">
        <v>307</v>
      </c>
      <c r="CM36" s="23" t="s">
        <v>307</v>
      </c>
      <c r="CN36" s="23" t="s">
        <v>307</v>
      </c>
      <c r="CO36" s="23" t="s">
        <v>307</v>
      </c>
      <c r="CP36" s="23" t="s">
        <v>307</v>
      </c>
      <c r="CQ36" s="23" t="s">
        <v>307</v>
      </c>
      <c r="CR36" s="38"/>
      <c r="CS36" s="22"/>
      <c r="CT36" s="29" t="s">
        <v>306</v>
      </c>
      <c r="CU36" s="23" t="s">
        <v>307</v>
      </c>
      <c r="CV36" s="23" t="s">
        <v>307</v>
      </c>
      <c r="CW36" s="23" t="s">
        <v>307</v>
      </c>
      <c r="CX36" s="23" t="s">
        <v>307</v>
      </c>
      <c r="CY36" s="23" t="s">
        <v>307</v>
      </c>
      <c r="CZ36" s="23" t="s">
        <v>307</v>
      </c>
      <c r="DA36" s="23" t="s">
        <v>307</v>
      </c>
      <c r="DB36" s="23">
        <v>0.1</v>
      </c>
      <c r="DC36" s="23">
        <v>0.1</v>
      </c>
      <c r="DD36" s="23">
        <v>0.1</v>
      </c>
      <c r="DE36" s="23">
        <v>0.1</v>
      </c>
      <c r="DF36" s="23">
        <v>0.1</v>
      </c>
      <c r="DG36" s="23">
        <v>0.1</v>
      </c>
      <c r="DH36" s="23">
        <v>0.1</v>
      </c>
      <c r="DI36" s="23">
        <v>0.1</v>
      </c>
      <c r="DJ36" s="23" t="s">
        <v>307</v>
      </c>
      <c r="DK36" s="23" t="s">
        <v>307</v>
      </c>
      <c r="DL36" s="23" t="s">
        <v>307</v>
      </c>
      <c r="DM36" s="23" t="s">
        <v>307</v>
      </c>
      <c r="DN36" s="23" t="s">
        <v>307</v>
      </c>
      <c r="DO36" s="23" t="s">
        <v>307</v>
      </c>
      <c r="DP36" s="38"/>
      <c r="DQ36" s="22"/>
      <c r="DR36" s="29" t="s">
        <v>306</v>
      </c>
      <c r="DS36" s="23" t="s">
        <v>307</v>
      </c>
      <c r="DT36" s="23" t="s">
        <v>307</v>
      </c>
      <c r="DU36" s="23" t="s">
        <v>307</v>
      </c>
      <c r="DV36" s="23" t="s">
        <v>307</v>
      </c>
      <c r="DW36" s="23" t="s">
        <v>307</v>
      </c>
      <c r="DX36" s="23" t="s">
        <v>307</v>
      </c>
      <c r="DY36" s="23" t="s">
        <v>307</v>
      </c>
      <c r="DZ36" s="23" t="s">
        <v>307</v>
      </c>
      <c r="EA36" s="23">
        <v>0</v>
      </c>
      <c r="EB36" s="23">
        <v>0</v>
      </c>
      <c r="EC36" s="23">
        <v>0</v>
      </c>
      <c r="ED36" s="23">
        <v>0</v>
      </c>
      <c r="EE36" s="23">
        <v>0</v>
      </c>
      <c r="EF36" s="23">
        <v>0</v>
      </c>
      <c r="EG36" s="23">
        <v>0</v>
      </c>
      <c r="EH36" s="23" t="s">
        <v>307</v>
      </c>
      <c r="EI36" s="23" t="s">
        <v>307</v>
      </c>
      <c r="EJ36" s="23" t="s">
        <v>307</v>
      </c>
      <c r="EK36" s="23" t="s">
        <v>307</v>
      </c>
      <c r="EL36" s="23" t="s">
        <v>307</v>
      </c>
      <c r="EM36" s="23" t="s">
        <v>307</v>
      </c>
      <c r="EO36" s="1"/>
      <c r="EP36" s="10" t="s">
        <v>304</v>
      </c>
      <c r="EQ36" s="2" t="s">
        <v>305</v>
      </c>
      <c r="ER36" s="2" t="s">
        <v>305</v>
      </c>
      <c r="ES36" s="2" t="s">
        <v>305</v>
      </c>
      <c r="ET36" s="2" t="s">
        <v>305</v>
      </c>
      <c r="EU36" s="2" t="s">
        <v>305</v>
      </c>
      <c r="EV36" s="2" t="s">
        <v>305</v>
      </c>
      <c r="EW36" s="2" t="s">
        <v>305</v>
      </c>
      <c r="EX36" s="2" t="s">
        <v>305</v>
      </c>
      <c r="EY36" s="2" t="s">
        <v>305</v>
      </c>
      <c r="EZ36" s="2" t="s">
        <v>305</v>
      </c>
      <c r="FA36" s="2" t="s">
        <v>305</v>
      </c>
      <c r="FB36" s="2">
        <v>0</v>
      </c>
      <c r="FC36" s="2">
        <v>0.1</v>
      </c>
      <c r="FD36" s="2">
        <v>0.1</v>
      </c>
      <c r="FE36" s="2">
        <v>0.1</v>
      </c>
      <c r="FF36" s="2" t="s">
        <v>305</v>
      </c>
      <c r="FG36" s="2" t="s">
        <v>305</v>
      </c>
      <c r="FH36" s="2" t="s">
        <v>305</v>
      </c>
      <c r="FI36" s="2" t="s">
        <v>305</v>
      </c>
      <c r="FJ36" s="2" t="s">
        <v>305</v>
      </c>
      <c r="FK36" s="2" t="s">
        <v>305</v>
      </c>
      <c r="FM36" s="1"/>
      <c r="FN36" s="10" t="s">
        <v>304</v>
      </c>
      <c r="FO36" s="2" t="s">
        <v>305</v>
      </c>
      <c r="FP36" s="2" t="s">
        <v>305</v>
      </c>
      <c r="FQ36" s="2" t="s">
        <v>305</v>
      </c>
      <c r="FR36" s="2" t="s">
        <v>305</v>
      </c>
      <c r="FS36" s="2" t="s">
        <v>305</v>
      </c>
      <c r="FT36" s="2" t="s">
        <v>305</v>
      </c>
      <c r="FU36" s="2" t="s">
        <v>305</v>
      </c>
      <c r="FV36" s="2" t="s">
        <v>305</v>
      </c>
      <c r="FW36" s="2" t="s">
        <v>305</v>
      </c>
      <c r="FX36" s="2" t="s">
        <v>305</v>
      </c>
      <c r="FY36" s="2" t="s">
        <v>305</v>
      </c>
      <c r="FZ36" s="2">
        <v>0.1</v>
      </c>
      <c r="GA36" s="2">
        <v>0.2</v>
      </c>
      <c r="GB36" s="2">
        <v>0.1</v>
      </c>
      <c r="GC36" s="2">
        <v>0.1</v>
      </c>
      <c r="GD36" s="2" t="s">
        <v>305</v>
      </c>
      <c r="GE36" s="2" t="s">
        <v>305</v>
      </c>
      <c r="GF36" s="2" t="s">
        <v>305</v>
      </c>
      <c r="GG36" s="2" t="s">
        <v>305</v>
      </c>
      <c r="GH36" s="2" t="s">
        <v>305</v>
      </c>
      <c r="GI36" s="2" t="s">
        <v>305</v>
      </c>
      <c r="GK36" s="1"/>
      <c r="GL36" s="10" t="s">
        <v>304</v>
      </c>
      <c r="GM36" s="2" t="s">
        <v>305</v>
      </c>
      <c r="GN36" s="2" t="s">
        <v>305</v>
      </c>
      <c r="GO36" s="2" t="s">
        <v>305</v>
      </c>
      <c r="GP36" s="2" t="s">
        <v>305</v>
      </c>
      <c r="GQ36" s="2" t="s">
        <v>305</v>
      </c>
      <c r="GR36" s="2" t="s">
        <v>305</v>
      </c>
      <c r="GS36" s="2" t="s">
        <v>305</v>
      </c>
      <c r="GT36" s="2" t="s">
        <v>305</v>
      </c>
      <c r="GU36" s="2" t="s">
        <v>305</v>
      </c>
      <c r="GV36" s="2" t="s">
        <v>305</v>
      </c>
      <c r="GW36" s="2">
        <v>0.1</v>
      </c>
      <c r="GX36" s="2">
        <v>0.1</v>
      </c>
      <c r="GY36" s="2">
        <v>0.1</v>
      </c>
      <c r="GZ36" s="2">
        <v>0.1</v>
      </c>
      <c r="HA36" s="2">
        <v>0.1</v>
      </c>
      <c r="HB36" s="2" t="s">
        <v>305</v>
      </c>
      <c r="HC36" s="2" t="s">
        <v>305</v>
      </c>
      <c r="HD36" s="2" t="s">
        <v>305</v>
      </c>
      <c r="HE36" s="2" t="s">
        <v>305</v>
      </c>
      <c r="HF36" s="2" t="s">
        <v>305</v>
      </c>
      <c r="HG36" s="2" t="s">
        <v>305</v>
      </c>
    </row>
    <row r="37" spans="1:215" ht="15">
      <c r="A37" s="1"/>
      <c r="B37" s="19" t="s">
        <v>308</v>
      </c>
      <c r="C37" s="1">
        <v>0</v>
      </c>
      <c r="D37" s="2" t="s">
        <v>305</v>
      </c>
      <c r="E37" s="2" t="s">
        <v>305</v>
      </c>
      <c r="F37" s="2" t="s">
        <v>305</v>
      </c>
      <c r="G37" s="2" t="s">
        <v>305</v>
      </c>
      <c r="H37" s="2" t="s">
        <v>305</v>
      </c>
      <c r="I37" s="2" t="s">
        <v>305</v>
      </c>
      <c r="J37" s="2" t="s">
        <v>305</v>
      </c>
      <c r="K37" s="2" t="s">
        <v>305</v>
      </c>
      <c r="L37" s="2" t="s">
        <v>305</v>
      </c>
      <c r="M37" s="2" t="s">
        <v>305</v>
      </c>
      <c r="N37" s="2" t="s">
        <v>305</v>
      </c>
      <c r="O37" s="2" t="s">
        <v>305</v>
      </c>
      <c r="P37" s="2" t="s">
        <v>305</v>
      </c>
      <c r="Q37" s="2" t="s">
        <v>305</v>
      </c>
      <c r="R37" s="2" t="s">
        <v>305</v>
      </c>
      <c r="S37" s="2" t="s">
        <v>305</v>
      </c>
      <c r="T37" s="2" t="s">
        <v>305</v>
      </c>
      <c r="U37" s="2" t="s">
        <v>305</v>
      </c>
      <c r="V37" s="2" t="s">
        <v>305</v>
      </c>
      <c r="W37" s="2" t="s">
        <v>305</v>
      </c>
      <c r="Y37" s="1"/>
      <c r="Z37" s="19" t="s">
        <v>308</v>
      </c>
      <c r="AA37" s="1">
        <v>0</v>
      </c>
      <c r="AB37" s="2" t="s">
        <v>305</v>
      </c>
      <c r="AC37" s="2" t="s">
        <v>305</v>
      </c>
      <c r="AD37" s="2" t="s">
        <v>305</v>
      </c>
      <c r="AE37" s="2" t="s">
        <v>305</v>
      </c>
      <c r="AF37" s="2" t="s">
        <v>305</v>
      </c>
      <c r="AG37" s="2" t="s">
        <v>305</v>
      </c>
      <c r="AH37" s="2" t="s">
        <v>305</v>
      </c>
      <c r="AI37" s="2" t="s">
        <v>305</v>
      </c>
      <c r="AJ37" s="2" t="s">
        <v>305</v>
      </c>
      <c r="AK37" s="2" t="s">
        <v>305</v>
      </c>
      <c r="AL37" s="2" t="s">
        <v>305</v>
      </c>
      <c r="AM37" s="2" t="s">
        <v>305</v>
      </c>
      <c r="AN37" s="2" t="s">
        <v>305</v>
      </c>
      <c r="AO37" s="2" t="s">
        <v>305</v>
      </c>
      <c r="AP37" s="2" t="s">
        <v>305</v>
      </c>
      <c r="AQ37" s="2" t="s">
        <v>305</v>
      </c>
      <c r="AR37" s="2" t="s">
        <v>305</v>
      </c>
      <c r="AS37" s="2" t="s">
        <v>305</v>
      </c>
      <c r="AT37" s="2" t="s">
        <v>305</v>
      </c>
      <c r="AU37" s="2" t="s">
        <v>305</v>
      </c>
      <c r="AW37" s="22"/>
      <c r="AX37" s="29" t="s">
        <v>309</v>
      </c>
      <c r="AY37" s="22">
        <v>0</v>
      </c>
      <c r="AZ37" s="23" t="s">
        <v>307</v>
      </c>
      <c r="BA37" s="23" t="s">
        <v>307</v>
      </c>
      <c r="BB37" s="23" t="s">
        <v>307</v>
      </c>
      <c r="BC37" s="23" t="s">
        <v>307</v>
      </c>
      <c r="BD37" s="23" t="s">
        <v>307</v>
      </c>
      <c r="BE37" s="23" t="s">
        <v>307</v>
      </c>
      <c r="BF37" s="23" t="s">
        <v>307</v>
      </c>
      <c r="BG37" s="23" t="s">
        <v>307</v>
      </c>
      <c r="BH37" s="23" t="s">
        <v>307</v>
      </c>
      <c r="BI37" s="23" t="s">
        <v>307</v>
      </c>
      <c r="BJ37" s="23" t="s">
        <v>307</v>
      </c>
      <c r="BK37" s="23" t="s">
        <v>307</v>
      </c>
      <c r="BL37" s="23" t="s">
        <v>307</v>
      </c>
      <c r="BM37" s="23" t="s">
        <v>307</v>
      </c>
      <c r="BN37" s="23" t="s">
        <v>307</v>
      </c>
      <c r="BO37" s="23" t="s">
        <v>307</v>
      </c>
      <c r="BP37" s="23" t="s">
        <v>307</v>
      </c>
      <c r="BQ37" s="23" t="s">
        <v>307</v>
      </c>
      <c r="BR37" s="23" t="s">
        <v>307</v>
      </c>
      <c r="BS37" s="23" t="s">
        <v>307</v>
      </c>
      <c r="BT37" s="38"/>
      <c r="BU37" s="22"/>
      <c r="BV37" s="29" t="s">
        <v>309</v>
      </c>
      <c r="BW37" s="22">
        <v>0</v>
      </c>
      <c r="BX37" s="23" t="s">
        <v>307</v>
      </c>
      <c r="BY37" s="23" t="s">
        <v>307</v>
      </c>
      <c r="BZ37" s="23" t="s">
        <v>307</v>
      </c>
      <c r="CA37" s="23" t="s">
        <v>307</v>
      </c>
      <c r="CB37" s="23" t="s">
        <v>307</v>
      </c>
      <c r="CC37" s="23" t="s">
        <v>307</v>
      </c>
      <c r="CD37" s="23" t="s">
        <v>307</v>
      </c>
      <c r="CE37" s="23" t="s">
        <v>307</v>
      </c>
      <c r="CF37" s="23" t="s">
        <v>307</v>
      </c>
      <c r="CG37" s="23" t="s">
        <v>307</v>
      </c>
      <c r="CH37" s="23" t="s">
        <v>307</v>
      </c>
      <c r="CI37" s="23" t="s">
        <v>307</v>
      </c>
      <c r="CJ37" s="23" t="s">
        <v>307</v>
      </c>
      <c r="CK37" s="23" t="s">
        <v>307</v>
      </c>
      <c r="CL37" s="23" t="s">
        <v>307</v>
      </c>
      <c r="CM37" s="23" t="s">
        <v>307</v>
      </c>
      <c r="CN37" s="23" t="s">
        <v>307</v>
      </c>
      <c r="CO37" s="23" t="s">
        <v>307</v>
      </c>
      <c r="CP37" s="23" t="s">
        <v>307</v>
      </c>
      <c r="CQ37" s="23" t="s">
        <v>307</v>
      </c>
      <c r="CR37" s="38"/>
      <c r="CS37" s="22"/>
      <c r="CT37" s="29" t="s">
        <v>309</v>
      </c>
      <c r="CU37" s="22">
        <v>0</v>
      </c>
      <c r="CV37" s="23" t="s">
        <v>307</v>
      </c>
      <c r="CW37" s="23" t="s">
        <v>307</v>
      </c>
      <c r="CX37" s="23" t="s">
        <v>307</v>
      </c>
      <c r="CY37" s="23" t="s">
        <v>307</v>
      </c>
      <c r="CZ37" s="23" t="s">
        <v>307</v>
      </c>
      <c r="DA37" s="23" t="s">
        <v>307</v>
      </c>
      <c r="DB37" s="23" t="s">
        <v>307</v>
      </c>
      <c r="DC37" s="23" t="s">
        <v>307</v>
      </c>
      <c r="DD37" s="23" t="s">
        <v>307</v>
      </c>
      <c r="DE37" s="23" t="s">
        <v>307</v>
      </c>
      <c r="DF37" s="23" t="s">
        <v>307</v>
      </c>
      <c r="DG37" s="23" t="s">
        <v>307</v>
      </c>
      <c r="DH37" s="23" t="s">
        <v>307</v>
      </c>
      <c r="DI37" s="23" t="s">
        <v>307</v>
      </c>
      <c r="DJ37" s="23" t="s">
        <v>307</v>
      </c>
      <c r="DK37" s="23" t="s">
        <v>307</v>
      </c>
      <c r="DL37" s="23" t="s">
        <v>307</v>
      </c>
      <c r="DM37" s="23" t="s">
        <v>307</v>
      </c>
      <c r="DN37" s="23" t="s">
        <v>307</v>
      </c>
      <c r="DO37" s="23" t="s">
        <v>307</v>
      </c>
      <c r="DP37" s="38"/>
      <c r="DQ37" s="22"/>
      <c r="DR37" s="29" t="s">
        <v>309</v>
      </c>
      <c r="DS37" s="22">
        <v>0</v>
      </c>
      <c r="DT37" s="23" t="s">
        <v>307</v>
      </c>
      <c r="DU37" s="23" t="s">
        <v>307</v>
      </c>
      <c r="DV37" s="23" t="s">
        <v>307</v>
      </c>
      <c r="DW37" s="23" t="s">
        <v>307</v>
      </c>
      <c r="DX37" s="23" t="s">
        <v>307</v>
      </c>
      <c r="DY37" s="23" t="s">
        <v>307</v>
      </c>
      <c r="DZ37" s="23" t="s">
        <v>307</v>
      </c>
      <c r="EA37" s="23" t="s">
        <v>307</v>
      </c>
      <c r="EB37" s="23" t="s">
        <v>307</v>
      </c>
      <c r="EC37" s="23" t="s">
        <v>307</v>
      </c>
      <c r="ED37" s="23" t="s">
        <v>307</v>
      </c>
      <c r="EE37" s="23" t="s">
        <v>307</v>
      </c>
      <c r="EF37" s="23" t="s">
        <v>307</v>
      </c>
      <c r="EG37" s="23" t="s">
        <v>307</v>
      </c>
      <c r="EH37" s="23" t="s">
        <v>307</v>
      </c>
      <c r="EI37" s="23" t="s">
        <v>307</v>
      </c>
      <c r="EJ37" s="23" t="s">
        <v>307</v>
      </c>
      <c r="EK37" s="23" t="s">
        <v>307</v>
      </c>
      <c r="EL37" s="23" t="s">
        <v>307</v>
      </c>
      <c r="EM37" s="23" t="s">
        <v>307</v>
      </c>
      <c r="EO37" s="1"/>
      <c r="EP37" s="10" t="s">
        <v>308</v>
      </c>
      <c r="EQ37" s="1">
        <v>0</v>
      </c>
      <c r="ER37" s="2" t="s">
        <v>305</v>
      </c>
      <c r="ES37" s="2" t="s">
        <v>305</v>
      </c>
      <c r="ET37" s="2" t="s">
        <v>305</v>
      </c>
      <c r="EU37" s="2" t="s">
        <v>305</v>
      </c>
      <c r="EV37" s="2" t="s">
        <v>305</v>
      </c>
      <c r="EW37" s="2" t="s">
        <v>305</v>
      </c>
      <c r="EX37" s="2" t="s">
        <v>305</v>
      </c>
      <c r="EY37" s="2" t="s">
        <v>305</v>
      </c>
      <c r="EZ37" s="2" t="s">
        <v>305</v>
      </c>
      <c r="FA37" s="2" t="s">
        <v>305</v>
      </c>
      <c r="FB37" s="2" t="s">
        <v>305</v>
      </c>
      <c r="FC37" s="2" t="s">
        <v>305</v>
      </c>
      <c r="FD37" s="2" t="s">
        <v>305</v>
      </c>
      <c r="FE37" s="2" t="s">
        <v>305</v>
      </c>
      <c r="FF37" s="2" t="s">
        <v>305</v>
      </c>
      <c r="FG37" s="2" t="s">
        <v>305</v>
      </c>
      <c r="FH37" s="2" t="s">
        <v>305</v>
      </c>
      <c r="FI37" s="2" t="s">
        <v>305</v>
      </c>
      <c r="FJ37" s="2" t="s">
        <v>305</v>
      </c>
      <c r="FK37" s="2" t="s">
        <v>305</v>
      </c>
      <c r="FM37" s="1"/>
      <c r="FN37" s="10" t="s">
        <v>308</v>
      </c>
      <c r="FO37" s="1">
        <v>0</v>
      </c>
      <c r="FP37" s="2" t="s">
        <v>305</v>
      </c>
      <c r="FQ37" s="2" t="s">
        <v>305</v>
      </c>
      <c r="FR37" s="2" t="s">
        <v>305</v>
      </c>
      <c r="FS37" s="2" t="s">
        <v>305</v>
      </c>
      <c r="FT37" s="2" t="s">
        <v>305</v>
      </c>
      <c r="FU37" s="2" t="s">
        <v>305</v>
      </c>
      <c r="FV37" s="2" t="s">
        <v>305</v>
      </c>
      <c r="FW37" s="2" t="s">
        <v>305</v>
      </c>
      <c r="FX37" s="2" t="s">
        <v>305</v>
      </c>
      <c r="FY37" s="2" t="s">
        <v>305</v>
      </c>
      <c r="FZ37" s="2" t="s">
        <v>305</v>
      </c>
      <c r="GA37" s="2" t="s">
        <v>305</v>
      </c>
      <c r="GB37" s="2" t="s">
        <v>305</v>
      </c>
      <c r="GC37" s="2" t="s">
        <v>305</v>
      </c>
      <c r="GD37" s="2" t="s">
        <v>305</v>
      </c>
      <c r="GE37" s="2" t="s">
        <v>305</v>
      </c>
      <c r="GF37" s="2" t="s">
        <v>305</v>
      </c>
      <c r="GG37" s="2" t="s">
        <v>305</v>
      </c>
      <c r="GH37" s="2" t="s">
        <v>305</v>
      </c>
      <c r="GI37" s="2" t="s">
        <v>305</v>
      </c>
      <c r="GK37" s="1"/>
      <c r="GL37" s="10" t="s">
        <v>308</v>
      </c>
      <c r="GM37" s="1">
        <v>0</v>
      </c>
      <c r="GN37" s="2" t="s">
        <v>305</v>
      </c>
      <c r="GO37" s="2" t="s">
        <v>305</v>
      </c>
      <c r="GP37" s="2" t="s">
        <v>305</v>
      </c>
      <c r="GQ37" s="2" t="s">
        <v>305</v>
      </c>
      <c r="GR37" s="2" t="s">
        <v>305</v>
      </c>
      <c r="GS37" s="2" t="s">
        <v>305</v>
      </c>
      <c r="GT37" s="2" t="s">
        <v>305</v>
      </c>
      <c r="GU37" s="2" t="s">
        <v>305</v>
      </c>
      <c r="GV37" s="2" t="s">
        <v>305</v>
      </c>
      <c r="GW37" s="2" t="s">
        <v>305</v>
      </c>
      <c r="GX37" s="2" t="s">
        <v>305</v>
      </c>
      <c r="GY37" s="2" t="s">
        <v>305</v>
      </c>
      <c r="GZ37" s="2" t="s">
        <v>305</v>
      </c>
      <c r="HA37" s="2" t="s">
        <v>305</v>
      </c>
      <c r="HB37" s="2" t="s">
        <v>305</v>
      </c>
      <c r="HC37" s="2" t="s">
        <v>305</v>
      </c>
      <c r="HD37" s="2" t="s">
        <v>305</v>
      </c>
      <c r="HE37" s="2" t="s">
        <v>305</v>
      </c>
      <c r="HF37" s="2" t="s">
        <v>305</v>
      </c>
      <c r="HG37" s="2" t="s">
        <v>305</v>
      </c>
    </row>
    <row r="38" spans="1:215" ht="15">
      <c r="A38" s="300"/>
      <c r="B38" s="300"/>
      <c r="C38" s="1"/>
      <c r="D38" s="1"/>
      <c r="E38" s="1"/>
      <c r="F38" s="1"/>
      <c r="G38" s="1"/>
      <c r="H38" s="1"/>
      <c r="I38" s="1"/>
      <c r="J38" s="1"/>
      <c r="K38" s="1"/>
      <c r="L38" s="1"/>
      <c r="M38" s="1"/>
      <c r="N38" s="1"/>
      <c r="O38" s="1"/>
      <c r="P38" s="1"/>
      <c r="Q38" s="1"/>
      <c r="R38" s="1"/>
      <c r="S38" s="1"/>
      <c r="T38" s="1"/>
      <c r="U38" s="1"/>
      <c r="V38" s="1"/>
      <c r="W38" s="1"/>
      <c r="Y38" s="300"/>
      <c r="Z38" s="300"/>
      <c r="AA38" s="1"/>
      <c r="AB38" s="1"/>
      <c r="AC38" s="1"/>
      <c r="AD38" s="1"/>
      <c r="AE38" s="1"/>
      <c r="AF38" s="1"/>
      <c r="AG38" s="1"/>
      <c r="AH38" s="1"/>
      <c r="AI38" s="1"/>
      <c r="AJ38" s="1"/>
      <c r="AK38" s="1"/>
      <c r="AL38" s="1"/>
      <c r="AM38" s="1"/>
      <c r="AN38" s="1"/>
      <c r="AO38" s="1"/>
      <c r="AP38" s="1"/>
      <c r="AQ38" s="1"/>
      <c r="AR38" s="1"/>
      <c r="AS38" s="1"/>
      <c r="AT38" s="1"/>
      <c r="AU38" s="1"/>
      <c r="AW38" s="310"/>
      <c r="AX38" s="310"/>
      <c r="AY38" s="22"/>
      <c r="AZ38" s="22"/>
      <c r="BA38" s="22"/>
      <c r="BB38" s="22"/>
      <c r="BC38" s="22"/>
      <c r="BD38" s="22"/>
      <c r="BE38" s="22"/>
      <c r="BF38" s="22"/>
      <c r="BG38" s="22"/>
      <c r="BH38" s="22"/>
      <c r="BI38" s="22"/>
      <c r="BJ38" s="22"/>
      <c r="BK38" s="22"/>
      <c r="BL38" s="22"/>
      <c r="BM38" s="22"/>
      <c r="BN38" s="22"/>
      <c r="BO38" s="22"/>
      <c r="BP38" s="22"/>
      <c r="BQ38" s="22"/>
      <c r="BR38" s="22"/>
      <c r="BS38" s="22"/>
      <c r="BT38" s="38"/>
      <c r="BU38" s="310"/>
      <c r="BV38" s="310"/>
      <c r="BW38" s="22"/>
      <c r="BX38" s="22"/>
      <c r="BY38" s="22"/>
      <c r="BZ38" s="22"/>
      <c r="CA38" s="22"/>
      <c r="CB38" s="22"/>
      <c r="CC38" s="22"/>
      <c r="CD38" s="22"/>
      <c r="CE38" s="22"/>
      <c r="CF38" s="22"/>
      <c r="CG38" s="22"/>
      <c r="CH38" s="22"/>
      <c r="CI38" s="22"/>
      <c r="CJ38" s="22"/>
      <c r="CK38" s="22"/>
      <c r="CL38" s="22"/>
      <c r="CM38" s="22"/>
      <c r="CN38" s="22"/>
      <c r="CO38" s="22"/>
      <c r="CP38" s="22"/>
      <c r="CQ38" s="22"/>
      <c r="CR38" s="38"/>
      <c r="CS38" s="310"/>
      <c r="CT38" s="310"/>
      <c r="CU38" s="22"/>
      <c r="CV38" s="22"/>
      <c r="CW38" s="22"/>
      <c r="CX38" s="22"/>
      <c r="CY38" s="22"/>
      <c r="CZ38" s="22"/>
      <c r="DA38" s="22"/>
      <c r="DB38" s="22"/>
      <c r="DC38" s="22"/>
      <c r="DD38" s="22"/>
      <c r="DE38" s="22"/>
      <c r="DF38" s="22"/>
      <c r="DG38" s="22"/>
      <c r="DH38" s="22"/>
      <c r="DI38" s="22"/>
      <c r="DJ38" s="22"/>
      <c r="DK38" s="22"/>
      <c r="DL38" s="22"/>
      <c r="DM38" s="22"/>
      <c r="DN38" s="22"/>
      <c r="DO38" s="22"/>
      <c r="DP38" s="38"/>
      <c r="DQ38" s="310"/>
      <c r="DR38" s="310"/>
      <c r="DS38" s="22"/>
      <c r="DT38" s="22"/>
      <c r="DU38" s="22"/>
      <c r="DV38" s="22"/>
      <c r="DW38" s="22"/>
      <c r="DX38" s="22"/>
      <c r="DY38" s="22"/>
      <c r="DZ38" s="22"/>
      <c r="EA38" s="22"/>
      <c r="EB38" s="22"/>
      <c r="EC38" s="22"/>
      <c r="ED38" s="22"/>
      <c r="EE38" s="22"/>
      <c r="EF38" s="22"/>
      <c r="EG38" s="22"/>
      <c r="EH38" s="22"/>
      <c r="EI38" s="22"/>
      <c r="EJ38" s="22"/>
      <c r="EK38" s="22"/>
      <c r="EL38" s="22"/>
      <c r="EM38" s="22"/>
      <c r="EO38" s="300"/>
      <c r="EP38" s="300"/>
      <c r="EQ38" s="1"/>
      <c r="ER38" s="1"/>
      <c r="ES38" s="1"/>
      <c r="ET38" s="1"/>
      <c r="EU38" s="1"/>
      <c r="EV38" s="1"/>
      <c r="EW38" s="1"/>
      <c r="EX38" s="1"/>
      <c r="EY38" s="1"/>
      <c r="EZ38" s="1"/>
      <c r="FA38" s="1"/>
      <c r="FB38" s="1"/>
      <c r="FC38" s="1"/>
      <c r="FD38" s="1"/>
      <c r="FE38" s="1"/>
      <c r="FF38" s="1"/>
      <c r="FG38" s="1"/>
      <c r="FH38" s="1"/>
      <c r="FI38" s="1"/>
      <c r="FJ38" s="1"/>
      <c r="FK38" s="1"/>
      <c r="FM38" s="300"/>
      <c r="FN38" s="300"/>
      <c r="FO38" s="1"/>
      <c r="FP38" s="1"/>
      <c r="FQ38" s="1"/>
      <c r="FR38" s="1"/>
      <c r="FS38" s="1"/>
      <c r="FT38" s="1"/>
      <c r="FU38" s="1"/>
      <c r="FV38" s="1"/>
      <c r="FW38" s="1"/>
      <c r="FX38" s="1"/>
      <c r="FY38" s="1"/>
      <c r="FZ38" s="1"/>
      <c r="GA38" s="1"/>
      <c r="GB38" s="1"/>
      <c r="GC38" s="1"/>
      <c r="GD38" s="1"/>
      <c r="GE38" s="1"/>
      <c r="GF38" s="1"/>
      <c r="GG38" s="1"/>
      <c r="GH38" s="1"/>
      <c r="GI38" s="1"/>
      <c r="GK38" s="300"/>
      <c r="GL38" s="300"/>
      <c r="GM38" s="1"/>
      <c r="GN38" s="1"/>
      <c r="GO38" s="1"/>
      <c r="GP38" s="1"/>
      <c r="GQ38" s="1"/>
      <c r="GR38" s="1"/>
      <c r="GS38" s="1"/>
      <c r="GT38" s="1"/>
      <c r="GU38" s="1"/>
      <c r="GV38" s="1"/>
      <c r="GW38" s="1"/>
      <c r="GX38" s="1"/>
      <c r="GY38" s="1"/>
      <c r="GZ38" s="1"/>
      <c r="HA38" s="1"/>
      <c r="HB38" s="1"/>
      <c r="HC38" s="1"/>
      <c r="HD38" s="1"/>
      <c r="HE38" s="1"/>
      <c r="HF38" s="1"/>
      <c r="HG38" s="1"/>
    </row>
    <row r="39" spans="1:215" ht="15">
      <c r="A39" s="1"/>
      <c r="B39" s="18" t="s">
        <v>197</v>
      </c>
      <c r="C39" s="1"/>
      <c r="D39" s="1"/>
      <c r="E39" s="1"/>
      <c r="F39" s="1"/>
      <c r="G39" s="1"/>
      <c r="H39" s="1"/>
      <c r="I39" s="1"/>
      <c r="J39" s="1"/>
      <c r="K39" s="1"/>
      <c r="L39" s="1"/>
      <c r="M39" s="1"/>
      <c r="N39" s="1"/>
      <c r="O39" s="1"/>
      <c r="P39" s="1"/>
      <c r="Q39" s="1"/>
      <c r="R39" s="1"/>
      <c r="S39" s="1"/>
      <c r="T39" s="1"/>
      <c r="U39" s="1"/>
      <c r="V39" s="1"/>
      <c r="W39" s="1"/>
      <c r="Y39" s="1"/>
      <c r="Z39" s="18" t="s">
        <v>197</v>
      </c>
      <c r="AA39" s="1"/>
      <c r="AB39" s="1"/>
      <c r="AC39" s="1"/>
      <c r="AD39" s="1"/>
      <c r="AE39" s="1"/>
      <c r="AF39" s="1"/>
      <c r="AG39" s="1"/>
      <c r="AH39" s="1"/>
      <c r="AI39" s="1"/>
      <c r="AJ39" s="1"/>
      <c r="AK39" s="1"/>
      <c r="AL39" s="1"/>
      <c r="AM39" s="1"/>
      <c r="AN39" s="1"/>
      <c r="AO39" s="1"/>
      <c r="AP39" s="1"/>
      <c r="AQ39" s="1"/>
      <c r="AR39" s="1"/>
      <c r="AS39" s="1"/>
      <c r="AT39" s="1"/>
      <c r="AU39" s="1"/>
      <c r="AW39" s="22"/>
      <c r="AX39" s="28" t="s">
        <v>312</v>
      </c>
      <c r="AY39" s="22"/>
      <c r="AZ39" s="22"/>
      <c r="BA39" s="22"/>
      <c r="BB39" s="22"/>
      <c r="BC39" s="22"/>
      <c r="BD39" s="22"/>
      <c r="BE39" s="22"/>
      <c r="BF39" s="22"/>
      <c r="BG39" s="22"/>
      <c r="BH39" s="22"/>
      <c r="BI39" s="22"/>
      <c r="BJ39" s="22"/>
      <c r="BK39" s="22"/>
      <c r="BL39" s="22"/>
      <c r="BM39" s="22"/>
      <c r="BN39" s="22"/>
      <c r="BO39" s="22"/>
      <c r="BP39" s="22"/>
      <c r="BQ39" s="22"/>
      <c r="BR39" s="22"/>
      <c r="BS39" s="22"/>
      <c r="BT39" s="38"/>
      <c r="BU39" s="22"/>
      <c r="BV39" s="28" t="s">
        <v>312</v>
      </c>
      <c r="BW39" s="22"/>
      <c r="BX39" s="22"/>
      <c r="BY39" s="22"/>
      <c r="BZ39" s="22"/>
      <c r="CA39" s="22"/>
      <c r="CB39" s="22"/>
      <c r="CC39" s="22"/>
      <c r="CD39" s="22"/>
      <c r="CE39" s="22"/>
      <c r="CF39" s="22"/>
      <c r="CG39" s="22"/>
      <c r="CH39" s="22"/>
      <c r="CI39" s="22"/>
      <c r="CJ39" s="22"/>
      <c r="CK39" s="22"/>
      <c r="CL39" s="22"/>
      <c r="CM39" s="22"/>
      <c r="CN39" s="22"/>
      <c r="CO39" s="22"/>
      <c r="CP39" s="22"/>
      <c r="CQ39" s="22"/>
      <c r="CR39" s="38"/>
      <c r="CS39" s="22"/>
      <c r="CT39" s="28" t="s">
        <v>312</v>
      </c>
      <c r="CU39" s="22"/>
      <c r="CV39" s="22"/>
      <c r="CW39" s="22"/>
      <c r="CX39" s="22"/>
      <c r="CY39" s="22"/>
      <c r="CZ39" s="22"/>
      <c r="DA39" s="22"/>
      <c r="DB39" s="22"/>
      <c r="DC39" s="22"/>
      <c r="DD39" s="22"/>
      <c r="DE39" s="22"/>
      <c r="DF39" s="22"/>
      <c r="DG39" s="22"/>
      <c r="DH39" s="22"/>
      <c r="DI39" s="22"/>
      <c r="DJ39" s="22"/>
      <c r="DK39" s="22"/>
      <c r="DL39" s="22"/>
      <c r="DM39" s="22"/>
      <c r="DN39" s="22"/>
      <c r="DO39" s="22"/>
      <c r="DP39" s="38"/>
      <c r="DQ39" s="22"/>
      <c r="DR39" s="28" t="s">
        <v>312</v>
      </c>
      <c r="DS39" s="22"/>
      <c r="DT39" s="22"/>
      <c r="DU39" s="22"/>
      <c r="DV39" s="22"/>
      <c r="DW39" s="22"/>
      <c r="DX39" s="22"/>
      <c r="DY39" s="22"/>
      <c r="DZ39" s="22"/>
      <c r="EA39" s="22"/>
      <c r="EB39" s="22"/>
      <c r="EC39" s="22"/>
      <c r="ED39" s="22"/>
      <c r="EE39" s="22"/>
      <c r="EF39" s="22"/>
      <c r="EG39" s="22"/>
      <c r="EH39" s="22"/>
      <c r="EI39" s="22"/>
      <c r="EJ39" s="22"/>
      <c r="EK39" s="22"/>
      <c r="EL39" s="22"/>
      <c r="EM39" s="22"/>
      <c r="EO39" s="1"/>
      <c r="EP39" s="18" t="s">
        <v>197</v>
      </c>
      <c r="EQ39" s="1"/>
      <c r="ER39" s="1"/>
      <c r="ES39" s="1"/>
      <c r="ET39" s="1"/>
      <c r="EU39" s="1"/>
      <c r="EV39" s="1"/>
      <c r="EW39" s="1"/>
      <c r="EX39" s="1"/>
      <c r="EY39" s="1"/>
      <c r="EZ39" s="1"/>
      <c r="FA39" s="1"/>
      <c r="FB39" s="1"/>
      <c r="FC39" s="1"/>
      <c r="FD39" s="1"/>
      <c r="FE39" s="1"/>
      <c r="FF39" s="1"/>
      <c r="FG39" s="1"/>
      <c r="FH39" s="1"/>
      <c r="FI39" s="1"/>
      <c r="FJ39" s="1"/>
      <c r="FK39" s="1"/>
      <c r="FM39" s="1"/>
      <c r="FN39" s="18" t="s">
        <v>197</v>
      </c>
      <c r="FO39" s="1"/>
      <c r="FP39" s="1"/>
      <c r="FQ39" s="1"/>
      <c r="FR39" s="1"/>
      <c r="FS39" s="1"/>
      <c r="FT39" s="1"/>
      <c r="FU39" s="1"/>
      <c r="FV39" s="1"/>
      <c r="FW39" s="1"/>
      <c r="FX39" s="1"/>
      <c r="FY39" s="1"/>
      <c r="FZ39" s="1"/>
      <c r="GA39" s="1"/>
      <c r="GB39" s="1"/>
      <c r="GC39" s="1"/>
      <c r="GD39" s="1"/>
      <c r="GE39" s="1"/>
      <c r="GF39" s="1"/>
      <c r="GG39" s="1"/>
      <c r="GH39" s="1"/>
      <c r="GI39" s="1"/>
      <c r="GK39" s="1"/>
      <c r="GL39" s="18" t="s">
        <v>197</v>
      </c>
      <c r="GM39" s="1"/>
      <c r="GN39" s="1"/>
      <c r="GO39" s="1"/>
      <c r="GP39" s="1"/>
      <c r="GQ39" s="1"/>
      <c r="GR39" s="1"/>
      <c r="GS39" s="1"/>
      <c r="GT39" s="1"/>
      <c r="GU39" s="1"/>
      <c r="GV39" s="1"/>
      <c r="GW39" s="1"/>
      <c r="GX39" s="1"/>
      <c r="GY39" s="1"/>
      <c r="GZ39" s="1"/>
      <c r="HA39" s="1"/>
      <c r="HB39" s="1"/>
      <c r="HC39" s="1"/>
      <c r="HD39" s="1"/>
      <c r="HE39" s="1"/>
      <c r="HF39" s="1"/>
      <c r="HG39" s="1"/>
    </row>
    <row r="40" spans="1:215" ht="15">
      <c r="A40" s="1"/>
      <c r="B40" s="19" t="s">
        <v>300</v>
      </c>
      <c r="C40" s="1">
        <v>54</v>
      </c>
      <c r="D40" s="1">
        <v>48.4</v>
      </c>
      <c r="E40" s="1">
        <v>45</v>
      </c>
      <c r="F40" s="1">
        <v>45.5</v>
      </c>
      <c r="G40" s="1">
        <v>56.4</v>
      </c>
      <c r="H40" s="1">
        <v>56.6</v>
      </c>
      <c r="I40" s="1">
        <v>50.8</v>
      </c>
      <c r="J40" s="1">
        <v>53.3</v>
      </c>
      <c r="K40" s="1">
        <v>56.2</v>
      </c>
      <c r="L40" s="1">
        <v>49.6</v>
      </c>
      <c r="M40" s="1">
        <v>56.5</v>
      </c>
      <c r="N40" s="1">
        <v>45.7</v>
      </c>
      <c r="O40" s="1">
        <v>46.2</v>
      </c>
      <c r="P40" s="1">
        <v>49</v>
      </c>
      <c r="Q40" s="1">
        <v>39.299999999999997</v>
      </c>
      <c r="R40" s="1">
        <v>42.5</v>
      </c>
      <c r="S40" s="1">
        <v>44</v>
      </c>
      <c r="T40" s="1">
        <v>44.4</v>
      </c>
      <c r="U40" s="1">
        <v>42</v>
      </c>
      <c r="V40" s="1">
        <v>45</v>
      </c>
      <c r="W40" s="1">
        <v>41.8</v>
      </c>
      <c r="Y40" s="1"/>
      <c r="Z40" s="19" t="s">
        <v>300</v>
      </c>
      <c r="AA40" s="1">
        <v>53.6</v>
      </c>
      <c r="AB40" s="1">
        <v>50.7</v>
      </c>
      <c r="AC40" s="1">
        <v>44.8</v>
      </c>
      <c r="AD40" s="1">
        <v>37.299999999999997</v>
      </c>
      <c r="AE40" s="1">
        <v>38</v>
      </c>
      <c r="AF40" s="1">
        <v>44.5</v>
      </c>
      <c r="AG40" s="1">
        <v>44.6</v>
      </c>
      <c r="AH40" s="1">
        <v>40.6</v>
      </c>
      <c r="AI40" s="1">
        <v>43.4</v>
      </c>
      <c r="AJ40" s="1">
        <v>38.700000000000003</v>
      </c>
      <c r="AK40" s="1">
        <v>40.299999999999997</v>
      </c>
      <c r="AL40" s="1">
        <v>37.299999999999997</v>
      </c>
      <c r="AM40" s="1">
        <v>42</v>
      </c>
      <c r="AN40" s="1">
        <v>38.5</v>
      </c>
      <c r="AO40" s="1">
        <v>38.1</v>
      </c>
      <c r="AP40" s="1">
        <v>44.9</v>
      </c>
      <c r="AQ40" s="1">
        <v>50.5</v>
      </c>
      <c r="AR40" s="1">
        <v>49.9</v>
      </c>
      <c r="AS40" s="1">
        <v>48.1</v>
      </c>
      <c r="AT40" s="1">
        <v>48.8</v>
      </c>
      <c r="AU40" s="1">
        <v>45.6</v>
      </c>
      <c r="AW40" s="22"/>
      <c r="AX40" s="29" t="s">
        <v>301</v>
      </c>
      <c r="AY40" s="22">
        <v>34.700000000000003</v>
      </c>
      <c r="AZ40" s="22">
        <v>37.700000000000003</v>
      </c>
      <c r="BA40" s="22">
        <v>36</v>
      </c>
      <c r="BB40" s="22">
        <v>31.9</v>
      </c>
      <c r="BC40" s="22">
        <v>37.299999999999997</v>
      </c>
      <c r="BD40" s="22">
        <v>33.200000000000003</v>
      </c>
      <c r="BE40" s="22">
        <v>32</v>
      </c>
      <c r="BF40" s="22">
        <v>35.9</v>
      </c>
      <c r="BG40" s="22">
        <v>41.8</v>
      </c>
      <c r="BH40" s="22">
        <v>35.700000000000003</v>
      </c>
      <c r="BI40" s="22">
        <v>34.5</v>
      </c>
      <c r="BJ40" s="22">
        <v>31.7</v>
      </c>
      <c r="BK40" s="22">
        <v>37.6</v>
      </c>
      <c r="BL40" s="22">
        <v>39.6</v>
      </c>
      <c r="BM40" s="22">
        <v>37.5</v>
      </c>
      <c r="BN40" s="22">
        <v>45.8</v>
      </c>
      <c r="BO40" s="22">
        <v>49.1</v>
      </c>
      <c r="BP40" s="22">
        <v>49.6</v>
      </c>
      <c r="BQ40" s="22">
        <v>48.2</v>
      </c>
      <c r="BR40" s="22">
        <v>50.8</v>
      </c>
      <c r="BS40" s="22">
        <v>46.2</v>
      </c>
      <c r="BT40" s="38"/>
      <c r="BU40" s="22"/>
      <c r="BV40" s="29" t="s">
        <v>301</v>
      </c>
      <c r="BW40" s="22">
        <v>52.2</v>
      </c>
      <c r="BX40" s="22">
        <v>55.5</v>
      </c>
      <c r="BY40" s="22">
        <v>56.8</v>
      </c>
      <c r="BZ40" s="22">
        <v>52.7</v>
      </c>
      <c r="CA40" s="22">
        <v>54.8</v>
      </c>
      <c r="CB40" s="22">
        <v>54</v>
      </c>
      <c r="CC40" s="22">
        <v>49.5</v>
      </c>
      <c r="CD40" s="22">
        <v>49.6</v>
      </c>
      <c r="CE40" s="22">
        <v>47.5</v>
      </c>
      <c r="CF40" s="22">
        <v>50.8</v>
      </c>
      <c r="CG40" s="22">
        <v>48.3</v>
      </c>
      <c r="CH40" s="22">
        <v>47.1</v>
      </c>
      <c r="CI40" s="22">
        <v>47.9</v>
      </c>
      <c r="CJ40" s="22">
        <v>47.2</v>
      </c>
      <c r="CK40" s="22">
        <v>50.5</v>
      </c>
      <c r="CL40" s="22">
        <v>52.4</v>
      </c>
      <c r="CM40" s="22">
        <v>52.9</v>
      </c>
      <c r="CN40" s="22">
        <v>52.2</v>
      </c>
      <c r="CO40" s="22">
        <v>51.4</v>
      </c>
      <c r="CP40" s="22">
        <v>53</v>
      </c>
      <c r="CQ40" s="22">
        <v>50.3</v>
      </c>
      <c r="CR40" s="38"/>
      <c r="CS40" s="22"/>
      <c r="CT40" s="29" t="s">
        <v>301</v>
      </c>
      <c r="CU40" s="22">
        <v>61.6</v>
      </c>
      <c r="CV40" s="22">
        <v>58.7</v>
      </c>
      <c r="CW40" s="22">
        <v>57.4</v>
      </c>
      <c r="CX40" s="22">
        <v>56</v>
      </c>
      <c r="CY40" s="22">
        <v>54.7</v>
      </c>
      <c r="CZ40" s="22">
        <v>52.4</v>
      </c>
      <c r="DA40" s="22">
        <v>54.9</v>
      </c>
      <c r="DB40" s="22">
        <v>52.5</v>
      </c>
      <c r="DC40" s="22">
        <v>53.1</v>
      </c>
      <c r="DD40" s="22">
        <v>50.4</v>
      </c>
      <c r="DE40" s="22">
        <v>47.9</v>
      </c>
      <c r="DF40" s="22">
        <v>45.9</v>
      </c>
      <c r="DG40" s="22">
        <v>44.4</v>
      </c>
      <c r="DH40" s="22">
        <v>46.9</v>
      </c>
      <c r="DI40" s="22">
        <v>48.3</v>
      </c>
      <c r="DJ40" s="22">
        <v>53.7</v>
      </c>
      <c r="DK40" s="22">
        <v>56.9</v>
      </c>
      <c r="DL40" s="22">
        <v>55</v>
      </c>
      <c r="DM40" s="22">
        <v>52</v>
      </c>
      <c r="DN40" s="22">
        <v>53.8</v>
      </c>
      <c r="DO40" s="22">
        <v>50.7</v>
      </c>
      <c r="DP40" s="38"/>
      <c r="DQ40" s="22"/>
      <c r="DR40" s="29" t="s">
        <v>301</v>
      </c>
      <c r="DS40" s="22">
        <v>79.900000000000006</v>
      </c>
      <c r="DT40" s="22">
        <v>81.8</v>
      </c>
      <c r="DU40" s="22">
        <v>77.8</v>
      </c>
      <c r="DV40" s="22">
        <v>72.599999999999994</v>
      </c>
      <c r="DW40" s="22">
        <v>74.099999999999994</v>
      </c>
      <c r="DX40" s="22">
        <v>72.3</v>
      </c>
      <c r="DY40" s="22">
        <v>70.8</v>
      </c>
      <c r="DZ40" s="22">
        <v>65.900000000000006</v>
      </c>
      <c r="EA40" s="22">
        <v>58</v>
      </c>
      <c r="EB40" s="22">
        <v>56.8</v>
      </c>
      <c r="EC40" s="22">
        <v>60.2</v>
      </c>
      <c r="ED40" s="22">
        <v>57.7</v>
      </c>
      <c r="EE40" s="22">
        <v>61.3</v>
      </c>
      <c r="EF40" s="22">
        <v>66.099999999999994</v>
      </c>
      <c r="EG40" s="22">
        <v>66.3</v>
      </c>
      <c r="EH40" s="22">
        <v>73.5</v>
      </c>
      <c r="EI40" s="22">
        <v>72.400000000000006</v>
      </c>
      <c r="EJ40" s="22">
        <v>70.900000000000006</v>
      </c>
      <c r="EK40" s="22">
        <v>72.099999999999994</v>
      </c>
      <c r="EL40" s="22">
        <v>73.400000000000006</v>
      </c>
      <c r="EM40" s="22">
        <v>70.900000000000006</v>
      </c>
      <c r="EO40" s="1"/>
      <c r="EP40" s="10" t="s">
        <v>300</v>
      </c>
      <c r="EQ40" s="1">
        <v>74.7</v>
      </c>
      <c r="ER40" s="1">
        <v>77.400000000000006</v>
      </c>
      <c r="ES40" s="1">
        <v>72</v>
      </c>
      <c r="ET40" s="1">
        <v>66.599999999999994</v>
      </c>
      <c r="EU40" s="1">
        <v>65.400000000000006</v>
      </c>
      <c r="EV40" s="1">
        <v>62.7</v>
      </c>
      <c r="EW40" s="1">
        <v>53.3</v>
      </c>
      <c r="EX40" s="1">
        <v>53.4</v>
      </c>
      <c r="EY40" s="1">
        <v>55.1</v>
      </c>
      <c r="EZ40" s="1">
        <v>52.1</v>
      </c>
      <c r="FA40" s="1">
        <v>55.1</v>
      </c>
      <c r="FB40" s="1">
        <v>48.3</v>
      </c>
      <c r="FC40" s="1">
        <v>52.7</v>
      </c>
      <c r="FD40" s="1">
        <v>52</v>
      </c>
      <c r="FE40" s="1">
        <v>51.8</v>
      </c>
      <c r="FF40" s="1">
        <v>56.9</v>
      </c>
      <c r="FG40" s="1">
        <v>60.6</v>
      </c>
      <c r="FH40" s="1">
        <v>59.3</v>
      </c>
      <c r="FI40" s="1">
        <v>56.6</v>
      </c>
      <c r="FJ40" s="1">
        <v>58.3</v>
      </c>
      <c r="FK40" s="1">
        <v>55.8</v>
      </c>
      <c r="FM40" s="1"/>
      <c r="FN40" s="10" t="s">
        <v>300</v>
      </c>
      <c r="FO40" s="1">
        <v>69.099999999999994</v>
      </c>
      <c r="FP40" s="1">
        <v>63.2</v>
      </c>
      <c r="FQ40" s="1">
        <v>56.2</v>
      </c>
      <c r="FR40" s="1">
        <v>58.9</v>
      </c>
      <c r="FS40" s="1">
        <v>59.9</v>
      </c>
      <c r="FT40" s="1">
        <v>55.7</v>
      </c>
      <c r="FU40" s="1">
        <v>52.7</v>
      </c>
      <c r="FV40" s="1">
        <v>49.3</v>
      </c>
      <c r="FW40" s="1">
        <v>49</v>
      </c>
      <c r="FX40" s="1">
        <v>45.4</v>
      </c>
      <c r="FY40" s="1">
        <v>42.1</v>
      </c>
      <c r="FZ40" s="1">
        <v>39.700000000000003</v>
      </c>
      <c r="GA40" s="1">
        <v>42.3</v>
      </c>
      <c r="GB40" s="1">
        <v>44</v>
      </c>
      <c r="GC40" s="1">
        <v>43.7</v>
      </c>
      <c r="GD40" s="1">
        <v>47.9</v>
      </c>
      <c r="GE40" s="1">
        <v>52.3</v>
      </c>
      <c r="GF40" s="1">
        <v>52.1</v>
      </c>
      <c r="GG40" s="1">
        <v>49.5</v>
      </c>
      <c r="GH40" s="1">
        <v>50.9</v>
      </c>
      <c r="GI40" s="1">
        <v>45.5</v>
      </c>
      <c r="GK40" s="1"/>
      <c r="GL40" s="10" t="s">
        <v>300</v>
      </c>
      <c r="GM40" s="1">
        <v>53.6</v>
      </c>
      <c r="GN40" s="1">
        <v>45.1</v>
      </c>
      <c r="GO40" s="1">
        <v>41.6</v>
      </c>
      <c r="GP40" s="1">
        <v>39.299999999999997</v>
      </c>
      <c r="GQ40" s="1">
        <v>40.700000000000003</v>
      </c>
      <c r="GR40" s="1">
        <v>38.200000000000003</v>
      </c>
      <c r="GS40" s="1">
        <v>41.8</v>
      </c>
      <c r="GT40" s="1">
        <v>37.9</v>
      </c>
      <c r="GU40" s="1">
        <v>36.799999999999997</v>
      </c>
      <c r="GV40" s="1">
        <v>40.799999999999997</v>
      </c>
      <c r="GW40" s="1">
        <v>37.4</v>
      </c>
      <c r="GX40" s="1">
        <v>36.9</v>
      </c>
      <c r="GY40" s="1">
        <v>36.799999999999997</v>
      </c>
      <c r="GZ40" s="1">
        <v>35.200000000000003</v>
      </c>
      <c r="HA40" s="1">
        <v>36.5</v>
      </c>
      <c r="HB40" s="1">
        <v>39.799999999999997</v>
      </c>
      <c r="HC40" s="1">
        <v>41.5</v>
      </c>
      <c r="HD40" s="1">
        <v>39.799999999999997</v>
      </c>
      <c r="HE40" s="1">
        <v>37.9</v>
      </c>
      <c r="HF40" s="1">
        <v>36.9</v>
      </c>
      <c r="HG40" s="1">
        <v>34.5</v>
      </c>
    </row>
    <row r="41" spans="1:215" ht="15">
      <c r="A41" s="1"/>
      <c r="B41" s="19" t="s">
        <v>302</v>
      </c>
      <c r="C41" s="1">
        <v>45.9</v>
      </c>
      <c r="D41" s="1">
        <v>51.4</v>
      </c>
      <c r="E41" s="1">
        <v>55</v>
      </c>
      <c r="F41" s="1">
        <v>54.5</v>
      </c>
      <c r="G41" s="1">
        <v>43.6</v>
      </c>
      <c r="H41" s="1">
        <v>43.4</v>
      </c>
      <c r="I41" s="1">
        <v>49.2</v>
      </c>
      <c r="J41" s="1">
        <v>46.7</v>
      </c>
      <c r="K41" s="1">
        <v>43.8</v>
      </c>
      <c r="L41" s="1">
        <v>50.4</v>
      </c>
      <c r="M41" s="1">
        <v>43.5</v>
      </c>
      <c r="N41" s="1">
        <v>52.7</v>
      </c>
      <c r="O41" s="1">
        <v>52.2</v>
      </c>
      <c r="P41" s="1">
        <v>50.6</v>
      </c>
      <c r="Q41" s="1">
        <v>54.8</v>
      </c>
      <c r="R41" s="1">
        <v>57.5</v>
      </c>
      <c r="S41" s="1">
        <v>56</v>
      </c>
      <c r="T41" s="1">
        <v>55.6</v>
      </c>
      <c r="U41" s="1">
        <v>58</v>
      </c>
      <c r="V41" s="1">
        <v>55</v>
      </c>
      <c r="W41" s="1">
        <v>58.2</v>
      </c>
      <c r="Y41" s="1"/>
      <c r="Z41" s="19" t="s">
        <v>302</v>
      </c>
      <c r="AA41" s="1">
        <v>46.3</v>
      </c>
      <c r="AB41" s="1">
        <v>49.2</v>
      </c>
      <c r="AC41" s="1">
        <v>55.1</v>
      </c>
      <c r="AD41" s="1">
        <v>62.7</v>
      </c>
      <c r="AE41" s="1">
        <v>62</v>
      </c>
      <c r="AF41" s="1">
        <v>55.4</v>
      </c>
      <c r="AG41" s="1">
        <v>55.4</v>
      </c>
      <c r="AH41" s="1">
        <v>59.4</v>
      </c>
      <c r="AI41" s="1">
        <v>56.6</v>
      </c>
      <c r="AJ41" s="1">
        <v>61.2</v>
      </c>
      <c r="AK41" s="1">
        <v>59.6</v>
      </c>
      <c r="AL41" s="1">
        <v>61.3</v>
      </c>
      <c r="AM41" s="1">
        <v>56.4</v>
      </c>
      <c r="AN41" s="1">
        <v>61</v>
      </c>
      <c r="AO41" s="1">
        <v>61.8</v>
      </c>
      <c r="AP41" s="1">
        <v>55.1</v>
      </c>
      <c r="AQ41" s="1">
        <v>49.4</v>
      </c>
      <c r="AR41" s="1">
        <v>50</v>
      </c>
      <c r="AS41" s="1">
        <v>51.4</v>
      </c>
      <c r="AT41" s="1">
        <v>49.9</v>
      </c>
      <c r="AU41" s="1">
        <v>53.3</v>
      </c>
      <c r="AW41" s="22"/>
      <c r="AX41" s="29" t="s">
        <v>303</v>
      </c>
      <c r="AY41" s="22">
        <v>65.2</v>
      </c>
      <c r="AZ41" s="22">
        <v>62.1</v>
      </c>
      <c r="BA41" s="22">
        <v>64</v>
      </c>
      <c r="BB41" s="22">
        <v>68.099999999999994</v>
      </c>
      <c r="BC41" s="22">
        <v>62.6</v>
      </c>
      <c r="BD41" s="22">
        <v>66.8</v>
      </c>
      <c r="BE41" s="22">
        <v>68</v>
      </c>
      <c r="BF41" s="22">
        <v>64.099999999999994</v>
      </c>
      <c r="BG41" s="22">
        <v>58.2</v>
      </c>
      <c r="BH41" s="22">
        <v>64.3</v>
      </c>
      <c r="BI41" s="22">
        <v>65.5</v>
      </c>
      <c r="BJ41" s="22">
        <v>67.2</v>
      </c>
      <c r="BK41" s="22">
        <v>61.1</v>
      </c>
      <c r="BL41" s="22">
        <v>59.7</v>
      </c>
      <c r="BM41" s="22">
        <v>62.1</v>
      </c>
      <c r="BN41" s="22">
        <v>54.2</v>
      </c>
      <c r="BO41" s="22">
        <v>50.9</v>
      </c>
      <c r="BP41" s="22">
        <v>50.4</v>
      </c>
      <c r="BQ41" s="22">
        <v>51.8</v>
      </c>
      <c r="BR41" s="22">
        <v>49.2</v>
      </c>
      <c r="BS41" s="22">
        <v>53.8</v>
      </c>
      <c r="BT41" s="38"/>
      <c r="BU41" s="22"/>
      <c r="BV41" s="29" t="s">
        <v>303</v>
      </c>
      <c r="BW41" s="22">
        <v>47.4</v>
      </c>
      <c r="BX41" s="22">
        <v>44.3</v>
      </c>
      <c r="BY41" s="22">
        <v>43</v>
      </c>
      <c r="BZ41" s="22">
        <v>47.1</v>
      </c>
      <c r="CA41" s="22">
        <v>45.1</v>
      </c>
      <c r="CB41" s="22">
        <v>45.9</v>
      </c>
      <c r="CC41" s="22">
        <v>50.5</v>
      </c>
      <c r="CD41" s="22">
        <v>50.4</v>
      </c>
      <c r="CE41" s="22">
        <v>52.5</v>
      </c>
      <c r="CF41" s="22">
        <v>49</v>
      </c>
      <c r="CG41" s="22">
        <v>51.5</v>
      </c>
      <c r="CH41" s="22">
        <v>51</v>
      </c>
      <c r="CI41" s="22">
        <v>50.3</v>
      </c>
      <c r="CJ41" s="22">
        <v>51.1</v>
      </c>
      <c r="CK41" s="22">
        <v>47.5</v>
      </c>
      <c r="CL41" s="22">
        <v>47.4</v>
      </c>
      <c r="CM41" s="22">
        <v>46.9</v>
      </c>
      <c r="CN41" s="22">
        <v>47.7</v>
      </c>
      <c r="CO41" s="22">
        <v>48.2</v>
      </c>
      <c r="CP41" s="22">
        <v>46.5</v>
      </c>
      <c r="CQ41" s="22">
        <v>49.3</v>
      </c>
      <c r="CR41" s="38"/>
      <c r="CS41" s="22"/>
      <c r="CT41" s="29" t="s">
        <v>303</v>
      </c>
      <c r="CU41" s="22">
        <v>37.799999999999997</v>
      </c>
      <c r="CV41" s="22">
        <v>40.5</v>
      </c>
      <c r="CW41" s="22">
        <v>42.2</v>
      </c>
      <c r="CX41" s="22">
        <v>43.4</v>
      </c>
      <c r="CY41" s="22">
        <v>44.6</v>
      </c>
      <c r="CZ41" s="22">
        <v>46.9</v>
      </c>
      <c r="DA41" s="22">
        <v>45.1</v>
      </c>
      <c r="DB41" s="22">
        <v>45.6</v>
      </c>
      <c r="DC41" s="22">
        <v>44.5</v>
      </c>
      <c r="DD41" s="22">
        <v>46.7</v>
      </c>
      <c r="DE41" s="22">
        <v>49.4</v>
      </c>
      <c r="DF41" s="22">
        <v>51.2</v>
      </c>
      <c r="DG41" s="22">
        <v>52.5</v>
      </c>
      <c r="DH41" s="22">
        <v>50.2</v>
      </c>
      <c r="DI41" s="22">
        <v>48.6</v>
      </c>
      <c r="DJ41" s="22">
        <v>46.2</v>
      </c>
      <c r="DK41" s="22">
        <v>42.9</v>
      </c>
      <c r="DL41" s="22">
        <v>44.8</v>
      </c>
      <c r="DM41" s="22">
        <v>47.9</v>
      </c>
      <c r="DN41" s="22">
        <v>46</v>
      </c>
      <c r="DO41" s="22">
        <v>49.1</v>
      </c>
      <c r="DP41" s="38"/>
      <c r="DQ41" s="22"/>
      <c r="DR41" s="29" t="s">
        <v>303</v>
      </c>
      <c r="DS41" s="22">
        <v>19.7</v>
      </c>
      <c r="DT41" s="22">
        <v>17.899999999999999</v>
      </c>
      <c r="DU41" s="22">
        <v>21.9</v>
      </c>
      <c r="DV41" s="22">
        <v>27.1</v>
      </c>
      <c r="DW41" s="22">
        <v>25.5</v>
      </c>
      <c r="DX41" s="22">
        <v>27.6</v>
      </c>
      <c r="DY41" s="22">
        <v>29.2</v>
      </c>
      <c r="DZ41" s="22">
        <v>34.1</v>
      </c>
      <c r="EA41" s="22">
        <v>37.4</v>
      </c>
      <c r="EB41" s="22">
        <v>38.1</v>
      </c>
      <c r="EC41" s="22">
        <v>34.799999999999997</v>
      </c>
      <c r="ED41" s="22">
        <v>37.299999999999997</v>
      </c>
      <c r="EE41" s="22">
        <v>34.6</v>
      </c>
      <c r="EF41" s="22">
        <v>29.7</v>
      </c>
      <c r="EG41" s="22">
        <v>29.4</v>
      </c>
      <c r="EH41" s="22">
        <v>26.5</v>
      </c>
      <c r="EI41" s="22">
        <v>27.6</v>
      </c>
      <c r="EJ41" s="22">
        <v>29.1</v>
      </c>
      <c r="EK41" s="22">
        <v>27.8</v>
      </c>
      <c r="EL41" s="22">
        <v>26.6</v>
      </c>
      <c r="EM41" s="22">
        <v>29.1</v>
      </c>
      <c r="EO41" s="1"/>
      <c r="EP41" s="10" t="s">
        <v>302</v>
      </c>
      <c r="EQ41" s="1">
        <v>25.2</v>
      </c>
      <c r="ER41" s="1">
        <v>22.5</v>
      </c>
      <c r="ES41" s="1">
        <v>27.9</v>
      </c>
      <c r="ET41" s="1">
        <v>33.4</v>
      </c>
      <c r="EU41" s="1">
        <v>34.5</v>
      </c>
      <c r="EV41" s="1">
        <v>37.200000000000003</v>
      </c>
      <c r="EW41" s="1">
        <v>46.7</v>
      </c>
      <c r="EX41" s="1">
        <v>46.6</v>
      </c>
      <c r="EY41" s="1">
        <v>44.9</v>
      </c>
      <c r="EZ41" s="1">
        <v>47.8</v>
      </c>
      <c r="FA41" s="1">
        <v>44.8</v>
      </c>
      <c r="FB41" s="1">
        <v>48.1</v>
      </c>
      <c r="FC41" s="1">
        <v>43.7</v>
      </c>
      <c r="FD41" s="1">
        <v>44.6</v>
      </c>
      <c r="FE41" s="1">
        <v>44.4</v>
      </c>
      <c r="FF41" s="1">
        <v>43</v>
      </c>
      <c r="FG41" s="1">
        <v>39.4</v>
      </c>
      <c r="FH41" s="1">
        <v>40.700000000000003</v>
      </c>
      <c r="FI41" s="1">
        <v>43.3</v>
      </c>
      <c r="FJ41" s="1">
        <v>41.6</v>
      </c>
      <c r="FK41" s="1">
        <v>44.2</v>
      </c>
      <c r="FM41" s="1"/>
      <c r="FN41" s="10" t="s">
        <v>302</v>
      </c>
      <c r="FO41" s="1">
        <v>30.6</v>
      </c>
      <c r="FP41" s="1">
        <v>36.5</v>
      </c>
      <c r="FQ41" s="1">
        <v>43.5</v>
      </c>
      <c r="FR41" s="1">
        <v>40.9</v>
      </c>
      <c r="FS41" s="1">
        <v>39.700000000000003</v>
      </c>
      <c r="FT41" s="1">
        <v>44.1</v>
      </c>
      <c r="FU41" s="1">
        <v>47.3</v>
      </c>
      <c r="FV41" s="1">
        <v>50.7</v>
      </c>
      <c r="FW41" s="1">
        <v>51</v>
      </c>
      <c r="FX41" s="1">
        <v>54.4</v>
      </c>
      <c r="FY41" s="1">
        <v>57.8</v>
      </c>
      <c r="FZ41" s="1">
        <v>58.5</v>
      </c>
      <c r="GA41" s="1">
        <v>55.3</v>
      </c>
      <c r="GB41" s="1">
        <v>54.2</v>
      </c>
      <c r="GC41" s="1">
        <v>54.3</v>
      </c>
      <c r="GD41" s="1">
        <v>51.9</v>
      </c>
      <c r="GE41" s="1">
        <v>47.5</v>
      </c>
      <c r="GF41" s="1">
        <v>47.7</v>
      </c>
      <c r="GG41" s="1">
        <v>50.2</v>
      </c>
      <c r="GH41" s="1">
        <v>48.8</v>
      </c>
      <c r="GI41" s="1">
        <v>54.2</v>
      </c>
      <c r="GK41" s="1"/>
      <c r="GL41" s="10" t="s">
        <v>302</v>
      </c>
      <c r="GM41" s="1">
        <v>45.7</v>
      </c>
      <c r="GN41" s="1">
        <v>54.1</v>
      </c>
      <c r="GO41" s="1">
        <v>57.8</v>
      </c>
      <c r="GP41" s="1">
        <v>59.9</v>
      </c>
      <c r="GQ41" s="1">
        <v>58.2</v>
      </c>
      <c r="GR41" s="1">
        <v>60.9</v>
      </c>
      <c r="GS41" s="1">
        <v>58.2</v>
      </c>
      <c r="GT41" s="1">
        <v>62.1</v>
      </c>
      <c r="GU41" s="1">
        <v>63.2</v>
      </c>
      <c r="GV41" s="1">
        <v>58.4</v>
      </c>
      <c r="GW41" s="1">
        <v>60.5</v>
      </c>
      <c r="GX41" s="1">
        <v>60.8</v>
      </c>
      <c r="GY41" s="1">
        <v>61.1</v>
      </c>
      <c r="GZ41" s="1">
        <v>63</v>
      </c>
      <c r="HA41" s="1">
        <v>61.7</v>
      </c>
      <c r="HB41" s="1">
        <v>59.7</v>
      </c>
      <c r="HC41" s="1">
        <v>58.1</v>
      </c>
      <c r="HD41" s="1">
        <v>59.9</v>
      </c>
      <c r="HE41" s="1">
        <v>61.6</v>
      </c>
      <c r="HF41" s="1">
        <v>62.6</v>
      </c>
      <c r="HG41" s="1">
        <v>65.2</v>
      </c>
    </row>
    <row r="42" spans="1:215" ht="15">
      <c r="A42" s="1"/>
      <c r="B42" s="19" t="s">
        <v>304</v>
      </c>
      <c r="C42" s="2" t="s">
        <v>305</v>
      </c>
      <c r="D42" s="2" t="s">
        <v>305</v>
      </c>
      <c r="E42" s="2" t="s">
        <v>305</v>
      </c>
      <c r="F42" s="2" t="s">
        <v>305</v>
      </c>
      <c r="G42" s="2" t="s">
        <v>305</v>
      </c>
      <c r="H42" s="2" t="s">
        <v>305</v>
      </c>
      <c r="I42" s="2" t="s">
        <v>305</v>
      </c>
      <c r="J42" s="2" t="s">
        <v>305</v>
      </c>
      <c r="K42" s="2" t="s">
        <v>305</v>
      </c>
      <c r="L42" s="2" t="s">
        <v>305</v>
      </c>
      <c r="M42" s="2" t="s">
        <v>305</v>
      </c>
      <c r="N42" s="2">
        <v>1.6</v>
      </c>
      <c r="O42" s="2">
        <v>1.7</v>
      </c>
      <c r="P42" s="2">
        <v>0.4</v>
      </c>
      <c r="Q42" s="2">
        <v>5.8</v>
      </c>
      <c r="R42" s="2" t="s">
        <v>305</v>
      </c>
      <c r="S42" s="2" t="s">
        <v>305</v>
      </c>
      <c r="T42" s="2" t="s">
        <v>305</v>
      </c>
      <c r="U42" s="2" t="s">
        <v>305</v>
      </c>
      <c r="V42" s="2" t="s">
        <v>305</v>
      </c>
      <c r="W42" s="2" t="s">
        <v>305</v>
      </c>
      <c r="Y42" s="1"/>
      <c r="Z42" s="19" t="s">
        <v>304</v>
      </c>
      <c r="AA42" s="2" t="s">
        <v>305</v>
      </c>
      <c r="AB42" s="2" t="s">
        <v>305</v>
      </c>
      <c r="AC42" s="2" t="s">
        <v>305</v>
      </c>
      <c r="AD42" s="2" t="s">
        <v>305</v>
      </c>
      <c r="AE42" s="2" t="s">
        <v>305</v>
      </c>
      <c r="AF42" s="2" t="s">
        <v>305</v>
      </c>
      <c r="AG42" s="2" t="s">
        <v>305</v>
      </c>
      <c r="AH42" s="2" t="s">
        <v>305</v>
      </c>
      <c r="AI42" s="2" t="s">
        <v>305</v>
      </c>
      <c r="AJ42" s="2" t="s">
        <v>305</v>
      </c>
      <c r="AK42" s="2" t="s">
        <v>305</v>
      </c>
      <c r="AL42" s="2">
        <v>1.3</v>
      </c>
      <c r="AM42" s="2">
        <v>1.5</v>
      </c>
      <c r="AN42" s="2">
        <v>0.4</v>
      </c>
      <c r="AO42" s="2">
        <v>0.1</v>
      </c>
      <c r="AP42" s="2" t="s">
        <v>305</v>
      </c>
      <c r="AQ42" s="2" t="s">
        <v>305</v>
      </c>
      <c r="AR42" s="2" t="s">
        <v>305</v>
      </c>
      <c r="AS42" s="2" t="s">
        <v>305</v>
      </c>
      <c r="AT42" s="2" t="s">
        <v>305</v>
      </c>
      <c r="AU42" s="2" t="s">
        <v>305</v>
      </c>
      <c r="AW42" s="22"/>
      <c r="AX42" s="29" t="s">
        <v>306</v>
      </c>
      <c r="AY42" s="23" t="s">
        <v>307</v>
      </c>
      <c r="AZ42" s="23" t="s">
        <v>307</v>
      </c>
      <c r="BA42" s="23" t="s">
        <v>307</v>
      </c>
      <c r="BB42" s="23" t="s">
        <v>307</v>
      </c>
      <c r="BC42" s="23" t="s">
        <v>307</v>
      </c>
      <c r="BD42" s="23" t="s">
        <v>307</v>
      </c>
      <c r="BE42" s="23" t="s">
        <v>307</v>
      </c>
      <c r="BF42" s="23" t="s">
        <v>307</v>
      </c>
      <c r="BG42" s="23" t="s">
        <v>307</v>
      </c>
      <c r="BH42" s="23" t="s">
        <v>307</v>
      </c>
      <c r="BI42" s="23" t="s">
        <v>307</v>
      </c>
      <c r="BJ42" s="23">
        <v>1.2</v>
      </c>
      <c r="BK42" s="23">
        <v>1.4</v>
      </c>
      <c r="BL42" s="23">
        <v>0.7</v>
      </c>
      <c r="BM42" s="23">
        <v>0.4</v>
      </c>
      <c r="BN42" s="23" t="s">
        <v>307</v>
      </c>
      <c r="BO42" s="23" t="s">
        <v>307</v>
      </c>
      <c r="BP42" s="23" t="s">
        <v>307</v>
      </c>
      <c r="BQ42" s="23" t="s">
        <v>307</v>
      </c>
      <c r="BR42" s="23" t="s">
        <v>307</v>
      </c>
      <c r="BS42" s="23" t="s">
        <v>307</v>
      </c>
      <c r="BT42" s="38"/>
      <c r="BU42" s="22"/>
      <c r="BV42" s="29" t="s">
        <v>306</v>
      </c>
      <c r="BW42" s="23" t="s">
        <v>307</v>
      </c>
      <c r="BX42" s="23" t="s">
        <v>307</v>
      </c>
      <c r="BY42" s="23" t="s">
        <v>307</v>
      </c>
      <c r="BZ42" s="23" t="s">
        <v>307</v>
      </c>
      <c r="CA42" s="23" t="s">
        <v>307</v>
      </c>
      <c r="CB42" s="23" t="s">
        <v>307</v>
      </c>
      <c r="CC42" s="23" t="s">
        <v>307</v>
      </c>
      <c r="CD42" s="23" t="s">
        <v>307</v>
      </c>
      <c r="CE42" s="23" t="s">
        <v>307</v>
      </c>
      <c r="CF42" s="23" t="s">
        <v>307</v>
      </c>
      <c r="CG42" s="23" t="s">
        <v>307</v>
      </c>
      <c r="CH42" s="23">
        <v>1.7</v>
      </c>
      <c r="CI42" s="23">
        <v>1.7</v>
      </c>
      <c r="CJ42" s="23">
        <v>1.6</v>
      </c>
      <c r="CK42" s="23">
        <v>1.9</v>
      </c>
      <c r="CL42" s="23" t="s">
        <v>307</v>
      </c>
      <c r="CM42" s="23" t="s">
        <v>307</v>
      </c>
      <c r="CN42" s="23" t="s">
        <v>307</v>
      </c>
      <c r="CO42" s="23" t="s">
        <v>307</v>
      </c>
      <c r="CP42" s="23" t="s">
        <v>307</v>
      </c>
      <c r="CQ42" s="23" t="s">
        <v>307</v>
      </c>
      <c r="CR42" s="38"/>
      <c r="CS42" s="22"/>
      <c r="CT42" s="29" t="s">
        <v>306</v>
      </c>
      <c r="CU42" s="23" t="s">
        <v>307</v>
      </c>
      <c r="CV42" s="23" t="s">
        <v>307</v>
      </c>
      <c r="CW42" s="23" t="s">
        <v>307</v>
      </c>
      <c r="CX42" s="23" t="s">
        <v>307</v>
      </c>
      <c r="CY42" s="23" t="s">
        <v>307</v>
      </c>
      <c r="CZ42" s="23" t="s">
        <v>307</v>
      </c>
      <c r="DA42" s="23" t="s">
        <v>307</v>
      </c>
      <c r="DB42" s="23">
        <v>1.9</v>
      </c>
      <c r="DC42" s="23">
        <v>2.4</v>
      </c>
      <c r="DD42" s="23">
        <v>2.2000000000000002</v>
      </c>
      <c r="DE42" s="23">
        <v>2.2999999999999998</v>
      </c>
      <c r="DF42" s="23">
        <v>2.5</v>
      </c>
      <c r="DG42" s="23">
        <v>2.6</v>
      </c>
      <c r="DH42" s="23">
        <v>2.6</v>
      </c>
      <c r="DI42" s="23">
        <v>2.9</v>
      </c>
      <c r="DJ42" s="23" t="s">
        <v>307</v>
      </c>
      <c r="DK42" s="23" t="s">
        <v>307</v>
      </c>
      <c r="DL42" s="23" t="s">
        <v>307</v>
      </c>
      <c r="DM42" s="23" t="s">
        <v>307</v>
      </c>
      <c r="DN42" s="23" t="s">
        <v>307</v>
      </c>
      <c r="DO42" s="23" t="s">
        <v>307</v>
      </c>
      <c r="DP42" s="38"/>
      <c r="DQ42" s="22"/>
      <c r="DR42" s="29" t="s">
        <v>306</v>
      </c>
      <c r="DS42" s="23" t="s">
        <v>307</v>
      </c>
      <c r="DT42" s="23" t="s">
        <v>307</v>
      </c>
      <c r="DU42" s="23" t="s">
        <v>307</v>
      </c>
      <c r="DV42" s="23" t="s">
        <v>307</v>
      </c>
      <c r="DW42" s="23" t="s">
        <v>307</v>
      </c>
      <c r="DX42" s="23" t="s">
        <v>307</v>
      </c>
      <c r="DY42" s="23" t="s">
        <v>307</v>
      </c>
      <c r="DZ42" s="23" t="s">
        <v>307</v>
      </c>
      <c r="EA42" s="23">
        <v>4.7</v>
      </c>
      <c r="EB42" s="23">
        <v>4.7</v>
      </c>
      <c r="EC42" s="23">
        <v>4.7</v>
      </c>
      <c r="ED42" s="23">
        <v>5</v>
      </c>
      <c r="EE42" s="23">
        <v>4</v>
      </c>
      <c r="EF42" s="23">
        <v>4.0999999999999996</v>
      </c>
      <c r="EG42" s="23">
        <v>4.2</v>
      </c>
      <c r="EH42" s="23" t="s">
        <v>307</v>
      </c>
      <c r="EI42" s="23" t="s">
        <v>307</v>
      </c>
      <c r="EJ42" s="23" t="s">
        <v>307</v>
      </c>
      <c r="EK42" s="23" t="s">
        <v>307</v>
      </c>
      <c r="EL42" s="23" t="s">
        <v>307</v>
      </c>
      <c r="EM42" s="23" t="s">
        <v>307</v>
      </c>
      <c r="EO42" s="1"/>
      <c r="EP42" s="10" t="s">
        <v>304</v>
      </c>
      <c r="EQ42" s="2" t="s">
        <v>305</v>
      </c>
      <c r="ER42" s="2" t="s">
        <v>305</v>
      </c>
      <c r="ES42" s="2" t="s">
        <v>305</v>
      </c>
      <c r="ET42" s="2" t="s">
        <v>305</v>
      </c>
      <c r="EU42" s="2" t="s">
        <v>305</v>
      </c>
      <c r="EV42" s="2" t="s">
        <v>305</v>
      </c>
      <c r="EW42" s="2" t="s">
        <v>305</v>
      </c>
      <c r="EX42" s="2" t="s">
        <v>305</v>
      </c>
      <c r="EY42" s="2" t="s">
        <v>305</v>
      </c>
      <c r="EZ42" s="2" t="s">
        <v>305</v>
      </c>
      <c r="FA42" s="2" t="s">
        <v>305</v>
      </c>
      <c r="FB42" s="2">
        <v>3.5</v>
      </c>
      <c r="FC42" s="2">
        <v>3.5</v>
      </c>
      <c r="FD42" s="2">
        <v>3.4</v>
      </c>
      <c r="FE42" s="2">
        <v>3.8</v>
      </c>
      <c r="FF42" s="2" t="s">
        <v>305</v>
      </c>
      <c r="FG42" s="2" t="s">
        <v>305</v>
      </c>
      <c r="FH42" s="2" t="s">
        <v>305</v>
      </c>
      <c r="FI42" s="2" t="s">
        <v>305</v>
      </c>
      <c r="FJ42" s="2" t="s">
        <v>305</v>
      </c>
      <c r="FK42" s="2" t="s">
        <v>305</v>
      </c>
      <c r="FM42" s="1"/>
      <c r="FN42" s="10" t="s">
        <v>304</v>
      </c>
      <c r="FO42" s="2" t="s">
        <v>305</v>
      </c>
      <c r="FP42" s="2" t="s">
        <v>305</v>
      </c>
      <c r="FQ42" s="2" t="s">
        <v>305</v>
      </c>
      <c r="FR42" s="2" t="s">
        <v>305</v>
      </c>
      <c r="FS42" s="2" t="s">
        <v>305</v>
      </c>
      <c r="FT42" s="2" t="s">
        <v>305</v>
      </c>
      <c r="FU42" s="2" t="s">
        <v>305</v>
      </c>
      <c r="FV42" s="2" t="s">
        <v>305</v>
      </c>
      <c r="FW42" s="2" t="s">
        <v>305</v>
      </c>
      <c r="FX42" s="2" t="s">
        <v>305</v>
      </c>
      <c r="FY42" s="2" t="s">
        <v>305</v>
      </c>
      <c r="FZ42" s="2">
        <v>1.6</v>
      </c>
      <c r="GA42" s="2">
        <v>2.2999999999999998</v>
      </c>
      <c r="GB42" s="2">
        <v>1.7</v>
      </c>
      <c r="GC42" s="2">
        <v>1.9</v>
      </c>
      <c r="GD42" s="2" t="s">
        <v>305</v>
      </c>
      <c r="GE42" s="2" t="s">
        <v>305</v>
      </c>
      <c r="GF42" s="2" t="s">
        <v>305</v>
      </c>
      <c r="GG42" s="2" t="s">
        <v>305</v>
      </c>
      <c r="GH42" s="2" t="s">
        <v>305</v>
      </c>
      <c r="GI42" s="2" t="s">
        <v>305</v>
      </c>
      <c r="GK42" s="1"/>
      <c r="GL42" s="10" t="s">
        <v>304</v>
      </c>
      <c r="GM42" s="2" t="s">
        <v>305</v>
      </c>
      <c r="GN42" s="2" t="s">
        <v>305</v>
      </c>
      <c r="GO42" s="2" t="s">
        <v>305</v>
      </c>
      <c r="GP42" s="2" t="s">
        <v>305</v>
      </c>
      <c r="GQ42" s="2" t="s">
        <v>305</v>
      </c>
      <c r="GR42" s="2" t="s">
        <v>305</v>
      </c>
      <c r="GS42" s="2" t="s">
        <v>305</v>
      </c>
      <c r="GT42" s="2" t="s">
        <v>305</v>
      </c>
      <c r="GU42" s="2" t="s">
        <v>305</v>
      </c>
      <c r="GV42" s="2" t="s">
        <v>305</v>
      </c>
      <c r="GW42" s="2">
        <v>1.3</v>
      </c>
      <c r="GX42" s="2">
        <v>1.6</v>
      </c>
      <c r="GY42" s="2">
        <v>1.4</v>
      </c>
      <c r="GZ42" s="2">
        <v>1.2</v>
      </c>
      <c r="HA42" s="2">
        <v>1.3</v>
      </c>
      <c r="HB42" s="2" t="s">
        <v>305</v>
      </c>
      <c r="HC42" s="2" t="s">
        <v>305</v>
      </c>
      <c r="HD42" s="2" t="s">
        <v>305</v>
      </c>
      <c r="HE42" s="2" t="s">
        <v>305</v>
      </c>
      <c r="HF42" s="2" t="s">
        <v>305</v>
      </c>
      <c r="HG42" s="2" t="s">
        <v>305</v>
      </c>
    </row>
    <row r="43" spans="1:215" ht="15">
      <c r="A43" s="1"/>
      <c r="B43" s="19" t="s">
        <v>308</v>
      </c>
      <c r="C43" s="1">
        <v>0</v>
      </c>
      <c r="D43" s="2" t="s">
        <v>305</v>
      </c>
      <c r="E43" s="2" t="s">
        <v>305</v>
      </c>
      <c r="F43" s="2" t="s">
        <v>305</v>
      </c>
      <c r="G43" s="2" t="s">
        <v>305</v>
      </c>
      <c r="H43" s="2" t="s">
        <v>305</v>
      </c>
      <c r="I43" s="2" t="s">
        <v>305</v>
      </c>
      <c r="J43" s="2" t="s">
        <v>305</v>
      </c>
      <c r="K43" s="2" t="s">
        <v>305</v>
      </c>
      <c r="L43" s="2" t="s">
        <v>305</v>
      </c>
      <c r="M43" s="2" t="s">
        <v>305</v>
      </c>
      <c r="N43" s="2" t="s">
        <v>305</v>
      </c>
      <c r="O43" s="2" t="s">
        <v>305</v>
      </c>
      <c r="P43" s="2" t="s">
        <v>305</v>
      </c>
      <c r="Q43" s="2" t="s">
        <v>305</v>
      </c>
      <c r="R43" s="2" t="s">
        <v>305</v>
      </c>
      <c r="S43" s="2" t="s">
        <v>305</v>
      </c>
      <c r="T43" s="2" t="s">
        <v>305</v>
      </c>
      <c r="U43" s="2" t="s">
        <v>305</v>
      </c>
      <c r="V43" s="2" t="s">
        <v>305</v>
      </c>
      <c r="W43" s="2" t="s">
        <v>305</v>
      </c>
      <c r="Y43" s="1"/>
      <c r="Z43" s="19" t="s">
        <v>308</v>
      </c>
      <c r="AA43" s="1">
        <v>0</v>
      </c>
      <c r="AB43" s="2" t="s">
        <v>305</v>
      </c>
      <c r="AC43" s="2" t="s">
        <v>305</v>
      </c>
      <c r="AD43" s="2" t="s">
        <v>305</v>
      </c>
      <c r="AE43" s="2" t="s">
        <v>305</v>
      </c>
      <c r="AF43" s="2" t="s">
        <v>305</v>
      </c>
      <c r="AG43" s="2" t="s">
        <v>305</v>
      </c>
      <c r="AH43" s="2" t="s">
        <v>305</v>
      </c>
      <c r="AI43" s="2" t="s">
        <v>305</v>
      </c>
      <c r="AJ43" s="2" t="s">
        <v>305</v>
      </c>
      <c r="AK43" s="2" t="s">
        <v>305</v>
      </c>
      <c r="AL43" s="2" t="s">
        <v>305</v>
      </c>
      <c r="AM43" s="2" t="s">
        <v>305</v>
      </c>
      <c r="AN43" s="2" t="s">
        <v>305</v>
      </c>
      <c r="AO43" s="2" t="s">
        <v>305</v>
      </c>
      <c r="AP43" s="2" t="s">
        <v>305</v>
      </c>
      <c r="AQ43" s="2" t="s">
        <v>305</v>
      </c>
      <c r="AR43" s="2" t="s">
        <v>305</v>
      </c>
      <c r="AS43" s="2" t="s">
        <v>305</v>
      </c>
      <c r="AT43" s="2" t="s">
        <v>305</v>
      </c>
      <c r="AU43" s="2" t="s">
        <v>305</v>
      </c>
      <c r="AW43" s="22"/>
      <c r="AX43" s="29" t="s">
        <v>309</v>
      </c>
      <c r="AY43" s="22">
        <v>0</v>
      </c>
      <c r="AZ43" s="23" t="s">
        <v>307</v>
      </c>
      <c r="BA43" s="23" t="s">
        <v>307</v>
      </c>
      <c r="BB43" s="23" t="s">
        <v>307</v>
      </c>
      <c r="BC43" s="23" t="s">
        <v>307</v>
      </c>
      <c r="BD43" s="23" t="s">
        <v>307</v>
      </c>
      <c r="BE43" s="23" t="s">
        <v>307</v>
      </c>
      <c r="BF43" s="23" t="s">
        <v>307</v>
      </c>
      <c r="BG43" s="23" t="s">
        <v>307</v>
      </c>
      <c r="BH43" s="23" t="s">
        <v>307</v>
      </c>
      <c r="BI43" s="23" t="s">
        <v>307</v>
      </c>
      <c r="BJ43" s="23" t="s">
        <v>307</v>
      </c>
      <c r="BK43" s="23" t="s">
        <v>307</v>
      </c>
      <c r="BL43" s="23" t="s">
        <v>307</v>
      </c>
      <c r="BM43" s="23" t="s">
        <v>307</v>
      </c>
      <c r="BN43" s="23" t="s">
        <v>307</v>
      </c>
      <c r="BO43" s="23" t="s">
        <v>307</v>
      </c>
      <c r="BP43" s="23" t="s">
        <v>307</v>
      </c>
      <c r="BQ43" s="23" t="s">
        <v>307</v>
      </c>
      <c r="BR43" s="23" t="s">
        <v>307</v>
      </c>
      <c r="BS43" s="23" t="s">
        <v>307</v>
      </c>
      <c r="BT43" s="38"/>
      <c r="BU43" s="22"/>
      <c r="BV43" s="29" t="s">
        <v>309</v>
      </c>
      <c r="BW43" s="22">
        <v>0</v>
      </c>
      <c r="BX43" s="23" t="s">
        <v>307</v>
      </c>
      <c r="BY43" s="23" t="s">
        <v>307</v>
      </c>
      <c r="BZ43" s="23" t="s">
        <v>307</v>
      </c>
      <c r="CA43" s="23" t="s">
        <v>307</v>
      </c>
      <c r="CB43" s="23" t="s">
        <v>307</v>
      </c>
      <c r="CC43" s="23" t="s">
        <v>307</v>
      </c>
      <c r="CD43" s="23" t="s">
        <v>307</v>
      </c>
      <c r="CE43" s="23" t="s">
        <v>307</v>
      </c>
      <c r="CF43" s="23" t="s">
        <v>307</v>
      </c>
      <c r="CG43" s="23" t="s">
        <v>307</v>
      </c>
      <c r="CH43" s="23" t="s">
        <v>307</v>
      </c>
      <c r="CI43" s="23" t="s">
        <v>307</v>
      </c>
      <c r="CJ43" s="23" t="s">
        <v>307</v>
      </c>
      <c r="CK43" s="23" t="s">
        <v>307</v>
      </c>
      <c r="CL43" s="23" t="s">
        <v>307</v>
      </c>
      <c r="CM43" s="23" t="s">
        <v>307</v>
      </c>
      <c r="CN43" s="23" t="s">
        <v>307</v>
      </c>
      <c r="CO43" s="23" t="s">
        <v>307</v>
      </c>
      <c r="CP43" s="23" t="s">
        <v>307</v>
      </c>
      <c r="CQ43" s="23" t="s">
        <v>307</v>
      </c>
      <c r="CR43" s="38"/>
      <c r="CS43" s="22"/>
      <c r="CT43" s="29" t="s">
        <v>309</v>
      </c>
      <c r="CU43" s="22">
        <v>0</v>
      </c>
      <c r="CV43" s="23" t="s">
        <v>307</v>
      </c>
      <c r="CW43" s="23" t="s">
        <v>307</v>
      </c>
      <c r="CX43" s="23" t="s">
        <v>307</v>
      </c>
      <c r="CY43" s="23" t="s">
        <v>307</v>
      </c>
      <c r="CZ43" s="23" t="s">
        <v>307</v>
      </c>
      <c r="DA43" s="23" t="s">
        <v>307</v>
      </c>
      <c r="DB43" s="23" t="s">
        <v>307</v>
      </c>
      <c r="DC43" s="23" t="s">
        <v>307</v>
      </c>
      <c r="DD43" s="23" t="s">
        <v>307</v>
      </c>
      <c r="DE43" s="23" t="s">
        <v>307</v>
      </c>
      <c r="DF43" s="23" t="s">
        <v>307</v>
      </c>
      <c r="DG43" s="23" t="s">
        <v>307</v>
      </c>
      <c r="DH43" s="23" t="s">
        <v>307</v>
      </c>
      <c r="DI43" s="23" t="s">
        <v>307</v>
      </c>
      <c r="DJ43" s="23" t="s">
        <v>307</v>
      </c>
      <c r="DK43" s="23" t="s">
        <v>307</v>
      </c>
      <c r="DL43" s="23" t="s">
        <v>307</v>
      </c>
      <c r="DM43" s="23" t="s">
        <v>307</v>
      </c>
      <c r="DN43" s="23" t="s">
        <v>307</v>
      </c>
      <c r="DO43" s="23" t="s">
        <v>307</v>
      </c>
      <c r="DP43" s="38"/>
      <c r="DQ43" s="22"/>
      <c r="DR43" s="29" t="s">
        <v>309</v>
      </c>
      <c r="DS43" s="22">
        <v>0</v>
      </c>
      <c r="DT43" s="23" t="s">
        <v>307</v>
      </c>
      <c r="DU43" s="23" t="s">
        <v>307</v>
      </c>
      <c r="DV43" s="23" t="s">
        <v>307</v>
      </c>
      <c r="DW43" s="23" t="s">
        <v>307</v>
      </c>
      <c r="DX43" s="23" t="s">
        <v>307</v>
      </c>
      <c r="DY43" s="23" t="s">
        <v>307</v>
      </c>
      <c r="DZ43" s="23" t="s">
        <v>307</v>
      </c>
      <c r="EA43" s="23" t="s">
        <v>307</v>
      </c>
      <c r="EB43" s="23" t="s">
        <v>307</v>
      </c>
      <c r="EC43" s="23" t="s">
        <v>307</v>
      </c>
      <c r="ED43" s="23" t="s">
        <v>307</v>
      </c>
      <c r="EE43" s="23" t="s">
        <v>307</v>
      </c>
      <c r="EF43" s="23" t="s">
        <v>307</v>
      </c>
      <c r="EG43" s="23" t="s">
        <v>307</v>
      </c>
      <c r="EH43" s="23" t="s">
        <v>307</v>
      </c>
      <c r="EI43" s="23" t="s">
        <v>307</v>
      </c>
      <c r="EJ43" s="23" t="s">
        <v>307</v>
      </c>
      <c r="EK43" s="23" t="s">
        <v>307</v>
      </c>
      <c r="EL43" s="23" t="s">
        <v>307</v>
      </c>
      <c r="EM43" s="23" t="s">
        <v>307</v>
      </c>
      <c r="EO43" s="1"/>
      <c r="EP43" s="10" t="s">
        <v>308</v>
      </c>
      <c r="EQ43" s="1">
        <v>0</v>
      </c>
      <c r="ER43" s="2" t="s">
        <v>305</v>
      </c>
      <c r="ES43" s="2" t="s">
        <v>305</v>
      </c>
      <c r="ET43" s="2" t="s">
        <v>305</v>
      </c>
      <c r="EU43" s="2" t="s">
        <v>305</v>
      </c>
      <c r="EV43" s="2" t="s">
        <v>305</v>
      </c>
      <c r="EW43" s="2" t="s">
        <v>305</v>
      </c>
      <c r="EX43" s="2" t="s">
        <v>305</v>
      </c>
      <c r="EY43" s="2" t="s">
        <v>305</v>
      </c>
      <c r="EZ43" s="2" t="s">
        <v>305</v>
      </c>
      <c r="FA43" s="2" t="s">
        <v>305</v>
      </c>
      <c r="FB43" s="2" t="s">
        <v>305</v>
      </c>
      <c r="FC43" s="2" t="s">
        <v>305</v>
      </c>
      <c r="FD43" s="2" t="s">
        <v>305</v>
      </c>
      <c r="FE43" s="2" t="s">
        <v>305</v>
      </c>
      <c r="FF43" s="2" t="s">
        <v>305</v>
      </c>
      <c r="FG43" s="2" t="s">
        <v>305</v>
      </c>
      <c r="FH43" s="2" t="s">
        <v>305</v>
      </c>
      <c r="FI43" s="2" t="s">
        <v>305</v>
      </c>
      <c r="FJ43" s="2" t="s">
        <v>305</v>
      </c>
      <c r="FK43" s="2" t="s">
        <v>305</v>
      </c>
      <c r="FM43" s="1"/>
      <c r="FN43" s="10" t="s">
        <v>308</v>
      </c>
      <c r="FO43" s="1">
        <v>0</v>
      </c>
      <c r="FP43" s="2" t="s">
        <v>305</v>
      </c>
      <c r="FQ43" s="2" t="s">
        <v>305</v>
      </c>
      <c r="FR43" s="2" t="s">
        <v>305</v>
      </c>
      <c r="FS43" s="2" t="s">
        <v>305</v>
      </c>
      <c r="FT43" s="2" t="s">
        <v>305</v>
      </c>
      <c r="FU43" s="2" t="s">
        <v>305</v>
      </c>
      <c r="FV43" s="2" t="s">
        <v>305</v>
      </c>
      <c r="FW43" s="2" t="s">
        <v>305</v>
      </c>
      <c r="FX43" s="2" t="s">
        <v>305</v>
      </c>
      <c r="FY43" s="2" t="s">
        <v>305</v>
      </c>
      <c r="FZ43" s="2" t="s">
        <v>305</v>
      </c>
      <c r="GA43" s="2" t="s">
        <v>305</v>
      </c>
      <c r="GB43" s="2" t="s">
        <v>305</v>
      </c>
      <c r="GC43" s="2" t="s">
        <v>305</v>
      </c>
      <c r="GD43" s="2" t="s">
        <v>305</v>
      </c>
      <c r="GE43" s="2" t="s">
        <v>305</v>
      </c>
      <c r="GF43" s="2" t="s">
        <v>305</v>
      </c>
      <c r="GG43" s="2" t="s">
        <v>305</v>
      </c>
      <c r="GH43" s="2" t="s">
        <v>305</v>
      </c>
      <c r="GI43" s="2" t="s">
        <v>305</v>
      </c>
      <c r="GK43" s="1"/>
      <c r="GL43" s="10" t="s">
        <v>308</v>
      </c>
      <c r="GM43" s="1">
        <v>0</v>
      </c>
      <c r="GN43" s="2" t="s">
        <v>305</v>
      </c>
      <c r="GO43" s="2" t="s">
        <v>305</v>
      </c>
      <c r="GP43" s="2" t="s">
        <v>305</v>
      </c>
      <c r="GQ43" s="2" t="s">
        <v>305</v>
      </c>
      <c r="GR43" s="2" t="s">
        <v>305</v>
      </c>
      <c r="GS43" s="2" t="s">
        <v>305</v>
      </c>
      <c r="GT43" s="2" t="s">
        <v>305</v>
      </c>
      <c r="GU43" s="2" t="s">
        <v>305</v>
      </c>
      <c r="GV43" s="2" t="s">
        <v>305</v>
      </c>
      <c r="GW43" s="2" t="s">
        <v>305</v>
      </c>
      <c r="GX43" s="2" t="s">
        <v>305</v>
      </c>
      <c r="GY43" s="2" t="s">
        <v>305</v>
      </c>
      <c r="GZ43" s="2" t="s">
        <v>305</v>
      </c>
      <c r="HA43" s="2" t="s">
        <v>305</v>
      </c>
      <c r="HB43" s="2" t="s">
        <v>305</v>
      </c>
      <c r="HC43" s="2" t="s">
        <v>305</v>
      </c>
      <c r="HD43" s="2" t="s">
        <v>305</v>
      </c>
      <c r="HE43" s="2" t="s">
        <v>305</v>
      </c>
      <c r="HF43" s="2" t="s">
        <v>305</v>
      </c>
      <c r="HG43" s="2" t="s">
        <v>305</v>
      </c>
    </row>
    <row r="44" spans="1:215" ht="15">
      <c r="A44" s="300"/>
      <c r="B44" s="300"/>
      <c r="C44" s="1"/>
      <c r="D44" s="1"/>
      <c r="E44" s="1"/>
      <c r="F44" s="1"/>
      <c r="G44" s="1"/>
      <c r="H44" s="1"/>
      <c r="I44" s="1"/>
      <c r="J44" s="1"/>
      <c r="K44" s="1"/>
      <c r="L44" s="1"/>
      <c r="M44" s="1"/>
      <c r="N44" s="1"/>
      <c r="O44" s="1"/>
      <c r="P44" s="1"/>
      <c r="Q44" s="1"/>
      <c r="R44" s="1"/>
      <c r="S44" s="1"/>
      <c r="T44" s="1"/>
      <c r="U44" s="1"/>
      <c r="V44" s="1"/>
      <c r="W44" s="1"/>
      <c r="Y44" s="300"/>
      <c r="Z44" s="300"/>
      <c r="AA44" s="1"/>
      <c r="AB44" s="1"/>
      <c r="AC44" s="1"/>
      <c r="AD44" s="1"/>
      <c r="AE44" s="1"/>
      <c r="AF44" s="1"/>
      <c r="AG44" s="1"/>
      <c r="AH44" s="1"/>
      <c r="AI44" s="1"/>
      <c r="AJ44" s="1"/>
      <c r="AK44" s="1"/>
      <c r="AL44" s="1"/>
      <c r="AM44" s="1"/>
      <c r="AN44" s="1"/>
      <c r="AO44" s="1"/>
      <c r="AP44" s="1"/>
      <c r="AQ44" s="1"/>
      <c r="AR44" s="1"/>
      <c r="AS44" s="1"/>
      <c r="AT44" s="1"/>
      <c r="AU44" s="1"/>
      <c r="AW44" s="310"/>
      <c r="AX44" s="310"/>
      <c r="AY44" s="22"/>
      <c r="AZ44" s="22"/>
      <c r="BA44" s="22"/>
      <c r="BB44" s="22"/>
      <c r="BC44" s="22"/>
      <c r="BD44" s="22"/>
      <c r="BE44" s="22"/>
      <c r="BF44" s="22"/>
      <c r="BG44" s="22"/>
      <c r="BH44" s="22"/>
      <c r="BI44" s="22"/>
      <c r="BJ44" s="22"/>
      <c r="BK44" s="22"/>
      <c r="BL44" s="22"/>
      <c r="BM44" s="22"/>
      <c r="BN44" s="22"/>
      <c r="BO44" s="22"/>
      <c r="BP44" s="22"/>
      <c r="BQ44" s="22"/>
      <c r="BR44" s="22"/>
      <c r="BS44" s="22"/>
      <c r="BT44" s="38"/>
      <c r="BU44" s="310"/>
      <c r="BV44" s="310"/>
      <c r="BW44" s="22"/>
      <c r="BX44" s="22"/>
      <c r="BY44" s="22"/>
      <c r="BZ44" s="22"/>
      <c r="CA44" s="22"/>
      <c r="CB44" s="22"/>
      <c r="CC44" s="22"/>
      <c r="CD44" s="22"/>
      <c r="CE44" s="22"/>
      <c r="CF44" s="22"/>
      <c r="CG44" s="22"/>
      <c r="CH44" s="22"/>
      <c r="CI44" s="22"/>
      <c r="CJ44" s="22"/>
      <c r="CK44" s="22"/>
      <c r="CL44" s="22"/>
      <c r="CM44" s="22"/>
      <c r="CN44" s="22"/>
      <c r="CO44" s="22"/>
      <c r="CP44" s="22"/>
      <c r="CQ44" s="22"/>
      <c r="CR44" s="38"/>
      <c r="CS44" s="310"/>
      <c r="CT44" s="310"/>
      <c r="CU44" s="22"/>
      <c r="CV44" s="22"/>
      <c r="CW44" s="22"/>
      <c r="CX44" s="22"/>
      <c r="CY44" s="22"/>
      <c r="CZ44" s="22"/>
      <c r="DA44" s="22"/>
      <c r="DB44" s="22"/>
      <c r="DC44" s="22"/>
      <c r="DD44" s="22"/>
      <c r="DE44" s="22"/>
      <c r="DF44" s="22"/>
      <c r="DG44" s="22"/>
      <c r="DH44" s="22"/>
      <c r="DI44" s="22"/>
      <c r="DJ44" s="22"/>
      <c r="DK44" s="22"/>
      <c r="DL44" s="22"/>
      <c r="DM44" s="22"/>
      <c r="DN44" s="22"/>
      <c r="DO44" s="22"/>
      <c r="DP44" s="38"/>
      <c r="DQ44" s="310"/>
      <c r="DR44" s="310"/>
      <c r="DS44" s="22"/>
      <c r="DT44" s="22"/>
      <c r="DU44" s="22"/>
      <c r="DV44" s="22"/>
      <c r="DW44" s="22"/>
      <c r="DX44" s="22"/>
      <c r="DY44" s="22"/>
      <c r="DZ44" s="22"/>
      <c r="EA44" s="22"/>
      <c r="EB44" s="22"/>
      <c r="EC44" s="22"/>
      <c r="ED44" s="22"/>
      <c r="EE44" s="22"/>
      <c r="EF44" s="22"/>
      <c r="EG44" s="22"/>
      <c r="EH44" s="22"/>
      <c r="EI44" s="22"/>
      <c r="EJ44" s="22"/>
      <c r="EK44" s="22"/>
      <c r="EL44" s="22"/>
      <c r="EM44" s="22"/>
      <c r="EO44" s="300"/>
      <c r="EP44" s="300"/>
      <c r="EQ44" s="1"/>
      <c r="ER44" s="1"/>
      <c r="ES44" s="1"/>
      <c r="ET44" s="1"/>
      <c r="EU44" s="1"/>
      <c r="EV44" s="1"/>
      <c r="EW44" s="1"/>
      <c r="EX44" s="1"/>
      <c r="EY44" s="1"/>
      <c r="EZ44" s="1"/>
      <c r="FA44" s="1"/>
      <c r="FB44" s="1"/>
      <c r="FC44" s="1"/>
      <c r="FD44" s="1"/>
      <c r="FE44" s="1"/>
      <c r="FF44" s="1"/>
      <c r="FG44" s="1"/>
      <c r="FH44" s="1"/>
      <c r="FI44" s="1"/>
      <c r="FJ44" s="1"/>
      <c r="FK44" s="1"/>
      <c r="FM44" s="300"/>
      <c r="FN44" s="300"/>
      <c r="FO44" s="1"/>
      <c r="FP44" s="1"/>
      <c r="FQ44" s="1"/>
      <c r="FR44" s="1"/>
      <c r="FS44" s="1"/>
      <c r="FT44" s="1"/>
      <c r="FU44" s="1"/>
      <c r="FV44" s="1"/>
      <c r="FW44" s="1"/>
      <c r="FX44" s="1"/>
      <c r="FY44" s="1"/>
      <c r="FZ44" s="1"/>
      <c r="GA44" s="1"/>
      <c r="GB44" s="1"/>
      <c r="GC44" s="1"/>
      <c r="GD44" s="1"/>
      <c r="GE44" s="1"/>
      <c r="GF44" s="1"/>
      <c r="GG44" s="1"/>
      <c r="GH44" s="1"/>
      <c r="GI44" s="1"/>
      <c r="GK44" s="300"/>
      <c r="GL44" s="300"/>
      <c r="GM44" s="1"/>
      <c r="GN44" s="1"/>
      <c r="GO44" s="1"/>
      <c r="GP44" s="1"/>
      <c r="GQ44" s="1"/>
      <c r="GR44" s="1"/>
      <c r="GS44" s="1"/>
      <c r="GT44" s="1"/>
      <c r="GU44" s="1"/>
      <c r="GV44" s="1"/>
      <c r="GW44" s="1"/>
      <c r="GX44" s="1"/>
      <c r="GY44" s="1"/>
      <c r="GZ44" s="1"/>
      <c r="HA44" s="1"/>
      <c r="HB44" s="1"/>
      <c r="HC44" s="1"/>
      <c r="HD44" s="1"/>
      <c r="HE44" s="1"/>
      <c r="HF44" s="1"/>
      <c r="HG44" s="1"/>
    </row>
    <row r="45" spans="1:215" ht="15">
      <c r="A45" s="11"/>
      <c r="B45" s="12" t="s">
        <v>322</v>
      </c>
      <c r="C45" s="11">
        <v>68.8</v>
      </c>
      <c r="D45" s="11">
        <v>69.099999999999994</v>
      </c>
      <c r="E45" s="11">
        <v>69.3</v>
      </c>
      <c r="F45" s="11">
        <v>69.3</v>
      </c>
      <c r="G45" s="11">
        <v>68.900000000000006</v>
      </c>
      <c r="H45" s="11">
        <v>68.900000000000006</v>
      </c>
      <c r="I45" s="11">
        <v>69.2</v>
      </c>
      <c r="J45" s="11">
        <v>69.099999999999994</v>
      </c>
      <c r="K45" s="11">
        <v>69</v>
      </c>
      <c r="L45" s="11">
        <v>69.3</v>
      </c>
      <c r="M45" s="11">
        <v>69.099999999999994</v>
      </c>
      <c r="N45" s="11">
        <v>69.400000000000006</v>
      </c>
      <c r="O45" s="11">
        <v>69.400000000000006</v>
      </c>
      <c r="P45" s="11">
        <v>69.400000000000006</v>
      </c>
      <c r="Q45" s="11">
        <v>69.5</v>
      </c>
      <c r="R45" s="11">
        <v>69.599999999999994</v>
      </c>
      <c r="S45" s="11">
        <v>69.599999999999994</v>
      </c>
      <c r="T45" s="11">
        <v>69.599999999999994</v>
      </c>
      <c r="U45" s="11">
        <v>69.7</v>
      </c>
      <c r="V45" s="11">
        <v>69.599999999999994</v>
      </c>
      <c r="W45" s="11">
        <v>69.7</v>
      </c>
      <c r="Y45" s="11"/>
      <c r="Z45" s="12" t="s">
        <v>322</v>
      </c>
      <c r="AA45" s="11">
        <v>68.8</v>
      </c>
      <c r="AB45" s="11">
        <v>69</v>
      </c>
      <c r="AC45" s="11">
        <v>69.3</v>
      </c>
      <c r="AD45" s="11">
        <v>69.599999999999994</v>
      </c>
      <c r="AE45" s="11">
        <v>69.599999999999994</v>
      </c>
      <c r="AF45" s="11">
        <v>69.400000000000006</v>
      </c>
      <c r="AG45" s="11">
        <v>69.400000000000006</v>
      </c>
      <c r="AH45" s="11">
        <v>69.599999999999994</v>
      </c>
      <c r="AI45" s="11">
        <v>69.5</v>
      </c>
      <c r="AJ45" s="11">
        <v>69.7</v>
      </c>
      <c r="AK45" s="11">
        <v>69.7</v>
      </c>
      <c r="AL45" s="11">
        <v>69.7</v>
      </c>
      <c r="AM45" s="11">
        <v>69.599999999999994</v>
      </c>
      <c r="AN45" s="11">
        <v>69.7</v>
      </c>
      <c r="AO45" s="11">
        <v>69.8</v>
      </c>
      <c r="AP45" s="11">
        <v>69.599999999999994</v>
      </c>
      <c r="AQ45" s="11">
        <v>69.3</v>
      </c>
      <c r="AR45" s="11">
        <v>69.3</v>
      </c>
      <c r="AS45" s="11">
        <v>69.3</v>
      </c>
      <c r="AT45" s="11">
        <v>69</v>
      </c>
      <c r="AU45" s="11">
        <v>69.2</v>
      </c>
      <c r="AW45" s="27"/>
      <c r="AX45" s="30" t="s">
        <v>323</v>
      </c>
      <c r="AY45" s="27">
        <v>69.5</v>
      </c>
      <c r="AZ45" s="27">
        <v>69.5</v>
      </c>
      <c r="BA45" s="27">
        <v>69.599999999999994</v>
      </c>
      <c r="BB45" s="27">
        <v>69.8</v>
      </c>
      <c r="BC45" s="27">
        <v>69.7</v>
      </c>
      <c r="BD45" s="27">
        <v>69.8</v>
      </c>
      <c r="BE45" s="27">
        <v>69.900000000000006</v>
      </c>
      <c r="BF45" s="27">
        <v>69.8</v>
      </c>
      <c r="BG45" s="27">
        <v>69.599999999999994</v>
      </c>
      <c r="BH45" s="27">
        <v>69.8</v>
      </c>
      <c r="BI45" s="27">
        <v>69.900000000000006</v>
      </c>
      <c r="BJ45" s="27">
        <v>69.900000000000006</v>
      </c>
      <c r="BK45" s="27">
        <v>69.7</v>
      </c>
      <c r="BL45" s="27">
        <v>69.7</v>
      </c>
      <c r="BM45" s="27">
        <v>69.8</v>
      </c>
      <c r="BN45" s="27">
        <v>69.5</v>
      </c>
      <c r="BO45" s="27">
        <v>69.400000000000006</v>
      </c>
      <c r="BP45" s="27">
        <v>69.400000000000006</v>
      </c>
      <c r="BQ45" s="27">
        <v>69.400000000000006</v>
      </c>
      <c r="BR45" s="27">
        <v>69.3</v>
      </c>
      <c r="BS45" s="27">
        <v>69.5</v>
      </c>
      <c r="BT45" s="38"/>
      <c r="BU45" s="27"/>
      <c r="BV45" s="30" t="s">
        <v>323</v>
      </c>
      <c r="BW45" s="27">
        <v>68.8</v>
      </c>
      <c r="BX45" s="27">
        <v>68.8</v>
      </c>
      <c r="BY45" s="27">
        <v>68.8</v>
      </c>
      <c r="BZ45" s="27">
        <v>69</v>
      </c>
      <c r="CA45" s="27">
        <v>69</v>
      </c>
      <c r="CB45" s="27">
        <v>69</v>
      </c>
      <c r="CC45" s="27">
        <v>69.2</v>
      </c>
      <c r="CD45" s="27">
        <v>69.3</v>
      </c>
      <c r="CE45" s="27">
        <v>69.400000000000006</v>
      </c>
      <c r="CF45" s="27">
        <v>69.2</v>
      </c>
      <c r="CG45" s="27">
        <v>69.3</v>
      </c>
      <c r="CH45" s="27">
        <v>69.3</v>
      </c>
      <c r="CI45" s="27">
        <v>69.3</v>
      </c>
      <c r="CJ45" s="27">
        <v>69.400000000000006</v>
      </c>
      <c r="CK45" s="27">
        <v>69.3</v>
      </c>
      <c r="CL45" s="27">
        <v>69.3</v>
      </c>
      <c r="CM45" s="27">
        <v>69.2</v>
      </c>
      <c r="CN45" s="27">
        <v>69.3</v>
      </c>
      <c r="CO45" s="27">
        <v>69.2</v>
      </c>
      <c r="CP45" s="27">
        <v>69.099999999999994</v>
      </c>
      <c r="CQ45" s="27">
        <v>69.3</v>
      </c>
      <c r="CR45" s="38"/>
      <c r="CS45" s="27"/>
      <c r="CT45" s="30" t="s">
        <v>323</v>
      </c>
      <c r="CU45" s="27">
        <v>68.400000000000006</v>
      </c>
      <c r="CV45" s="27">
        <v>68.599999999999994</v>
      </c>
      <c r="CW45" s="27">
        <v>68.7</v>
      </c>
      <c r="CX45" s="27">
        <v>68.8</v>
      </c>
      <c r="CY45" s="27">
        <v>68.900000000000006</v>
      </c>
      <c r="CZ45" s="27">
        <v>69</v>
      </c>
      <c r="DA45" s="27">
        <v>69</v>
      </c>
      <c r="DB45" s="27">
        <v>69.099999999999994</v>
      </c>
      <c r="DC45" s="27">
        <v>69</v>
      </c>
      <c r="DD45" s="27">
        <v>69.099999999999994</v>
      </c>
      <c r="DE45" s="27">
        <v>69.2</v>
      </c>
      <c r="DF45" s="27">
        <v>69.3</v>
      </c>
      <c r="DG45" s="27">
        <v>69.400000000000006</v>
      </c>
      <c r="DH45" s="27">
        <v>69.3</v>
      </c>
      <c r="DI45" s="27">
        <v>69.3</v>
      </c>
      <c r="DJ45" s="27">
        <v>69.2</v>
      </c>
      <c r="DK45" s="27">
        <v>69.099999999999994</v>
      </c>
      <c r="DL45" s="27">
        <v>69.2</v>
      </c>
      <c r="DM45" s="27">
        <v>69.3</v>
      </c>
      <c r="DN45" s="27">
        <v>69.2</v>
      </c>
      <c r="DO45" s="27">
        <v>69.3</v>
      </c>
      <c r="DP45" s="38"/>
      <c r="DQ45" s="27"/>
      <c r="DR45" s="30" t="s">
        <v>323</v>
      </c>
      <c r="DS45" s="27">
        <v>67.8</v>
      </c>
      <c r="DT45" s="27">
        <v>67.8</v>
      </c>
      <c r="DU45" s="27">
        <v>68</v>
      </c>
      <c r="DV45" s="27">
        <v>68.3</v>
      </c>
      <c r="DW45" s="27">
        <v>68.3</v>
      </c>
      <c r="DX45" s="27">
        <v>68.3</v>
      </c>
      <c r="DY45" s="27">
        <v>68.400000000000006</v>
      </c>
      <c r="DZ45" s="27">
        <v>68.7</v>
      </c>
      <c r="EA45" s="27">
        <v>68.8</v>
      </c>
      <c r="EB45" s="27">
        <v>68.8</v>
      </c>
      <c r="EC45" s="27">
        <v>68.7</v>
      </c>
      <c r="ED45" s="27">
        <v>68.8</v>
      </c>
      <c r="EE45" s="27">
        <v>68.7</v>
      </c>
      <c r="EF45" s="27">
        <v>68.599999999999994</v>
      </c>
      <c r="EG45" s="27">
        <v>68.599999999999994</v>
      </c>
      <c r="EH45" s="27">
        <v>68.5</v>
      </c>
      <c r="EI45" s="27">
        <v>68.599999999999994</v>
      </c>
      <c r="EJ45" s="27">
        <v>68.599999999999994</v>
      </c>
      <c r="EK45" s="27">
        <v>68.599999999999994</v>
      </c>
      <c r="EL45" s="27">
        <v>68.5</v>
      </c>
      <c r="EM45" s="27">
        <v>68.599999999999994</v>
      </c>
      <c r="EO45" s="11"/>
      <c r="EP45" s="12" t="s">
        <v>322</v>
      </c>
      <c r="EQ45" s="11">
        <v>68</v>
      </c>
      <c r="ER45" s="11">
        <v>68</v>
      </c>
      <c r="ES45" s="11">
        <v>68.3</v>
      </c>
      <c r="ET45" s="11">
        <v>68.5</v>
      </c>
      <c r="EU45" s="11">
        <v>68.599999999999994</v>
      </c>
      <c r="EV45" s="11">
        <v>68.7</v>
      </c>
      <c r="EW45" s="11">
        <v>69.099999999999994</v>
      </c>
      <c r="EX45" s="11">
        <v>69.099999999999994</v>
      </c>
      <c r="EY45" s="11">
        <v>69.099999999999994</v>
      </c>
      <c r="EZ45" s="11">
        <v>69.2</v>
      </c>
      <c r="FA45" s="11">
        <v>69.099999999999994</v>
      </c>
      <c r="FB45" s="11">
        <v>69.2</v>
      </c>
      <c r="FC45" s="11">
        <v>69.099999999999994</v>
      </c>
      <c r="FD45" s="11">
        <v>69.099999999999994</v>
      </c>
      <c r="FE45" s="11">
        <v>69.099999999999994</v>
      </c>
      <c r="FF45" s="11">
        <v>69.099999999999994</v>
      </c>
      <c r="FG45" s="11">
        <v>69</v>
      </c>
      <c r="FH45" s="11">
        <v>69</v>
      </c>
      <c r="FI45" s="11">
        <v>69.099999999999994</v>
      </c>
      <c r="FJ45" s="11">
        <v>69.099999999999994</v>
      </c>
      <c r="FK45" s="11">
        <v>69.2</v>
      </c>
      <c r="FM45" s="11"/>
      <c r="FN45" s="12" t="s">
        <v>322</v>
      </c>
      <c r="FO45" s="11">
        <v>68.2</v>
      </c>
      <c r="FP45" s="11">
        <v>68.5</v>
      </c>
      <c r="FQ45" s="11">
        <v>68.8</v>
      </c>
      <c r="FR45" s="11">
        <v>68.8</v>
      </c>
      <c r="FS45" s="11">
        <v>68.8</v>
      </c>
      <c r="FT45" s="11">
        <v>68.900000000000006</v>
      </c>
      <c r="FU45" s="11">
        <v>69.099999999999994</v>
      </c>
      <c r="FV45" s="11">
        <v>69.3</v>
      </c>
      <c r="FW45" s="11">
        <v>69.3</v>
      </c>
      <c r="FX45" s="11">
        <v>69.400000000000006</v>
      </c>
      <c r="FY45" s="11">
        <v>69.599999999999994</v>
      </c>
      <c r="FZ45" s="11">
        <v>69.599999999999994</v>
      </c>
      <c r="GA45" s="11">
        <v>69.5</v>
      </c>
      <c r="GB45" s="11">
        <v>69.5</v>
      </c>
      <c r="GC45" s="11">
        <v>69.5</v>
      </c>
      <c r="GD45" s="11">
        <v>69.400000000000006</v>
      </c>
      <c r="GE45" s="11">
        <v>69.2</v>
      </c>
      <c r="GF45" s="11">
        <v>69.3</v>
      </c>
      <c r="GG45" s="11">
        <v>69.3</v>
      </c>
      <c r="GH45" s="11">
        <v>69.2</v>
      </c>
      <c r="GI45" s="11">
        <v>69.5</v>
      </c>
      <c r="GK45" s="11"/>
      <c r="GL45" s="12" t="s">
        <v>322</v>
      </c>
      <c r="GM45" s="11">
        <v>68.7</v>
      </c>
      <c r="GN45" s="11">
        <v>69.099999999999994</v>
      </c>
      <c r="GO45" s="11">
        <v>69.3</v>
      </c>
      <c r="GP45" s="11">
        <v>69.400000000000006</v>
      </c>
      <c r="GQ45" s="11">
        <v>69.400000000000006</v>
      </c>
      <c r="GR45" s="11">
        <v>69.5</v>
      </c>
      <c r="GS45" s="11">
        <v>69.5</v>
      </c>
      <c r="GT45" s="11">
        <v>69.7</v>
      </c>
      <c r="GU45" s="11">
        <v>69.8</v>
      </c>
      <c r="GV45" s="11">
        <v>69.5</v>
      </c>
      <c r="GW45" s="11">
        <v>69.599999999999994</v>
      </c>
      <c r="GX45" s="11">
        <v>69.599999999999994</v>
      </c>
      <c r="GY45" s="11">
        <v>69.7</v>
      </c>
      <c r="GZ45" s="11">
        <v>69.7</v>
      </c>
      <c r="HA45" s="11">
        <v>69.7</v>
      </c>
      <c r="HB45" s="11">
        <v>69.7</v>
      </c>
      <c r="HC45" s="11">
        <v>69.599999999999994</v>
      </c>
      <c r="HD45" s="11">
        <v>69.7</v>
      </c>
      <c r="HE45" s="11">
        <v>69.7</v>
      </c>
      <c r="HF45" s="11">
        <v>69.8</v>
      </c>
      <c r="HG45" s="11">
        <v>69.900000000000006</v>
      </c>
    </row>
    <row r="46" spans="1:215" ht="15">
      <c r="A46" s="323"/>
      <c r="B46" s="323"/>
      <c r="C46" s="11"/>
      <c r="D46" s="11"/>
      <c r="E46" s="11"/>
      <c r="F46" s="11"/>
      <c r="G46" s="11"/>
      <c r="H46" s="11"/>
      <c r="I46" s="11"/>
      <c r="J46" s="11"/>
      <c r="K46" s="11"/>
      <c r="L46" s="11"/>
      <c r="M46" s="11"/>
      <c r="N46" s="11"/>
      <c r="O46" s="11"/>
      <c r="P46" s="11"/>
      <c r="Q46" s="11"/>
      <c r="R46" s="11"/>
      <c r="S46" s="11"/>
      <c r="T46" s="11"/>
      <c r="U46" s="11"/>
      <c r="V46" s="11"/>
      <c r="W46" s="11"/>
      <c r="Y46" s="323"/>
      <c r="Z46" s="323"/>
      <c r="AA46" s="11"/>
      <c r="AB46" s="11"/>
      <c r="AC46" s="11"/>
      <c r="AD46" s="11"/>
      <c r="AE46" s="11"/>
      <c r="AF46" s="11"/>
      <c r="AG46" s="11"/>
      <c r="AH46" s="11"/>
      <c r="AI46" s="11"/>
      <c r="AJ46" s="11"/>
      <c r="AK46" s="11"/>
      <c r="AL46" s="11"/>
      <c r="AM46" s="11"/>
      <c r="AN46" s="11"/>
      <c r="AO46" s="11"/>
      <c r="AP46" s="11"/>
      <c r="AQ46" s="11"/>
      <c r="AR46" s="11"/>
      <c r="AS46" s="11"/>
      <c r="AT46" s="11"/>
      <c r="AU46" s="11"/>
      <c r="AW46" s="327"/>
      <c r="AX46" s="327"/>
      <c r="AY46" s="27"/>
      <c r="AZ46" s="27"/>
      <c r="BA46" s="27"/>
      <c r="BB46" s="27"/>
      <c r="BC46" s="27"/>
      <c r="BD46" s="27"/>
      <c r="BE46" s="27"/>
      <c r="BF46" s="27"/>
      <c r="BG46" s="27"/>
      <c r="BH46" s="27"/>
      <c r="BI46" s="27"/>
      <c r="BJ46" s="27"/>
      <c r="BK46" s="27"/>
      <c r="BL46" s="27"/>
      <c r="BM46" s="27"/>
      <c r="BN46" s="27"/>
      <c r="BO46" s="27"/>
      <c r="BP46" s="27"/>
      <c r="BQ46" s="27"/>
      <c r="BR46" s="27"/>
      <c r="BS46" s="27"/>
      <c r="BT46" s="38"/>
      <c r="BU46" s="327"/>
      <c r="BV46" s="327"/>
      <c r="BW46" s="27"/>
      <c r="BX46" s="27"/>
      <c r="BY46" s="27"/>
      <c r="BZ46" s="27"/>
      <c r="CA46" s="27"/>
      <c r="CB46" s="27"/>
      <c r="CC46" s="27"/>
      <c r="CD46" s="27"/>
      <c r="CE46" s="27"/>
      <c r="CF46" s="27"/>
      <c r="CG46" s="27"/>
      <c r="CH46" s="27"/>
      <c r="CI46" s="27"/>
      <c r="CJ46" s="27"/>
      <c r="CK46" s="27"/>
      <c r="CL46" s="27"/>
      <c r="CM46" s="27"/>
      <c r="CN46" s="27"/>
      <c r="CO46" s="27"/>
      <c r="CP46" s="27"/>
      <c r="CQ46" s="27"/>
      <c r="CR46" s="38"/>
      <c r="CS46" s="327"/>
      <c r="CT46" s="327"/>
      <c r="CU46" s="27"/>
      <c r="CV46" s="27"/>
      <c r="CW46" s="27"/>
      <c r="CX46" s="27"/>
      <c r="CY46" s="27"/>
      <c r="CZ46" s="27"/>
      <c r="DA46" s="27"/>
      <c r="DB46" s="27"/>
      <c r="DC46" s="27"/>
      <c r="DD46" s="27"/>
      <c r="DE46" s="27"/>
      <c r="DF46" s="27"/>
      <c r="DG46" s="27"/>
      <c r="DH46" s="27"/>
      <c r="DI46" s="27"/>
      <c r="DJ46" s="27"/>
      <c r="DK46" s="27"/>
      <c r="DL46" s="27"/>
      <c r="DM46" s="27"/>
      <c r="DN46" s="27"/>
      <c r="DO46" s="27"/>
      <c r="DP46" s="38"/>
      <c r="DQ46" s="327"/>
      <c r="DR46" s="327"/>
      <c r="DS46" s="27"/>
      <c r="DT46" s="27"/>
      <c r="DU46" s="27"/>
      <c r="DV46" s="27"/>
      <c r="DW46" s="27"/>
      <c r="DX46" s="27"/>
      <c r="DY46" s="27"/>
      <c r="DZ46" s="27"/>
      <c r="EA46" s="27"/>
      <c r="EB46" s="27"/>
      <c r="EC46" s="27"/>
      <c r="ED46" s="27"/>
      <c r="EE46" s="27"/>
      <c r="EF46" s="27"/>
      <c r="EG46" s="27"/>
      <c r="EH46" s="27"/>
      <c r="EI46" s="27"/>
      <c r="EJ46" s="27"/>
      <c r="EK46" s="27"/>
      <c r="EL46" s="27"/>
      <c r="EM46" s="27"/>
      <c r="EO46" s="323"/>
      <c r="EP46" s="323"/>
      <c r="EQ46" s="11"/>
      <c r="ER46" s="11"/>
      <c r="ES46" s="11"/>
      <c r="ET46" s="11"/>
      <c r="EU46" s="11"/>
      <c r="EV46" s="11"/>
      <c r="EW46" s="11"/>
      <c r="EX46" s="11"/>
      <c r="EY46" s="11"/>
      <c r="EZ46" s="11"/>
      <c r="FA46" s="11"/>
      <c r="FB46" s="11"/>
      <c r="FC46" s="11"/>
      <c r="FD46" s="11"/>
      <c r="FE46" s="11"/>
      <c r="FF46" s="11"/>
      <c r="FG46" s="11"/>
      <c r="FH46" s="11"/>
      <c r="FI46" s="11"/>
      <c r="FJ46" s="11"/>
      <c r="FK46" s="11"/>
      <c r="FM46" s="323"/>
      <c r="FN46" s="323"/>
      <c r="FO46" s="11"/>
      <c r="FP46" s="11"/>
      <c r="FQ46" s="11"/>
      <c r="FR46" s="11"/>
      <c r="FS46" s="11"/>
      <c r="FT46" s="11"/>
      <c r="FU46" s="11"/>
      <c r="FV46" s="11"/>
      <c r="FW46" s="11"/>
      <c r="FX46" s="11"/>
      <c r="FY46" s="11"/>
      <c r="FZ46" s="11"/>
      <c r="GA46" s="11"/>
      <c r="GB46" s="11"/>
      <c r="GC46" s="11"/>
      <c r="GD46" s="11"/>
      <c r="GE46" s="11"/>
      <c r="GF46" s="11"/>
      <c r="GG46" s="11"/>
      <c r="GH46" s="11"/>
      <c r="GI46" s="11"/>
      <c r="GK46" s="323"/>
      <c r="GL46" s="323"/>
      <c r="GM46" s="11"/>
      <c r="GN46" s="11"/>
      <c r="GO46" s="11"/>
      <c r="GP46" s="11"/>
      <c r="GQ46" s="11"/>
      <c r="GR46" s="11"/>
      <c r="GS46" s="11"/>
      <c r="GT46" s="11"/>
      <c r="GU46" s="11"/>
      <c r="GV46" s="11"/>
      <c r="GW46" s="11"/>
      <c r="GX46" s="11"/>
      <c r="GY46" s="11"/>
      <c r="GZ46" s="11"/>
      <c r="HA46" s="11"/>
      <c r="HB46" s="11"/>
      <c r="HC46" s="11"/>
      <c r="HD46" s="11"/>
      <c r="HE46" s="11"/>
      <c r="HF46" s="11"/>
      <c r="HG46" s="11"/>
    </row>
    <row r="47" spans="1:215" ht="15">
      <c r="A47" s="300"/>
      <c r="B47" s="300"/>
      <c r="C47" s="1"/>
      <c r="D47" s="1"/>
      <c r="E47" s="1"/>
      <c r="F47" s="1"/>
      <c r="G47" s="1"/>
      <c r="H47" s="1"/>
      <c r="I47" s="1"/>
      <c r="J47" s="1"/>
      <c r="K47" s="1"/>
      <c r="L47" s="1"/>
      <c r="M47" s="1"/>
      <c r="N47" s="1"/>
      <c r="O47" s="1"/>
      <c r="P47" s="1"/>
      <c r="Q47" s="1"/>
      <c r="R47" s="1"/>
      <c r="S47" s="1"/>
      <c r="T47" s="1"/>
      <c r="U47" s="1"/>
      <c r="V47" s="1"/>
      <c r="W47" s="1"/>
      <c r="Y47" s="300"/>
      <c r="Z47" s="300"/>
      <c r="AA47" s="1"/>
      <c r="AB47" s="1"/>
      <c r="AC47" s="1"/>
      <c r="AD47" s="1"/>
      <c r="AE47" s="1"/>
      <c r="AF47" s="1"/>
      <c r="AG47" s="1"/>
      <c r="AH47" s="1"/>
      <c r="AI47" s="1"/>
      <c r="AJ47" s="1"/>
      <c r="AK47" s="1"/>
      <c r="AL47" s="1"/>
      <c r="AM47" s="1"/>
      <c r="AN47" s="1"/>
      <c r="AO47" s="1"/>
      <c r="AP47" s="1"/>
      <c r="AQ47" s="1"/>
      <c r="AR47" s="1"/>
      <c r="AS47" s="1"/>
      <c r="AT47" s="1"/>
      <c r="AU47" s="1"/>
      <c r="AW47" s="310"/>
      <c r="AX47" s="310"/>
      <c r="AY47" s="22"/>
      <c r="AZ47" s="22"/>
      <c r="BA47" s="22"/>
      <c r="BB47" s="22"/>
      <c r="BC47" s="22"/>
      <c r="BD47" s="22"/>
      <c r="BE47" s="22"/>
      <c r="BF47" s="22"/>
      <c r="BG47" s="22"/>
      <c r="BH47" s="22"/>
      <c r="BI47" s="22"/>
      <c r="BJ47" s="22"/>
      <c r="BK47" s="22"/>
      <c r="BL47" s="22"/>
      <c r="BM47" s="22"/>
      <c r="BN47" s="22"/>
      <c r="BO47" s="22"/>
      <c r="BP47" s="22"/>
      <c r="BQ47" s="22"/>
      <c r="BR47" s="22"/>
      <c r="BS47" s="22"/>
      <c r="BT47" s="38"/>
      <c r="BU47" s="310"/>
      <c r="BV47" s="310"/>
      <c r="BW47" s="22"/>
      <c r="BX47" s="22"/>
      <c r="BY47" s="22"/>
      <c r="BZ47" s="22"/>
      <c r="CA47" s="22"/>
      <c r="CB47" s="22"/>
      <c r="CC47" s="22"/>
      <c r="CD47" s="22"/>
      <c r="CE47" s="22"/>
      <c r="CF47" s="22"/>
      <c r="CG47" s="22"/>
      <c r="CH47" s="22"/>
      <c r="CI47" s="22"/>
      <c r="CJ47" s="22"/>
      <c r="CK47" s="22"/>
      <c r="CL47" s="22"/>
      <c r="CM47" s="22"/>
      <c r="CN47" s="22"/>
      <c r="CO47" s="22"/>
      <c r="CP47" s="22"/>
      <c r="CQ47" s="22"/>
      <c r="CR47" s="38"/>
      <c r="CS47" s="310"/>
      <c r="CT47" s="310"/>
      <c r="CU47" s="22"/>
      <c r="CV47" s="22"/>
      <c r="CW47" s="22"/>
      <c r="CX47" s="22"/>
      <c r="CY47" s="22"/>
      <c r="CZ47" s="22"/>
      <c r="DA47" s="22"/>
      <c r="DB47" s="22"/>
      <c r="DC47" s="22"/>
      <c r="DD47" s="22"/>
      <c r="DE47" s="22"/>
      <c r="DF47" s="22"/>
      <c r="DG47" s="22"/>
      <c r="DH47" s="22"/>
      <c r="DI47" s="22"/>
      <c r="DJ47" s="22"/>
      <c r="DK47" s="22"/>
      <c r="DL47" s="22"/>
      <c r="DM47" s="22"/>
      <c r="DN47" s="22"/>
      <c r="DO47" s="22"/>
      <c r="DP47" s="38"/>
      <c r="DQ47" s="310"/>
      <c r="DR47" s="310"/>
      <c r="DS47" s="22"/>
      <c r="DT47" s="22"/>
      <c r="DU47" s="22"/>
      <c r="DV47" s="22"/>
      <c r="DW47" s="22"/>
      <c r="DX47" s="22"/>
      <c r="DY47" s="22"/>
      <c r="DZ47" s="22"/>
      <c r="EA47" s="22"/>
      <c r="EB47" s="22"/>
      <c r="EC47" s="22"/>
      <c r="ED47" s="22"/>
      <c r="EE47" s="22"/>
      <c r="EF47" s="22"/>
      <c r="EG47" s="22"/>
      <c r="EH47" s="22"/>
      <c r="EI47" s="22"/>
      <c r="EJ47" s="22"/>
      <c r="EK47" s="22"/>
      <c r="EL47" s="22"/>
      <c r="EM47" s="22"/>
      <c r="EO47" s="300"/>
      <c r="EP47" s="300"/>
      <c r="EQ47" s="1"/>
      <c r="ER47" s="1"/>
      <c r="ES47" s="1"/>
      <c r="ET47" s="1"/>
      <c r="EU47" s="1"/>
      <c r="EV47" s="1"/>
      <c r="EW47" s="1"/>
      <c r="EX47" s="1"/>
      <c r="EY47" s="1"/>
      <c r="EZ47" s="1"/>
      <c r="FA47" s="1"/>
      <c r="FB47" s="1"/>
      <c r="FC47" s="1"/>
      <c r="FD47" s="1"/>
      <c r="FE47" s="1"/>
      <c r="FF47" s="1"/>
      <c r="FG47" s="1"/>
      <c r="FH47" s="1"/>
      <c r="FI47" s="1"/>
      <c r="FJ47" s="1"/>
      <c r="FK47" s="1"/>
      <c r="FM47" s="300"/>
      <c r="FN47" s="300"/>
      <c r="FO47" s="1"/>
      <c r="FP47" s="1"/>
      <c r="FQ47" s="1"/>
      <c r="FR47" s="1"/>
      <c r="FS47" s="1"/>
      <c r="FT47" s="1"/>
      <c r="FU47" s="1"/>
      <c r="FV47" s="1"/>
      <c r="FW47" s="1"/>
      <c r="FX47" s="1"/>
      <c r="FY47" s="1"/>
      <c r="FZ47" s="1"/>
      <c r="GA47" s="1"/>
      <c r="GB47" s="1"/>
      <c r="GC47" s="1"/>
      <c r="GD47" s="1"/>
      <c r="GE47" s="1"/>
      <c r="GF47" s="1"/>
      <c r="GG47" s="1"/>
      <c r="GH47" s="1"/>
      <c r="GI47" s="1"/>
      <c r="GK47" s="300"/>
      <c r="GL47" s="300"/>
      <c r="GM47" s="1"/>
      <c r="GN47" s="1"/>
      <c r="GO47" s="1"/>
      <c r="GP47" s="1"/>
      <c r="GQ47" s="1"/>
      <c r="GR47" s="1"/>
      <c r="GS47" s="1"/>
      <c r="GT47" s="1"/>
      <c r="GU47" s="1"/>
      <c r="GV47" s="1"/>
      <c r="GW47" s="1"/>
      <c r="GX47" s="1"/>
      <c r="GY47" s="1"/>
      <c r="GZ47" s="1"/>
      <c r="HA47" s="1"/>
      <c r="HB47" s="1"/>
      <c r="HC47" s="1"/>
      <c r="HD47" s="1"/>
      <c r="HE47" s="1"/>
      <c r="HF47" s="1"/>
      <c r="HG47" s="1"/>
    </row>
    <row r="48" spans="1:215" ht="15">
      <c r="A48" s="325" t="s">
        <v>196</v>
      </c>
      <c r="B48" s="325"/>
      <c r="C48" s="1"/>
      <c r="D48" s="1"/>
      <c r="E48" s="1"/>
      <c r="F48" s="1"/>
      <c r="G48" s="1"/>
      <c r="H48" s="1"/>
      <c r="I48" s="1"/>
      <c r="J48" s="1"/>
      <c r="K48" s="1"/>
      <c r="L48" s="1"/>
      <c r="M48" s="1"/>
      <c r="N48" s="1"/>
      <c r="O48" s="1"/>
      <c r="P48" s="1"/>
      <c r="Q48" s="1"/>
      <c r="R48" s="1"/>
      <c r="S48" s="1"/>
      <c r="T48" s="1"/>
      <c r="U48" s="1"/>
      <c r="V48" s="1"/>
      <c r="W48" s="1"/>
      <c r="Y48" s="325" t="s">
        <v>196</v>
      </c>
      <c r="Z48" s="325"/>
      <c r="AA48" s="1"/>
      <c r="AB48" s="1"/>
      <c r="AC48" s="1"/>
      <c r="AD48" s="1"/>
      <c r="AE48" s="1"/>
      <c r="AF48" s="1"/>
      <c r="AG48" s="1"/>
      <c r="AH48" s="1"/>
      <c r="AI48" s="1"/>
      <c r="AJ48" s="1"/>
      <c r="AK48" s="1"/>
      <c r="AL48" s="1"/>
      <c r="AM48" s="1"/>
      <c r="AN48" s="1"/>
      <c r="AO48" s="1"/>
      <c r="AP48" s="1"/>
      <c r="AQ48" s="1"/>
      <c r="AR48" s="1"/>
      <c r="AS48" s="1"/>
      <c r="AT48" s="1"/>
      <c r="AU48" s="1"/>
      <c r="AW48" s="326" t="s">
        <v>556</v>
      </c>
      <c r="AX48" s="326"/>
      <c r="AY48" s="22"/>
      <c r="AZ48" s="22"/>
      <c r="BA48" s="22"/>
      <c r="BB48" s="22"/>
      <c r="BC48" s="22"/>
      <c r="BD48" s="22"/>
      <c r="BE48" s="22"/>
      <c r="BF48" s="22"/>
      <c r="BG48" s="22"/>
      <c r="BH48" s="22"/>
      <c r="BI48" s="22"/>
      <c r="BJ48" s="22"/>
      <c r="BK48" s="22"/>
      <c r="BL48" s="22"/>
      <c r="BM48" s="22"/>
      <c r="BN48" s="22"/>
      <c r="BO48" s="22"/>
      <c r="BP48" s="22"/>
      <c r="BQ48" s="22"/>
      <c r="BR48" s="22"/>
      <c r="BS48" s="22"/>
      <c r="BT48" s="38"/>
      <c r="BU48" s="326" t="s">
        <v>556</v>
      </c>
      <c r="BV48" s="326"/>
      <c r="BW48" s="22"/>
      <c r="BX48" s="22"/>
      <c r="BY48" s="22"/>
      <c r="BZ48" s="22"/>
      <c r="CA48" s="22"/>
      <c r="CB48" s="22"/>
      <c r="CC48" s="22"/>
      <c r="CD48" s="22"/>
      <c r="CE48" s="22"/>
      <c r="CF48" s="22"/>
      <c r="CG48" s="22"/>
      <c r="CH48" s="22"/>
      <c r="CI48" s="22"/>
      <c r="CJ48" s="22"/>
      <c r="CK48" s="22"/>
      <c r="CL48" s="22"/>
      <c r="CM48" s="22"/>
      <c r="CN48" s="22"/>
      <c r="CO48" s="22"/>
      <c r="CP48" s="22"/>
      <c r="CQ48" s="22"/>
      <c r="CR48" s="38"/>
      <c r="CS48" s="326" t="s">
        <v>556</v>
      </c>
      <c r="CT48" s="326"/>
      <c r="CU48" s="22"/>
      <c r="CV48" s="22"/>
      <c r="CW48" s="22"/>
      <c r="CX48" s="22"/>
      <c r="CY48" s="22"/>
      <c r="CZ48" s="22"/>
      <c r="DA48" s="22"/>
      <c r="DB48" s="22"/>
      <c r="DC48" s="22"/>
      <c r="DD48" s="22"/>
      <c r="DE48" s="22"/>
      <c r="DF48" s="22"/>
      <c r="DG48" s="22"/>
      <c r="DH48" s="22"/>
      <c r="DI48" s="22"/>
      <c r="DJ48" s="22"/>
      <c r="DK48" s="22"/>
      <c r="DL48" s="22"/>
      <c r="DM48" s="22"/>
      <c r="DN48" s="22"/>
      <c r="DO48" s="22"/>
      <c r="DP48" s="38"/>
      <c r="DQ48" s="326" t="s">
        <v>556</v>
      </c>
      <c r="DR48" s="326"/>
      <c r="DS48" s="22"/>
      <c r="DT48" s="22"/>
      <c r="DU48" s="22"/>
      <c r="DV48" s="22"/>
      <c r="DW48" s="22"/>
      <c r="DX48" s="22"/>
      <c r="DY48" s="22"/>
      <c r="DZ48" s="22"/>
      <c r="EA48" s="22"/>
      <c r="EB48" s="22"/>
      <c r="EC48" s="22"/>
      <c r="ED48" s="22"/>
      <c r="EE48" s="22"/>
      <c r="EF48" s="22"/>
      <c r="EG48" s="22"/>
      <c r="EH48" s="22"/>
      <c r="EI48" s="22"/>
      <c r="EJ48" s="22"/>
      <c r="EK48" s="22"/>
      <c r="EL48" s="22"/>
      <c r="EM48" s="22"/>
      <c r="EO48" s="325" t="s">
        <v>196</v>
      </c>
      <c r="EP48" s="325"/>
      <c r="EQ48" s="1"/>
      <c r="ER48" s="1"/>
      <c r="ES48" s="1"/>
      <c r="ET48" s="1"/>
      <c r="EU48" s="1"/>
      <c r="EV48" s="1"/>
      <c r="EW48" s="1"/>
      <c r="EX48" s="1"/>
      <c r="EY48" s="1"/>
      <c r="EZ48" s="1"/>
      <c r="FA48" s="1"/>
      <c r="FB48" s="1"/>
      <c r="FC48" s="1"/>
      <c r="FD48" s="1"/>
      <c r="FE48" s="1"/>
      <c r="FF48" s="1"/>
      <c r="FG48" s="1"/>
      <c r="FH48" s="1"/>
      <c r="FI48" s="1"/>
      <c r="FJ48" s="1"/>
      <c r="FK48" s="1"/>
      <c r="FM48" s="325" t="s">
        <v>196</v>
      </c>
      <c r="FN48" s="325"/>
      <c r="FO48" s="1"/>
      <c r="FP48" s="1"/>
      <c r="FQ48" s="1"/>
      <c r="FR48" s="1"/>
      <c r="FS48" s="1"/>
      <c r="FT48" s="1"/>
      <c r="FU48" s="1"/>
      <c r="FV48" s="1"/>
      <c r="FW48" s="1"/>
      <c r="FX48" s="1"/>
      <c r="FY48" s="1"/>
      <c r="FZ48" s="1"/>
      <c r="GA48" s="1"/>
      <c r="GB48" s="1"/>
      <c r="GC48" s="1"/>
      <c r="GD48" s="1"/>
      <c r="GE48" s="1"/>
      <c r="GF48" s="1"/>
      <c r="GG48" s="1"/>
      <c r="GH48" s="1"/>
      <c r="GI48" s="1"/>
      <c r="GK48" s="325" t="s">
        <v>196</v>
      </c>
      <c r="GL48" s="325"/>
      <c r="GM48" s="1"/>
      <c r="GN48" s="1"/>
      <c r="GO48" s="1"/>
      <c r="GP48" s="1"/>
      <c r="GQ48" s="1"/>
      <c r="GR48" s="1"/>
      <c r="GS48" s="1"/>
      <c r="GT48" s="1"/>
      <c r="GU48" s="1"/>
      <c r="GV48" s="1"/>
      <c r="GW48" s="1"/>
      <c r="GX48" s="1"/>
      <c r="GY48" s="1"/>
      <c r="GZ48" s="1"/>
      <c r="HA48" s="1"/>
      <c r="HB48" s="1"/>
      <c r="HC48" s="1"/>
      <c r="HD48" s="1"/>
      <c r="HE48" s="1"/>
      <c r="HF48" s="1"/>
      <c r="HG48" s="1"/>
    </row>
    <row r="49" spans="1:215" ht="15">
      <c r="A49" s="11"/>
      <c r="B49" s="6" t="s">
        <v>557</v>
      </c>
      <c r="C49" s="11">
        <v>1.9</v>
      </c>
      <c r="D49" s="11">
        <v>1.4</v>
      </c>
      <c r="E49" s="11">
        <v>1.1000000000000001</v>
      </c>
      <c r="F49" s="11">
        <v>1.3</v>
      </c>
      <c r="G49" s="11">
        <v>1.5</v>
      </c>
      <c r="H49" s="11">
        <v>1.3</v>
      </c>
      <c r="I49" s="11">
        <v>1.1000000000000001</v>
      </c>
      <c r="J49" s="11">
        <v>1.1000000000000001</v>
      </c>
      <c r="K49" s="11">
        <v>0.9</v>
      </c>
      <c r="L49" s="11">
        <v>0.9</v>
      </c>
      <c r="M49" s="11">
        <v>0.8</v>
      </c>
      <c r="N49" s="11">
        <v>1.3</v>
      </c>
      <c r="O49" s="11">
        <v>1.3</v>
      </c>
      <c r="P49" s="11">
        <v>1.1000000000000001</v>
      </c>
      <c r="Q49" s="11">
        <v>1.4</v>
      </c>
      <c r="R49" s="11">
        <v>1.4</v>
      </c>
      <c r="S49" s="11">
        <v>1.3</v>
      </c>
      <c r="T49" s="11">
        <v>1.2</v>
      </c>
      <c r="U49" s="11">
        <v>1.4</v>
      </c>
      <c r="V49" s="11">
        <v>1.3</v>
      </c>
      <c r="W49" s="11">
        <v>1.2</v>
      </c>
      <c r="Y49" s="11"/>
      <c r="Z49" s="6" t="s">
        <v>557</v>
      </c>
      <c r="AA49" s="11">
        <v>12.5</v>
      </c>
      <c r="AB49" s="11">
        <v>12.4</v>
      </c>
      <c r="AC49" s="11">
        <v>12.6</v>
      </c>
      <c r="AD49" s="11">
        <v>12.6</v>
      </c>
      <c r="AE49" s="11">
        <v>11.6</v>
      </c>
      <c r="AF49" s="11">
        <v>12.8</v>
      </c>
      <c r="AG49" s="11">
        <v>11.1</v>
      </c>
      <c r="AH49" s="11">
        <v>11.4</v>
      </c>
      <c r="AI49" s="11">
        <v>9.8000000000000007</v>
      </c>
      <c r="AJ49" s="11">
        <v>11.3</v>
      </c>
      <c r="AK49" s="11">
        <v>11</v>
      </c>
      <c r="AL49" s="11">
        <v>13.4</v>
      </c>
      <c r="AM49" s="11">
        <v>11.2</v>
      </c>
      <c r="AN49" s="11">
        <v>12</v>
      </c>
      <c r="AO49" s="11">
        <v>11.9</v>
      </c>
      <c r="AP49" s="11">
        <v>11.5</v>
      </c>
      <c r="AQ49" s="11">
        <v>10.3</v>
      </c>
      <c r="AR49" s="11">
        <v>11.1</v>
      </c>
      <c r="AS49" s="11">
        <v>11.7</v>
      </c>
      <c r="AT49" s="11">
        <v>11.1</v>
      </c>
      <c r="AU49" s="11">
        <v>9.8000000000000007</v>
      </c>
      <c r="AW49" s="27"/>
      <c r="AX49" s="34" t="s">
        <v>557</v>
      </c>
      <c r="AY49" s="27">
        <v>17.2</v>
      </c>
      <c r="AZ49" s="27">
        <v>15.3</v>
      </c>
      <c r="BA49" s="27">
        <v>14.9</v>
      </c>
      <c r="BB49" s="27">
        <v>12.2</v>
      </c>
      <c r="BC49" s="27">
        <v>14.5</v>
      </c>
      <c r="BD49" s="27">
        <v>14.4</v>
      </c>
      <c r="BE49" s="27">
        <v>13.1</v>
      </c>
      <c r="BF49" s="27">
        <v>12.3</v>
      </c>
      <c r="BG49" s="27">
        <v>10.199999999999999</v>
      </c>
      <c r="BH49" s="27">
        <v>9.4</v>
      </c>
      <c r="BI49" s="27">
        <v>10.5</v>
      </c>
      <c r="BJ49" s="27">
        <v>13.9</v>
      </c>
      <c r="BK49" s="27">
        <v>10.5</v>
      </c>
      <c r="BL49" s="27">
        <v>8.1999999999999993</v>
      </c>
      <c r="BM49" s="27">
        <v>8.8000000000000007</v>
      </c>
      <c r="BN49" s="27">
        <v>8.1999999999999993</v>
      </c>
      <c r="BO49" s="27">
        <v>8.6999999999999993</v>
      </c>
      <c r="BP49" s="27">
        <v>7.5</v>
      </c>
      <c r="BQ49" s="27">
        <v>7.3</v>
      </c>
      <c r="BR49" s="27">
        <v>6.7</v>
      </c>
      <c r="BS49" s="27">
        <v>6.8</v>
      </c>
      <c r="BT49" s="38"/>
      <c r="BU49" s="27"/>
      <c r="BV49" s="34" t="s">
        <v>557</v>
      </c>
      <c r="BW49" s="27">
        <v>83.3</v>
      </c>
      <c r="BX49" s="27">
        <v>76.599999999999994</v>
      </c>
      <c r="BY49" s="27">
        <v>75.2</v>
      </c>
      <c r="BZ49" s="27">
        <v>81.7</v>
      </c>
      <c r="CA49" s="27">
        <v>82</v>
      </c>
      <c r="CB49" s="27">
        <v>85.9</v>
      </c>
      <c r="CC49" s="27">
        <v>87</v>
      </c>
      <c r="CD49" s="27">
        <v>88</v>
      </c>
      <c r="CE49" s="27">
        <v>97.9</v>
      </c>
      <c r="CF49" s="27">
        <v>89.7</v>
      </c>
      <c r="CG49" s="27">
        <v>87.1</v>
      </c>
      <c r="CH49" s="27">
        <v>94.4</v>
      </c>
      <c r="CI49" s="27">
        <v>94.6</v>
      </c>
      <c r="CJ49" s="27">
        <v>87.5</v>
      </c>
      <c r="CK49" s="27">
        <v>84.2</v>
      </c>
      <c r="CL49" s="27">
        <v>87.8</v>
      </c>
      <c r="CM49" s="27">
        <v>88.9</v>
      </c>
      <c r="CN49" s="27">
        <v>96.6</v>
      </c>
      <c r="CO49" s="27">
        <v>91.8</v>
      </c>
      <c r="CP49" s="27">
        <v>91.1</v>
      </c>
      <c r="CQ49" s="27">
        <v>81.400000000000006</v>
      </c>
      <c r="CR49" s="38"/>
      <c r="CS49" s="27"/>
      <c r="CT49" s="34" t="s">
        <v>557</v>
      </c>
      <c r="CU49" s="27">
        <v>141</v>
      </c>
      <c r="CV49" s="27">
        <v>130.19999999999999</v>
      </c>
      <c r="CW49" s="27">
        <v>128.80000000000001</v>
      </c>
      <c r="CX49" s="27">
        <v>134.9</v>
      </c>
      <c r="CY49" s="27">
        <v>140.30000000000001</v>
      </c>
      <c r="CZ49" s="27">
        <v>157.4</v>
      </c>
      <c r="DA49" s="27">
        <v>147.69999999999999</v>
      </c>
      <c r="DB49" s="27">
        <v>148.30000000000001</v>
      </c>
      <c r="DC49" s="27">
        <v>147.6</v>
      </c>
      <c r="DD49" s="27">
        <v>145.19999999999999</v>
      </c>
      <c r="DE49" s="27">
        <v>151.5</v>
      </c>
      <c r="DF49" s="27">
        <v>161.80000000000001</v>
      </c>
      <c r="DG49" s="27">
        <v>162.4</v>
      </c>
      <c r="DH49" s="27">
        <v>161.5</v>
      </c>
      <c r="DI49" s="27">
        <v>154.80000000000001</v>
      </c>
      <c r="DJ49" s="27">
        <v>147.5</v>
      </c>
      <c r="DK49" s="27">
        <v>135.5</v>
      </c>
      <c r="DL49" s="27">
        <v>144.30000000000001</v>
      </c>
      <c r="DM49" s="27">
        <v>154.1</v>
      </c>
      <c r="DN49" s="27">
        <v>152.5</v>
      </c>
      <c r="DO49" s="27">
        <v>138.5</v>
      </c>
      <c r="DP49" s="38"/>
      <c r="DQ49" s="27"/>
      <c r="DR49" s="34" t="s">
        <v>557</v>
      </c>
      <c r="DS49" s="27">
        <v>12.6</v>
      </c>
      <c r="DT49" s="27">
        <v>13.1</v>
      </c>
      <c r="DU49" s="27">
        <v>13.3</v>
      </c>
      <c r="DV49" s="27">
        <v>14.8</v>
      </c>
      <c r="DW49" s="27">
        <v>16.899999999999999</v>
      </c>
      <c r="DX49" s="27">
        <v>18.7</v>
      </c>
      <c r="DY49" s="27">
        <v>17.3</v>
      </c>
      <c r="DZ49" s="27">
        <v>17.100000000000001</v>
      </c>
      <c r="EA49" s="27">
        <v>17.8</v>
      </c>
      <c r="EB49" s="27">
        <v>18.600000000000001</v>
      </c>
      <c r="EC49" s="27">
        <v>18.3</v>
      </c>
      <c r="ED49" s="27">
        <v>20.100000000000001</v>
      </c>
      <c r="EE49" s="27">
        <v>22.5</v>
      </c>
      <c r="EF49" s="27">
        <v>19.100000000000001</v>
      </c>
      <c r="EG49" s="27">
        <v>20</v>
      </c>
      <c r="EH49" s="27">
        <v>17.2</v>
      </c>
      <c r="EI49" s="27">
        <v>19.399999999999999</v>
      </c>
      <c r="EJ49" s="27">
        <v>20.7</v>
      </c>
      <c r="EK49" s="27">
        <v>20.3</v>
      </c>
      <c r="EL49" s="27">
        <v>19.8</v>
      </c>
      <c r="EM49" s="27">
        <v>19</v>
      </c>
      <c r="EO49" s="11"/>
      <c r="EP49" s="6" t="s">
        <v>557</v>
      </c>
      <c r="EQ49" s="11">
        <v>15.1</v>
      </c>
      <c r="ER49" s="11">
        <v>14.8</v>
      </c>
      <c r="ES49" s="11">
        <v>19.3</v>
      </c>
      <c r="ET49" s="11">
        <v>22.4</v>
      </c>
      <c r="EU49" s="11">
        <v>23.5</v>
      </c>
      <c r="EV49" s="11">
        <v>25.8</v>
      </c>
      <c r="EW49" s="11">
        <v>24.7</v>
      </c>
      <c r="EX49" s="11">
        <v>28.2</v>
      </c>
      <c r="EY49" s="11">
        <v>27.2</v>
      </c>
      <c r="EZ49" s="11">
        <v>30.5</v>
      </c>
      <c r="FA49" s="11">
        <v>31.3</v>
      </c>
      <c r="FB49" s="11">
        <v>31.2</v>
      </c>
      <c r="FC49" s="11">
        <v>32</v>
      </c>
      <c r="FD49" s="11">
        <v>37.1</v>
      </c>
      <c r="FE49" s="11">
        <v>36.6</v>
      </c>
      <c r="FF49" s="11">
        <v>35.5</v>
      </c>
      <c r="FG49" s="11">
        <v>31.9</v>
      </c>
      <c r="FH49" s="11">
        <v>34.5</v>
      </c>
      <c r="FI49" s="11">
        <v>35.799999999999997</v>
      </c>
      <c r="FJ49" s="11">
        <v>35.200000000000003</v>
      </c>
      <c r="FK49" s="11">
        <v>33.799999999999997</v>
      </c>
      <c r="FM49" s="11"/>
      <c r="FN49" s="6" t="s">
        <v>557</v>
      </c>
      <c r="FO49" s="11">
        <v>78</v>
      </c>
      <c r="FP49" s="11">
        <v>77.7</v>
      </c>
      <c r="FQ49" s="11">
        <v>71.900000000000006</v>
      </c>
      <c r="FR49" s="11">
        <v>82.6</v>
      </c>
      <c r="FS49" s="11">
        <v>87.7</v>
      </c>
      <c r="FT49" s="11">
        <v>88.8</v>
      </c>
      <c r="FU49" s="11">
        <v>93.5</v>
      </c>
      <c r="FV49" s="11">
        <v>101.7</v>
      </c>
      <c r="FW49" s="11">
        <v>100.2</v>
      </c>
      <c r="FX49" s="11">
        <v>106.2</v>
      </c>
      <c r="FY49" s="11">
        <v>116.8</v>
      </c>
      <c r="FZ49" s="11">
        <v>115</v>
      </c>
      <c r="GA49" s="11">
        <v>117.6</v>
      </c>
      <c r="GB49" s="11">
        <v>126.9</v>
      </c>
      <c r="GC49" s="11">
        <v>137.30000000000001</v>
      </c>
      <c r="GD49" s="11">
        <v>118.6</v>
      </c>
      <c r="GE49" s="11">
        <v>100.8</v>
      </c>
      <c r="GF49" s="11">
        <v>104.2</v>
      </c>
      <c r="GG49" s="11">
        <v>114.4</v>
      </c>
      <c r="GH49" s="11">
        <v>117</v>
      </c>
      <c r="GI49" s="11">
        <v>114.3</v>
      </c>
      <c r="GK49" s="11"/>
      <c r="GL49" s="6" t="s">
        <v>557</v>
      </c>
      <c r="GM49" s="11">
        <v>39.799999999999997</v>
      </c>
      <c r="GN49" s="11">
        <v>33.299999999999997</v>
      </c>
      <c r="GO49" s="11">
        <v>32.700000000000003</v>
      </c>
      <c r="GP49" s="11">
        <v>35.299999999999997</v>
      </c>
      <c r="GQ49" s="11">
        <v>40</v>
      </c>
      <c r="GR49" s="11">
        <v>38.9</v>
      </c>
      <c r="GS49" s="11">
        <v>33.799999999999997</v>
      </c>
      <c r="GT49" s="11">
        <v>40.5</v>
      </c>
      <c r="GU49" s="11">
        <v>39.5</v>
      </c>
      <c r="GV49" s="11">
        <v>32.4</v>
      </c>
      <c r="GW49" s="11">
        <v>31.9</v>
      </c>
      <c r="GX49" s="11">
        <v>30.5</v>
      </c>
      <c r="GY49" s="11">
        <v>33.200000000000003</v>
      </c>
      <c r="GZ49" s="11">
        <v>36.799999999999997</v>
      </c>
      <c r="HA49" s="11">
        <v>37.1</v>
      </c>
      <c r="HB49" s="11">
        <v>35.700000000000003</v>
      </c>
      <c r="HC49" s="11">
        <v>36.9</v>
      </c>
      <c r="HD49" s="11">
        <v>39.200000000000003</v>
      </c>
      <c r="HE49" s="11">
        <v>42.8</v>
      </c>
      <c r="HF49" s="11">
        <v>44.5</v>
      </c>
      <c r="HG49" s="11">
        <v>42.7</v>
      </c>
    </row>
    <row r="50" spans="1:215" ht="15">
      <c r="A50" s="300"/>
      <c r="B50" s="300"/>
      <c r="C50" s="1"/>
      <c r="D50" s="1"/>
      <c r="E50" s="1"/>
      <c r="F50" s="1"/>
      <c r="G50" s="1"/>
      <c r="H50" s="1"/>
      <c r="I50" s="1"/>
      <c r="J50" s="1"/>
      <c r="K50" s="1"/>
      <c r="L50" s="1"/>
      <c r="M50" s="1"/>
      <c r="N50" s="1"/>
      <c r="O50" s="1"/>
      <c r="P50" s="1"/>
      <c r="Q50" s="1"/>
      <c r="R50" s="1"/>
      <c r="S50" s="1"/>
      <c r="T50" s="1"/>
      <c r="U50" s="1"/>
      <c r="V50" s="1"/>
      <c r="W50" s="1"/>
      <c r="Y50" s="300"/>
      <c r="Z50" s="300"/>
      <c r="AA50" s="1"/>
      <c r="AB50" s="1"/>
      <c r="AC50" s="1"/>
      <c r="AD50" s="1"/>
      <c r="AE50" s="1"/>
      <c r="AF50" s="1"/>
      <c r="AG50" s="1"/>
      <c r="AH50" s="1"/>
      <c r="AI50" s="1"/>
      <c r="AJ50" s="1"/>
      <c r="AK50" s="1"/>
      <c r="AL50" s="1"/>
      <c r="AM50" s="1"/>
      <c r="AN50" s="1"/>
      <c r="AO50" s="1"/>
      <c r="AP50" s="1"/>
      <c r="AQ50" s="1"/>
      <c r="AR50" s="1"/>
      <c r="AS50" s="1"/>
      <c r="AT50" s="1"/>
      <c r="AU50" s="1"/>
      <c r="AW50" s="310"/>
      <c r="AX50" s="310"/>
      <c r="AY50" s="22"/>
      <c r="AZ50" s="22"/>
      <c r="BA50" s="22"/>
      <c r="BB50" s="22"/>
      <c r="BC50" s="22"/>
      <c r="BD50" s="22"/>
      <c r="BE50" s="22"/>
      <c r="BF50" s="22"/>
      <c r="BG50" s="22"/>
      <c r="BH50" s="22"/>
      <c r="BI50" s="22"/>
      <c r="BJ50" s="22"/>
      <c r="BK50" s="22"/>
      <c r="BL50" s="22"/>
      <c r="BM50" s="22"/>
      <c r="BN50" s="22"/>
      <c r="BO50" s="22"/>
      <c r="BP50" s="22"/>
      <c r="BQ50" s="22"/>
      <c r="BR50" s="22"/>
      <c r="BS50" s="22"/>
      <c r="BT50" s="38"/>
      <c r="BU50" s="310"/>
      <c r="BV50" s="310"/>
      <c r="BW50" s="22"/>
      <c r="BX50" s="22"/>
      <c r="BY50" s="22"/>
      <c r="BZ50" s="22"/>
      <c r="CA50" s="22"/>
      <c r="CB50" s="22"/>
      <c r="CC50" s="22"/>
      <c r="CD50" s="22"/>
      <c r="CE50" s="22"/>
      <c r="CF50" s="22"/>
      <c r="CG50" s="22"/>
      <c r="CH50" s="22"/>
      <c r="CI50" s="22"/>
      <c r="CJ50" s="22"/>
      <c r="CK50" s="22"/>
      <c r="CL50" s="22"/>
      <c r="CM50" s="22"/>
      <c r="CN50" s="22"/>
      <c r="CO50" s="22"/>
      <c r="CP50" s="22"/>
      <c r="CQ50" s="22"/>
      <c r="CR50" s="38"/>
      <c r="CS50" s="310"/>
      <c r="CT50" s="310"/>
      <c r="CU50" s="22"/>
      <c r="CV50" s="22"/>
      <c r="CW50" s="22"/>
      <c r="CX50" s="22"/>
      <c r="CY50" s="22"/>
      <c r="CZ50" s="22"/>
      <c r="DA50" s="22"/>
      <c r="DB50" s="22"/>
      <c r="DC50" s="22"/>
      <c r="DD50" s="22"/>
      <c r="DE50" s="22"/>
      <c r="DF50" s="22"/>
      <c r="DG50" s="22"/>
      <c r="DH50" s="22"/>
      <c r="DI50" s="22"/>
      <c r="DJ50" s="22"/>
      <c r="DK50" s="22"/>
      <c r="DL50" s="22"/>
      <c r="DM50" s="22"/>
      <c r="DN50" s="22"/>
      <c r="DO50" s="22"/>
      <c r="DP50" s="38"/>
      <c r="DQ50" s="310"/>
      <c r="DR50" s="310"/>
      <c r="DS50" s="22"/>
      <c r="DT50" s="22"/>
      <c r="DU50" s="22"/>
      <c r="DV50" s="22"/>
      <c r="DW50" s="22"/>
      <c r="DX50" s="22"/>
      <c r="DY50" s="22"/>
      <c r="DZ50" s="22"/>
      <c r="EA50" s="22"/>
      <c r="EB50" s="22"/>
      <c r="EC50" s="22"/>
      <c r="ED50" s="22"/>
      <c r="EE50" s="22"/>
      <c r="EF50" s="22"/>
      <c r="EG50" s="22"/>
      <c r="EH50" s="22"/>
      <c r="EI50" s="22"/>
      <c r="EJ50" s="22"/>
      <c r="EK50" s="22"/>
      <c r="EL50" s="22"/>
      <c r="EM50" s="22"/>
      <c r="EO50" s="300"/>
      <c r="EP50" s="300"/>
      <c r="EQ50" s="1"/>
      <c r="ER50" s="1"/>
      <c r="ES50" s="1"/>
      <c r="ET50" s="1"/>
      <c r="EU50" s="1"/>
      <c r="EV50" s="1"/>
      <c r="EW50" s="1"/>
      <c r="EX50" s="1"/>
      <c r="EY50" s="1"/>
      <c r="EZ50" s="1"/>
      <c r="FA50" s="1"/>
      <c r="FB50" s="1"/>
      <c r="FC50" s="1"/>
      <c r="FD50" s="1"/>
      <c r="FE50" s="1"/>
      <c r="FF50" s="1"/>
      <c r="FG50" s="1"/>
      <c r="FH50" s="1"/>
      <c r="FI50" s="1"/>
      <c r="FJ50" s="1"/>
      <c r="FK50" s="1"/>
      <c r="FM50" s="300"/>
      <c r="FN50" s="300"/>
      <c r="FO50" s="1"/>
      <c r="FP50" s="1"/>
      <c r="FQ50" s="1"/>
      <c r="FR50" s="1"/>
      <c r="FS50" s="1"/>
      <c r="FT50" s="1"/>
      <c r="FU50" s="1"/>
      <c r="FV50" s="1"/>
      <c r="FW50" s="1"/>
      <c r="FX50" s="1"/>
      <c r="FY50" s="1"/>
      <c r="FZ50" s="1"/>
      <c r="GA50" s="1"/>
      <c r="GB50" s="1"/>
      <c r="GC50" s="1"/>
      <c r="GD50" s="1"/>
      <c r="GE50" s="1"/>
      <c r="GF50" s="1"/>
      <c r="GG50" s="1"/>
      <c r="GH50" s="1"/>
      <c r="GI50" s="1"/>
      <c r="GK50" s="300"/>
      <c r="GL50" s="300"/>
      <c r="GM50" s="1"/>
      <c r="GN50" s="1"/>
      <c r="GO50" s="1"/>
      <c r="GP50" s="1"/>
      <c r="GQ50" s="1"/>
      <c r="GR50" s="1"/>
      <c r="GS50" s="1"/>
      <c r="GT50" s="1"/>
      <c r="GU50" s="1"/>
      <c r="GV50" s="1"/>
      <c r="GW50" s="1"/>
      <c r="GX50" s="1"/>
      <c r="GY50" s="1"/>
      <c r="GZ50" s="1"/>
      <c r="HA50" s="1"/>
      <c r="HB50" s="1"/>
      <c r="HC50" s="1"/>
      <c r="HD50" s="1"/>
      <c r="HE50" s="1"/>
      <c r="HF50" s="1"/>
      <c r="HG50" s="1"/>
    </row>
    <row r="51" spans="1:215" ht="15">
      <c r="A51" s="1"/>
      <c r="B51" s="12" t="s">
        <v>543</v>
      </c>
      <c r="C51" s="1"/>
      <c r="D51" s="1"/>
      <c r="E51" s="1"/>
      <c r="F51" s="1"/>
      <c r="G51" s="1"/>
      <c r="H51" s="1"/>
      <c r="I51" s="1"/>
      <c r="J51" s="1"/>
      <c r="K51" s="1"/>
      <c r="L51" s="1"/>
      <c r="M51" s="1"/>
      <c r="N51" s="1"/>
      <c r="O51" s="1"/>
      <c r="P51" s="1"/>
      <c r="Q51" s="1"/>
      <c r="R51" s="1"/>
      <c r="S51" s="1"/>
      <c r="T51" s="1"/>
      <c r="U51" s="1"/>
      <c r="V51" s="1"/>
      <c r="W51" s="1"/>
      <c r="Y51" s="1"/>
      <c r="Z51" s="12" t="s">
        <v>543</v>
      </c>
      <c r="AA51" s="1"/>
      <c r="AB51" s="1"/>
      <c r="AC51" s="1"/>
      <c r="AD51" s="1"/>
      <c r="AE51" s="1"/>
      <c r="AF51" s="1"/>
      <c r="AG51" s="1"/>
      <c r="AH51" s="1"/>
      <c r="AI51" s="1"/>
      <c r="AJ51" s="1"/>
      <c r="AK51" s="1"/>
      <c r="AL51" s="1"/>
      <c r="AM51" s="1"/>
      <c r="AN51" s="1"/>
      <c r="AO51" s="1"/>
      <c r="AP51" s="1"/>
      <c r="AQ51" s="1"/>
      <c r="AR51" s="1"/>
      <c r="AS51" s="1"/>
      <c r="AT51" s="1"/>
      <c r="AU51" s="1"/>
      <c r="AW51" s="22"/>
      <c r="AX51" s="30" t="s">
        <v>544</v>
      </c>
      <c r="AY51" s="22"/>
      <c r="AZ51" s="22"/>
      <c r="BA51" s="22"/>
      <c r="BB51" s="22"/>
      <c r="BC51" s="22"/>
      <c r="BD51" s="22"/>
      <c r="BE51" s="22"/>
      <c r="BF51" s="22"/>
      <c r="BG51" s="22"/>
      <c r="BH51" s="22"/>
      <c r="BI51" s="22"/>
      <c r="BJ51" s="22"/>
      <c r="BK51" s="22"/>
      <c r="BL51" s="22"/>
      <c r="BM51" s="22"/>
      <c r="BN51" s="22"/>
      <c r="BO51" s="22"/>
      <c r="BP51" s="22"/>
      <c r="BQ51" s="22"/>
      <c r="BR51" s="22"/>
      <c r="BS51" s="22"/>
      <c r="BT51" s="38"/>
      <c r="BU51" s="22"/>
      <c r="BV51" s="30" t="s">
        <v>544</v>
      </c>
      <c r="BW51" s="22"/>
      <c r="BX51" s="22"/>
      <c r="BY51" s="22"/>
      <c r="BZ51" s="22"/>
      <c r="CA51" s="22"/>
      <c r="CB51" s="22"/>
      <c r="CC51" s="22"/>
      <c r="CD51" s="22"/>
      <c r="CE51" s="22"/>
      <c r="CF51" s="22"/>
      <c r="CG51" s="22"/>
      <c r="CH51" s="22"/>
      <c r="CI51" s="22"/>
      <c r="CJ51" s="22"/>
      <c r="CK51" s="22"/>
      <c r="CL51" s="22"/>
      <c r="CM51" s="22"/>
      <c r="CN51" s="22"/>
      <c r="CO51" s="22"/>
      <c r="CP51" s="22"/>
      <c r="CQ51" s="22"/>
      <c r="CR51" s="38"/>
      <c r="CS51" s="22"/>
      <c r="CT51" s="30" t="s">
        <v>544</v>
      </c>
      <c r="CU51" s="22"/>
      <c r="CV51" s="22"/>
      <c r="CW51" s="22"/>
      <c r="CX51" s="22"/>
      <c r="CY51" s="22"/>
      <c r="CZ51" s="22"/>
      <c r="DA51" s="22"/>
      <c r="DB51" s="22"/>
      <c r="DC51" s="22"/>
      <c r="DD51" s="22"/>
      <c r="DE51" s="22"/>
      <c r="DF51" s="22"/>
      <c r="DG51" s="22"/>
      <c r="DH51" s="22"/>
      <c r="DI51" s="22"/>
      <c r="DJ51" s="22"/>
      <c r="DK51" s="22"/>
      <c r="DL51" s="22"/>
      <c r="DM51" s="22"/>
      <c r="DN51" s="22"/>
      <c r="DO51" s="22"/>
      <c r="DP51" s="38"/>
      <c r="DQ51" s="22"/>
      <c r="DR51" s="30" t="s">
        <v>544</v>
      </c>
      <c r="DS51" s="22"/>
      <c r="DT51" s="22"/>
      <c r="DU51" s="22"/>
      <c r="DV51" s="22"/>
      <c r="DW51" s="22"/>
      <c r="DX51" s="22"/>
      <c r="DY51" s="22"/>
      <c r="DZ51" s="22"/>
      <c r="EA51" s="22"/>
      <c r="EB51" s="22"/>
      <c r="EC51" s="22"/>
      <c r="ED51" s="22"/>
      <c r="EE51" s="22"/>
      <c r="EF51" s="22"/>
      <c r="EG51" s="22"/>
      <c r="EH51" s="22"/>
      <c r="EI51" s="22"/>
      <c r="EJ51" s="22"/>
      <c r="EK51" s="22"/>
      <c r="EL51" s="22"/>
      <c r="EM51" s="22"/>
      <c r="EO51" s="1"/>
      <c r="EP51" s="12" t="s">
        <v>543</v>
      </c>
      <c r="EQ51" s="1"/>
      <c r="ER51" s="1"/>
      <c r="ES51" s="1"/>
      <c r="ET51" s="1"/>
      <c r="EU51" s="1"/>
      <c r="EV51" s="1"/>
      <c r="EW51" s="1"/>
      <c r="EX51" s="1"/>
      <c r="EY51" s="1"/>
      <c r="EZ51" s="1"/>
      <c r="FA51" s="1"/>
      <c r="FB51" s="1"/>
      <c r="FC51" s="1"/>
      <c r="FD51" s="1"/>
      <c r="FE51" s="1"/>
      <c r="FF51" s="1"/>
      <c r="FG51" s="1"/>
      <c r="FH51" s="1"/>
      <c r="FI51" s="1"/>
      <c r="FJ51" s="1"/>
      <c r="FK51" s="1"/>
      <c r="FM51" s="1"/>
      <c r="FN51" s="12" t="s">
        <v>543</v>
      </c>
      <c r="FO51" s="1"/>
      <c r="FP51" s="1"/>
      <c r="FQ51" s="1"/>
      <c r="FR51" s="1"/>
      <c r="FS51" s="1"/>
      <c r="FT51" s="1"/>
      <c r="FU51" s="1"/>
      <c r="FV51" s="1"/>
      <c r="FW51" s="1"/>
      <c r="FX51" s="1"/>
      <c r="FY51" s="1"/>
      <c r="FZ51" s="1"/>
      <c r="GA51" s="1"/>
      <c r="GB51" s="1"/>
      <c r="GC51" s="1"/>
      <c r="GD51" s="1"/>
      <c r="GE51" s="1"/>
      <c r="GF51" s="1"/>
      <c r="GG51" s="1"/>
      <c r="GH51" s="1"/>
      <c r="GI51" s="1"/>
      <c r="GK51" s="1"/>
      <c r="GL51" s="12" t="s">
        <v>543</v>
      </c>
      <c r="GM51" s="1"/>
      <c r="GN51" s="1"/>
      <c r="GO51" s="1"/>
      <c r="GP51" s="1"/>
      <c r="GQ51" s="1"/>
      <c r="GR51" s="1"/>
      <c r="GS51" s="1"/>
      <c r="GT51" s="1"/>
      <c r="GU51" s="1"/>
      <c r="GV51" s="1"/>
      <c r="GW51" s="1"/>
      <c r="GX51" s="1"/>
      <c r="GY51" s="1"/>
      <c r="GZ51" s="1"/>
      <c r="HA51" s="1"/>
      <c r="HB51" s="1"/>
      <c r="HC51" s="1"/>
      <c r="HD51" s="1"/>
      <c r="HE51" s="1"/>
      <c r="HF51" s="1"/>
      <c r="HG51" s="1"/>
    </row>
    <row r="52" spans="1:215" ht="15">
      <c r="A52" s="1"/>
      <c r="B52" s="13" t="s">
        <v>545</v>
      </c>
      <c r="C52" s="1">
        <v>910</v>
      </c>
      <c r="D52" s="1">
        <v>718</v>
      </c>
      <c r="E52" s="1">
        <v>588</v>
      </c>
      <c r="F52" s="1">
        <v>700</v>
      </c>
      <c r="G52" s="1">
        <v>815</v>
      </c>
      <c r="H52" s="1">
        <v>710</v>
      </c>
      <c r="I52" s="1">
        <v>504</v>
      </c>
      <c r="J52" s="1">
        <v>487</v>
      </c>
      <c r="K52" s="1">
        <v>464</v>
      </c>
      <c r="L52" s="1">
        <v>353</v>
      </c>
      <c r="M52" s="1">
        <v>362</v>
      </c>
      <c r="N52" s="1">
        <v>558</v>
      </c>
      <c r="O52" s="1">
        <v>558</v>
      </c>
      <c r="P52" s="1">
        <v>501</v>
      </c>
      <c r="Q52" s="1">
        <v>624</v>
      </c>
      <c r="R52" s="1">
        <v>694</v>
      </c>
      <c r="S52" s="1">
        <v>717</v>
      </c>
      <c r="T52" s="1">
        <v>646</v>
      </c>
      <c r="U52" s="1">
        <v>646</v>
      </c>
      <c r="V52" s="1">
        <v>610</v>
      </c>
      <c r="W52" s="1">
        <v>579</v>
      </c>
      <c r="Y52" s="1"/>
      <c r="Z52" s="13" t="s">
        <v>545</v>
      </c>
      <c r="AA52" s="9">
        <v>6191</v>
      </c>
      <c r="AB52" s="9">
        <v>6226</v>
      </c>
      <c r="AC52" s="9">
        <v>6422</v>
      </c>
      <c r="AD52" s="9">
        <v>6489</v>
      </c>
      <c r="AE52" s="9">
        <v>6080</v>
      </c>
      <c r="AF52" s="9">
        <v>6519</v>
      </c>
      <c r="AG52" s="9">
        <v>5135</v>
      </c>
      <c r="AH52" s="9">
        <v>5139</v>
      </c>
      <c r="AI52" s="9">
        <v>4836</v>
      </c>
      <c r="AJ52" s="9">
        <v>4928</v>
      </c>
      <c r="AK52" s="9">
        <v>4841</v>
      </c>
      <c r="AL52" s="9">
        <v>5815</v>
      </c>
      <c r="AM52" s="9">
        <v>5042</v>
      </c>
      <c r="AN52" s="9">
        <v>5492</v>
      </c>
      <c r="AO52" s="9">
        <v>5741</v>
      </c>
      <c r="AP52" s="9">
        <v>6039</v>
      </c>
      <c r="AQ52" s="9">
        <v>6072</v>
      </c>
      <c r="AR52" s="9">
        <v>6222</v>
      </c>
      <c r="AS52" s="9">
        <v>5578</v>
      </c>
      <c r="AT52" s="9">
        <v>5466</v>
      </c>
      <c r="AU52" s="9">
        <v>4818</v>
      </c>
      <c r="AW52" s="22"/>
      <c r="AX52" s="31" t="s">
        <v>546</v>
      </c>
      <c r="AY52" s="35">
        <v>8357</v>
      </c>
      <c r="AZ52" s="35">
        <v>7479</v>
      </c>
      <c r="BA52" s="35">
        <v>7349</v>
      </c>
      <c r="BB52" s="35">
        <v>6030</v>
      </c>
      <c r="BC52" s="35">
        <v>7204</v>
      </c>
      <c r="BD52" s="35">
        <v>6913</v>
      </c>
      <c r="BE52" s="35">
        <v>6030</v>
      </c>
      <c r="BF52" s="35">
        <v>5035</v>
      </c>
      <c r="BG52" s="35">
        <v>4498</v>
      </c>
      <c r="BH52" s="35">
        <v>4333</v>
      </c>
      <c r="BI52" s="35">
        <v>4422</v>
      </c>
      <c r="BJ52" s="35">
        <v>5740</v>
      </c>
      <c r="BK52" s="35">
        <v>4486</v>
      </c>
      <c r="BL52" s="35">
        <v>3561</v>
      </c>
      <c r="BM52" s="35">
        <v>4009</v>
      </c>
      <c r="BN52" s="35">
        <v>4068</v>
      </c>
      <c r="BO52" s="35">
        <v>4844</v>
      </c>
      <c r="BP52" s="35">
        <v>3949</v>
      </c>
      <c r="BQ52" s="35">
        <v>3276</v>
      </c>
      <c r="BR52" s="35">
        <v>3086</v>
      </c>
      <c r="BS52" s="35">
        <v>3166</v>
      </c>
      <c r="BT52" s="38"/>
      <c r="BU52" s="22"/>
      <c r="BV52" s="31" t="s">
        <v>546</v>
      </c>
      <c r="BW52" s="35">
        <v>41379</v>
      </c>
      <c r="BX52" s="35">
        <v>38786</v>
      </c>
      <c r="BY52" s="35">
        <v>38819</v>
      </c>
      <c r="BZ52" s="35">
        <v>43018</v>
      </c>
      <c r="CA52" s="35">
        <v>44045</v>
      </c>
      <c r="CB52" s="35">
        <v>45147</v>
      </c>
      <c r="CC52" s="35">
        <v>46582</v>
      </c>
      <c r="CD52" s="35">
        <v>45034</v>
      </c>
      <c r="CE52" s="35">
        <v>48263</v>
      </c>
      <c r="CF52" s="35">
        <v>42099</v>
      </c>
      <c r="CG52" s="35">
        <v>42492</v>
      </c>
      <c r="CH52" s="35">
        <v>45891</v>
      </c>
      <c r="CI52" s="35">
        <v>47937</v>
      </c>
      <c r="CJ52" s="35">
        <v>45890</v>
      </c>
      <c r="CK52" s="35">
        <v>47002</v>
      </c>
      <c r="CL52" s="35">
        <v>53744</v>
      </c>
      <c r="CM52" s="35">
        <v>62022</v>
      </c>
      <c r="CN52" s="35">
        <v>64741</v>
      </c>
      <c r="CO52" s="35">
        <v>53160</v>
      </c>
      <c r="CP52" s="35">
        <v>55087</v>
      </c>
      <c r="CQ52" s="35">
        <v>49883</v>
      </c>
      <c r="CR52" s="38"/>
      <c r="CS52" s="22"/>
      <c r="CT52" s="31" t="s">
        <v>546</v>
      </c>
      <c r="CU52" s="35">
        <v>71040</v>
      </c>
      <c r="CV52" s="35">
        <v>66739</v>
      </c>
      <c r="CW52" s="35">
        <v>67211</v>
      </c>
      <c r="CX52" s="35">
        <v>71647</v>
      </c>
      <c r="CY52" s="35">
        <v>75847</v>
      </c>
      <c r="CZ52" s="35">
        <v>83066</v>
      </c>
      <c r="DA52" s="35">
        <v>76787</v>
      </c>
      <c r="DB52" s="35">
        <v>74505</v>
      </c>
      <c r="DC52" s="35">
        <v>73230</v>
      </c>
      <c r="DD52" s="35">
        <v>67802</v>
      </c>
      <c r="DE52" s="35">
        <v>72732</v>
      </c>
      <c r="DF52" s="35">
        <v>77167</v>
      </c>
      <c r="DG52" s="35">
        <v>80386</v>
      </c>
      <c r="DH52" s="35">
        <v>82454</v>
      </c>
      <c r="DI52" s="35">
        <v>83832</v>
      </c>
      <c r="DJ52" s="35">
        <v>87236</v>
      </c>
      <c r="DK52" s="35">
        <v>90974</v>
      </c>
      <c r="DL52" s="35">
        <v>92744</v>
      </c>
      <c r="DM52" s="35">
        <v>85162</v>
      </c>
      <c r="DN52" s="35">
        <v>87620</v>
      </c>
      <c r="DO52" s="35">
        <v>80312</v>
      </c>
      <c r="DP52" s="38"/>
      <c r="DQ52" s="22"/>
      <c r="DR52" s="31" t="s">
        <v>546</v>
      </c>
      <c r="DS52" s="35">
        <v>6325</v>
      </c>
      <c r="DT52" s="35">
        <v>6720</v>
      </c>
      <c r="DU52" s="35">
        <v>6997</v>
      </c>
      <c r="DV52" s="35">
        <v>7944</v>
      </c>
      <c r="DW52" s="35">
        <v>9302</v>
      </c>
      <c r="DX52" s="35">
        <v>10127</v>
      </c>
      <c r="DY52" s="35">
        <v>9668</v>
      </c>
      <c r="DZ52" s="35">
        <v>8912</v>
      </c>
      <c r="EA52" s="35">
        <v>9341</v>
      </c>
      <c r="EB52" s="35">
        <v>8869</v>
      </c>
      <c r="EC52" s="35">
        <v>9317</v>
      </c>
      <c r="ED52" s="35">
        <v>10223</v>
      </c>
      <c r="EE52" s="35">
        <v>12010</v>
      </c>
      <c r="EF52" s="35">
        <v>10559</v>
      </c>
      <c r="EG52" s="35">
        <v>11817</v>
      </c>
      <c r="EH52" s="35">
        <v>11218</v>
      </c>
      <c r="EI52" s="35">
        <v>14480</v>
      </c>
      <c r="EJ52" s="35">
        <v>14940</v>
      </c>
      <c r="EK52" s="35">
        <v>12667</v>
      </c>
      <c r="EL52" s="35">
        <v>13008</v>
      </c>
      <c r="EM52" s="35">
        <v>12657</v>
      </c>
      <c r="EO52" s="1"/>
      <c r="EP52" s="13" t="s">
        <v>545</v>
      </c>
      <c r="EQ52" s="9">
        <v>7081</v>
      </c>
      <c r="ER52" s="9">
        <v>7006</v>
      </c>
      <c r="ES52" s="9">
        <v>9173</v>
      </c>
      <c r="ET52" s="9">
        <v>10770</v>
      </c>
      <c r="EU52" s="9">
        <v>11387</v>
      </c>
      <c r="EV52" s="9">
        <v>12076</v>
      </c>
      <c r="EW52" s="9">
        <v>13754</v>
      </c>
      <c r="EX52" s="9">
        <v>12980</v>
      </c>
      <c r="EY52" s="9">
        <v>12196</v>
      </c>
      <c r="EZ52" s="9">
        <v>13217</v>
      </c>
      <c r="FA52" s="9">
        <v>14055</v>
      </c>
      <c r="FB52" s="9">
        <v>13954</v>
      </c>
      <c r="FC52" s="9">
        <v>14902</v>
      </c>
      <c r="FD52" s="9">
        <v>17882</v>
      </c>
      <c r="FE52" s="9">
        <v>18711</v>
      </c>
      <c r="FF52" s="9">
        <v>19924</v>
      </c>
      <c r="FG52" s="9">
        <v>20354</v>
      </c>
      <c r="FH52" s="9">
        <v>21153</v>
      </c>
      <c r="FI52" s="9">
        <v>18920</v>
      </c>
      <c r="FJ52" s="9">
        <v>19372</v>
      </c>
      <c r="FK52" s="9">
        <v>18825</v>
      </c>
      <c r="FM52" s="1"/>
      <c r="FN52" s="13" t="s">
        <v>545</v>
      </c>
      <c r="FO52" s="9">
        <v>38265</v>
      </c>
      <c r="FP52" s="9">
        <v>38752</v>
      </c>
      <c r="FQ52" s="9">
        <v>36439</v>
      </c>
      <c r="FR52" s="9">
        <v>42568</v>
      </c>
      <c r="FS52" s="9">
        <v>45967</v>
      </c>
      <c r="FT52" s="9">
        <v>45375</v>
      </c>
      <c r="FU52" s="9">
        <v>47968</v>
      </c>
      <c r="FV52" s="9">
        <v>51647</v>
      </c>
      <c r="FW52" s="9">
        <v>49057</v>
      </c>
      <c r="FX52" s="9">
        <v>49650</v>
      </c>
      <c r="FY52" s="9">
        <v>56189</v>
      </c>
      <c r="FZ52" s="9">
        <v>55154</v>
      </c>
      <c r="GA52" s="9">
        <v>58835</v>
      </c>
      <c r="GB52" s="9">
        <v>65764</v>
      </c>
      <c r="GC52" s="9">
        <v>75774</v>
      </c>
      <c r="GD52" s="9">
        <v>71865</v>
      </c>
      <c r="GE52" s="9">
        <v>69630</v>
      </c>
      <c r="GF52" s="9">
        <v>69300</v>
      </c>
      <c r="GG52" s="9">
        <v>65730</v>
      </c>
      <c r="GH52" s="9">
        <v>70223</v>
      </c>
      <c r="GI52" s="9">
        <v>69622</v>
      </c>
      <c r="GK52" s="1"/>
      <c r="GL52" s="13" t="s">
        <v>545</v>
      </c>
      <c r="GM52" s="9">
        <v>19582</v>
      </c>
      <c r="GN52" s="9">
        <v>16590</v>
      </c>
      <c r="GO52" s="9">
        <v>16448</v>
      </c>
      <c r="GP52" s="9">
        <v>17972</v>
      </c>
      <c r="GQ52" s="9">
        <v>20603</v>
      </c>
      <c r="GR52" s="9">
        <v>19420</v>
      </c>
      <c r="GS52" s="9">
        <v>14996</v>
      </c>
      <c r="GT52" s="9">
        <v>17363</v>
      </c>
      <c r="GU52" s="9">
        <v>17933</v>
      </c>
      <c r="GV52" s="9">
        <v>13731</v>
      </c>
      <c r="GW52" s="9">
        <v>13611</v>
      </c>
      <c r="GX52" s="9">
        <v>12663</v>
      </c>
      <c r="GY52" s="9">
        <v>14145</v>
      </c>
      <c r="GZ52" s="9">
        <v>16005</v>
      </c>
      <c r="HA52" s="9">
        <v>16940</v>
      </c>
      <c r="HB52" s="9">
        <v>17588</v>
      </c>
      <c r="HC52" s="9">
        <v>20456</v>
      </c>
      <c r="HD52" s="9">
        <v>20564</v>
      </c>
      <c r="HE52" s="9">
        <v>19083</v>
      </c>
      <c r="HF52" s="9">
        <v>20431</v>
      </c>
      <c r="HG52" s="9">
        <v>19572</v>
      </c>
    </row>
    <row r="53" spans="1:215" ht="15">
      <c r="A53" s="300"/>
      <c r="B53" s="300"/>
      <c r="C53" s="1"/>
      <c r="D53" s="1"/>
      <c r="E53" s="1"/>
      <c r="F53" s="1"/>
      <c r="G53" s="1"/>
      <c r="H53" s="1"/>
      <c r="I53" s="1"/>
      <c r="J53" s="1"/>
      <c r="K53" s="1"/>
      <c r="L53" s="1"/>
      <c r="M53" s="1"/>
      <c r="N53" s="1"/>
      <c r="O53" s="1"/>
      <c r="P53" s="1"/>
      <c r="Q53" s="1"/>
      <c r="R53" s="1"/>
      <c r="S53" s="1"/>
      <c r="T53" s="1"/>
      <c r="U53" s="1"/>
      <c r="V53" s="1"/>
      <c r="W53" s="1"/>
      <c r="Y53" s="300"/>
      <c r="Z53" s="300"/>
      <c r="AA53" s="1"/>
      <c r="AB53" s="1"/>
      <c r="AC53" s="1"/>
      <c r="AD53" s="1"/>
      <c r="AE53" s="1"/>
      <c r="AF53" s="1"/>
      <c r="AG53" s="1"/>
      <c r="AH53" s="1"/>
      <c r="AI53" s="1"/>
      <c r="AJ53" s="1"/>
      <c r="AK53" s="1"/>
      <c r="AL53" s="1"/>
      <c r="AM53" s="1"/>
      <c r="AN53" s="1"/>
      <c r="AO53" s="1"/>
      <c r="AP53" s="1"/>
      <c r="AQ53" s="1"/>
      <c r="AR53" s="1"/>
      <c r="AS53" s="1"/>
      <c r="AT53" s="1"/>
      <c r="AU53" s="1"/>
      <c r="AW53" s="310"/>
      <c r="AX53" s="310"/>
      <c r="AY53" s="22"/>
      <c r="AZ53" s="22"/>
      <c r="BA53" s="22"/>
      <c r="BB53" s="22"/>
      <c r="BC53" s="22"/>
      <c r="BD53" s="22"/>
      <c r="BE53" s="22"/>
      <c r="BF53" s="22"/>
      <c r="BG53" s="22"/>
      <c r="BH53" s="22"/>
      <c r="BI53" s="22"/>
      <c r="BJ53" s="22"/>
      <c r="BK53" s="22"/>
      <c r="BL53" s="22"/>
      <c r="BM53" s="22"/>
      <c r="BN53" s="22"/>
      <c r="BO53" s="22"/>
      <c r="BP53" s="22"/>
      <c r="BQ53" s="22"/>
      <c r="BR53" s="22"/>
      <c r="BS53" s="22"/>
      <c r="BT53" s="38"/>
      <c r="BU53" s="310"/>
      <c r="BV53" s="310"/>
      <c r="BW53" s="22"/>
      <c r="BX53" s="22"/>
      <c r="BY53" s="22"/>
      <c r="BZ53" s="22"/>
      <c r="CA53" s="22"/>
      <c r="CB53" s="22"/>
      <c r="CC53" s="22"/>
      <c r="CD53" s="22"/>
      <c r="CE53" s="22"/>
      <c r="CF53" s="22"/>
      <c r="CG53" s="22"/>
      <c r="CH53" s="22"/>
      <c r="CI53" s="22"/>
      <c r="CJ53" s="22"/>
      <c r="CK53" s="22"/>
      <c r="CL53" s="22"/>
      <c r="CM53" s="22"/>
      <c r="CN53" s="22"/>
      <c r="CO53" s="22"/>
      <c r="CP53" s="22"/>
      <c r="CQ53" s="22"/>
      <c r="CR53" s="38"/>
      <c r="CS53" s="310"/>
      <c r="CT53" s="310"/>
      <c r="CU53" s="22"/>
      <c r="CV53" s="22"/>
      <c r="CW53" s="22"/>
      <c r="CX53" s="22"/>
      <c r="CY53" s="22"/>
      <c r="CZ53" s="22"/>
      <c r="DA53" s="22"/>
      <c r="DB53" s="22"/>
      <c r="DC53" s="22"/>
      <c r="DD53" s="22"/>
      <c r="DE53" s="22"/>
      <c r="DF53" s="22"/>
      <c r="DG53" s="22"/>
      <c r="DH53" s="22"/>
      <c r="DI53" s="22"/>
      <c r="DJ53" s="22"/>
      <c r="DK53" s="22"/>
      <c r="DL53" s="22"/>
      <c r="DM53" s="22"/>
      <c r="DN53" s="22"/>
      <c r="DO53" s="22"/>
      <c r="DP53" s="38"/>
      <c r="DQ53" s="310"/>
      <c r="DR53" s="310"/>
      <c r="DS53" s="22"/>
      <c r="DT53" s="22"/>
      <c r="DU53" s="22"/>
      <c r="DV53" s="22"/>
      <c r="DW53" s="22"/>
      <c r="DX53" s="22"/>
      <c r="DY53" s="22"/>
      <c r="DZ53" s="22"/>
      <c r="EA53" s="22"/>
      <c r="EB53" s="22"/>
      <c r="EC53" s="22"/>
      <c r="ED53" s="22"/>
      <c r="EE53" s="22"/>
      <c r="EF53" s="22"/>
      <c r="EG53" s="22"/>
      <c r="EH53" s="22"/>
      <c r="EI53" s="22"/>
      <c r="EJ53" s="22"/>
      <c r="EK53" s="22"/>
      <c r="EL53" s="22"/>
      <c r="EM53" s="22"/>
      <c r="EO53" s="300"/>
      <c r="EP53" s="300"/>
      <c r="EQ53" s="1"/>
      <c r="ER53" s="1"/>
      <c r="ES53" s="1"/>
      <c r="ET53" s="1"/>
      <c r="EU53" s="1"/>
      <c r="EV53" s="1"/>
      <c r="EW53" s="1"/>
      <c r="EX53" s="1"/>
      <c r="EY53" s="1"/>
      <c r="EZ53" s="1"/>
      <c r="FA53" s="1"/>
      <c r="FB53" s="1"/>
      <c r="FC53" s="1"/>
      <c r="FD53" s="1"/>
      <c r="FE53" s="1"/>
      <c r="FF53" s="1"/>
      <c r="FG53" s="1"/>
      <c r="FH53" s="1"/>
      <c r="FI53" s="1"/>
      <c r="FJ53" s="1"/>
      <c r="FK53" s="1"/>
      <c r="FM53" s="300"/>
      <c r="FN53" s="300"/>
      <c r="FO53" s="1"/>
      <c r="FP53" s="1"/>
      <c r="FQ53" s="1"/>
      <c r="FR53" s="1"/>
      <c r="FS53" s="1"/>
      <c r="FT53" s="1"/>
      <c r="FU53" s="1"/>
      <c r="FV53" s="1"/>
      <c r="FW53" s="1"/>
      <c r="FX53" s="1"/>
      <c r="FY53" s="1"/>
      <c r="FZ53" s="1"/>
      <c r="GA53" s="1"/>
      <c r="GB53" s="1"/>
      <c r="GC53" s="1"/>
      <c r="GD53" s="1"/>
      <c r="GE53" s="1"/>
      <c r="GF53" s="1"/>
      <c r="GG53" s="1"/>
      <c r="GH53" s="1"/>
      <c r="GI53" s="1"/>
      <c r="GK53" s="300"/>
      <c r="GL53" s="300"/>
      <c r="GM53" s="1"/>
      <c r="GN53" s="1"/>
      <c r="GO53" s="1"/>
      <c r="GP53" s="1"/>
      <c r="GQ53" s="1"/>
      <c r="GR53" s="1"/>
      <c r="GS53" s="1"/>
      <c r="GT53" s="1"/>
      <c r="GU53" s="1"/>
      <c r="GV53" s="1"/>
      <c r="GW53" s="1"/>
      <c r="GX53" s="1"/>
      <c r="GY53" s="1"/>
      <c r="GZ53" s="1"/>
      <c r="HA53" s="1"/>
      <c r="HB53" s="1"/>
      <c r="HC53" s="1"/>
      <c r="HD53" s="1"/>
      <c r="HE53" s="1"/>
      <c r="HF53" s="1"/>
      <c r="HG53" s="1"/>
    </row>
    <row r="54" spans="1:215" ht="15">
      <c r="A54" s="11"/>
      <c r="B54" s="21" t="s">
        <v>547</v>
      </c>
      <c r="C54" s="11">
        <v>2.0499999999999998</v>
      </c>
      <c r="D54" s="11">
        <v>2</v>
      </c>
      <c r="E54" s="11">
        <v>1.95</v>
      </c>
      <c r="F54" s="11">
        <v>1.9</v>
      </c>
      <c r="G54" s="11">
        <v>1.85</v>
      </c>
      <c r="H54" s="11">
        <v>1.88</v>
      </c>
      <c r="I54" s="11">
        <v>2.25</v>
      </c>
      <c r="J54" s="11">
        <v>2.21</v>
      </c>
      <c r="K54" s="11">
        <v>2.02</v>
      </c>
      <c r="L54" s="11">
        <v>2.5299999999999998</v>
      </c>
      <c r="M54" s="11">
        <v>2.34</v>
      </c>
      <c r="N54" s="11">
        <v>2.39</v>
      </c>
      <c r="O54" s="11">
        <v>2.33</v>
      </c>
      <c r="P54" s="11">
        <v>2.2799999999999998</v>
      </c>
      <c r="Q54" s="11">
        <v>2.1800000000000002</v>
      </c>
      <c r="R54" s="11">
        <v>2.02</v>
      </c>
      <c r="S54" s="11">
        <v>1.8</v>
      </c>
      <c r="T54" s="11">
        <v>1.84</v>
      </c>
      <c r="U54" s="11">
        <v>2.16</v>
      </c>
      <c r="V54" s="11">
        <v>2.1</v>
      </c>
      <c r="W54" s="11">
        <v>2.1</v>
      </c>
      <c r="Y54" s="11"/>
      <c r="Z54" s="21" t="s">
        <v>547</v>
      </c>
      <c r="AA54" s="11">
        <v>2.02</v>
      </c>
      <c r="AB54" s="11">
        <v>1.99</v>
      </c>
      <c r="AC54" s="11">
        <v>1.96</v>
      </c>
      <c r="AD54" s="11">
        <v>1.93</v>
      </c>
      <c r="AE54" s="11">
        <v>1.91</v>
      </c>
      <c r="AF54" s="11">
        <v>1.96</v>
      </c>
      <c r="AG54" s="11">
        <v>2.17</v>
      </c>
      <c r="AH54" s="11">
        <v>2.21</v>
      </c>
      <c r="AI54" s="11">
        <v>2.0299999999999998</v>
      </c>
      <c r="AJ54" s="11">
        <v>2.2999999999999998</v>
      </c>
      <c r="AK54" s="11">
        <v>2.27</v>
      </c>
      <c r="AL54" s="11">
        <v>2.2999999999999998</v>
      </c>
      <c r="AM54" s="11">
        <v>2.23</v>
      </c>
      <c r="AN54" s="11">
        <v>2.1800000000000002</v>
      </c>
      <c r="AO54" s="11">
        <v>2.0699999999999998</v>
      </c>
      <c r="AP54" s="11">
        <v>1.91</v>
      </c>
      <c r="AQ54" s="11">
        <v>1.69</v>
      </c>
      <c r="AR54" s="11">
        <v>1.78</v>
      </c>
      <c r="AS54" s="11">
        <v>2.09</v>
      </c>
      <c r="AT54" s="11">
        <v>2.0299999999999998</v>
      </c>
      <c r="AU54" s="11">
        <v>2.0299999999999998</v>
      </c>
      <c r="AW54" s="27"/>
      <c r="AX54" s="36" t="s">
        <v>548</v>
      </c>
      <c r="AY54" s="27">
        <v>2.06</v>
      </c>
      <c r="AZ54" s="27">
        <v>2.0499999999999998</v>
      </c>
      <c r="BA54" s="27">
        <v>2.0299999999999998</v>
      </c>
      <c r="BB54" s="27">
        <v>2.02</v>
      </c>
      <c r="BC54" s="27">
        <v>2.0099999999999998</v>
      </c>
      <c r="BD54" s="27">
        <v>2.08</v>
      </c>
      <c r="BE54" s="27">
        <v>2.1800000000000002</v>
      </c>
      <c r="BF54" s="27">
        <v>2.4500000000000002</v>
      </c>
      <c r="BG54" s="27">
        <v>2.2799999999999998</v>
      </c>
      <c r="BH54" s="27">
        <v>2.17</v>
      </c>
      <c r="BI54" s="27">
        <v>2.38</v>
      </c>
      <c r="BJ54" s="27">
        <v>2.41</v>
      </c>
      <c r="BK54" s="27">
        <v>2.35</v>
      </c>
      <c r="BL54" s="27">
        <v>2.2999999999999998</v>
      </c>
      <c r="BM54" s="27">
        <v>2.1800000000000002</v>
      </c>
      <c r="BN54" s="27">
        <v>2.02</v>
      </c>
      <c r="BO54" s="27">
        <v>1.79</v>
      </c>
      <c r="BP54" s="27">
        <v>1.89</v>
      </c>
      <c r="BQ54" s="27">
        <v>2.2200000000000002</v>
      </c>
      <c r="BR54" s="27">
        <v>2.16</v>
      </c>
      <c r="BS54" s="27">
        <v>2.16</v>
      </c>
      <c r="BT54" s="38"/>
      <c r="BU54" s="27"/>
      <c r="BV54" s="36" t="s">
        <v>548</v>
      </c>
      <c r="BW54" s="27">
        <v>2.0099999999999998</v>
      </c>
      <c r="BX54" s="27">
        <v>1.97</v>
      </c>
      <c r="BY54" s="27">
        <v>1.94</v>
      </c>
      <c r="BZ54" s="27">
        <v>1.9</v>
      </c>
      <c r="CA54" s="27">
        <v>1.86</v>
      </c>
      <c r="CB54" s="27">
        <v>1.9</v>
      </c>
      <c r="CC54" s="27">
        <v>1.87</v>
      </c>
      <c r="CD54" s="27">
        <v>1.95</v>
      </c>
      <c r="CE54" s="27">
        <v>2.0299999999999998</v>
      </c>
      <c r="CF54" s="27">
        <v>2.13</v>
      </c>
      <c r="CG54" s="27">
        <v>2.0499999999999998</v>
      </c>
      <c r="CH54" s="27">
        <v>2.06</v>
      </c>
      <c r="CI54" s="27">
        <v>1.97</v>
      </c>
      <c r="CJ54" s="27">
        <v>1.91</v>
      </c>
      <c r="CK54" s="27">
        <v>1.79</v>
      </c>
      <c r="CL54" s="27">
        <v>1.63</v>
      </c>
      <c r="CM54" s="27">
        <v>1.43</v>
      </c>
      <c r="CN54" s="27">
        <v>1.49</v>
      </c>
      <c r="CO54" s="27">
        <v>1.73</v>
      </c>
      <c r="CP54" s="27">
        <v>1.65</v>
      </c>
      <c r="CQ54" s="27">
        <v>1.63</v>
      </c>
      <c r="CR54" s="38"/>
      <c r="CS54" s="27"/>
      <c r="CT54" s="36" t="s">
        <v>548</v>
      </c>
      <c r="CU54" s="27">
        <v>1.98</v>
      </c>
      <c r="CV54" s="27">
        <v>1.95</v>
      </c>
      <c r="CW54" s="27">
        <v>1.92</v>
      </c>
      <c r="CX54" s="27">
        <v>1.88</v>
      </c>
      <c r="CY54" s="27">
        <v>1.85</v>
      </c>
      <c r="CZ54" s="27">
        <v>1.89</v>
      </c>
      <c r="DA54" s="27">
        <v>1.92</v>
      </c>
      <c r="DB54" s="27">
        <v>1.99</v>
      </c>
      <c r="DC54" s="27">
        <v>2.02</v>
      </c>
      <c r="DD54" s="27">
        <v>2.14</v>
      </c>
      <c r="DE54" s="27">
        <v>2.08</v>
      </c>
      <c r="DF54" s="27">
        <v>2.1</v>
      </c>
      <c r="DG54" s="27">
        <v>2.02</v>
      </c>
      <c r="DH54" s="27">
        <v>1.96</v>
      </c>
      <c r="DI54" s="27">
        <v>1.85</v>
      </c>
      <c r="DJ54" s="27">
        <v>1.69</v>
      </c>
      <c r="DK54" s="27">
        <v>1.49</v>
      </c>
      <c r="DL54" s="27">
        <v>1.56</v>
      </c>
      <c r="DM54" s="27">
        <v>1.81</v>
      </c>
      <c r="DN54" s="27">
        <v>1.74</v>
      </c>
      <c r="DO54" s="27">
        <v>1.72</v>
      </c>
      <c r="DP54" s="38"/>
      <c r="DQ54" s="27"/>
      <c r="DR54" s="36" t="s">
        <v>548</v>
      </c>
      <c r="DS54" s="27">
        <v>1.99</v>
      </c>
      <c r="DT54" s="27">
        <v>1.95</v>
      </c>
      <c r="DU54" s="27">
        <v>1.9</v>
      </c>
      <c r="DV54" s="27">
        <v>1.86</v>
      </c>
      <c r="DW54" s="27">
        <v>1.81</v>
      </c>
      <c r="DX54" s="27">
        <v>1.84</v>
      </c>
      <c r="DY54" s="27">
        <v>1.79</v>
      </c>
      <c r="DZ54" s="27">
        <v>1.92</v>
      </c>
      <c r="EA54" s="27">
        <v>1.91</v>
      </c>
      <c r="EB54" s="27">
        <v>2.09</v>
      </c>
      <c r="EC54" s="27">
        <v>1.96</v>
      </c>
      <c r="ED54" s="27">
        <v>1.96</v>
      </c>
      <c r="EE54" s="27">
        <v>1.88</v>
      </c>
      <c r="EF54" s="27">
        <v>1.81</v>
      </c>
      <c r="EG54" s="27">
        <v>1.69</v>
      </c>
      <c r="EH54" s="27">
        <v>1.53</v>
      </c>
      <c r="EI54" s="27">
        <v>1.34</v>
      </c>
      <c r="EJ54" s="27">
        <v>1.39</v>
      </c>
      <c r="EK54" s="27">
        <v>1.6</v>
      </c>
      <c r="EL54" s="27">
        <v>1.53</v>
      </c>
      <c r="EM54" s="27">
        <v>1.5</v>
      </c>
      <c r="EO54" s="11"/>
      <c r="EP54" s="21" t="s">
        <v>547</v>
      </c>
      <c r="EQ54" s="11">
        <v>2.13</v>
      </c>
      <c r="ER54" s="11">
        <v>2.12</v>
      </c>
      <c r="ES54" s="11">
        <v>2.1</v>
      </c>
      <c r="ET54" s="11">
        <v>2.08</v>
      </c>
      <c r="EU54" s="11">
        <v>2.06</v>
      </c>
      <c r="EV54" s="11">
        <v>2.13</v>
      </c>
      <c r="EW54" s="11">
        <v>1.79</v>
      </c>
      <c r="EX54" s="11">
        <v>2.17</v>
      </c>
      <c r="EY54" s="11">
        <v>2.23</v>
      </c>
      <c r="EZ54" s="11">
        <v>2.31</v>
      </c>
      <c r="FA54" s="11">
        <v>2.2200000000000002</v>
      </c>
      <c r="FB54" s="11">
        <v>2.2400000000000002</v>
      </c>
      <c r="FC54" s="11">
        <v>2.15</v>
      </c>
      <c r="FD54" s="11">
        <v>2.08</v>
      </c>
      <c r="FE54" s="11">
        <v>1.95</v>
      </c>
      <c r="FF54" s="11">
        <v>1.78</v>
      </c>
      <c r="FG54" s="11">
        <v>1.57</v>
      </c>
      <c r="FH54" s="11">
        <v>1.63</v>
      </c>
      <c r="FI54" s="11">
        <v>1.89</v>
      </c>
      <c r="FJ54" s="11">
        <v>1.82</v>
      </c>
      <c r="FK54" s="11">
        <v>1.79</v>
      </c>
      <c r="FM54" s="11"/>
      <c r="FN54" s="21" t="s">
        <v>547</v>
      </c>
      <c r="FO54" s="11">
        <v>2.04</v>
      </c>
      <c r="FP54" s="11">
        <v>2.0099999999999998</v>
      </c>
      <c r="FQ54" s="11">
        <v>1.97</v>
      </c>
      <c r="FR54" s="11">
        <v>1.94</v>
      </c>
      <c r="FS54" s="11">
        <v>1.91</v>
      </c>
      <c r="FT54" s="11">
        <v>1.96</v>
      </c>
      <c r="FU54" s="11">
        <v>1.95</v>
      </c>
      <c r="FV54" s="11">
        <v>1.97</v>
      </c>
      <c r="FW54" s="11">
        <v>2.04</v>
      </c>
      <c r="FX54" s="11">
        <v>2.14</v>
      </c>
      <c r="FY54" s="11">
        <v>2.08</v>
      </c>
      <c r="FZ54" s="11">
        <v>2.08</v>
      </c>
      <c r="GA54" s="11">
        <v>2</v>
      </c>
      <c r="GB54" s="11">
        <v>1.93</v>
      </c>
      <c r="GC54" s="11">
        <v>1.81</v>
      </c>
      <c r="GD54" s="11">
        <v>1.65</v>
      </c>
      <c r="GE54" s="11">
        <v>1.45</v>
      </c>
      <c r="GF54" s="11">
        <v>1.5</v>
      </c>
      <c r="GG54" s="11">
        <v>1.74</v>
      </c>
      <c r="GH54" s="11">
        <v>1.67</v>
      </c>
      <c r="GI54" s="11">
        <v>1.64</v>
      </c>
      <c r="GK54" s="11"/>
      <c r="GL54" s="21" t="s">
        <v>547</v>
      </c>
      <c r="GM54" s="11">
        <v>2.0299999999999998</v>
      </c>
      <c r="GN54" s="11">
        <v>2.0099999999999998</v>
      </c>
      <c r="GO54" s="11">
        <v>1.99</v>
      </c>
      <c r="GP54" s="11">
        <v>1.97</v>
      </c>
      <c r="GQ54" s="11">
        <v>1.94</v>
      </c>
      <c r="GR54" s="11">
        <v>2</v>
      </c>
      <c r="GS54" s="11">
        <v>2.25</v>
      </c>
      <c r="GT54" s="11">
        <v>2.33</v>
      </c>
      <c r="GU54" s="11">
        <v>2.2000000000000002</v>
      </c>
      <c r="GV54" s="11">
        <v>2.36</v>
      </c>
      <c r="GW54" s="11">
        <v>2.35</v>
      </c>
      <c r="GX54" s="11">
        <v>2.41</v>
      </c>
      <c r="GY54" s="11">
        <v>2.35</v>
      </c>
      <c r="GZ54" s="11">
        <v>2.2999999999999998</v>
      </c>
      <c r="HA54" s="11">
        <v>2.19</v>
      </c>
      <c r="HB54" s="11">
        <v>2.0299999999999998</v>
      </c>
      <c r="HC54" s="11">
        <v>1.81</v>
      </c>
      <c r="HD54" s="11">
        <v>1.91</v>
      </c>
      <c r="HE54" s="11">
        <v>2.2400000000000002</v>
      </c>
      <c r="HF54" s="11">
        <v>2.1800000000000002</v>
      </c>
      <c r="HG54" s="11">
        <v>2.1800000000000002</v>
      </c>
    </row>
    <row r="55" spans="1:215" ht="15">
      <c r="A55" s="303"/>
      <c r="B55" s="303"/>
      <c r="C55" s="1"/>
      <c r="D55" s="1"/>
      <c r="E55" s="1"/>
      <c r="F55" s="1"/>
      <c r="G55" s="1"/>
      <c r="H55" s="1"/>
      <c r="I55" s="1"/>
      <c r="J55" s="1"/>
      <c r="K55" s="1"/>
      <c r="L55" s="1"/>
      <c r="M55" s="1"/>
      <c r="N55" s="1"/>
      <c r="O55" s="1"/>
      <c r="P55" s="1"/>
      <c r="Q55" s="1"/>
      <c r="R55" s="1"/>
      <c r="S55" s="1"/>
      <c r="T55" s="1"/>
      <c r="U55" s="1"/>
      <c r="V55" s="1"/>
      <c r="W55" s="1"/>
      <c r="Y55" s="303"/>
      <c r="Z55" s="303"/>
      <c r="AA55" s="1"/>
      <c r="AB55" s="1"/>
      <c r="AC55" s="1"/>
      <c r="AD55" s="1"/>
      <c r="AE55" s="1"/>
      <c r="AF55" s="1"/>
      <c r="AG55" s="1"/>
      <c r="AH55" s="1"/>
      <c r="AI55" s="1"/>
      <c r="AJ55" s="1"/>
      <c r="AK55" s="1"/>
      <c r="AL55" s="1"/>
      <c r="AM55" s="1"/>
      <c r="AN55" s="1"/>
      <c r="AO55" s="1"/>
      <c r="AP55" s="1"/>
      <c r="AQ55" s="1"/>
      <c r="AR55" s="1"/>
      <c r="AS55" s="1"/>
      <c r="AT55" s="1"/>
      <c r="AU55" s="1"/>
      <c r="AW55" s="313"/>
      <c r="AX55" s="313"/>
      <c r="AY55" s="22"/>
      <c r="AZ55" s="22"/>
      <c r="BA55" s="22"/>
      <c r="BB55" s="22"/>
      <c r="BC55" s="22"/>
      <c r="BD55" s="22"/>
      <c r="BE55" s="22"/>
      <c r="BF55" s="22"/>
      <c r="BG55" s="22"/>
      <c r="BH55" s="22"/>
      <c r="BI55" s="22"/>
      <c r="BJ55" s="22"/>
      <c r="BK55" s="22"/>
      <c r="BL55" s="22"/>
      <c r="BM55" s="22"/>
      <c r="BN55" s="22"/>
      <c r="BO55" s="22"/>
      <c r="BP55" s="22"/>
      <c r="BQ55" s="22"/>
      <c r="BR55" s="22"/>
      <c r="BS55" s="22"/>
      <c r="BT55" s="38"/>
      <c r="BU55" s="313"/>
      <c r="BV55" s="313"/>
      <c r="BW55" s="22"/>
      <c r="BX55" s="22"/>
      <c r="BY55" s="22"/>
      <c r="BZ55" s="22"/>
      <c r="CA55" s="22"/>
      <c r="CB55" s="22"/>
      <c r="CC55" s="22"/>
      <c r="CD55" s="22"/>
      <c r="CE55" s="22"/>
      <c r="CF55" s="22"/>
      <c r="CG55" s="22"/>
      <c r="CH55" s="22"/>
      <c r="CI55" s="22"/>
      <c r="CJ55" s="22"/>
      <c r="CK55" s="22"/>
      <c r="CL55" s="22"/>
      <c r="CM55" s="22"/>
      <c r="CN55" s="22"/>
      <c r="CO55" s="22"/>
      <c r="CP55" s="22"/>
      <c r="CQ55" s="22"/>
      <c r="CR55" s="38"/>
      <c r="CS55" s="313"/>
      <c r="CT55" s="313"/>
      <c r="CU55" s="22"/>
      <c r="CV55" s="22"/>
      <c r="CW55" s="22"/>
      <c r="CX55" s="22"/>
      <c r="CY55" s="22"/>
      <c r="CZ55" s="22"/>
      <c r="DA55" s="22"/>
      <c r="DB55" s="22"/>
      <c r="DC55" s="22"/>
      <c r="DD55" s="22"/>
      <c r="DE55" s="22"/>
      <c r="DF55" s="22"/>
      <c r="DG55" s="22"/>
      <c r="DH55" s="22"/>
      <c r="DI55" s="22"/>
      <c r="DJ55" s="22"/>
      <c r="DK55" s="22"/>
      <c r="DL55" s="22"/>
      <c r="DM55" s="22"/>
      <c r="DN55" s="22"/>
      <c r="DO55" s="22"/>
      <c r="DP55" s="38"/>
      <c r="DQ55" s="313"/>
      <c r="DR55" s="313"/>
      <c r="DS55" s="22"/>
      <c r="DT55" s="22"/>
      <c r="DU55" s="22"/>
      <c r="DV55" s="22"/>
      <c r="DW55" s="22"/>
      <c r="DX55" s="22"/>
      <c r="DY55" s="22"/>
      <c r="DZ55" s="22"/>
      <c r="EA55" s="22"/>
      <c r="EB55" s="22"/>
      <c r="EC55" s="22"/>
      <c r="ED55" s="22"/>
      <c r="EE55" s="22"/>
      <c r="EF55" s="22"/>
      <c r="EG55" s="22"/>
      <c r="EH55" s="22"/>
      <c r="EI55" s="22"/>
      <c r="EJ55" s="22"/>
      <c r="EK55" s="22"/>
      <c r="EL55" s="22"/>
      <c r="EM55" s="22"/>
      <c r="EO55" s="303"/>
      <c r="EP55" s="303"/>
      <c r="EQ55" s="1"/>
      <c r="ER55" s="1"/>
      <c r="ES55" s="1"/>
      <c r="ET55" s="1"/>
      <c r="EU55" s="1"/>
      <c r="EV55" s="1"/>
      <c r="EW55" s="1"/>
      <c r="EX55" s="1"/>
      <c r="EY55" s="1"/>
      <c r="EZ55" s="1"/>
      <c r="FA55" s="1"/>
      <c r="FB55" s="1"/>
      <c r="FC55" s="1"/>
      <c r="FD55" s="1"/>
      <c r="FE55" s="1"/>
      <c r="FF55" s="1"/>
      <c r="FG55" s="1"/>
      <c r="FH55" s="1"/>
      <c r="FI55" s="1"/>
      <c r="FJ55" s="1"/>
      <c r="FK55" s="1"/>
      <c r="FM55" s="303"/>
      <c r="FN55" s="303"/>
      <c r="FO55" s="1"/>
      <c r="FP55" s="1"/>
      <c r="FQ55" s="1"/>
      <c r="FR55" s="1"/>
      <c r="FS55" s="1"/>
      <c r="FT55" s="1"/>
      <c r="FU55" s="1"/>
      <c r="FV55" s="1"/>
      <c r="FW55" s="1"/>
      <c r="FX55" s="1"/>
      <c r="FY55" s="1"/>
      <c r="FZ55" s="1"/>
      <c r="GA55" s="1"/>
      <c r="GB55" s="1"/>
      <c r="GC55" s="1"/>
      <c r="GD55" s="1"/>
      <c r="GE55" s="1"/>
      <c r="GF55" s="1"/>
      <c r="GG55" s="1"/>
      <c r="GH55" s="1"/>
      <c r="GI55" s="1"/>
      <c r="GK55" s="303"/>
      <c r="GL55" s="303"/>
      <c r="GM55" s="1"/>
      <c r="GN55" s="1"/>
      <c r="GO55" s="1"/>
      <c r="GP55" s="1"/>
      <c r="GQ55" s="1"/>
      <c r="GR55" s="1"/>
      <c r="GS55" s="1"/>
      <c r="GT55" s="1"/>
      <c r="GU55" s="1"/>
      <c r="GV55" s="1"/>
      <c r="GW55" s="1"/>
      <c r="GX55" s="1"/>
      <c r="GY55" s="1"/>
      <c r="GZ55" s="1"/>
      <c r="HA55" s="1"/>
      <c r="HB55" s="1"/>
      <c r="HC55" s="1"/>
      <c r="HD55" s="1"/>
      <c r="HE55" s="1"/>
      <c r="HF55" s="1"/>
      <c r="HG55" s="1"/>
    </row>
    <row r="56" spans="1:215" ht="15">
      <c r="A56" s="300"/>
      <c r="B56" s="300"/>
      <c r="C56" s="1"/>
      <c r="D56" s="1"/>
      <c r="E56" s="1"/>
      <c r="F56" s="1"/>
      <c r="G56" s="1"/>
      <c r="H56" s="1"/>
      <c r="I56" s="1"/>
      <c r="J56" s="1"/>
      <c r="K56" s="1"/>
      <c r="L56" s="1"/>
      <c r="M56" s="1"/>
      <c r="N56" s="1"/>
      <c r="O56" s="1"/>
      <c r="P56" s="1"/>
      <c r="Q56" s="1"/>
      <c r="R56" s="1"/>
      <c r="S56" s="1"/>
      <c r="T56" s="1"/>
      <c r="U56" s="1"/>
      <c r="V56" s="1"/>
      <c r="W56" s="1"/>
      <c r="Y56" s="300"/>
      <c r="Z56" s="300"/>
      <c r="AA56" s="1"/>
      <c r="AB56" s="1"/>
      <c r="AC56" s="1"/>
      <c r="AD56" s="1"/>
      <c r="AE56" s="1"/>
      <c r="AF56" s="1"/>
      <c r="AG56" s="1"/>
      <c r="AH56" s="1"/>
      <c r="AI56" s="1"/>
      <c r="AJ56" s="1"/>
      <c r="AK56" s="1"/>
      <c r="AL56" s="1"/>
      <c r="AM56" s="1"/>
      <c r="AN56" s="1"/>
      <c r="AO56" s="1"/>
      <c r="AP56" s="1"/>
      <c r="AQ56" s="1"/>
      <c r="AR56" s="1"/>
      <c r="AS56" s="1"/>
      <c r="AT56" s="1"/>
      <c r="AU56" s="1"/>
      <c r="AW56" s="310"/>
      <c r="AX56" s="310"/>
      <c r="AY56" s="22"/>
      <c r="AZ56" s="22"/>
      <c r="BA56" s="22"/>
      <c r="BB56" s="22"/>
      <c r="BC56" s="22"/>
      <c r="BD56" s="22"/>
      <c r="BE56" s="22"/>
      <c r="BF56" s="22"/>
      <c r="BG56" s="22"/>
      <c r="BH56" s="22"/>
      <c r="BI56" s="22"/>
      <c r="BJ56" s="22"/>
      <c r="BK56" s="22"/>
      <c r="BL56" s="22"/>
      <c r="BM56" s="22"/>
      <c r="BN56" s="22"/>
      <c r="BO56" s="22"/>
      <c r="BP56" s="22"/>
      <c r="BQ56" s="22"/>
      <c r="BR56" s="22"/>
      <c r="BS56" s="22"/>
      <c r="BT56" s="38"/>
      <c r="BU56" s="310"/>
      <c r="BV56" s="310"/>
      <c r="BW56" s="22"/>
      <c r="BX56" s="22"/>
      <c r="BY56" s="22"/>
      <c r="BZ56" s="22"/>
      <c r="CA56" s="22"/>
      <c r="CB56" s="22"/>
      <c r="CC56" s="22"/>
      <c r="CD56" s="22"/>
      <c r="CE56" s="22"/>
      <c r="CF56" s="22"/>
      <c r="CG56" s="22"/>
      <c r="CH56" s="22"/>
      <c r="CI56" s="22"/>
      <c r="CJ56" s="22"/>
      <c r="CK56" s="22"/>
      <c r="CL56" s="22"/>
      <c r="CM56" s="22"/>
      <c r="CN56" s="22"/>
      <c r="CO56" s="22"/>
      <c r="CP56" s="22"/>
      <c r="CQ56" s="22"/>
      <c r="CR56" s="38"/>
      <c r="CS56" s="310"/>
      <c r="CT56" s="310"/>
      <c r="CU56" s="22"/>
      <c r="CV56" s="22"/>
      <c r="CW56" s="22"/>
      <c r="CX56" s="22"/>
      <c r="CY56" s="22"/>
      <c r="CZ56" s="22"/>
      <c r="DA56" s="22"/>
      <c r="DB56" s="22"/>
      <c r="DC56" s="22"/>
      <c r="DD56" s="22"/>
      <c r="DE56" s="22"/>
      <c r="DF56" s="22"/>
      <c r="DG56" s="22"/>
      <c r="DH56" s="22"/>
      <c r="DI56" s="22"/>
      <c r="DJ56" s="22"/>
      <c r="DK56" s="22"/>
      <c r="DL56" s="22"/>
      <c r="DM56" s="22"/>
      <c r="DN56" s="22"/>
      <c r="DO56" s="22"/>
      <c r="DP56" s="38"/>
      <c r="DQ56" s="310"/>
      <c r="DR56" s="310"/>
      <c r="DS56" s="22"/>
      <c r="DT56" s="22"/>
      <c r="DU56" s="22"/>
      <c r="DV56" s="22"/>
      <c r="DW56" s="22"/>
      <c r="DX56" s="22"/>
      <c r="DY56" s="22"/>
      <c r="DZ56" s="22"/>
      <c r="EA56" s="22"/>
      <c r="EB56" s="22"/>
      <c r="EC56" s="22"/>
      <c r="ED56" s="22"/>
      <c r="EE56" s="22"/>
      <c r="EF56" s="22"/>
      <c r="EG56" s="22"/>
      <c r="EH56" s="22"/>
      <c r="EI56" s="22"/>
      <c r="EJ56" s="22"/>
      <c r="EK56" s="22"/>
      <c r="EL56" s="22"/>
      <c r="EM56" s="22"/>
      <c r="EO56" s="300"/>
      <c r="EP56" s="300"/>
      <c r="EQ56" s="1"/>
      <c r="ER56" s="1"/>
      <c r="ES56" s="1"/>
      <c r="ET56" s="1"/>
      <c r="EU56" s="1"/>
      <c r="EV56" s="1"/>
      <c r="EW56" s="1"/>
      <c r="EX56" s="1"/>
      <c r="EY56" s="1"/>
      <c r="EZ56" s="1"/>
      <c r="FA56" s="1"/>
      <c r="FB56" s="1"/>
      <c r="FC56" s="1"/>
      <c r="FD56" s="1"/>
      <c r="FE56" s="1"/>
      <c r="FF56" s="1"/>
      <c r="FG56" s="1"/>
      <c r="FH56" s="1"/>
      <c r="FI56" s="1"/>
      <c r="FJ56" s="1"/>
      <c r="FK56" s="1"/>
      <c r="FM56" s="300"/>
      <c r="FN56" s="300"/>
      <c r="FO56" s="1"/>
      <c r="FP56" s="1"/>
      <c r="FQ56" s="1"/>
      <c r="FR56" s="1"/>
      <c r="FS56" s="1"/>
      <c r="FT56" s="1"/>
      <c r="FU56" s="1"/>
      <c r="FV56" s="1"/>
      <c r="FW56" s="1"/>
      <c r="FX56" s="1"/>
      <c r="FY56" s="1"/>
      <c r="FZ56" s="1"/>
      <c r="GA56" s="1"/>
      <c r="GB56" s="1"/>
      <c r="GC56" s="1"/>
      <c r="GD56" s="1"/>
      <c r="GE56" s="1"/>
      <c r="GF56" s="1"/>
      <c r="GG56" s="1"/>
      <c r="GH56" s="1"/>
      <c r="GI56" s="1"/>
      <c r="GK56" s="300"/>
      <c r="GL56" s="300"/>
      <c r="GM56" s="1"/>
      <c r="GN56" s="1"/>
      <c r="GO56" s="1"/>
      <c r="GP56" s="1"/>
      <c r="GQ56" s="1"/>
      <c r="GR56" s="1"/>
      <c r="GS56" s="1"/>
      <c r="GT56" s="1"/>
      <c r="GU56" s="1"/>
      <c r="GV56" s="1"/>
      <c r="GW56" s="1"/>
      <c r="GX56" s="1"/>
      <c r="GY56" s="1"/>
      <c r="GZ56" s="1"/>
      <c r="HA56" s="1"/>
      <c r="HB56" s="1"/>
      <c r="HC56" s="1"/>
      <c r="HD56" s="1"/>
      <c r="HE56" s="1"/>
      <c r="HF56" s="1"/>
      <c r="HG56" s="1"/>
    </row>
    <row r="57" spans="1:215" ht="15">
      <c r="A57" s="11"/>
      <c r="B57" s="6" t="s">
        <v>558</v>
      </c>
      <c r="C57" s="11">
        <v>0.1</v>
      </c>
      <c r="D57" s="11">
        <v>0.1</v>
      </c>
      <c r="E57" s="11">
        <v>0.1</v>
      </c>
      <c r="F57" s="11">
        <v>0.1</v>
      </c>
      <c r="G57" s="11">
        <v>0.1</v>
      </c>
      <c r="H57" s="11">
        <v>0.1</v>
      </c>
      <c r="I57" s="11">
        <v>0.1</v>
      </c>
      <c r="J57" s="11">
        <v>0.1</v>
      </c>
      <c r="K57" s="11">
        <v>0.1</v>
      </c>
      <c r="L57" s="11">
        <v>0.1</v>
      </c>
      <c r="M57" s="11">
        <v>0.1</v>
      </c>
      <c r="N57" s="11">
        <v>0.1</v>
      </c>
      <c r="O57" s="11">
        <v>0.1</v>
      </c>
      <c r="P57" s="11">
        <v>0.1</v>
      </c>
      <c r="Q57" s="11">
        <v>0.1</v>
      </c>
      <c r="R57" s="11">
        <v>0.1</v>
      </c>
      <c r="S57" s="11">
        <v>0.1</v>
      </c>
      <c r="T57" s="11">
        <v>0.1</v>
      </c>
      <c r="U57" s="11">
        <v>0.1</v>
      </c>
      <c r="V57" s="11">
        <v>0.1</v>
      </c>
      <c r="W57" s="11">
        <v>0.1</v>
      </c>
      <c r="Y57" s="11"/>
      <c r="Z57" s="6" t="s">
        <v>558</v>
      </c>
      <c r="AA57" s="11">
        <v>0.9</v>
      </c>
      <c r="AB57" s="11">
        <v>0.9</v>
      </c>
      <c r="AC57" s="11">
        <v>0.9</v>
      </c>
      <c r="AD57" s="11">
        <v>0.9</v>
      </c>
      <c r="AE57" s="11">
        <v>0.8</v>
      </c>
      <c r="AF57" s="11">
        <v>0.9</v>
      </c>
      <c r="AG57" s="11">
        <v>0.8</v>
      </c>
      <c r="AH57" s="11">
        <v>0.8</v>
      </c>
      <c r="AI57" s="11">
        <v>0.7</v>
      </c>
      <c r="AJ57" s="11">
        <v>0.8</v>
      </c>
      <c r="AK57" s="11">
        <v>0.8</v>
      </c>
      <c r="AL57" s="11">
        <v>1</v>
      </c>
      <c r="AM57" s="11">
        <v>0.8</v>
      </c>
      <c r="AN57" s="11">
        <v>0.9</v>
      </c>
      <c r="AO57" s="11">
        <v>0.8</v>
      </c>
      <c r="AP57" s="11">
        <v>0.8</v>
      </c>
      <c r="AQ57" s="11">
        <v>0.7</v>
      </c>
      <c r="AR57" s="11">
        <v>0.8</v>
      </c>
      <c r="AS57" s="11">
        <v>0.8</v>
      </c>
      <c r="AT57" s="11">
        <v>0.8</v>
      </c>
      <c r="AU57" s="11">
        <v>0.7</v>
      </c>
      <c r="AW57" s="27"/>
      <c r="AX57" s="34" t="s">
        <v>558</v>
      </c>
      <c r="AY57" s="27">
        <v>1.2</v>
      </c>
      <c r="AZ57" s="27">
        <v>1.1000000000000001</v>
      </c>
      <c r="BA57" s="27">
        <v>1.1000000000000001</v>
      </c>
      <c r="BB57" s="27">
        <v>0.9</v>
      </c>
      <c r="BC57" s="27">
        <v>1</v>
      </c>
      <c r="BD57" s="27">
        <v>1</v>
      </c>
      <c r="BE57" s="27">
        <v>0.9</v>
      </c>
      <c r="BF57" s="27">
        <v>0.9</v>
      </c>
      <c r="BG57" s="27">
        <v>0.7</v>
      </c>
      <c r="BH57" s="27">
        <v>0.7</v>
      </c>
      <c r="BI57" s="27">
        <v>0.7</v>
      </c>
      <c r="BJ57" s="27">
        <v>1</v>
      </c>
      <c r="BK57" s="27">
        <v>0.7</v>
      </c>
      <c r="BL57" s="27">
        <v>0.6</v>
      </c>
      <c r="BM57" s="27">
        <v>0.6</v>
      </c>
      <c r="BN57" s="27">
        <v>0.6</v>
      </c>
      <c r="BO57" s="27">
        <v>0.6</v>
      </c>
      <c r="BP57" s="27">
        <v>0.5</v>
      </c>
      <c r="BQ57" s="27">
        <v>0.5</v>
      </c>
      <c r="BR57" s="27">
        <v>0.5</v>
      </c>
      <c r="BS57" s="27">
        <v>0.5</v>
      </c>
      <c r="BT57" s="38"/>
      <c r="BU57" s="27"/>
      <c r="BV57" s="34" t="s">
        <v>558</v>
      </c>
      <c r="BW57" s="27">
        <v>5.9</v>
      </c>
      <c r="BX57" s="27">
        <v>5.4</v>
      </c>
      <c r="BY57" s="27">
        <v>5.3</v>
      </c>
      <c r="BZ57" s="27">
        <v>5.8</v>
      </c>
      <c r="CA57" s="27">
        <v>5.8</v>
      </c>
      <c r="CB57" s="27">
        <v>6.1</v>
      </c>
      <c r="CC57" s="27">
        <v>6.2</v>
      </c>
      <c r="CD57" s="27">
        <v>6.3</v>
      </c>
      <c r="CE57" s="27">
        <v>7</v>
      </c>
      <c r="CF57" s="27">
        <v>6.4</v>
      </c>
      <c r="CG57" s="27">
        <v>6.2</v>
      </c>
      <c r="CH57" s="27">
        <v>6.7</v>
      </c>
      <c r="CI57" s="27">
        <v>6.7</v>
      </c>
      <c r="CJ57" s="27">
        <v>6.2</v>
      </c>
      <c r="CK57" s="27">
        <v>6</v>
      </c>
      <c r="CL57" s="27">
        <v>6.3</v>
      </c>
      <c r="CM57" s="27">
        <v>6.3</v>
      </c>
      <c r="CN57" s="27">
        <v>6.9</v>
      </c>
      <c r="CO57" s="27">
        <v>6.5</v>
      </c>
      <c r="CP57" s="27">
        <v>6.5</v>
      </c>
      <c r="CQ57" s="27">
        <v>5.8</v>
      </c>
      <c r="CR57" s="38"/>
      <c r="CS57" s="27"/>
      <c r="CT57" s="34" t="s">
        <v>558</v>
      </c>
      <c r="CU57" s="27">
        <v>10</v>
      </c>
      <c r="CV57" s="27">
        <v>9.1999999999999993</v>
      </c>
      <c r="CW57" s="27">
        <v>9.1999999999999993</v>
      </c>
      <c r="CX57" s="27">
        <v>9.6</v>
      </c>
      <c r="CY57" s="27">
        <v>10</v>
      </c>
      <c r="CZ57" s="27">
        <v>11.2</v>
      </c>
      <c r="DA57" s="27">
        <v>10.5</v>
      </c>
      <c r="DB57" s="27">
        <v>10.6</v>
      </c>
      <c r="DC57" s="27">
        <v>10.5</v>
      </c>
      <c r="DD57" s="27">
        <v>10.3</v>
      </c>
      <c r="DE57" s="27">
        <v>10.8</v>
      </c>
      <c r="DF57" s="27">
        <v>11.5</v>
      </c>
      <c r="DG57" s="27">
        <v>11.6</v>
      </c>
      <c r="DH57" s="27">
        <v>11.5</v>
      </c>
      <c r="DI57" s="27">
        <v>11</v>
      </c>
      <c r="DJ57" s="27">
        <v>10.5</v>
      </c>
      <c r="DK57" s="27">
        <v>9.6999999999999993</v>
      </c>
      <c r="DL57" s="27">
        <v>10.3</v>
      </c>
      <c r="DM57" s="27">
        <v>11</v>
      </c>
      <c r="DN57" s="27">
        <v>10.9</v>
      </c>
      <c r="DO57" s="27">
        <v>9.9</v>
      </c>
      <c r="DP57" s="38"/>
      <c r="DQ57" s="27"/>
      <c r="DR57" s="34" t="s">
        <v>558</v>
      </c>
      <c r="DS57" s="27">
        <v>0.9</v>
      </c>
      <c r="DT57" s="27">
        <v>0.9</v>
      </c>
      <c r="DU57" s="27">
        <v>0.9</v>
      </c>
      <c r="DV57" s="27">
        <v>1</v>
      </c>
      <c r="DW57" s="27">
        <v>1.2</v>
      </c>
      <c r="DX57" s="27">
        <v>1.3</v>
      </c>
      <c r="DY57" s="27">
        <v>1.2</v>
      </c>
      <c r="DZ57" s="27">
        <v>1.2</v>
      </c>
      <c r="EA57" s="27">
        <v>1.3</v>
      </c>
      <c r="EB57" s="27">
        <v>1.3</v>
      </c>
      <c r="EC57" s="27">
        <v>1.3</v>
      </c>
      <c r="ED57" s="27">
        <v>1.4</v>
      </c>
      <c r="EE57" s="27">
        <v>1.6</v>
      </c>
      <c r="EF57" s="27">
        <v>1.4</v>
      </c>
      <c r="EG57" s="27">
        <v>1.4</v>
      </c>
      <c r="EH57" s="27">
        <v>1.2</v>
      </c>
      <c r="EI57" s="27">
        <v>1.4</v>
      </c>
      <c r="EJ57" s="27">
        <v>1.5</v>
      </c>
      <c r="EK57" s="27">
        <v>1.4</v>
      </c>
      <c r="EL57" s="27">
        <v>1.4</v>
      </c>
      <c r="EM57" s="27">
        <v>1.3</v>
      </c>
      <c r="EO57" s="11"/>
      <c r="EP57" s="6" t="s">
        <v>558</v>
      </c>
      <c r="EQ57" s="11">
        <v>1.1000000000000001</v>
      </c>
      <c r="ER57" s="11">
        <v>1.1000000000000001</v>
      </c>
      <c r="ES57" s="11">
        <v>1.4</v>
      </c>
      <c r="ET57" s="11">
        <v>1.6</v>
      </c>
      <c r="EU57" s="11">
        <v>1.7</v>
      </c>
      <c r="EV57" s="11">
        <v>1.8</v>
      </c>
      <c r="EW57" s="11">
        <v>1.8</v>
      </c>
      <c r="EX57" s="11">
        <v>2</v>
      </c>
      <c r="EY57" s="11">
        <v>1.9</v>
      </c>
      <c r="EZ57" s="11">
        <v>2.2000000000000002</v>
      </c>
      <c r="FA57" s="11">
        <v>2.2000000000000002</v>
      </c>
      <c r="FB57" s="11">
        <v>2.2000000000000002</v>
      </c>
      <c r="FC57" s="11">
        <v>2.2999999999999998</v>
      </c>
      <c r="FD57" s="11">
        <v>2.6</v>
      </c>
      <c r="FE57" s="11">
        <v>2.6</v>
      </c>
      <c r="FF57" s="11">
        <v>2.5</v>
      </c>
      <c r="FG57" s="11">
        <v>2.2999999999999998</v>
      </c>
      <c r="FH57" s="11">
        <v>2.5</v>
      </c>
      <c r="FI57" s="11">
        <v>2.6</v>
      </c>
      <c r="FJ57" s="11">
        <v>2.5</v>
      </c>
      <c r="FK57" s="11">
        <v>2.4</v>
      </c>
      <c r="FM57" s="11"/>
      <c r="FN57" s="6" t="s">
        <v>558</v>
      </c>
      <c r="FO57" s="11">
        <v>5.5</v>
      </c>
      <c r="FP57" s="11">
        <v>5.5</v>
      </c>
      <c r="FQ57" s="11">
        <v>5.0999999999999996</v>
      </c>
      <c r="FR57" s="11">
        <v>5.9</v>
      </c>
      <c r="FS57" s="11">
        <v>6.2</v>
      </c>
      <c r="FT57" s="11">
        <v>6.3</v>
      </c>
      <c r="FU57" s="11">
        <v>6.7</v>
      </c>
      <c r="FV57" s="11">
        <v>7.2</v>
      </c>
      <c r="FW57" s="11">
        <v>7.1</v>
      </c>
      <c r="FX57" s="11">
        <v>7.6</v>
      </c>
      <c r="FY57" s="11">
        <v>8.3000000000000007</v>
      </c>
      <c r="FZ57" s="11">
        <v>8.1999999999999993</v>
      </c>
      <c r="GA57" s="11">
        <v>8.4</v>
      </c>
      <c r="GB57" s="11">
        <v>9</v>
      </c>
      <c r="GC57" s="11">
        <v>9.8000000000000007</v>
      </c>
      <c r="GD57" s="11">
        <v>8.4</v>
      </c>
      <c r="GE57" s="11">
        <v>7.2</v>
      </c>
      <c r="GF57" s="11">
        <v>7.4</v>
      </c>
      <c r="GG57" s="11">
        <v>8.1</v>
      </c>
      <c r="GH57" s="11">
        <v>8.3000000000000007</v>
      </c>
      <c r="GI57" s="11">
        <v>8.1</v>
      </c>
      <c r="GK57" s="11"/>
      <c r="GL57" s="6" t="s">
        <v>558</v>
      </c>
      <c r="GM57" s="11">
        <v>2.8</v>
      </c>
      <c r="GN57" s="11">
        <v>2.4</v>
      </c>
      <c r="GO57" s="11">
        <v>2.2999999999999998</v>
      </c>
      <c r="GP57" s="11">
        <v>2.5</v>
      </c>
      <c r="GQ57" s="11">
        <v>2.8</v>
      </c>
      <c r="GR57" s="11">
        <v>2.8</v>
      </c>
      <c r="GS57" s="11">
        <v>2.4</v>
      </c>
      <c r="GT57" s="11">
        <v>2.9</v>
      </c>
      <c r="GU57" s="11">
        <v>2.8</v>
      </c>
      <c r="GV57" s="11">
        <v>2.2999999999999998</v>
      </c>
      <c r="GW57" s="11">
        <v>2.2999999999999998</v>
      </c>
      <c r="GX57" s="11">
        <v>2.2000000000000002</v>
      </c>
      <c r="GY57" s="11">
        <v>2.4</v>
      </c>
      <c r="GZ57" s="11">
        <v>2.6</v>
      </c>
      <c r="HA57" s="11">
        <v>2.6</v>
      </c>
      <c r="HB57" s="11">
        <v>2.5</v>
      </c>
      <c r="HC57" s="11">
        <v>2.6</v>
      </c>
      <c r="HD57" s="11">
        <v>2.8</v>
      </c>
      <c r="HE57" s="11">
        <v>3</v>
      </c>
      <c r="HF57" s="11">
        <v>3.2</v>
      </c>
      <c r="HG57" s="11">
        <v>3</v>
      </c>
    </row>
    <row r="58" spans="1:215" ht="15">
      <c r="A58" s="323"/>
      <c r="B58" s="323"/>
      <c r="C58" s="11"/>
      <c r="D58" s="11"/>
      <c r="E58" s="11"/>
      <c r="F58" s="11"/>
      <c r="G58" s="11"/>
      <c r="H58" s="11"/>
      <c r="I58" s="11"/>
      <c r="J58" s="11"/>
      <c r="K58" s="11"/>
      <c r="L58" s="11"/>
      <c r="M58" s="11"/>
      <c r="N58" s="11"/>
      <c r="O58" s="11"/>
      <c r="P58" s="11"/>
      <c r="Q58" s="11"/>
      <c r="R58" s="11"/>
      <c r="S58" s="11"/>
      <c r="T58" s="11"/>
      <c r="U58" s="11"/>
      <c r="V58" s="11"/>
      <c r="W58" s="11"/>
      <c r="Y58" s="323"/>
      <c r="Z58" s="323"/>
      <c r="AA58" s="11"/>
      <c r="AB58" s="11"/>
      <c r="AC58" s="11"/>
      <c r="AD58" s="11"/>
      <c r="AE58" s="11"/>
      <c r="AF58" s="11"/>
      <c r="AG58" s="11"/>
      <c r="AH58" s="11"/>
      <c r="AI58" s="11"/>
      <c r="AJ58" s="11"/>
      <c r="AK58" s="11"/>
      <c r="AL58" s="11"/>
      <c r="AM58" s="11"/>
      <c r="AN58" s="11"/>
      <c r="AO58" s="11"/>
      <c r="AP58" s="11"/>
      <c r="AQ58" s="11"/>
      <c r="AR58" s="11"/>
      <c r="AS58" s="11"/>
      <c r="AT58" s="11"/>
      <c r="AU58" s="11"/>
      <c r="AW58" s="327"/>
      <c r="AX58" s="327"/>
      <c r="AY58" s="27"/>
      <c r="AZ58" s="27"/>
      <c r="BA58" s="27"/>
      <c r="BB58" s="27"/>
      <c r="BC58" s="27"/>
      <c r="BD58" s="27"/>
      <c r="BE58" s="27"/>
      <c r="BF58" s="27"/>
      <c r="BG58" s="27"/>
      <c r="BH58" s="27"/>
      <c r="BI58" s="27"/>
      <c r="BJ58" s="27"/>
      <c r="BK58" s="27"/>
      <c r="BL58" s="27"/>
      <c r="BM58" s="27"/>
      <c r="BN58" s="27"/>
      <c r="BO58" s="27"/>
      <c r="BP58" s="27"/>
      <c r="BQ58" s="27"/>
      <c r="BR58" s="27"/>
      <c r="BS58" s="27"/>
      <c r="BT58" s="38"/>
      <c r="BU58" s="327"/>
      <c r="BV58" s="327"/>
      <c r="BW58" s="27"/>
      <c r="BX58" s="27"/>
      <c r="BY58" s="27"/>
      <c r="BZ58" s="27"/>
      <c r="CA58" s="27"/>
      <c r="CB58" s="27"/>
      <c r="CC58" s="27"/>
      <c r="CD58" s="27"/>
      <c r="CE58" s="27"/>
      <c r="CF58" s="27"/>
      <c r="CG58" s="27"/>
      <c r="CH58" s="27"/>
      <c r="CI58" s="27"/>
      <c r="CJ58" s="27"/>
      <c r="CK58" s="27"/>
      <c r="CL58" s="27"/>
      <c r="CM58" s="27"/>
      <c r="CN58" s="27"/>
      <c r="CO58" s="27"/>
      <c r="CP58" s="27"/>
      <c r="CQ58" s="27"/>
      <c r="CR58" s="38"/>
      <c r="CS58" s="327"/>
      <c r="CT58" s="327"/>
      <c r="CU58" s="27"/>
      <c r="CV58" s="27"/>
      <c r="CW58" s="27"/>
      <c r="CX58" s="27"/>
      <c r="CY58" s="27"/>
      <c r="CZ58" s="27"/>
      <c r="DA58" s="27"/>
      <c r="DB58" s="27"/>
      <c r="DC58" s="27"/>
      <c r="DD58" s="27"/>
      <c r="DE58" s="27"/>
      <c r="DF58" s="27"/>
      <c r="DG58" s="27"/>
      <c r="DH58" s="27"/>
      <c r="DI58" s="27"/>
      <c r="DJ58" s="27"/>
      <c r="DK58" s="27"/>
      <c r="DL58" s="27"/>
      <c r="DM58" s="27"/>
      <c r="DN58" s="27"/>
      <c r="DO58" s="27"/>
      <c r="DP58" s="38"/>
      <c r="DQ58" s="327"/>
      <c r="DR58" s="327"/>
      <c r="DS58" s="27"/>
      <c r="DT58" s="27"/>
      <c r="DU58" s="27"/>
      <c r="DV58" s="27"/>
      <c r="DW58" s="27"/>
      <c r="DX58" s="27"/>
      <c r="DY58" s="27"/>
      <c r="DZ58" s="27"/>
      <c r="EA58" s="27"/>
      <c r="EB58" s="27"/>
      <c r="EC58" s="27"/>
      <c r="ED58" s="27"/>
      <c r="EE58" s="27"/>
      <c r="EF58" s="27"/>
      <c r="EG58" s="27"/>
      <c r="EH58" s="27"/>
      <c r="EI58" s="27"/>
      <c r="EJ58" s="27"/>
      <c r="EK58" s="27"/>
      <c r="EL58" s="27"/>
      <c r="EM58" s="27"/>
      <c r="EO58" s="323"/>
      <c r="EP58" s="323"/>
      <c r="EQ58" s="11"/>
      <c r="ER58" s="11"/>
      <c r="ES58" s="11"/>
      <c r="ET58" s="11"/>
      <c r="EU58" s="11"/>
      <c r="EV58" s="11"/>
      <c r="EW58" s="11"/>
      <c r="EX58" s="11"/>
      <c r="EY58" s="11"/>
      <c r="EZ58" s="11"/>
      <c r="FA58" s="11"/>
      <c r="FB58" s="11"/>
      <c r="FC58" s="11"/>
      <c r="FD58" s="11"/>
      <c r="FE58" s="11"/>
      <c r="FF58" s="11"/>
      <c r="FG58" s="11"/>
      <c r="FH58" s="11"/>
      <c r="FI58" s="11"/>
      <c r="FJ58" s="11"/>
      <c r="FK58" s="11"/>
      <c r="FM58" s="323"/>
      <c r="FN58" s="323"/>
      <c r="FO58" s="11"/>
      <c r="FP58" s="11"/>
      <c r="FQ58" s="11"/>
      <c r="FR58" s="11"/>
      <c r="FS58" s="11"/>
      <c r="FT58" s="11"/>
      <c r="FU58" s="11"/>
      <c r="FV58" s="11"/>
      <c r="FW58" s="11"/>
      <c r="FX58" s="11"/>
      <c r="FY58" s="11"/>
      <c r="FZ58" s="11"/>
      <c r="GA58" s="11"/>
      <c r="GB58" s="11"/>
      <c r="GC58" s="11"/>
      <c r="GD58" s="11"/>
      <c r="GE58" s="11"/>
      <c r="GF58" s="11"/>
      <c r="GG58" s="11"/>
      <c r="GH58" s="11"/>
      <c r="GI58" s="11"/>
      <c r="GK58" s="323"/>
      <c r="GL58" s="323"/>
      <c r="GM58" s="11"/>
      <c r="GN58" s="11"/>
      <c r="GO58" s="11"/>
      <c r="GP58" s="11"/>
      <c r="GQ58" s="11"/>
      <c r="GR58" s="11"/>
      <c r="GS58" s="11"/>
      <c r="GT58" s="11"/>
      <c r="GU58" s="11"/>
      <c r="GV58" s="11"/>
      <c r="GW58" s="11"/>
      <c r="GX58" s="11"/>
      <c r="GY58" s="11"/>
      <c r="GZ58" s="11"/>
      <c r="HA58" s="11"/>
      <c r="HB58" s="11"/>
      <c r="HC58" s="11"/>
      <c r="HD58" s="11"/>
      <c r="HE58" s="11"/>
      <c r="HF58" s="11"/>
      <c r="HG58" s="11"/>
    </row>
    <row r="59" spans="1:215" ht="15">
      <c r="A59" s="11"/>
      <c r="B59" s="21" t="s">
        <v>322</v>
      </c>
      <c r="C59" s="11">
        <v>71</v>
      </c>
      <c r="D59" s="11">
        <v>71</v>
      </c>
      <c r="E59" s="11">
        <v>71</v>
      </c>
      <c r="F59" s="11">
        <v>71.099999999999994</v>
      </c>
      <c r="G59" s="11">
        <v>71.099999999999994</v>
      </c>
      <c r="H59" s="11">
        <v>71.099999999999994</v>
      </c>
      <c r="I59" s="11">
        <v>71.099999999999994</v>
      </c>
      <c r="J59" s="11">
        <v>71.2</v>
      </c>
      <c r="K59" s="11">
        <v>71.2</v>
      </c>
      <c r="L59" s="11">
        <v>71.2</v>
      </c>
      <c r="M59" s="11">
        <v>71.2</v>
      </c>
      <c r="N59" s="11">
        <v>71.2</v>
      </c>
      <c r="O59" s="11">
        <v>71.2</v>
      </c>
      <c r="P59" s="11">
        <v>71.2</v>
      </c>
      <c r="Q59" s="11">
        <v>71.2</v>
      </c>
      <c r="R59" s="11">
        <v>71.2</v>
      </c>
      <c r="S59" s="11">
        <v>71.2</v>
      </c>
      <c r="T59" s="11">
        <v>71.2</v>
      </c>
      <c r="U59" s="11">
        <v>71.2</v>
      </c>
      <c r="V59" s="11">
        <v>71.2</v>
      </c>
      <c r="W59" s="11">
        <v>71.2</v>
      </c>
      <c r="Y59" s="11"/>
      <c r="Z59" s="21" t="s">
        <v>322</v>
      </c>
      <c r="AA59" s="11">
        <v>71</v>
      </c>
      <c r="AB59" s="11">
        <v>71</v>
      </c>
      <c r="AC59" s="11">
        <v>71</v>
      </c>
      <c r="AD59" s="11">
        <v>71.099999999999994</v>
      </c>
      <c r="AE59" s="11">
        <v>71.099999999999994</v>
      </c>
      <c r="AF59" s="11">
        <v>71.099999999999994</v>
      </c>
      <c r="AG59" s="11">
        <v>71.099999999999994</v>
      </c>
      <c r="AH59" s="11">
        <v>71.2</v>
      </c>
      <c r="AI59" s="11">
        <v>71.2</v>
      </c>
      <c r="AJ59" s="11">
        <v>71.2</v>
      </c>
      <c r="AK59" s="11">
        <v>71.2</v>
      </c>
      <c r="AL59" s="11">
        <v>71.2</v>
      </c>
      <c r="AM59" s="11">
        <v>71.2</v>
      </c>
      <c r="AN59" s="11">
        <v>71.2</v>
      </c>
      <c r="AO59" s="11">
        <v>71.2</v>
      </c>
      <c r="AP59" s="11">
        <v>71.2</v>
      </c>
      <c r="AQ59" s="11">
        <v>71.2</v>
      </c>
      <c r="AR59" s="11">
        <v>71.2</v>
      </c>
      <c r="AS59" s="11">
        <v>71.2</v>
      </c>
      <c r="AT59" s="11">
        <v>71.2</v>
      </c>
      <c r="AU59" s="11">
        <v>71.2</v>
      </c>
      <c r="AW59" s="27"/>
      <c r="AX59" s="36" t="s">
        <v>323</v>
      </c>
      <c r="AY59" s="27">
        <v>71</v>
      </c>
      <c r="AZ59" s="27">
        <v>71</v>
      </c>
      <c r="BA59" s="27">
        <v>71</v>
      </c>
      <c r="BB59" s="27">
        <v>71.099999999999994</v>
      </c>
      <c r="BC59" s="27">
        <v>71.099999999999994</v>
      </c>
      <c r="BD59" s="27">
        <v>71.099999999999994</v>
      </c>
      <c r="BE59" s="27">
        <v>71.099999999999994</v>
      </c>
      <c r="BF59" s="27">
        <v>71.2</v>
      </c>
      <c r="BG59" s="27">
        <v>71.2</v>
      </c>
      <c r="BH59" s="27">
        <v>71.2</v>
      </c>
      <c r="BI59" s="27">
        <v>71.2</v>
      </c>
      <c r="BJ59" s="27">
        <v>71.2</v>
      </c>
      <c r="BK59" s="27">
        <v>71.2</v>
      </c>
      <c r="BL59" s="27">
        <v>71.2</v>
      </c>
      <c r="BM59" s="27">
        <v>71.2</v>
      </c>
      <c r="BN59" s="27">
        <v>71.2</v>
      </c>
      <c r="BO59" s="27">
        <v>71.2</v>
      </c>
      <c r="BP59" s="27">
        <v>71.2</v>
      </c>
      <c r="BQ59" s="27">
        <v>71.2</v>
      </c>
      <c r="BR59" s="27">
        <v>71.2</v>
      </c>
      <c r="BS59" s="27">
        <v>71.2</v>
      </c>
      <c r="BT59" s="38"/>
      <c r="BU59" s="27"/>
      <c r="BV59" s="36" t="s">
        <v>323</v>
      </c>
      <c r="BW59" s="27">
        <v>71</v>
      </c>
      <c r="BX59" s="27">
        <v>71</v>
      </c>
      <c r="BY59" s="27">
        <v>71</v>
      </c>
      <c r="BZ59" s="27">
        <v>71.099999999999994</v>
      </c>
      <c r="CA59" s="27">
        <v>71.099999999999994</v>
      </c>
      <c r="CB59" s="27">
        <v>71.099999999999994</v>
      </c>
      <c r="CC59" s="27">
        <v>71.099999999999994</v>
      </c>
      <c r="CD59" s="27">
        <v>71.2</v>
      </c>
      <c r="CE59" s="27">
        <v>71.2</v>
      </c>
      <c r="CF59" s="27">
        <v>71.2</v>
      </c>
      <c r="CG59" s="27">
        <v>71.2</v>
      </c>
      <c r="CH59" s="27">
        <v>71.2</v>
      </c>
      <c r="CI59" s="27">
        <v>71.2</v>
      </c>
      <c r="CJ59" s="27">
        <v>71.2</v>
      </c>
      <c r="CK59" s="27">
        <v>71.2</v>
      </c>
      <c r="CL59" s="27">
        <v>71.2</v>
      </c>
      <c r="CM59" s="27">
        <v>71.2</v>
      </c>
      <c r="CN59" s="27">
        <v>71.2</v>
      </c>
      <c r="CO59" s="27">
        <v>71.2</v>
      </c>
      <c r="CP59" s="27">
        <v>71.2</v>
      </c>
      <c r="CQ59" s="27">
        <v>71.2</v>
      </c>
      <c r="CR59" s="38"/>
      <c r="CS59" s="27"/>
      <c r="CT59" s="36" t="s">
        <v>323</v>
      </c>
      <c r="CU59" s="27">
        <v>71</v>
      </c>
      <c r="CV59" s="27">
        <v>71</v>
      </c>
      <c r="CW59" s="27">
        <v>71</v>
      </c>
      <c r="CX59" s="27">
        <v>71.099999999999994</v>
      </c>
      <c r="CY59" s="27">
        <v>71.099999999999994</v>
      </c>
      <c r="CZ59" s="27">
        <v>71.099999999999994</v>
      </c>
      <c r="DA59" s="27">
        <v>71.099999999999994</v>
      </c>
      <c r="DB59" s="27">
        <v>71.2</v>
      </c>
      <c r="DC59" s="27">
        <v>71.2</v>
      </c>
      <c r="DD59" s="27">
        <v>71.2</v>
      </c>
      <c r="DE59" s="27">
        <v>71.2</v>
      </c>
      <c r="DF59" s="27">
        <v>71.2</v>
      </c>
      <c r="DG59" s="27">
        <v>71.2</v>
      </c>
      <c r="DH59" s="27">
        <v>71.2</v>
      </c>
      <c r="DI59" s="27">
        <v>71.2</v>
      </c>
      <c r="DJ59" s="27">
        <v>71.2</v>
      </c>
      <c r="DK59" s="27">
        <v>71.2</v>
      </c>
      <c r="DL59" s="27">
        <v>71.2</v>
      </c>
      <c r="DM59" s="27">
        <v>71.2</v>
      </c>
      <c r="DN59" s="27">
        <v>71.2</v>
      </c>
      <c r="DO59" s="27">
        <v>71.2</v>
      </c>
      <c r="DP59" s="38"/>
      <c r="DQ59" s="27"/>
      <c r="DR59" s="36" t="s">
        <v>323</v>
      </c>
      <c r="DS59" s="27">
        <v>71</v>
      </c>
      <c r="DT59" s="27">
        <v>71</v>
      </c>
      <c r="DU59" s="27">
        <v>71</v>
      </c>
      <c r="DV59" s="27">
        <v>71.099999999999994</v>
      </c>
      <c r="DW59" s="27">
        <v>71.099999999999994</v>
      </c>
      <c r="DX59" s="27">
        <v>71.099999999999994</v>
      </c>
      <c r="DY59" s="27">
        <v>71.099999999999994</v>
      </c>
      <c r="DZ59" s="27">
        <v>71.2</v>
      </c>
      <c r="EA59" s="27">
        <v>71.2</v>
      </c>
      <c r="EB59" s="27">
        <v>71.2</v>
      </c>
      <c r="EC59" s="27">
        <v>71.2</v>
      </c>
      <c r="ED59" s="27">
        <v>71.2</v>
      </c>
      <c r="EE59" s="27">
        <v>71.2</v>
      </c>
      <c r="EF59" s="27">
        <v>71.2</v>
      </c>
      <c r="EG59" s="27">
        <v>71.2</v>
      </c>
      <c r="EH59" s="27">
        <v>71.2</v>
      </c>
      <c r="EI59" s="27">
        <v>71.2</v>
      </c>
      <c r="EJ59" s="27">
        <v>71.2</v>
      </c>
      <c r="EK59" s="27">
        <v>71.2</v>
      </c>
      <c r="EL59" s="27">
        <v>71.2</v>
      </c>
      <c r="EM59" s="27">
        <v>71.2</v>
      </c>
      <c r="EO59" s="11"/>
      <c r="EP59" s="21" t="s">
        <v>322</v>
      </c>
      <c r="EQ59" s="11">
        <v>71</v>
      </c>
      <c r="ER59" s="11">
        <v>71</v>
      </c>
      <c r="ES59" s="11">
        <v>71</v>
      </c>
      <c r="ET59" s="11">
        <v>71.099999999999994</v>
      </c>
      <c r="EU59" s="11">
        <v>71.099999999999994</v>
      </c>
      <c r="EV59" s="11">
        <v>71.099999999999994</v>
      </c>
      <c r="EW59" s="11">
        <v>71.099999999999994</v>
      </c>
      <c r="EX59" s="11">
        <v>71.2</v>
      </c>
      <c r="EY59" s="11">
        <v>71.2</v>
      </c>
      <c r="EZ59" s="11">
        <v>71.2</v>
      </c>
      <c r="FA59" s="11">
        <v>71.2</v>
      </c>
      <c r="FB59" s="11">
        <v>71.2</v>
      </c>
      <c r="FC59" s="11">
        <v>71.2</v>
      </c>
      <c r="FD59" s="11">
        <v>71.2</v>
      </c>
      <c r="FE59" s="11">
        <v>71.2</v>
      </c>
      <c r="FF59" s="11">
        <v>71.2</v>
      </c>
      <c r="FG59" s="11">
        <v>71.2</v>
      </c>
      <c r="FH59" s="11">
        <v>71.2</v>
      </c>
      <c r="FI59" s="11">
        <v>71.2</v>
      </c>
      <c r="FJ59" s="11">
        <v>71.2</v>
      </c>
      <c r="FK59" s="11">
        <v>71.2</v>
      </c>
      <c r="FM59" s="11"/>
      <c r="FN59" s="21" t="s">
        <v>322</v>
      </c>
      <c r="FO59" s="11">
        <v>71</v>
      </c>
      <c r="FP59" s="11">
        <v>71</v>
      </c>
      <c r="FQ59" s="11">
        <v>71</v>
      </c>
      <c r="FR59" s="11">
        <v>71.099999999999994</v>
      </c>
      <c r="FS59" s="11">
        <v>71.099999999999994</v>
      </c>
      <c r="FT59" s="11">
        <v>71.099999999999994</v>
      </c>
      <c r="FU59" s="11">
        <v>71.099999999999994</v>
      </c>
      <c r="FV59" s="11">
        <v>71.2</v>
      </c>
      <c r="FW59" s="11">
        <v>71.2</v>
      </c>
      <c r="FX59" s="11">
        <v>71.2</v>
      </c>
      <c r="FY59" s="11">
        <v>71.2</v>
      </c>
      <c r="FZ59" s="11">
        <v>71.2</v>
      </c>
      <c r="GA59" s="11">
        <v>71.2</v>
      </c>
      <c r="GB59" s="11">
        <v>71.2</v>
      </c>
      <c r="GC59" s="11">
        <v>71.2</v>
      </c>
      <c r="GD59" s="11">
        <v>71.2</v>
      </c>
      <c r="GE59" s="11">
        <v>71.2</v>
      </c>
      <c r="GF59" s="11">
        <v>71.2</v>
      </c>
      <c r="GG59" s="11">
        <v>71.2</v>
      </c>
      <c r="GH59" s="11">
        <v>71.2</v>
      </c>
      <c r="GI59" s="11">
        <v>71.2</v>
      </c>
      <c r="GK59" s="11"/>
      <c r="GL59" s="21" t="s">
        <v>322</v>
      </c>
      <c r="GM59" s="11">
        <v>71</v>
      </c>
      <c r="GN59" s="11">
        <v>71</v>
      </c>
      <c r="GO59" s="11">
        <v>71</v>
      </c>
      <c r="GP59" s="11">
        <v>71.099999999999994</v>
      </c>
      <c r="GQ59" s="11">
        <v>71.099999999999994</v>
      </c>
      <c r="GR59" s="11">
        <v>71.099999999999994</v>
      </c>
      <c r="GS59" s="11">
        <v>71.099999999999994</v>
      </c>
      <c r="GT59" s="11">
        <v>71.2</v>
      </c>
      <c r="GU59" s="11">
        <v>71.2</v>
      </c>
      <c r="GV59" s="11">
        <v>71.2</v>
      </c>
      <c r="GW59" s="11">
        <v>71.2</v>
      </c>
      <c r="GX59" s="11">
        <v>71.2</v>
      </c>
      <c r="GY59" s="11">
        <v>71.2</v>
      </c>
      <c r="GZ59" s="11">
        <v>71.2</v>
      </c>
      <c r="HA59" s="11">
        <v>71.2</v>
      </c>
      <c r="HB59" s="11">
        <v>71.2</v>
      </c>
      <c r="HC59" s="11">
        <v>71.2</v>
      </c>
      <c r="HD59" s="11">
        <v>71.2</v>
      </c>
      <c r="HE59" s="11">
        <v>71.2</v>
      </c>
      <c r="HF59" s="11">
        <v>71.2</v>
      </c>
      <c r="HG59" s="11">
        <v>71.2</v>
      </c>
    </row>
    <row r="60" spans="1:215" ht="15">
      <c r="A60" s="300"/>
      <c r="B60" s="300"/>
      <c r="C60" s="1"/>
      <c r="D60" s="1"/>
      <c r="E60" s="1"/>
      <c r="F60" s="1"/>
      <c r="G60" s="1"/>
      <c r="H60" s="1"/>
      <c r="I60" s="1"/>
      <c r="J60" s="1"/>
      <c r="K60" s="1"/>
      <c r="L60" s="1"/>
      <c r="M60" s="1"/>
      <c r="N60" s="1"/>
      <c r="O60" s="1"/>
      <c r="P60" s="1"/>
      <c r="Q60" s="1"/>
      <c r="R60" s="1"/>
      <c r="S60" s="1"/>
      <c r="T60" s="1"/>
      <c r="U60" s="1"/>
      <c r="V60" s="1"/>
      <c r="W60" s="1"/>
      <c r="Y60" s="300"/>
      <c r="Z60" s="300"/>
      <c r="AA60" s="1"/>
      <c r="AB60" s="1"/>
      <c r="AC60" s="1"/>
      <c r="AD60" s="1"/>
      <c r="AE60" s="1"/>
      <c r="AF60" s="1"/>
      <c r="AG60" s="1"/>
      <c r="AH60" s="1"/>
      <c r="AI60" s="1"/>
      <c r="AJ60" s="1"/>
      <c r="AK60" s="1"/>
      <c r="AL60" s="1"/>
      <c r="AM60" s="1"/>
      <c r="AN60" s="1"/>
      <c r="AO60" s="1"/>
      <c r="AP60" s="1"/>
      <c r="AQ60" s="1"/>
      <c r="AR60" s="1"/>
      <c r="AS60" s="1"/>
      <c r="AT60" s="1"/>
      <c r="AU60" s="1"/>
      <c r="AW60" s="310"/>
      <c r="AX60" s="310"/>
      <c r="AY60" s="22"/>
      <c r="AZ60" s="22"/>
      <c r="BA60" s="22"/>
      <c r="BB60" s="22"/>
      <c r="BC60" s="22"/>
      <c r="BD60" s="22"/>
      <c r="BE60" s="22"/>
      <c r="BF60" s="22"/>
      <c r="BG60" s="22"/>
      <c r="BH60" s="22"/>
      <c r="BI60" s="22"/>
      <c r="BJ60" s="22"/>
      <c r="BK60" s="22"/>
      <c r="BL60" s="22"/>
      <c r="BM60" s="22"/>
      <c r="BN60" s="22"/>
      <c r="BO60" s="22"/>
      <c r="BP60" s="22"/>
      <c r="BQ60" s="22"/>
      <c r="BR60" s="22"/>
      <c r="BS60" s="22"/>
      <c r="BT60" s="38"/>
      <c r="BU60" s="310"/>
      <c r="BV60" s="310"/>
      <c r="BW60" s="22"/>
      <c r="BX60" s="22"/>
      <c r="BY60" s="22"/>
      <c r="BZ60" s="22"/>
      <c r="CA60" s="22"/>
      <c r="CB60" s="22"/>
      <c r="CC60" s="22"/>
      <c r="CD60" s="22"/>
      <c r="CE60" s="22"/>
      <c r="CF60" s="22"/>
      <c r="CG60" s="22"/>
      <c r="CH60" s="22"/>
      <c r="CI60" s="22"/>
      <c r="CJ60" s="22"/>
      <c r="CK60" s="22"/>
      <c r="CL60" s="22"/>
      <c r="CM60" s="22"/>
      <c r="CN60" s="22"/>
      <c r="CO60" s="22"/>
      <c r="CP60" s="22"/>
      <c r="CQ60" s="22"/>
      <c r="CR60" s="38"/>
      <c r="CS60" s="310"/>
      <c r="CT60" s="310"/>
      <c r="CU60" s="22"/>
      <c r="CV60" s="22"/>
      <c r="CW60" s="22"/>
      <c r="CX60" s="22"/>
      <c r="CY60" s="22"/>
      <c r="CZ60" s="22"/>
      <c r="DA60" s="22"/>
      <c r="DB60" s="22"/>
      <c r="DC60" s="22"/>
      <c r="DD60" s="22"/>
      <c r="DE60" s="22"/>
      <c r="DF60" s="22"/>
      <c r="DG60" s="22"/>
      <c r="DH60" s="22"/>
      <c r="DI60" s="22"/>
      <c r="DJ60" s="22"/>
      <c r="DK60" s="22"/>
      <c r="DL60" s="22"/>
      <c r="DM60" s="22"/>
      <c r="DN60" s="22"/>
      <c r="DO60" s="22"/>
      <c r="DP60" s="38"/>
      <c r="DQ60" s="310"/>
      <c r="DR60" s="310"/>
      <c r="DS60" s="22"/>
      <c r="DT60" s="22"/>
      <c r="DU60" s="22"/>
      <c r="DV60" s="22"/>
      <c r="DW60" s="22"/>
      <c r="DX60" s="22"/>
      <c r="DY60" s="22"/>
      <c r="DZ60" s="22"/>
      <c r="EA60" s="22"/>
      <c r="EB60" s="22"/>
      <c r="EC60" s="22"/>
      <c r="ED60" s="22"/>
      <c r="EE60" s="22"/>
      <c r="EF60" s="22"/>
      <c r="EG60" s="22"/>
      <c r="EH60" s="22"/>
      <c r="EI60" s="22"/>
      <c r="EJ60" s="22"/>
      <c r="EK60" s="22"/>
      <c r="EL60" s="22"/>
      <c r="EM60" s="22"/>
      <c r="EO60" s="300"/>
      <c r="EP60" s="300"/>
      <c r="EQ60" s="1"/>
      <c r="ER60" s="1"/>
      <c r="ES60" s="1"/>
      <c r="ET60" s="1"/>
      <c r="EU60" s="1"/>
      <c r="EV60" s="1"/>
      <c r="EW60" s="1"/>
      <c r="EX60" s="1"/>
      <c r="EY60" s="1"/>
      <c r="EZ60" s="1"/>
      <c r="FA60" s="1"/>
      <c r="FB60" s="1"/>
      <c r="FC60" s="1"/>
      <c r="FD60" s="1"/>
      <c r="FE60" s="1"/>
      <c r="FF60" s="1"/>
      <c r="FG60" s="1"/>
      <c r="FH60" s="1"/>
      <c r="FI60" s="1"/>
      <c r="FJ60" s="1"/>
      <c r="FK60" s="1"/>
      <c r="FM60" s="300"/>
      <c r="FN60" s="300"/>
      <c r="FO60" s="1"/>
      <c r="FP60" s="1"/>
      <c r="FQ60" s="1"/>
      <c r="FR60" s="1"/>
      <c r="FS60" s="1"/>
      <c r="FT60" s="1"/>
      <c r="FU60" s="1"/>
      <c r="FV60" s="1"/>
      <c r="FW60" s="1"/>
      <c r="FX60" s="1"/>
      <c r="FY60" s="1"/>
      <c r="FZ60" s="1"/>
      <c r="GA60" s="1"/>
      <c r="GB60" s="1"/>
      <c r="GC60" s="1"/>
      <c r="GD60" s="1"/>
      <c r="GE60" s="1"/>
      <c r="GF60" s="1"/>
      <c r="GG60" s="1"/>
      <c r="GH60" s="1"/>
      <c r="GI60" s="1"/>
      <c r="GK60" s="300"/>
      <c r="GL60" s="300"/>
      <c r="GM60" s="1"/>
      <c r="GN60" s="1"/>
      <c r="GO60" s="1"/>
      <c r="GP60" s="1"/>
      <c r="GQ60" s="1"/>
      <c r="GR60" s="1"/>
      <c r="GS60" s="1"/>
      <c r="GT60" s="1"/>
      <c r="GU60" s="1"/>
      <c r="GV60" s="1"/>
      <c r="GW60" s="1"/>
      <c r="GX60" s="1"/>
      <c r="GY60" s="1"/>
      <c r="GZ60" s="1"/>
      <c r="HA60" s="1"/>
      <c r="HB60" s="1"/>
      <c r="HC60" s="1"/>
      <c r="HD60" s="1"/>
      <c r="HE60" s="1"/>
      <c r="HF60" s="1"/>
      <c r="HG60" s="1"/>
    </row>
    <row r="61" spans="1:215" ht="15">
      <c r="A61" s="314" t="s">
        <v>559</v>
      </c>
      <c r="B61" s="314"/>
      <c r="C61" s="1"/>
      <c r="D61" s="1"/>
      <c r="E61" s="1"/>
      <c r="F61" s="1"/>
      <c r="G61" s="1"/>
      <c r="H61" s="1"/>
      <c r="I61" s="1"/>
      <c r="J61" s="1"/>
      <c r="K61" s="1"/>
      <c r="L61" s="1"/>
      <c r="M61" s="1"/>
      <c r="N61" s="1"/>
      <c r="O61" s="1"/>
      <c r="P61" s="1"/>
      <c r="Q61" s="1"/>
      <c r="R61" s="1"/>
      <c r="S61" s="1"/>
      <c r="T61" s="1"/>
      <c r="U61" s="1"/>
      <c r="V61" s="1"/>
      <c r="W61" s="1"/>
      <c r="Y61" s="314" t="s">
        <v>559</v>
      </c>
      <c r="Z61" s="314"/>
      <c r="AA61" s="1"/>
      <c r="AB61" s="1"/>
      <c r="AC61" s="1"/>
      <c r="AD61" s="1"/>
      <c r="AE61" s="1"/>
      <c r="AF61" s="1"/>
      <c r="AG61" s="1"/>
      <c r="AH61" s="1"/>
      <c r="AI61" s="1"/>
      <c r="AJ61" s="1"/>
      <c r="AK61" s="1"/>
      <c r="AL61" s="1"/>
      <c r="AM61" s="1"/>
      <c r="AN61" s="1"/>
      <c r="AO61" s="1"/>
      <c r="AP61" s="1"/>
      <c r="AQ61" s="1"/>
      <c r="AR61" s="1"/>
      <c r="AS61" s="1"/>
      <c r="AT61" s="1"/>
      <c r="AU61" s="1"/>
      <c r="AW61" s="315" t="s">
        <v>560</v>
      </c>
      <c r="AX61" s="315"/>
      <c r="AY61" s="22"/>
      <c r="AZ61" s="22"/>
      <c r="BA61" s="22"/>
      <c r="BB61" s="22"/>
      <c r="BC61" s="22"/>
      <c r="BD61" s="22"/>
      <c r="BE61" s="22"/>
      <c r="BF61" s="22"/>
      <c r="BG61" s="22"/>
      <c r="BH61" s="22"/>
      <c r="BI61" s="22"/>
      <c r="BJ61" s="22"/>
      <c r="BK61" s="22"/>
      <c r="BL61" s="22"/>
      <c r="BM61" s="22"/>
      <c r="BN61" s="22"/>
      <c r="BO61" s="22"/>
      <c r="BP61" s="22"/>
      <c r="BQ61" s="22"/>
      <c r="BR61" s="22"/>
      <c r="BS61" s="22"/>
      <c r="BT61" s="38"/>
      <c r="BU61" s="315" t="s">
        <v>560</v>
      </c>
      <c r="BV61" s="315"/>
      <c r="BW61" s="22"/>
      <c r="BX61" s="22"/>
      <c r="BY61" s="22"/>
      <c r="BZ61" s="22"/>
      <c r="CA61" s="22"/>
      <c r="CB61" s="22"/>
      <c r="CC61" s="22"/>
      <c r="CD61" s="22"/>
      <c r="CE61" s="22"/>
      <c r="CF61" s="22"/>
      <c r="CG61" s="22"/>
      <c r="CH61" s="22"/>
      <c r="CI61" s="22"/>
      <c r="CJ61" s="22"/>
      <c r="CK61" s="22"/>
      <c r="CL61" s="22"/>
      <c r="CM61" s="22"/>
      <c r="CN61" s="22"/>
      <c r="CO61" s="22"/>
      <c r="CP61" s="22"/>
      <c r="CQ61" s="22"/>
      <c r="CR61" s="38"/>
      <c r="CS61" s="315" t="s">
        <v>560</v>
      </c>
      <c r="CT61" s="315"/>
      <c r="CU61" s="22"/>
      <c r="CV61" s="22"/>
      <c r="CW61" s="22"/>
      <c r="CX61" s="22"/>
      <c r="CY61" s="22"/>
      <c r="CZ61" s="22"/>
      <c r="DA61" s="22"/>
      <c r="DB61" s="22"/>
      <c r="DC61" s="22"/>
      <c r="DD61" s="22"/>
      <c r="DE61" s="22"/>
      <c r="DF61" s="22"/>
      <c r="DG61" s="22"/>
      <c r="DH61" s="22"/>
      <c r="DI61" s="22"/>
      <c r="DJ61" s="22"/>
      <c r="DK61" s="22"/>
      <c r="DL61" s="22"/>
      <c r="DM61" s="22"/>
      <c r="DN61" s="22"/>
      <c r="DO61" s="22"/>
      <c r="DP61" s="38"/>
      <c r="DQ61" s="315" t="s">
        <v>560</v>
      </c>
      <c r="DR61" s="315"/>
      <c r="DS61" s="22"/>
      <c r="DT61" s="22"/>
      <c r="DU61" s="22"/>
      <c r="DV61" s="22"/>
      <c r="DW61" s="22"/>
      <c r="DX61" s="22"/>
      <c r="DY61" s="22"/>
      <c r="DZ61" s="22"/>
      <c r="EA61" s="22"/>
      <c r="EB61" s="22"/>
      <c r="EC61" s="22"/>
      <c r="ED61" s="22"/>
      <c r="EE61" s="22"/>
      <c r="EF61" s="22"/>
      <c r="EG61" s="22"/>
      <c r="EH61" s="22"/>
      <c r="EI61" s="22"/>
      <c r="EJ61" s="22"/>
      <c r="EK61" s="22"/>
      <c r="EL61" s="22"/>
      <c r="EM61" s="22"/>
      <c r="EO61" s="314" t="s">
        <v>559</v>
      </c>
      <c r="EP61" s="314"/>
      <c r="EQ61" s="1"/>
      <c r="ER61" s="1"/>
      <c r="ES61" s="1"/>
      <c r="ET61" s="1"/>
      <c r="EU61" s="1"/>
      <c r="EV61" s="1"/>
      <c r="EW61" s="1"/>
      <c r="EX61" s="1"/>
      <c r="EY61" s="1"/>
      <c r="EZ61" s="1"/>
      <c r="FA61" s="1"/>
      <c r="FB61" s="1"/>
      <c r="FC61" s="1"/>
      <c r="FD61" s="1"/>
      <c r="FE61" s="1"/>
      <c r="FF61" s="1"/>
      <c r="FG61" s="1"/>
      <c r="FH61" s="1"/>
      <c r="FI61" s="1"/>
      <c r="FJ61" s="1"/>
      <c r="FK61" s="1"/>
      <c r="FM61" s="314" t="s">
        <v>559</v>
      </c>
      <c r="FN61" s="314"/>
      <c r="FO61" s="1"/>
      <c r="FP61" s="1"/>
      <c r="FQ61" s="1"/>
      <c r="FR61" s="1"/>
      <c r="FS61" s="1"/>
      <c r="FT61" s="1"/>
      <c r="FU61" s="1"/>
      <c r="FV61" s="1"/>
      <c r="FW61" s="1"/>
      <c r="FX61" s="1"/>
      <c r="FY61" s="1"/>
      <c r="FZ61" s="1"/>
      <c r="GA61" s="1"/>
      <c r="GB61" s="1"/>
      <c r="GC61" s="1"/>
      <c r="GD61" s="1"/>
      <c r="GE61" s="1"/>
      <c r="GF61" s="1"/>
      <c r="GG61" s="1"/>
      <c r="GH61" s="1"/>
      <c r="GI61" s="1"/>
      <c r="GK61" s="314" t="s">
        <v>559</v>
      </c>
      <c r="GL61" s="314"/>
      <c r="GM61" s="1"/>
      <c r="GN61" s="1"/>
      <c r="GO61" s="1"/>
      <c r="GP61" s="1"/>
      <c r="GQ61" s="1"/>
      <c r="GR61" s="1"/>
      <c r="GS61" s="1"/>
      <c r="GT61" s="1"/>
      <c r="GU61" s="1"/>
      <c r="GV61" s="1"/>
      <c r="GW61" s="1"/>
      <c r="GX61" s="1"/>
      <c r="GY61" s="1"/>
      <c r="GZ61" s="1"/>
      <c r="HA61" s="1"/>
      <c r="HB61" s="1"/>
      <c r="HC61" s="1"/>
      <c r="HD61" s="1"/>
      <c r="HE61" s="1"/>
      <c r="HF61" s="1"/>
      <c r="HG61" s="1"/>
    </row>
    <row r="62" spans="1:215" ht="15">
      <c r="A62" s="314"/>
      <c r="B62" s="314"/>
      <c r="C62" s="1"/>
      <c r="D62" s="1"/>
      <c r="E62" s="1"/>
      <c r="F62" s="1"/>
      <c r="G62" s="1"/>
      <c r="H62" s="1"/>
      <c r="I62" s="1"/>
      <c r="J62" s="1"/>
      <c r="K62" s="1"/>
      <c r="L62" s="1"/>
      <c r="M62" s="1"/>
      <c r="N62" s="1"/>
      <c r="O62" s="1"/>
      <c r="P62" s="1"/>
      <c r="Q62" s="1"/>
      <c r="R62" s="1"/>
      <c r="S62" s="1"/>
      <c r="T62" s="1"/>
      <c r="U62" s="1"/>
      <c r="V62" s="1"/>
      <c r="W62" s="1"/>
      <c r="Y62" s="314"/>
      <c r="Z62" s="314"/>
      <c r="AA62" s="1"/>
      <c r="AB62" s="1"/>
      <c r="AC62" s="1"/>
      <c r="AD62" s="1"/>
      <c r="AE62" s="1"/>
      <c r="AF62" s="1"/>
      <c r="AG62" s="1"/>
      <c r="AH62" s="1"/>
      <c r="AI62" s="1"/>
      <c r="AJ62" s="1"/>
      <c r="AK62" s="1"/>
      <c r="AL62" s="1"/>
      <c r="AM62" s="1"/>
      <c r="AN62" s="1"/>
      <c r="AO62" s="1"/>
      <c r="AP62" s="1"/>
      <c r="AQ62" s="1"/>
      <c r="AR62" s="1"/>
      <c r="AS62" s="1"/>
      <c r="AT62" s="1"/>
      <c r="AU62" s="1"/>
      <c r="AW62" s="315"/>
      <c r="AX62" s="315"/>
      <c r="AY62" s="22"/>
      <c r="AZ62" s="22"/>
      <c r="BA62" s="22"/>
      <c r="BB62" s="22"/>
      <c r="BC62" s="22"/>
      <c r="BD62" s="22"/>
      <c r="BE62" s="22"/>
      <c r="BF62" s="22"/>
      <c r="BG62" s="22"/>
      <c r="BH62" s="22"/>
      <c r="BI62" s="22"/>
      <c r="BJ62" s="22"/>
      <c r="BK62" s="22"/>
      <c r="BL62" s="22"/>
      <c r="BM62" s="22"/>
      <c r="BN62" s="22"/>
      <c r="BO62" s="22"/>
      <c r="BP62" s="22"/>
      <c r="BQ62" s="22"/>
      <c r="BR62" s="22"/>
      <c r="BS62" s="22"/>
      <c r="BT62" s="38"/>
      <c r="BU62" s="315"/>
      <c r="BV62" s="315"/>
      <c r="BW62" s="22"/>
      <c r="BX62" s="22"/>
      <c r="BY62" s="22"/>
      <c r="BZ62" s="22"/>
      <c r="CA62" s="22"/>
      <c r="CB62" s="22"/>
      <c r="CC62" s="22"/>
      <c r="CD62" s="22"/>
      <c r="CE62" s="22"/>
      <c r="CF62" s="22"/>
      <c r="CG62" s="22"/>
      <c r="CH62" s="22"/>
      <c r="CI62" s="22"/>
      <c r="CJ62" s="22"/>
      <c r="CK62" s="22"/>
      <c r="CL62" s="22"/>
      <c r="CM62" s="22"/>
      <c r="CN62" s="22"/>
      <c r="CO62" s="22"/>
      <c r="CP62" s="22"/>
      <c r="CQ62" s="22"/>
      <c r="CR62" s="38"/>
      <c r="CS62" s="315"/>
      <c r="CT62" s="315"/>
      <c r="CU62" s="22"/>
      <c r="CV62" s="22"/>
      <c r="CW62" s="22"/>
      <c r="CX62" s="22"/>
      <c r="CY62" s="22"/>
      <c r="CZ62" s="22"/>
      <c r="DA62" s="22"/>
      <c r="DB62" s="22"/>
      <c r="DC62" s="22"/>
      <c r="DD62" s="22"/>
      <c r="DE62" s="22"/>
      <c r="DF62" s="22"/>
      <c r="DG62" s="22"/>
      <c r="DH62" s="22"/>
      <c r="DI62" s="22"/>
      <c r="DJ62" s="22"/>
      <c r="DK62" s="22"/>
      <c r="DL62" s="22"/>
      <c r="DM62" s="22"/>
      <c r="DN62" s="22"/>
      <c r="DO62" s="22"/>
      <c r="DP62" s="38"/>
      <c r="DQ62" s="315"/>
      <c r="DR62" s="315"/>
      <c r="DS62" s="22"/>
      <c r="DT62" s="22"/>
      <c r="DU62" s="22"/>
      <c r="DV62" s="22"/>
      <c r="DW62" s="22"/>
      <c r="DX62" s="22"/>
      <c r="DY62" s="22"/>
      <c r="DZ62" s="22"/>
      <c r="EA62" s="22"/>
      <c r="EB62" s="22"/>
      <c r="EC62" s="22"/>
      <c r="ED62" s="22"/>
      <c r="EE62" s="22"/>
      <c r="EF62" s="22"/>
      <c r="EG62" s="22"/>
      <c r="EH62" s="22"/>
      <c r="EI62" s="22"/>
      <c r="EJ62" s="22"/>
      <c r="EK62" s="22"/>
      <c r="EL62" s="22"/>
      <c r="EM62" s="22"/>
      <c r="EO62" s="314"/>
      <c r="EP62" s="314"/>
      <c r="EQ62" s="1"/>
      <c r="ER62" s="1"/>
      <c r="ES62" s="1"/>
      <c r="ET62" s="1"/>
      <c r="EU62" s="1"/>
      <c r="EV62" s="1"/>
      <c r="EW62" s="1"/>
      <c r="EX62" s="1"/>
      <c r="EY62" s="1"/>
      <c r="EZ62" s="1"/>
      <c r="FA62" s="1"/>
      <c r="FB62" s="1"/>
      <c r="FC62" s="1"/>
      <c r="FD62" s="1"/>
      <c r="FE62" s="1"/>
      <c r="FF62" s="1"/>
      <c r="FG62" s="1"/>
      <c r="FH62" s="1"/>
      <c r="FI62" s="1"/>
      <c r="FJ62" s="1"/>
      <c r="FK62" s="1"/>
      <c r="FM62" s="314"/>
      <c r="FN62" s="314"/>
      <c r="FO62" s="1"/>
      <c r="FP62" s="1"/>
      <c r="FQ62" s="1"/>
      <c r="FR62" s="1"/>
      <c r="FS62" s="1"/>
      <c r="FT62" s="1"/>
      <c r="FU62" s="1"/>
      <c r="FV62" s="1"/>
      <c r="FW62" s="1"/>
      <c r="FX62" s="1"/>
      <c r="FY62" s="1"/>
      <c r="FZ62" s="1"/>
      <c r="GA62" s="1"/>
      <c r="GB62" s="1"/>
      <c r="GC62" s="1"/>
      <c r="GD62" s="1"/>
      <c r="GE62" s="1"/>
      <c r="GF62" s="1"/>
      <c r="GG62" s="1"/>
      <c r="GH62" s="1"/>
      <c r="GI62" s="1"/>
      <c r="GK62" s="314"/>
      <c r="GL62" s="314"/>
      <c r="GM62" s="1"/>
      <c r="GN62" s="1"/>
      <c r="GO62" s="1"/>
      <c r="GP62" s="1"/>
      <c r="GQ62" s="1"/>
      <c r="GR62" s="1"/>
      <c r="GS62" s="1"/>
      <c r="GT62" s="1"/>
      <c r="GU62" s="1"/>
      <c r="GV62" s="1"/>
      <c r="GW62" s="1"/>
      <c r="GX62" s="1"/>
      <c r="GY62" s="1"/>
      <c r="GZ62" s="1"/>
      <c r="HA62" s="1"/>
      <c r="HB62" s="1"/>
      <c r="HC62" s="1"/>
      <c r="HD62" s="1"/>
      <c r="HE62" s="1"/>
      <c r="HF62" s="1"/>
      <c r="HG62" s="1"/>
    </row>
    <row r="63" spans="1:215" ht="15">
      <c r="A63" s="314"/>
      <c r="B63" s="314"/>
      <c r="C63" s="1"/>
      <c r="D63" s="1"/>
      <c r="E63" s="1"/>
      <c r="F63" s="1"/>
      <c r="G63" s="1"/>
      <c r="H63" s="1"/>
      <c r="I63" s="1"/>
      <c r="J63" s="1"/>
      <c r="K63" s="1"/>
      <c r="L63" s="1"/>
      <c r="M63" s="1"/>
      <c r="N63" s="1"/>
      <c r="O63" s="1"/>
      <c r="P63" s="1"/>
      <c r="Q63" s="1"/>
      <c r="R63" s="1"/>
      <c r="S63" s="1"/>
      <c r="T63" s="1"/>
      <c r="U63" s="1"/>
      <c r="V63" s="1"/>
      <c r="W63" s="1"/>
      <c r="Y63" s="314"/>
      <c r="Z63" s="314"/>
      <c r="AA63" s="1"/>
      <c r="AB63" s="1"/>
      <c r="AC63" s="1"/>
      <c r="AD63" s="1"/>
      <c r="AE63" s="1"/>
      <c r="AF63" s="1"/>
      <c r="AG63" s="1"/>
      <c r="AH63" s="1"/>
      <c r="AI63" s="1"/>
      <c r="AJ63" s="1"/>
      <c r="AK63" s="1"/>
      <c r="AL63" s="1"/>
      <c r="AM63" s="1"/>
      <c r="AN63" s="1"/>
      <c r="AO63" s="1"/>
      <c r="AP63" s="1"/>
      <c r="AQ63" s="1"/>
      <c r="AR63" s="1"/>
      <c r="AS63" s="1"/>
      <c r="AT63" s="1"/>
      <c r="AU63" s="1"/>
      <c r="AW63" s="315"/>
      <c r="AX63" s="315"/>
      <c r="AY63" s="22"/>
      <c r="AZ63" s="22"/>
      <c r="BA63" s="22"/>
      <c r="BB63" s="22"/>
      <c r="BC63" s="22"/>
      <c r="BD63" s="22"/>
      <c r="BE63" s="22"/>
      <c r="BF63" s="22"/>
      <c r="BG63" s="22"/>
      <c r="BH63" s="22"/>
      <c r="BI63" s="22"/>
      <c r="BJ63" s="22"/>
      <c r="BK63" s="22"/>
      <c r="BL63" s="22"/>
      <c r="BM63" s="22"/>
      <c r="BN63" s="22"/>
      <c r="BO63" s="22"/>
      <c r="BP63" s="22"/>
      <c r="BQ63" s="22"/>
      <c r="BR63" s="22"/>
      <c r="BS63" s="22"/>
      <c r="BT63" s="38"/>
      <c r="BU63" s="315"/>
      <c r="BV63" s="315"/>
      <c r="BW63" s="22"/>
      <c r="BX63" s="22"/>
      <c r="BY63" s="22"/>
      <c r="BZ63" s="22"/>
      <c r="CA63" s="22"/>
      <c r="CB63" s="22"/>
      <c r="CC63" s="22"/>
      <c r="CD63" s="22"/>
      <c r="CE63" s="22"/>
      <c r="CF63" s="22"/>
      <c r="CG63" s="22"/>
      <c r="CH63" s="22"/>
      <c r="CI63" s="22"/>
      <c r="CJ63" s="22"/>
      <c r="CK63" s="22"/>
      <c r="CL63" s="22"/>
      <c r="CM63" s="22"/>
      <c r="CN63" s="22"/>
      <c r="CO63" s="22"/>
      <c r="CP63" s="22"/>
      <c r="CQ63" s="22"/>
      <c r="CR63" s="38"/>
      <c r="CS63" s="315"/>
      <c r="CT63" s="315"/>
      <c r="CU63" s="22"/>
      <c r="CV63" s="22"/>
      <c r="CW63" s="22"/>
      <c r="CX63" s="22"/>
      <c r="CY63" s="22"/>
      <c r="CZ63" s="22"/>
      <c r="DA63" s="22"/>
      <c r="DB63" s="22"/>
      <c r="DC63" s="22"/>
      <c r="DD63" s="22"/>
      <c r="DE63" s="22"/>
      <c r="DF63" s="22"/>
      <c r="DG63" s="22"/>
      <c r="DH63" s="22"/>
      <c r="DI63" s="22"/>
      <c r="DJ63" s="22"/>
      <c r="DK63" s="22"/>
      <c r="DL63" s="22"/>
      <c r="DM63" s="22"/>
      <c r="DN63" s="22"/>
      <c r="DO63" s="22"/>
      <c r="DP63" s="38"/>
      <c r="DQ63" s="315"/>
      <c r="DR63" s="315"/>
      <c r="DS63" s="22"/>
      <c r="DT63" s="22"/>
      <c r="DU63" s="22"/>
      <c r="DV63" s="22"/>
      <c r="DW63" s="22"/>
      <c r="DX63" s="22"/>
      <c r="DY63" s="22"/>
      <c r="DZ63" s="22"/>
      <c r="EA63" s="22"/>
      <c r="EB63" s="22"/>
      <c r="EC63" s="22"/>
      <c r="ED63" s="22"/>
      <c r="EE63" s="22"/>
      <c r="EF63" s="22"/>
      <c r="EG63" s="22"/>
      <c r="EH63" s="22"/>
      <c r="EI63" s="22"/>
      <c r="EJ63" s="22"/>
      <c r="EK63" s="22"/>
      <c r="EL63" s="22"/>
      <c r="EM63" s="22"/>
      <c r="EO63" s="314"/>
      <c r="EP63" s="314"/>
      <c r="EQ63" s="1"/>
      <c r="ER63" s="1"/>
      <c r="ES63" s="1"/>
      <c r="ET63" s="1"/>
      <c r="EU63" s="1"/>
      <c r="EV63" s="1"/>
      <c r="EW63" s="1"/>
      <c r="EX63" s="1"/>
      <c r="EY63" s="1"/>
      <c r="EZ63" s="1"/>
      <c r="FA63" s="1"/>
      <c r="FB63" s="1"/>
      <c r="FC63" s="1"/>
      <c r="FD63" s="1"/>
      <c r="FE63" s="1"/>
      <c r="FF63" s="1"/>
      <c r="FG63" s="1"/>
      <c r="FH63" s="1"/>
      <c r="FI63" s="1"/>
      <c r="FJ63" s="1"/>
      <c r="FK63" s="1"/>
      <c r="FM63" s="314"/>
      <c r="FN63" s="314"/>
      <c r="FO63" s="1"/>
      <c r="FP63" s="1"/>
      <c r="FQ63" s="1"/>
      <c r="FR63" s="1"/>
      <c r="FS63" s="1"/>
      <c r="FT63" s="1"/>
      <c r="FU63" s="1"/>
      <c r="FV63" s="1"/>
      <c r="FW63" s="1"/>
      <c r="FX63" s="1"/>
      <c r="FY63" s="1"/>
      <c r="FZ63" s="1"/>
      <c r="GA63" s="1"/>
      <c r="GB63" s="1"/>
      <c r="GC63" s="1"/>
      <c r="GD63" s="1"/>
      <c r="GE63" s="1"/>
      <c r="GF63" s="1"/>
      <c r="GG63" s="1"/>
      <c r="GH63" s="1"/>
      <c r="GI63" s="1"/>
      <c r="GK63" s="314"/>
      <c r="GL63" s="314"/>
      <c r="GM63" s="1"/>
      <c r="GN63" s="1"/>
      <c r="GO63" s="1"/>
      <c r="GP63" s="1"/>
      <c r="GQ63" s="1"/>
      <c r="GR63" s="1"/>
      <c r="GS63" s="1"/>
      <c r="GT63" s="1"/>
      <c r="GU63" s="1"/>
      <c r="GV63" s="1"/>
      <c r="GW63" s="1"/>
      <c r="GX63" s="1"/>
      <c r="GY63" s="1"/>
      <c r="GZ63" s="1"/>
      <c r="HA63" s="1"/>
      <c r="HB63" s="1"/>
      <c r="HC63" s="1"/>
      <c r="HD63" s="1"/>
      <c r="HE63" s="1"/>
      <c r="HF63" s="1"/>
      <c r="HG63" s="1"/>
    </row>
  </sheetData>
  <mergeCells count="279">
    <mergeCell ref="A63:B63"/>
    <mergeCell ref="Y63:Z63"/>
    <mergeCell ref="AW63:AX63"/>
    <mergeCell ref="BU63:BV63"/>
    <mergeCell ref="CS63:CT63"/>
    <mergeCell ref="DQ63:DR63"/>
    <mergeCell ref="EO63:EP63"/>
    <mergeCell ref="FM63:FN63"/>
    <mergeCell ref="GK63:GL63"/>
    <mergeCell ref="A62:B62"/>
    <mergeCell ref="Y62:Z62"/>
    <mergeCell ref="AW62:AX62"/>
    <mergeCell ref="BU62:BV62"/>
    <mergeCell ref="CS62:CT62"/>
    <mergeCell ref="DQ62:DR62"/>
    <mergeCell ref="EO62:EP62"/>
    <mergeCell ref="FM62:FN62"/>
    <mergeCell ref="GK62:GL62"/>
    <mergeCell ref="A61:B61"/>
    <mergeCell ref="Y61:Z61"/>
    <mergeCell ref="AW61:AX61"/>
    <mergeCell ref="BU61:BV61"/>
    <mergeCell ref="CS61:CT61"/>
    <mergeCell ref="DQ61:DR61"/>
    <mergeCell ref="EO61:EP61"/>
    <mergeCell ref="FM61:FN61"/>
    <mergeCell ref="GK61:GL61"/>
    <mergeCell ref="A60:B60"/>
    <mergeCell ref="Y60:Z60"/>
    <mergeCell ref="AW60:AX60"/>
    <mergeCell ref="BU60:BV60"/>
    <mergeCell ref="CS60:CT60"/>
    <mergeCell ref="DQ60:DR60"/>
    <mergeCell ref="EO60:EP60"/>
    <mergeCell ref="FM60:FN60"/>
    <mergeCell ref="GK60:GL60"/>
    <mergeCell ref="A58:B58"/>
    <mergeCell ref="Y58:Z58"/>
    <mergeCell ref="AW58:AX58"/>
    <mergeCell ref="BU58:BV58"/>
    <mergeCell ref="CS58:CT58"/>
    <mergeCell ref="DQ58:DR58"/>
    <mergeCell ref="EO58:EP58"/>
    <mergeCell ref="FM58:FN58"/>
    <mergeCell ref="GK58:GL58"/>
    <mergeCell ref="A56:B56"/>
    <mergeCell ref="Y56:Z56"/>
    <mergeCell ref="AW56:AX56"/>
    <mergeCell ref="BU56:BV56"/>
    <mergeCell ref="CS56:CT56"/>
    <mergeCell ref="DQ56:DR56"/>
    <mergeCell ref="EO56:EP56"/>
    <mergeCell ref="FM56:FN56"/>
    <mergeCell ref="GK56:GL56"/>
    <mergeCell ref="A55:B55"/>
    <mergeCell ref="Y55:Z55"/>
    <mergeCell ref="AW55:AX55"/>
    <mergeCell ref="BU55:BV55"/>
    <mergeCell ref="CS55:CT55"/>
    <mergeCell ref="DQ55:DR55"/>
    <mergeCell ref="EO55:EP55"/>
    <mergeCell ref="FM55:FN55"/>
    <mergeCell ref="GK55:GL55"/>
    <mergeCell ref="A53:B53"/>
    <mergeCell ref="Y53:Z53"/>
    <mergeCell ref="AW53:AX53"/>
    <mergeCell ref="BU53:BV53"/>
    <mergeCell ref="CS53:CT53"/>
    <mergeCell ref="DQ53:DR53"/>
    <mergeCell ref="EO53:EP53"/>
    <mergeCell ref="FM53:FN53"/>
    <mergeCell ref="GK53:GL53"/>
    <mergeCell ref="A50:B50"/>
    <mergeCell ref="Y50:Z50"/>
    <mergeCell ref="AW50:AX50"/>
    <mergeCell ref="BU50:BV50"/>
    <mergeCell ref="CS50:CT50"/>
    <mergeCell ref="DQ50:DR50"/>
    <mergeCell ref="EO50:EP50"/>
    <mergeCell ref="FM50:FN50"/>
    <mergeCell ref="GK50:GL50"/>
    <mergeCell ref="A48:B48"/>
    <mergeCell ref="Y48:Z48"/>
    <mergeCell ref="AW48:AX48"/>
    <mergeCell ref="BU48:BV48"/>
    <mergeCell ref="CS48:CT48"/>
    <mergeCell ref="DQ48:DR48"/>
    <mergeCell ref="EO48:EP48"/>
    <mergeCell ref="FM48:FN48"/>
    <mergeCell ref="GK48:GL48"/>
    <mergeCell ref="A47:B47"/>
    <mergeCell ref="Y47:Z47"/>
    <mergeCell ref="AW47:AX47"/>
    <mergeCell ref="BU47:BV47"/>
    <mergeCell ref="CS47:CT47"/>
    <mergeCell ref="DQ47:DR47"/>
    <mergeCell ref="EO47:EP47"/>
    <mergeCell ref="FM47:FN47"/>
    <mergeCell ref="GK47:GL47"/>
    <mergeCell ref="A46:B46"/>
    <mergeCell ref="Y46:Z46"/>
    <mergeCell ref="AW46:AX46"/>
    <mergeCell ref="BU46:BV46"/>
    <mergeCell ref="CS46:CT46"/>
    <mergeCell ref="DQ46:DR46"/>
    <mergeCell ref="EO46:EP46"/>
    <mergeCell ref="FM46:FN46"/>
    <mergeCell ref="GK46:GL46"/>
    <mergeCell ref="A44:B44"/>
    <mergeCell ref="Y44:Z44"/>
    <mergeCell ref="AW44:AX44"/>
    <mergeCell ref="BU44:BV44"/>
    <mergeCell ref="CS44:CT44"/>
    <mergeCell ref="DQ44:DR44"/>
    <mergeCell ref="EO44:EP44"/>
    <mergeCell ref="FM44:FN44"/>
    <mergeCell ref="GK44:GL44"/>
    <mergeCell ref="A38:B38"/>
    <mergeCell ref="Y38:Z38"/>
    <mergeCell ref="AW38:AX38"/>
    <mergeCell ref="BU38:BV38"/>
    <mergeCell ref="CS38:CT38"/>
    <mergeCell ref="DQ38:DR38"/>
    <mergeCell ref="EO38:EP38"/>
    <mergeCell ref="FM38:FN38"/>
    <mergeCell ref="GK38:GL38"/>
    <mergeCell ref="A31:B31"/>
    <mergeCell ref="Y31:Z31"/>
    <mergeCell ref="AW31:AX31"/>
    <mergeCell ref="BU31:BV31"/>
    <mergeCell ref="CS31:CT31"/>
    <mergeCell ref="DQ31:DR31"/>
    <mergeCell ref="EO31:EP31"/>
    <mergeCell ref="FM31:FN31"/>
    <mergeCell ref="GK31:GL31"/>
    <mergeCell ref="A30:B30"/>
    <mergeCell ref="Y30:Z30"/>
    <mergeCell ref="AW30:AX30"/>
    <mergeCell ref="BU30:BV30"/>
    <mergeCell ref="CS30:CT30"/>
    <mergeCell ref="DQ30:DR30"/>
    <mergeCell ref="EO30:EP30"/>
    <mergeCell ref="FM30:FN30"/>
    <mergeCell ref="GK30:GL30"/>
    <mergeCell ref="A28:B28"/>
    <mergeCell ref="Y28:Z28"/>
    <mergeCell ref="AW28:AX28"/>
    <mergeCell ref="BU28:BV28"/>
    <mergeCell ref="CS28:CT28"/>
    <mergeCell ref="DQ28:DR28"/>
    <mergeCell ref="EO28:EP28"/>
    <mergeCell ref="FM28:FN28"/>
    <mergeCell ref="GK28:GL28"/>
    <mergeCell ref="A25:B25"/>
    <mergeCell ref="Y25:Z25"/>
    <mergeCell ref="AW25:AX25"/>
    <mergeCell ref="BU25:BV25"/>
    <mergeCell ref="CS25:CT25"/>
    <mergeCell ref="DQ25:DR25"/>
    <mergeCell ref="EO25:EP25"/>
    <mergeCell ref="FM25:FN25"/>
    <mergeCell ref="GK25:GL25"/>
    <mergeCell ref="A19:B19"/>
    <mergeCell ref="Y19:Z19"/>
    <mergeCell ref="AW19:AX19"/>
    <mergeCell ref="BU19:BV19"/>
    <mergeCell ref="CS19:CT19"/>
    <mergeCell ref="DQ19:DR19"/>
    <mergeCell ref="EO19:EP19"/>
    <mergeCell ref="FM19:FN19"/>
    <mergeCell ref="GK19:GL19"/>
    <mergeCell ref="A12:B12"/>
    <mergeCell ref="Y12:Z12"/>
    <mergeCell ref="AW12:AX12"/>
    <mergeCell ref="BU12:BV12"/>
    <mergeCell ref="CS12:CT12"/>
    <mergeCell ref="DQ12:DR12"/>
    <mergeCell ref="EO12:EP12"/>
    <mergeCell ref="FM12:FN12"/>
    <mergeCell ref="GK12:GL12"/>
    <mergeCell ref="A11:B11"/>
    <mergeCell ref="Y11:Z11"/>
    <mergeCell ref="AW11:AX11"/>
    <mergeCell ref="BU11:BV11"/>
    <mergeCell ref="CS11:CT11"/>
    <mergeCell ref="DQ11:DR11"/>
    <mergeCell ref="EO11:EP11"/>
    <mergeCell ref="FM11:FN11"/>
    <mergeCell ref="GK11:GL11"/>
    <mergeCell ref="A10:B10"/>
    <mergeCell ref="Y10:Z10"/>
    <mergeCell ref="AW10:AX10"/>
    <mergeCell ref="BU10:BV10"/>
    <mergeCell ref="CS10:CT10"/>
    <mergeCell ref="DQ10:DR10"/>
    <mergeCell ref="EO10:EP10"/>
    <mergeCell ref="FM10:FN10"/>
    <mergeCell ref="GK10:GL10"/>
    <mergeCell ref="A9:B9"/>
    <mergeCell ref="Y9:Z9"/>
    <mergeCell ref="AW9:AX9"/>
    <mergeCell ref="BU9:BV9"/>
    <mergeCell ref="CS9:CT9"/>
    <mergeCell ref="DQ9:DR9"/>
    <mergeCell ref="EO9:EP9"/>
    <mergeCell ref="FM9:FN9"/>
    <mergeCell ref="GK9:GL9"/>
    <mergeCell ref="A8:B8"/>
    <mergeCell ref="Y8:Z8"/>
    <mergeCell ref="AW8:AX8"/>
    <mergeCell ref="BU8:BV8"/>
    <mergeCell ref="CS8:CT8"/>
    <mergeCell ref="DQ8:DR8"/>
    <mergeCell ref="EO8:EP8"/>
    <mergeCell ref="FM8:FN8"/>
    <mergeCell ref="GK8:GL8"/>
    <mergeCell ref="A7:B7"/>
    <mergeCell ref="Y7:Z7"/>
    <mergeCell ref="AW7:AX7"/>
    <mergeCell ref="BU7:BV7"/>
    <mergeCell ref="CS7:CT7"/>
    <mergeCell ref="DQ7:DR7"/>
    <mergeCell ref="EO7:EP7"/>
    <mergeCell ref="FM7:FN7"/>
    <mergeCell ref="GK7:GL7"/>
    <mergeCell ref="A6:B6"/>
    <mergeCell ref="Y6:Z6"/>
    <mergeCell ref="AW6:AX6"/>
    <mergeCell ref="BU6:BV6"/>
    <mergeCell ref="CS6:CT6"/>
    <mergeCell ref="DQ6:DR6"/>
    <mergeCell ref="EO6:EP6"/>
    <mergeCell ref="FM6:FN6"/>
    <mergeCell ref="GK6:GL6"/>
    <mergeCell ref="A5:B5"/>
    <mergeCell ref="Y5:Z5"/>
    <mergeCell ref="AW5:AX5"/>
    <mergeCell ref="BU5:BV5"/>
    <mergeCell ref="CS5:CT5"/>
    <mergeCell ref="DQ5:DR5"/>
    <mergeCell ref="EO5:EP5"/>
    <mergeCell ref="FM5:FN5"/>
    <mergeCell ref="GK5:GL5"/>
    <mergeCell ref="A4:B4"/>
    <mergeCell ref="Y4:Z4"/>
    <mergeCell ref="AW4:AX4"/>
    <mergeCell ref="BU4:BV4"/>
    <mergeCell ref="CS4:CT4"/>
    <mergeCell ref="DQ4:DR4"/>
    <mergeCell ref="EO4:EP4"/>
    <mergeCell ref="FM4:FN4"/>
    <mergeCell ref="GK4:GL4"/>
    <mergeCell ref="A3:B3"/>
    <mergeCell ref="Y3:Z3"/>
    <mergeCell ref="AW3:AX3"/>
    <mergeCell ref="BU3:BV3"/>
    <mergeCell ref="CS3:CT3"/>
    <mergeCell ref="DQ3:DR3"/>
    <mergeCell ref="EO3:EP3"/>
    <mergeCell ref="FM3:FN3"/>
    <mergeCell ref="GK3:GL3"/>
    <mergeCell ref="A2:B2"/>
    <mergeCell ref="Y2:Z2"/>
    <mergeCell ref="AW2:AX2"/>
    <mergeCell ref="BU2:BV2"/>
    <mergeCell ref="CS2:CT2"/>
    <mergeCell ref="DQ2:DR2"/>
    <mergeCell ref="EO2:EP2"/>
    <mergeCell ref="FM2:FN2"/>
    <mergeCell ref="GK2:GL2"/>
    <mergeCell ref="A1:B1"/>
    <mergeCell ref="Y1:Z1"/>
    <mergeCell ref="AW1:AX1"/>
    <mergeCell ref="BU1:BV1"/>
    <mergeCell ref="CS1:CT1"/>
    <mergeCell ref="DQ1:DR1"/>
    <mergeCell ref="EO1:EP1"/>
    <mergeCell ref="FM1:FN1"/>
    <mergeCell ref="GK1:GL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E44"/>
  <sheetViews>
    <sheetView workbookViewId="0">
      <selection activeCell="IG17" sqref="IG17"/>
    </sheetView>
  </sheetViews>
  <sheetFormatPr defaultColWidth="9" defaultRowHeight="12.75"/>
  <cols>
    <col min="4" max="22" width="9" hidden="1"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 min="220" max="238" width="9" hidden="1" customWidth="1"/>
  </cols>
  <sheetData>
    <row r="1" spans="1:239" ht="15">
      <c r="A1" s="300"/>
      <c r="B1" s="300"/>
      <c r="C1" s="1"/>
      <c r="D1" s="1"/>
      <c r="E1" s="1"/>
      <c r="F1" s="1"/>
      <c r="G1" s="1"/>
      <c r="H1" s="1"/>
      <c r="I1" s="1"/>
      <c r="J1" s="1"/>
      <c r="K1" s="1"/>
      <c r="L1" s="1"/>
      <c r="M1" s="1"/>
      <c r="N1" s="1"/>
      <c r="O1" s="1"/>
      <c r="P1" s="1"/>
      <c r="Q1" s="1"/>
      <c r="R1" s="1"/>
      <c r="S1" s="1"/>
      <c r="T1" s="1"/>
      <c r="U1" s="1"/>
      <c r="V1" s="1"/>
      <c r="W1" s="1"/>
      <c r="Y1" s="300"/>
      <c r="Z1" s="300"/>
      <c r="AA1" s="1"/>
      <c r="AB1" s="1"/>
      <c r="AC1" s="1"/>
      <c r="AD1" s="1"/>
      <c r="AE1" s="1"/>
      <c r="AF1" s="1"/>
      <c r="AG1" s="1"/>
      <c r="AH1" s="1"/>
      <c r="AI1" s="1"/>
      <c r="AJ1" s="1"/>
      <c r="AK1" s="1"/>
      <c r="AL1" s="1"/>
      <c r="AM1" s="1"/>
      <c r="AN1" s="1"/>
      <c r="AO1" s="1"/>
      <c r="AP1" s="1"/>
      <c r="AQ1" s="1"/>
      <c r="AR1" s="1"/>
      <c r="AS1" s="1"/>
      <c r="AT1" s="1"/>
      <c r="AU1" s="1"/>
      <c r="AW1" s="300"/>
      <c r="AX1" s="300"/>
      <c r="AY1" s="1"/>
      <c r="AZ1" s="1"/>
      <c r="BA1" s="1"/>
      <c r="BB1" s="1"/>
      <c r="BC1" s="1"/>
      <c r="BD1" s="1"/>
      <c r="BE1" s="1"/>
      <c r="BF1" s="1"/>
      <c r="BG1" s="1"/>
      <c r="BH1" s="1"/>
      <c r="BI1" s="1"/>
      <c r="BJ1" s="1"/>
      <c r="BK1" s="1"/>
      <c r="BL1" s="1"/>
      <c r="BM1" s="1"/>
      <c r="BN1" s="1"/>
      <c r="BO1" s="1"/>
      <c r="BP1" s="1"/>
      <c r="BQ1" s="1"/>
      <c r="BR1" s="1"/>
      <c r="BS1" s="1"/>
      <c r="BU1" s="300"/>
      <c r="BV1" s="300"/>
      <c r="BW1" s="1"/>
      <c r="BX1" s="1"/>
      <c r="BY1" s="1"/>
      <c r="BZ1" s="1"/>
      <c r="CA1" s="1"/>
      <c r="CB1" s="1"/>
      <c r="CC1" s="1"/>
      <c r="CD1" s="1"/>
      <c r="CE1" s="1"/>
      <c r="CF1" s="1"/>
      <c r="CG1" s="1"/>
      <c r="CH1" s="1"/>
      <c r="CI1" s="1"/>
      <c r="CJ1" s="1"/>
      <c r="CK1" s="1"/>
      <c r="CL1" s="1"/>
      <c r="CM1" s="1"/>
      <c r="CN1" s="1"/>
      <c r="CO1" s="1"/>
      <c r="CP1" s="1"/>
      <c r="CQ1" s="1"/>
      <c r="CS1" s="300"/>
      <c r="CT1" s="300"/>
      <c r="CU1" s="1"/>
      <c r="CV1" s="1"/>
      <c r="CW1" s="1"/>
      <c r="CX1" s="1"/>
      <c r="CY1" s="1"/>
      <c r="CZ1" s="1"/>
      <c r="DA1" s="1"/>
      <c r="DB1" s="1"/>
      <c r="DC1" s="1"/>
      <c r="DD1" s="1"/>
      <c r="DE1" s="1"/>
      <c r="DF1" s="1"/>
      <c r="DG1" s="1"/>
      <c r="DH1" s="1"/>
      <c r="DI1" s="1"/>
      <c r="DJ1" s="1"/>
      <c r="DK1" s="1"/>
      <c r="DL1" s="1"/>
      <c r="DM1" s="1"/>
      <c r="DN1" s="1"/>
      <c r="DO1" s="1"/>
      <c r="DQ1" s="300"/>
      <c r="DR1" s="300"/>
      <c r="DS1" s="1"/>
      <c r="DT1" s="1"/>
      <c r="DU1" s="1"/>
      <c r="DV1" s="1"/>
      <c r="DW1" s="1"/>
      <c r="DX1" s="1"/>
      <c r="DY1" s="1"/>
      <c r="DZ1" s="1"/>
      <c r="EA1" s="1"/>
      <c r="EB1" s="1"/>
      <c r="EC1" s="1"/>
      <c r="ED1" s="1"/>
      <c r="EE1" s="1"/>
      <c r="EF1" s="1"/>
      <c r="EG1" s="1"/>
      <c r="EH1" s="1"/>
      <c r="EI1" s="1"/>
      <c r="EJ1" s="1"/>
      <c r="EK1" s="1"/>
      <c r="EL1" s="1"/>
      <c r="EM1" s="1"/>
      <c r="EO1" s="300"/>
      <c r="EP1" s="300"/>
      <c r="EQ1" s="1"/>
      <c r="ER1" s="1"/>
      <c r="ES1" s="1"/>
      <c r="ET1" s="1"/>
      <c r="EU1" s="1"/>
      <c r="EV1" s="1"/>
      <c r="EW1" s="1"/>
      <c r="EX1" s="1"/>
      <c r="EY1" s="1"/>
      <c r="EZ1" s="1"/>
      <c r="FA1" s="1"/>
      <c r="FB1" s="1"/>
      <c r="FC1" s="1"/>
      <c r="FD1" s="1"/>
      <c r="FE1" s="1"/>
      <c r="FF1" s="1"/>
      <c r="FG1" s="1"/>
      <c r="FH1" s="1"/>
      <c r="FI1" s="1"/>
      <c r="FJ1" s="1"/>
      <c r="FK1" s="1"/>
      <c r="FM1" s="300"/>
      <c r="FN1" s="300"/>
      <c r="FO1" s="1"/>
      <c r="FP1" s="1"/>
      <c r="FQ1" s="1"/>
      <c r="FR1" s="1"/>
      <c r="FS1" s="1"/>
      <c r="FT1" s="1"/>
      <c r="FU1" s="1"/>
      <c r="FV1" s="1"/>
      <c r="FW1" s="1"/>
      <c r="FX1" s="1"/>
      <c r="FY1" s="1"/>
      <c r="FZ1" s="1"/>
      <c r="GA1" s="1"/>
      <c r="GB1" s="1"/>
      <c r="GC1" s="1"/>
      <c r="GD1" s="1"/>
      <c r="GE1" s="1"/>
      <c r="GF1" s="1"/>
      <c r="GG1" s="1"/>
      <c r="GH1" s="1"/>
      <c r="GI1" s="1"/>
      <c r="GK1" s="300"/>
      <c r="GL1" s="300"/>
      <c r="GM1" s="1"/>
      <c r="GN1" s="1"/>
      <c r="GO1" s="1"/>
      <c r="GP1" s="1"/>
      <c r="GQ1" s="1"/>
      <c r="GR1" s="1"/>
      <c r="GS1" s="1"/>
      <c r="GT1" s="1"/>
      <c r="GU1" s="1"/>
      <c r="GV1" s="1"/>
      <c r="GW1" s="1"/>
      <c r="GX1" s="1"/>
      <c r="GY1" s="1"/>
      <c r="GZ1" s="1"/>
      <c r="HA1" s="1"/>
      <c r="HB1" s="1"/>
      <c r="HC1" s="1"/>
      <c r="HD1" s="1"/>
      <c r="HE1" s="1"/>
      <c r="HF1" s="1"/>
      <c r="HG1" s="1"/>
      <c r="HI1" s="300"/>
      <c r="HJ1" s="300"/>
      <c r="HK1" s="1"/>
      <c r="HL1" s="1"/>
      <c r="HM1" s="1"/>
      <c r="HN1" s="1"/>
      <c r="HO1" s="1"/>
      <c r="HP1" s="1"/>
      <c r="HQ1" s="1"/>
      <c r="HR1" s="1"/>
      <c r="HS1" s="1"/>
      <c r="HT1" s="1"/>
      <c r="HU1" s="1"/>
      <c r="HV1" s="1"/>
      <c r="HW1" s="1"/>
      <c r="HX1" s="1"/>
      <c r="HY1" s="1"/>
      <c r="HZ1" s="1"/>
      <c r="IA1" s="1"/>
      <c r="IB1" s="1"/>
      <c r="IC1" s="1"/>
      <c r="ID1" s="1"/>
      <c r="IE1" s="1"/>
    </row>
    <row r="2" spans="1:239" ht="15">
      <c r="A2" s="300"/>
      <c r="B2" s="300"/>
      <c r="C2" s="1"/>
      <c r="D2" s="1"/>
      <c r="E2" s="1"/>
      <c r="F2" s="1"/>
      <c r="G2" s="1"/>
      <c r="H2" s="1"/>
      <c r="I2" s="1"/>
      <c r="J2" s="1"/>
      <c r="K2" s="1"/>
      <c r="L2" s="1"/>
      <c r="M2" s="1"/>
      <c r="N2" s="1"/>
      <c r="O2" s="1"/>
      <c r="P2" s="1"/>
      <c r="Q2" s="1"/>
      <c r="R2" s="1"/>
      <c r="S2" s="1"/>
      <c r="T2" s="1"/>
      <c r="U2" s="1"/>
      <c r="V2" s="1"/>
      <c r="W2" s="1"/>
      <c r="Y2" s="300"/>
      <c r="Z2" s="300"/>
      <c r="AA2" s="1"/>
      <c r="AB2" s="1"/>
      <c r="AC2" s="1"/>
      <c r="AD2" s="1"/>
      <c r="AE2" s="1"/>
      <c r="AF2" s="1"/>
      <c r="AG2" s="1"/>
      <c r="AH2" s="1"/>
      <c r="AI2" s="1"/>
      <c r="AJ2" s="1"/>
      <c r="AK2" s="1"/>
      <c r="AL2" s="1"/>
      <c r="AM2" s="1"/>
      <c r="AN2" s="1"/>
      <c r="AO2" s="1"/>
      <c r="AP2" s="1"/>
      <c r="AQ2" s="1"/>
      <c r="AR2" s="1"/>
      <c r="AS2" s="1"/>
      <c r="AT2" s="1"/>
      <c r="AU2" s="1"/>
      <c r="AW2" s="300"/>
      <c r="AX2" s="300"/>
      <c r="AY2" s="1"/>
      <c r="AZ2" s="1"/>
      <c r="BA2" s="1"/>
      <c r="BB2" s="1"/>
      <c r="BC2" s="1"/>
      <c r="BD2" s="1"/>
      <c r="BE2" s="1"/>
      <c r="BF2" s="1"/>
      <c r="BG2" s="1"/>
      <c r="BH2" s="1"/>
      <c r="BI2" s="1"/>
      <c r="BJ2" s="1"/>
      <c r="BK2" s="1"/>
      <c r="BL2" s="1"/>
      <c r="BM2" s="1"/>
      <c r="BN2" s="1"/>
      <c r="BO2" s="1"/>
      <c r="BP2" s="1"/>
      <c r="BQ2" s="1"/>
      <c r="BR2" s="1"/>
      <c r="BS2" s="1"/>
      <c r="BU2" s="300"/>
      <c r="BV2" s="300"/>
      <c r="BW2" s="1"/>
      <c r="BX2" s="1"/>
      <c r="BY2" s="1"/>
      <c r="BZ2" s="1"/>
      <c r="CA2" s="1"/>
      <c r="CB2" s="1"/>
      <c r="CC2" s="1"/>
      <c r="CD2" s="1"/>
      <c r="CE2" s="1"/>
      <c r="CF2" s="1"/>
      <c r="CG2" s="1"/>
      <c r="CH2" s="1"/>
      <c r="CI2" s="1"/>
      <c r="CJ2" s="1"/>
      <c r="CK2" s="1"/>
      <c r="CL2" s="1"/>
      <c r="CM2" s="1"/>
      <c r="CN2" s="1"/>
      <c r="CO2" s="1"/>
      <c r="CP2" s="1"/>
      <c r="CQ2" s="1"/>
      <c r="CS2" s="300"/>
      <c r="CT2" s="300"/>
      <c r="CU2" s="1"/>
      <c r="CV2" s="1"/>
      <c r="CW2" s="1"/>
      <c r="CX2" s="1"/>
      <c r="CY2" s="1"/>
      <c r="CZ2" s="1"/>
      <c r="DA2" s="1"/>
      <c r="DB2" s="1"/>
      <c r="DC2" s="1"/>
      <c r="DD2" s="1"/>
      <c r="DE2" s="1"/>
      <c r="DF2" s="1"/>
      <c r="DG2" s="1"/>
      <c r="DH2" s="1"/>
      <c r="DI2" s="1"/>
      <c r="DJ2" s="1"/>
      <c r="DK2" s="1"/>
      <c r="DL2" s="1"/>
      <c r="DM2" s="1"/>
      <c r="DN2" s="1"/>
      <c r="DO2" s="1"/>
      <c r="DQ2" s="300"/>
      <c r="DR2" s="300"/>
      <c r="DS2" s="1"/>
      <c r="DT2" s="1"/>
      <c r="DU2" s="1"/>
      <c r="DV2" s="1"/>
      <c r="DW2" s="1"/>
      <c r="DX2" s="1"/>
      <c r="DY2" s="1"/>
      <c r="DZ2" s="1"/>
      <c r="EA2" s="1"/>
      <c r="EB2" s="1"/>
      <c r="EC2" s="1"/>
      <c r="ED2" s="1"/>
      <c r="EE2" s="1"/>
      <c r="EF2" s="1"/>
      <c r="EG2" s="1"/>
      <c r="EH2" s="1"/>
      <c r="EI2" s="1"/>
      <c r="EJ2" s="1"/>
      <c r="EK2" s="1"/>
      <c r="EL2" s="1"/>
      <c r="EM2" s="1"/>
      <c r="EO2" s="300"/>
      <c r="EP2" s="300"/>
      <c r="EQ2" s="1"/>
      <c r="ER2" s="1"/>
      <c r="ES2" s="1"/>
      <c r="ET2" s="1"/>
      <c r="EU2" s="1"/>
      <c r="EV2" s="1"/>
      <c r="EW2" s="1"/>
      <c r="EX2" s="1"/>
      <c r="EY2" s="1"/>
      <c r="EZ2" s="1"/>
      <c r="FA2" s="1"/>
      <c r="FB2" s="1"/>
      <c r="FC2" s="1"/>
      <c r="FD2" s="1"/>
      <c r="FE2" s="1"/>
      <c r="FF2" s="1"/>
      <c r="FG2" s="1"/>
      <c r="FH2" s="1"/>
      <c r="FI2" s="1"/>
      <c r="FJ2" s="1"/>
      <c r="FK2" s="1"/>
      <c r="FM2" s="300"/>
      <c r="FN2" s="300"/>
      <c r="FO2" s="1"/>
      <c r="FP2" s="1"/>
      <c r="FQ2" s="1"/>
      <c r="FR2" s="1"/>
      <c r="FS2" s="1"/>
      <c r="FT2" s="1"/>
      <c r="FU2" s="1"/>
      <c r="FV2" s="1"/>
      <c r="FW2" s="1"/>
      <c r="FX2" s="1"/>
      <c r="FY2" s="1"/>
      <c r="FZ2" s="1"/>
      <c r="GA2" s="1"/>
      <c r="GB2" s="1"/>
      <c r="GC2" s="1"/>
      <c r="GD2" s="1"/>
      <c r="GE2" s="1"/>
      <c r="GF2" s="1"/>
      <c r="GG2" s="1"/>
      <c r="GH2" s="1"/>
      <c r="GI2" s="1"/>
      <c r="GK2" s="300"/>
      <c r="GL2" s="300"/>
      <c r="GM2" s="1"/>
      <c r="GN2" s="1"/>
      <c r="GO2" s="1"/>
      <c r="GP2" s="1"/>
      <c r="GQ2" s="1"/>
      <c r="GR2" s="1"/>
      <c r="GS2" s="1"/>
      <c r="GT2" s="1"/>
      <c r="GU2" s="1"/>
      <c r="GV2" s="1"/>
      <c r="GW2" s="1"/>
      <c r="GX2" s="1"/>
      <c r="GY2" s="1"/>
      <c r="GZ2" s="1"/>
      <c r="HA2" s="1"/>
      <c r="HB2" s="1"/>
      <c r="HC2" s="1"/>
      <c r="HD2" s="1"/>
      <c r="HE2" s="1"/>
      <c r="HF2" s="1"/>
      <c r="HG2" s="1"/>
      <c r="HI2" s="300"/>
      <c r="HJ2" s="300"/>
      <c r="HK2" s="1"/>
      <c r="HL2" s="1"/>
      <c r="HM2" s="1"/>
      <c r="HN2" s="1"/>
      <c r="HO2" s="1"/>
      <c r="HP2" s="1"/>
      <c r="HQ2" s="1"/>
      <c r="HR2" s="1"/>
      <c r="HS2" s="1"/>
      <c r="HT2" s="1"/>
      <c r="HU2" s="1"/>
      <c r="HV2" s="1"/>
      <c r="HW2" s="1"/>
      <c r="HX2" s="1"/>
      <c r="HY2" s="1"/>
      <c r="HZ2" s="1"/>
      <c r="IA2" s="1"/>
      <c r="IB2" s="1"/>
      <c r="IC2" s="1"/>
      <c r="ID2" s="1"/>
      <c r="IE2" s="1"/>
    </row>
    <row r="3" spans="1:239" ht="15">
      <c r="A3" s="300"/>
      <c r="B3" s="300"/>
      <c r="C3" s="1"/>
      <c r="D3" s="1"/>
      <c r="E3" s="1"/>
      <c r="F3" s="1"/>
      <c r="G3" s="1"/>
      <c r="H3" s="1"/>
      <c r="I3" s="1"/>
      <c r="J3" s="1"/>
      <c r="K3" s="1"/>
      <c r="L3" s="1"/>
      <c r="M3" s="1"/>
      <c r="N3" s="1"/>
      <c r="O3" s="1"/>
      <c r="P3" s="1"/>
      <c r="Q3" s="1"/>
      <c r="R3" s="1"/>
      <c r="S3" s="1"/>
      <c r="T3" s="1"/>
      <c r="U3" s="1"/>
      <c r="V3" s="1"/>
      <c r="W3" s="1"/>
      <c r="Y3" s="300"/>
      <c r="Z3" s="300"/>
      <c r="AA3" s="1"/>
      <c r="AB3" s="1"/>
      <c r="AC3" s="1"/>
      <c r="AD3" s="1"/>
      <c r="AE3" s="1"/>
      <c r="AF3" s="1"/>
      <c r="AG3" s="1"/>
      <c r="AH3" s="1"/>
      <c r="AI3" s="1"/>
      <c r="AJ3" s="1"/>
      <c r="AK3" s="1"/>
      <c r="AL3" s="1"/>
      <c r="AM3" s="1"/>
      <c r="AN3" s="1"/>
      <c r="AO3" s="1"/>
      <c r="AP3" s="1"/>
      <c r="AQ3" s="1"/>
      <c r="AR3" s="1"/>
      <c r="AS3" s="1"/>
      <c r="AT3" s="1"/>
      <c r="AU3" s="1"/>
      <c r="AW3" s="300"/>
      <c r="AX3" s="300"/>
      <c r="AY3" s="1"/>
      <c r="AZ3" s="1"/>
      <c r="BA3" s="1"/>
      <c r="BB3" s="1"/>
      <c r="BC3" s="1"/>
      <c r="BD3" s="1"/>
      <c r="BE3" s="1"/>
      <c r="BF3" s="1"/>
      <c r="BG3" s="1"/>
      <c r="BH3" s="1"/>
      <c r="BI3" s="1"/>
      <c r="BJ3" s="1"/>
      <c r="BK3" s="1"/>
      <c r="BL3" s="1"/>
      <c r="BM3" s="1"/>
      <c r="BN3" s="1"/>
      <c r="BO3" s="1"/>
      <c r="BP3" s="1"/>
      <c r="BQ3" s="1"/>
      <c r="BR3" s="1"/>
      <c r="BS3" s="1"/>
      <c r="BU3" s="300"/>
      <c r="BV3" s="300"/>
      <c r="BW3" s="1"/>
      <c r="BX3" s="1"/>
      <c r="BY3" s="1"/>
      <c r="BZ3" s="1"/>
      <c r="CA3" s="1"/>
      <c r="CB3" s="1"/>
      <c r="CC3" s="1"/>
      <c r="CD3" s="1"/>
      <c r="CE3" s="1"/>
      <c r="CF3" s="1"/>
      <c r="CG3" s="1"/>
      <c r="CH3" s="1"/>
      <c r="CI3" s="1"/>
      <c r="CJ3" s="1"/>
      <c r="CK3" s="1"/>
      <c r="CL3" s="1"/>
      <c r="CM3" s="1"/>
      <c r="CN3" s="1"/>
      <c r="CO3" s="1"/>
      <c r="CP3" s="1"/>
      <c r="CQ3" s="1"/>
      <c r="CS3" s="300"/>
      <c r="CT3" s="300"/>
      <c r="CU3" s="1"/>
      <c r="CV3" s="1"/>
      <c r="CW3" s="1"/>
      <c r="CX3" s="1"/>
      <c r="CY3" s="1"/>
      <c r="CZ3" s="1"/>
      <c r="DA3" s="1"/>
      <c r="DB3" s="1"/>
      <c r="DC3" s="1"/>
      <c r="DD3" s="1"/>
      <c r="DE3" s="1"/>
      <c r="DF3" s="1"/>
      <c r="DG3" s="1"/>
      <c r="DH3" s="1"/>
      <c r="DI3" s="1"/>
      <c r="DJ3" s="1"/>
      <c r="DK3" s="1"/>
      <c r="DL3" s="1"/>
      <c r="DM3" s="1"/>
      <c r="DN3" s="1"/>
      <c r="DO3" s="1"/>
      <c r="DQ3" s="300"/>
      <c r="DR3" s="300"/>
      <c r="DS3" s="1"/>
      <c r="DT3" s="1"/>
      <c r="DU3" s="1"/>
      <c r="DV3" s="1"/>
      <c r="DW3" s="1"/>
      <c r="DX3" s="1"/>
      <c r="DY3" s="1"/>
      <c r="DZ3" s="1"/>
      <c r="EA3" s="1"/>
      <c r="EB3" s="1"/>
      <c r="EC3" s="1"/>
      <c r="ED3" s="1"/>
      <c r="EE3" s="1"/>
      <c r="EF3" s="1"/>
      <c r="EG3" s="1"/>
      <c r="EH3" s="1"/>
      <c r="EI3" s="1"/>
      <c r="EJ3" s="1"/>
      <c r="EK3" s="1"/>
      <c r="EL3" s="1"/>
      <c r="EM3" s="1"/>
      <c r="EO3" s="300"/>
      <c r="EP3" s="300"/>
      <c r="EQ3" s="1"/>
      <c r="ER3" s="1"/>
      <c r="ES3" s="1"/>
      <c r="ET3" s="1"/>
      <c r="EU3" s="1"/>
      <c r="EV3" s="1"/>
      <c r="EW3" s="1"/>
      <c r="EX3" s="1"/>
      <c r="EY3" s="1"/>
      <c r="EZ3" s="1"/>
      <c r="FA3" s="1"/>
      <c r="FB3" s="1"/>
      <c r="FC3" s="1"/>
      <c r="FD3" s="1"/>
      <c r="FE3" s="1"/>
      <c r="FF3" s="1"/>
      <c r="FG3" s="1"/>
      <c r="FH3" s="1"/>
      <c r="FI3" s="1"/>
      <c r="FJ3" s="1"/>
      <c r="FK3" s="1"/>
      <c r="FM3" s="300"/>
      <c r="FN3" s="300"/>
      <c r="FO3" s="1"/>
      <c r="FP3" s="1"/>
      <c r="FQ3" s="1"/>
      <c r="FR3" s="1"/>
      <c r="FS3" s="1"/>
      <c r="FT3" s="1"/>
      <c r="FU3" s="1"/>
      <c r="FV3" s="1"/>
      <c r="FW3" s="1"/>
      <c r="FX3" s="1"/>
      <c r="FY3" s="1"/>
      <c r="FZ3" s="1"/>
      <c r="GA3" s="1"/>
      <c r="GB3" s="1"/>
      <c r="GC3" s="1"/>
      <c r="GD3" s="1"/>
      <c r="GE3" s="1"/>
      <c r="GF3" s="1"/>
      <c r="GG3" s="1"/>
      <c r="GH3" s="1"/>
      <c r="GI3" s="1"/>
      <c r="GK3" s="300"/>
      <c r="GL3" s="300"/>
      <c r="GM3" s="1"/>
      <c r="GN3" s="1"/>
      <c r="GO3" s="1"/>
      <c r="GP3" s="1"/>
      <c r="GQ3" s="1"/>
      <c r="GR3" s="1"/>
      <c r="GS3" s="1"/>
      <c r="GT3" s="1"/>
      <c r="GU3" s="1"/>
      <c r="GV3" s="1"/>
      <c r="GW3" s="1"/>
      <c r="GX3" s="1"/>
      <c r="GY3" s="1"/>
      <c r="GZ3" s="1"/>
      <c r="HA3" s="1"/>
      <c r="HB3" s="1"/>
      <c r="HC3" s="1"/>
      <c r="HD3" s="1"/>
      <c r="HE3" s="1"/>
      <c r="HF3" s="1"/>
      <c r="HG3" s="1"/>
      <c r="HI3" s="300"/>
      <c r="HJ3" s="300"/>
      <c r="HK3" s="1"/>
      <c r="HL3" s="1"/>
      <c r="HM3" s="1"/>
      <c r="HN3" s="1"/>
      <c r="HO3" s="1"/>
      <c r="HP3" s="1"/>
      <c r="HQ3" s="1"/>
      <c r="HR3" s="1"/>
      <c r="HS3" s="1"/>
      <c r="HT3" s="1"/>
      <c r="HU3" s="1"/>
      <c r="HV3" s="1"/>
      <c r="HW3" s="1"/>
      <c r="HX3" s="1"/>
      <c r="HY3" s="1"/>
      <c r="HZ3" s="1"/>
      <c r="IA3" s="1"/>
      <c r="IB3" s="1"/>
      <c r="IC3" s="1"/>
      <c r="ID3" s="1"/>
      <c r="IE3" s="1"/>
    </row>
    <row r="4" spans="1:239" ht="15">
      <c r="A4" s="300"/>
      <c r="B4" s="300"/>
      <c r="C4" s="1"/>
      <c r="D4" s="1"/>
      <c r="E4" s="1"/>
      <c r="F4" s="1"/>
      <c r="G4" s="1"/>
      <c r="H4" s="1"/>
      <c r="I4" s="1"/>
      <c r="J4" s="1"/>
      <c r="K4" s="1"/>
      <c r="L4" s="1"/>
      <c r="M4" s="1"/>
      <c r="N4" s="1"/>
      <c r="O4" s="1"/>
      <c r="P4" s="1"/>
      <c r="Q4" s="1"/>
      <c r="R4" s="1"/>
      <c r="S4" s="1"/>
      <c r="T4" s="1"/>
      <c r="U4" s="1"/>
      <c r="V4" s="1"/>
      <c r="W4" s="1"/>
      <c r="Y4" s="300"/>
      <c r="Z4" s="300"/>
      <c r="AA4" s="1"/>
      <c r="AB4" s="1"/>
      <c r="AC4" s="1"/>
      <c r="AD4" s="1"/>
      <c r="AE4" s="1"/>
      <c r="AF4" s="1"/>
      <c r="AG4" s="1"/>
      <c r="AH4" s="1"/>
      <c r="AI4" s="1"/>
      <c r="AJ4" s="1"/>
      <c r="AK4" s="1"/>
      <c r="AL4" s="1"/>
      <c r="AM4" s="1"/>
      <c r="AN4" s="1"/>
      <c r="AO4" s="1"/>
      <c r="AP4" s="1"/>
      <c r="AQ4" s="1"/>
      <c r="AR4" s="1"/>
      <c r="AS4" s="1"/>
      <c r="AT4" s="1"/>
      <c r="AU4" s="1"/>
      <c r="AW4" s="300"/>
      <c r="AX4" s="300"/>
      <c r="AY4" s="1"/>
      <c r="AZ4" s="1"/>
      <c r="BA4" s="1"/>
      <c r="BB4" s="1"/>
      <c r="BC4" s="1"/>
      <c r="BD4" s="1"/>
      <c r="BE4" s="1"/>
      <c r="BF4" s="1"/>
      <c r="BG4" s="1"/>
      <c r="BH4" s="1"/>
      <c r="BI4" s="1"/>
      <c r="BJ4" s="1"/>
      <c r="BK4" s="1"/>
      <c r="BL4" s="1"/>
      <c r="BM4" s="1"/>
      <c r="BN4" s="1"/>
      <c r="BO4" s="1"/>
      <c r="BP4" s="1"/>
      <c r="BQ4" s="1"/>
      <c r="BR4" s="1"/>
      <c r="BS4" s="1"/>
      <c r="BU4" s="300"/>
      <c r="BV4" s="300"/>
      <c r="BW4" s="1"/>
      <c r="BX4" s="1"/>
      <c r="BY4" s="1"/>
      <c r="BZ4" s="1"/>
      <c r="CA4" s="1"/>
      <c r="CB4" s="1"/>
      <c r="CC4" s="1"/>
      <c r="CD4" s="1"/>
      <c r="CE4" s="1"/>
      <c r="CF4" s="1"/>
      <c r="CG4" s="1"/>
      <c r="CH4" s="1"/>
      <c r="CI4" s="1"/>
      <c r="CJ4" s="1"/>
      <c r="CK4" s="1"/>
      <c r="CL4" s="1"/>
      <c r="CM4" s="1"/>
      <c r="CN4" s="1"/>
      <c r="CO4" s="1"/>
      <c r="CP4" s="1"/>
      <c r="CQ4" s="1"/>
      <c r="CS4" s="300"/>
      <c r="CT4" s="300"/>
      <c r="CU4" s="1"/>
      <c r="CV4" s="1"/>
      <c r="CW4" s="1"/>
      <c r="CX4" s="1"/>
      <c r="CY4" s="1"/>
      <c r="CZ4" s="1"/>
      <c r="DA4" s="1"/>
      <c r="DB4" s="1"/>
      <c r="DC4" s="1"/>
      <c r="DD4" s="1"/>
      <c r="DE4" s="1"/>
      <c r="DF4" s="1"/>
      <c r="DG4" s="1"/>
      <c r="DH4" s="1"/>
      <c r="DI4" s="1"/>
      <c r="DJ4" s="1"/>
      <c r="DK4" s="1"/>
      <c r="DL4" s="1"/>
      <c r="DM4" s="1"/>
      <c r="DN4" s="1"/>
      <c r="DO4" s="1"/>
      <c r="DQ4" s="300"/>
      <c r="DR4" s="300"/>
      <c r="DS4" s="1"/>
      <c r="DT4" s="1"/>
      <c r="DU4" s="1"/>
      <c r="DV4" s="1"/>
      <c r="DW4" s="1"/>
      <c r="DX4" s="1"/>
      <c r="DY4" s="1"/>
      <c r="DZ4" s="1"/>
      <c r="EA4" s="1"/>
      <c r="EB4" s="1"/>
      <c r="EC4" s="1"/>
      <c r="ED4" s="1"/>
      <c r="EE4" s="1"/>
      <c r="EF4" s="1"/>
      <c r="EG4" s="1"/>
      <c r="EH4" s="1"/>
      <c r="EI4" s="1"/>
      <c r="EJ4" s="1"/>
      <c r="EK4" s="1"/>
      <c r="EL4" s="1"/>
      <c r="EM4" s="1"/>
      <c r="EO4" s="300"/>
      <c r="EP4" s="300"/>
      <c r="EQ4" s="1"/>
      <c r="ER4" s="1"/>
      <c r="ES4" s="1"/>
      <c r="ET4" s="1"/>
      <c r="EU4" s="1"/>
      <c r="EV4" s="1"/>
      <c r="EW4" s="1"/>
      <c r="EX4" s="1"/>
      <c r="EY4" s="1"/>
      <c r="EZ4" s="1"/>
      <c r="FA4" s="1"/>
      <c r="FB4" s="1"/>
      <c r="FC4" s="1"/>
      <c r="FD4" s="1"/>
      <c r="FE4" s="1"/>
      <c r="FF4" s="1"/>
      <c r="FG4" s="1"/>
      <c r="FH4" s="1"/>
      <c r="FI4" s="1"/>
      <c r="FJ4" s="1"/>
      <c r="FK4" s="1"/>
      <c r="FM4" s="300"/>
      <c r="FN4" s="300"/>
      <c r="FO4" s="1"/>
      <c r="FP4" s="1"/>
      <c r="FQ4" s="1"/>
      <c r="FR4" s="1"/>
      <c r="FS4" s="1"/>
      <c r="FT4" s="1"/>
      <c r="FU4" s="1"/>
      <c r="FV4" s="1"/>
      <c r="FW4" s="1"/>
      <c r="FX4" s="1"/>
      <c r="FY4" s="1"/>
      <c r="FZ4" s="1"/>
      <c r="GA4" s="1"/>
      <c r="GB4" s="1"/>
      <c r="GC4" s="1"/>
      <c r="GD4" s="1"/>
      <c r="GE4" s="1"/>
      <c r="GF4" s="1"/>
      <c r="GG4" s="1"/>
      <c r="GH4" s="1"/>
      <c r="GI4" s="1"/>
      <c r="GK4" s="300"/>
      <c r="GL4" s="300"/>
      <c r="GM4" s="1"/>
      <c r="GN4" s="1"/>
      <c r="GO4" s="1"/>
      <c r="GP4" s="1"/>
      <c r="GQ4" s="1"/>
      <c r="GR4" s="1"/>
      <c r="GS4" s="1"/>
      <c r="GT4" s="1"/>
      <c r="GU4" s="1"/>
      <c r="GV4" s="1"/>
      <c r="GW4" s="1"/>
      <c r="GX4" s="1"/>
      <c r="GY4" s="1"/>
      <c r="GZ4" s="1"/>
      <c r="HA4" s="1"/>
      <c r="HB4" s="1"/>
      <c r="HC4" s="1"/>
      <c r="HD4" s="1"/>
      <c r="HE4" s="1"/>
      <c r="HF4" s="1"/>
      <c r="HG4" s="1"/>
      <c r="HI4" s="300"/>
      <c r="HJ4" s="300"/>
      <c r="HK4" s="1"/>
      <c r="HL4" s="1"/>
      <c r="HM4" s="1"/>
      <c r="HN4" s="1"/>
      <c r="HO4" s="1"/>
      <c r="HP4" s="1"/>
      <c r="HQ4" s="1"/>
      <c r="HR4" s="1"/>
      <c r="HS4" s="1"/>
      <c r="HT4" s="1"/>
      <c r="HU4" s="1"/>
      <c r="HV4" s="1"/>
      <c r="HW4" s="1"/>
      <c r="HX4" s="1"/>
      <c r="HY4" s="1"/>
      <c r="HZ4" s="1"/>
      <c r="IA4" s="1"/>
      <c r="IB4" s="1"/>
      <c r="IC4" s="1"/>
      <c r="ID4" s="1"/>
      <c r="IE4" s="1"/>
    </row>
    <row r="5" spans="1:239" ht="18">
      <c r="A5" s="301" t="s">
        <v>179</v>
      </c>
      <c r="B5" s="301"/>
      <c r="C5" s="2"/>
      <c r="D5" s="2"/>
      <c r="E5" s="2"/>
      <c r="F5" s="2"/>
      <c r="G5" s="2"/>
      <c r="H5" s="2"/>
      <c r="I5" s="2"/>
      <c r="J5" s="2"/>
      <c r="K5" s="1"/>
      <c r="L5" s="2"/>
      <c r="M5" s="2"/>
      <c r="N5" s="2"/>
      <c r="O5" s="2"/>
      <c r="P5" s="1"/>
      <c r="Q5" s="2"/>
      <c r="R5" s="1"/>
      <c r="S5" s="1"/>
      <c r="T5" s="2"/>
      <c r="U5" s="1"/>
      <c r="V5" s="1"/>
      <c r="W5" s="2" t="s">
        <v>180</v>
      </c>
      <c r="Y5" s="301" t="s">
        <v>179</v>
      </c>
      <c r="Z5" s="301"/>
      <c r="AA5" s="2"/>
      <c r="AB5" s="2"/>
      <c r="AC5" s="2"/>
      <c r="AD5" s="2"/>
      <c r="AE5" s="2"/>
      <c r="AF5" s="2"/>
      <c r="AG5" s="2"/>
      <c r="AH5" s="2"/>
      <c r="AI5" s="1"/>
      <c r="AJ5" s="2"/>
      <c r="AK5" s="2"/>
      <c r="AL5" s="2"/>
      <c r="AM5" s="2"/>
      <c r="AN5" s="1"/>
      <c r="AO5" s="2"/>
      <c r="AP5" s="1"/>
      <c r="AQ5" s="1"/>
      <c r="AR5" s="2"/>
      <c r="AS5" s="1"/>
      <c r="AT5" s="1"/>
      <c r="AU5" s="2" t="s">
        <v>180</v>
      </c>
      <c r="AW5" s="301" t="s">
        <v>179</v>
      </c>
      <c r="AX5" s="301"/>
      <c r="AY5" s="2"/>
      <c r="AZ5" s="2"/>
      <c r="BA5" s="2"/>
      <c r="BB5" s="2"/>
      <c r="BC5" s="2"/>
      <c r="BD5" s="2"/>
      <c r="BE5" s="2"/>
      <c r="BF5" s="2"/>
      <c r="BG5" s="1"/>
      <c r="BH5" s="2"/>
      <c r="BI5" s="2"/>
      <c r="BJ5" s="2"/>
      <c r="BK5" s="2"/>
      <c r="BL5" s="1"/>
      <c r="BM5" s="2"/>
      <c r="BN5" s="1"/>
      <c r="BO5" s="1"/>
      <c r="BP5" s="2"/>
      <c r="BQ5" s="1"/>
      <c r="BR5" s="1"/>
      <c r="BS5" s="2" t="s">
        <v>180</v>
      </c>
      <c r="BU5" s="301" t="s">
        <v>179</v>
      </c>
      <c r="BV5" s="301"/>
      <c r="BW5" s="2"/>
      <c r="BX5" s="2"/>
      <c r="BY5" s="2"/>
      <c r="BZ5" s="2"/>
      <c r="CA5" s="2"/>
      <c r="CB5" s="2"/>
      <c r="CC5" s="2"/>
      <c r="CD5" s="2"/>
      <c r="CE5" s="1"/>
      <c r="CF5" s="2"/>
      <c r="CG5" s="2"/>
      <c r="CH5" s="2"/>
      <c r="CI5" s="2"/>
      <c r="CJ5" s="1"/>
      <c r="CK5" s="2"/>
      <c r="CL5" s="1"/>
      <c r="CM5" s="1"/>
      <c r="CN5" s="2"/>
      <c r="CO5" s="1"/>
      <c r="CP5" s="1"/>
      <c r="CQ5" s="2" t="s">
        <v>180</v>
      </c>
      <c r="CS5" s="301" t="s">
        <v>179</v>
      </c>
      <c r="CT5" s="301"/>
      <c r="CU5" s="2"/>
      <c r="CV5" s="2"/>
      <c r="CW5" s="2"/>
      <c r="CX5" s="2"/>
      <c r="CY5" s="2"/>
      <c r="CZ5" s="2"/>
      <c r="DA5" s="2"/>
      <c r="DB5" s="2"/>
      <c r="DC5" s="1"/>
      <c r="DD5" s="2"/>
      <c r="DE5" s="2"/>
      <c r="DF5" s="2"/>
      <c r="DG5" s="2"/>
      <c r="DH5" s="1"/>
      <c r="DI5" s="2"/>
      <c r="DJ5" s="1"/>
      <c r="DK5" s="1"/>
      <c r="DL5" s="2"/>
      <c r="DM5" s="1"/>
      <c r="DN5" s="1"/>
      <c r="DO5" s="2" t="s">
        <v>180</v>
      </c>
      <c r="DQ5" s="301" t="s">
        <v>179</v>
      </c>
      <c r="DR5" s="301"/>
      <c r="DS5" s="2"/>
      <c r="DT5" s="2"/>
      <c r="DU5" s="2"/>
      <c r="DV5" s="2"/>
      <c r="DW5" s="2"/>
      <c r="DX5" s="2"/>
      <c r="DY5" s="2"/>
      <c r="DZ5" s="2"/>
      <c r="EA5" s="1"/>
      <c r="EB5" s="2"/>
      <c r="EC5" s="2"/>
      <c r="ED5" s="2"/>
      <c r="EE5" s="2"/>
      <c r="EF5" s="1"/>
      <c r="EG5" s="2"/>
      <c r="EH5" s="1"/>
      <c r="EI5" s="1"/>
      <c r="EJ5" s="2"/>
      <c r="EK5" s="1"/>
      <c r="EL5" s="1"/>
      <c r="EM5" s="2" t="s">
        <v>180</v>
      </c>
      <c r="EO5" s="301" t="s">
        <v>179</v>
      </c>
      <c r="EP5" s="301"/>
      <c r="EQ5" s="2"/>
      <c r="ER5" s="2"/>
      <c r="ES5" s="2"/>
      <c r="ET5" s="2"/>
      <c r="EU5" s="2"/>
      <c r="EV5" s="2"/>
      <c r="EW5" s="2"/>
      <c r="EX5" s="2"/>
      <c r="EY5" s="1"/>
      <c r="EZ5" s="2"/>
      <c r="FA5" s="2"/>
      <c r="FB5" s="2"/>
      <c r="FC5" s="2"/>
      <c r="FD5" s="1"/>
      <c r="FE5" s="2"/>
      <c r="FF5" s="1"/>
      <c r="FG5" s="1"/>
      <c r="FH5" s="2"/>
      <c r="FI5" s="1"/>
      <c r="FJ5" s="1"/>
      <c r="FK5" s="2" t="s">
        <v>180</v>
      </c>
      <c r="FM5" s="301" t="s">
        <v>179</v>
      </c>
      <c r="FN5" s="301"/>
      <c r="FO5" s="2"/>
      <c r="FP5" s="2"/>
      <c r="FQ5" s="2"/>
      <c r="FR5" s="2"/>
      <c r="FS5" s="2"/>
      <c r="FT5" s="2"/>
      <c r="FU5" s="2"/>
      <c r="FV5" s="2"/>
      <c r="FW5" s="1"/>
      <c r="FX5" s="2"/>
      <c r="FY5" s="2"/>
      <c r="FZ5" s="2"/>
      <c r="GA5" s="2"/>
      <c r="GB5" s="1"/>
      <c r="GC5" s="2"/>
      <c r="GD5" s="1"/>
      <c r="GE5" s="1"/>
      <c r="GF5" s="2"/>
      <c r="GG5" s="1"/>
      <c r="GH5" s="1"/>
      <c r="GI5" s="2" t="s">
        <v>180</v>
      </c>
      <c r="GK5" s="301" t="s">
        <v>179</v>
      </c>
      <c r="GL5" s="301"/>
      <c r="GM5" s="2"/>
      <c r="GN5" s="2"/>
      <c r="GO5" s="2"/>
      <c r="GP5" s="2"/>
      <c r="GQ5" s="2"/>
      <c r="GR5" s="2"/>
      <c r="GS5" s="2"/>
      <c r="GT5" s="2"/>
      <c r="GU5" s="1"/>
      <c r="GV5" s="2"/>
      <c r="GW5" s="2"/>
      <c r="GX5" s="2"/>
      <c r="GY5" s="2"/>
      <c r="GZ5" s="1"/>
      <c r="HA5" s="2"/>
      <c r="HB5" s="1"/>
      <c r="HC5" s="1"/>
      <c r="HD5" s="2"/>
      <c r="HE5" s="1"/>
      <c r="HF5" s="1"/>
      <c r="HG5" s="2" t="s">
        <v>180</v>
      </c>
      <c r="HI5" s="301" t="s">
        <v>179</v>
      </c>
      <c r="HJ5" s="301"/>
      <c r="HK5" s="2"/>
      <c r="HL5" s="2"/>
      <c r="HM5" s="2"/>
      <c r="HN5" s="2"/>
      <c r="HO5" s="2"/>
      <c r="HP5" s="2"/>
      <c r="HQ5" s="2"/>
      <c r="HR5" s="2"/>
      <c r="HS5" s="1"/>
      <c r="HT5" s="2"/>
      <c r="HU5" s="2"/>
      <c r="HV5" s="2"/>
      <c r="HW5" s="2"/>
      <c r="HX5" s="1"/>
      <c r="HY5" s="2"/>
      <c r="HZ5" s="1"/>
      <c r="IA5" s="1"/>
      <c r="IB5" s="2"/>
      <c r="IC5" s="1"/>
      <c r="ID5" s="1"/>
      <c r="IE5" s="2" t="s">
        <v>180</v>
      </c>
    </row>
    <row r="6" spans="1:239" ht="15">
      <c r="A6" s="300"/>
      <c r="B6" s="300"/>
      <c r="C6" s="1"/>
      <c r="D6" s="1"/>
      <c r="E6" s="1"/>
      <c r="F6" s="1"/>
      <c r="G6" s="1"/>
      <c r="H6" s="1"/>
      <c r="I6" s="1"/>
      <c r="J6" s="1"/>
      <c r="K6" s="1"/>
      <c r="L6" s="1"/>
      <c r="M6" s="1"/>
      <c r="N6" s="1"/>
      <c r="O6" s="1"/>
      <c r="P6" s="1"/>
      <c r="Q6" s="1"/>
      <c r="R6" s="1"/>
      <c r="S6" s="1"/>
      <c r="T6" s="1"/>
      <c r="U6" s="1"/>
      <c r="V6" s="1"/>
      <c r="W6" s="1"/>
      <c r="Y6" s="300"/>
      <c r="Z6" s="300"/>
      <c r="AA6" s="1"/>
      <c r="AB6" s="1"/>
      <c r="AC6" s="1"/>
      <c r="AD6" s="1"/>
      <c r="AE6" s="1"/>
      <c r="AF6" s="1"/>
      <c r="AG6" s="1"/>
      <c r="AH6" s="1"/>
      <c r="AI6" s="1"/>
      <c r="AJ6" s="1"/>
      <c r="AK6" s="1"/>
      <c r="AL6" s="1"/>
      <c r="AM6" s="1"/>
      <c r="AN6" s="1"/>
      <c r="AO6" s="1"/>
      <c r="AP6" s="1"/>
      <c r="AQ6" s="1"/>
      <c r="AR6" s="1"/>
      <c r="AS6" s="1"/>
      <c r="AT6" s="1"/>
      <c r="AU6" s="1"/>
      <c r="AW6" s="300"/>
      <c r="AX6" s="300"/>
      <c r="AY6" s="1"/>
      <c r="AZ6" s="1"/>
      <c r="BA6" s="1"/>
      <c r="BB6" s="1"/>
      <c r="BC6" s="1"/>
      <c r="BD6" s="1"/>
      <c r="BE6" s="1"/>
      <c r="BF6" s="1"/>
      <c r="BG6" s="1"/>
      <c r="BH6" s="1"/>
      <c r="BI6" s="1"/>
      <c r="BJ6" s="1"/>
      <c r="BK6" s="1"/>
      <c r="BL6" s="1"/>
      <c r="BM6" s="1"/>
      <c r="BN6" s="1"/>
      <c r="BO6" s="1"/>
      <c r="BP6" s="1"/>
      <c r="BQ6" s="1"/>
      <c r="BR6" s="1"/>
      <c r="BS6" s="1"/>
      <c r="BU6" s="300"/>
      <c r="BV6" s="300"/>
      <c r="BW6" s="1"/>
      <c r="BX6" s="1"/>
      <c r="BY6" s="1"/>
      <c r="BZ6" s="1"/>
      <c r="CA6" s="1"/>
      <c r="CB6" s="1"/>
      <c r="CC6" s="1"/>
      <c r="CD6" s="1"/>
      <c r="CE6" s="1"/>
      <c r="CF6" s="1"/>
      <c r="CG6" s="1"/>
      <c r="CH6" s="1"/>
      <c r="CI6" s="1"/>
      <c r="CJ6" s="1"/>
      <c r="CK6" s="1"/>
      <c r="CL6" s="1"/>
      <c r="CM6" s="1"/>
      <c r="CN6" s="1"/>
      <c r="CO6" s="1"/>
      <c r="CP6" s="1"/>
      <c r="CQ6" s="1"/>
      <c r="CS6" s="300"/>
      <c r="CT6" s="300"/>
      <c r="CU6" s="1"/>
      <c r="CV6" s="1"/>
      <c r="CW6" s="1"/>
      <c r="CX6" s="1"/>
      <c r="CY6" s="1"/>
      <c r="CZ6" s="1"/>
      <c r="DA6" s="1"/>
      <c r="DB6" s="1"/>
      <c r="DC6" s="1"/>
      <c r="DD6" s="1"/>
      <c r="DE6" s="1"/>
      <c r="DF6" s="1"/>
      <c r="DG6" s="1"/>
      <c r="DH6" s="1"/>
      <c r="DI6" s="1"/>
      <c r="DJ6" s="1"/>
      <c r="DK6" s="1"/>
      <c r="DL6" s="1"/>
      <c r="DM6" s="1"/>
      <c r="DN6" s="1"/>
      <c r="DO6" s="1"/>
      <c r="DQ6" s="300"/>
      <c r="DR6" s="300"/>
      <c r="DS6" s="1"/>
      <c r="DT6" s="1"/>
      <c r="DU6" s="1"/>
      <c r="DV6" s="1"/>
      <c r="DW6" s="1"/>
      <c r="DX6" s="1"/>
      <c r="DY6" s="1"/>
      <c r="DZ6" s="1"/>
      <c r="EA6" s="1"/>
      <c r="EB6" s="1"/>
      <c r="EC6" s="1"/>
      <c r="ED6" s="1"/>
      <c r="EE6" s="1"/>
      <c r="EF6" s="1"/>
      <c r="EG6" s="1"/>
      <c r="EH6" s="1"/>
      <c r="EI6" s="1"/>
      <c r="EJ6" s="1"/>
      <c r="EK6" s="1"/>
      <c r="EL6" s="1"/>
      <c r="EM6" s="1"/>
      <c r="EO6" s="300"/>
      <c r="EP6" s="300"/>
      <c r="EQ6" s="1"/>
      <c r="ER6" s="1"/>
      <c r="ES6" s="1"/>
      <c r="ET6" s="1"/>
      <c r="EU6" s="1"/>
      <c r="EV6" s="1"/>
      <c r="EW6" s="1"/>
      <c r="EX6" s="1"/>
      <c r="EY6" s="1"/>
      <c r="EZ6" s="1"/>
      <c r="FA6" s="1"/>
      <c r="FB6" s="1"/>
      <c r="FC6" s="1"/>
      <c r="FD6" s="1"/>
      <c r="FE6" s="1"/>
      <c r="FF6" s="1"/>
      <c r="FG6" s="1"/>
      <c r="FH6" s="1"/>
      <c r="FI6" s="1"/>
      <c r="FJ6" s="1"/>
      <c r="FK6" s="1"/>
      <c r="FM6" s="300"/>
      <c r="FN6" s="300"/>
      <c r="FO6" s="1"/>
      <c r="FP6" s="1"/>
      <c r="FQ6" s="1"/>
      <c r="FR6" s="1"/>
      <c r="FS6" s="1"/>
      <c r="FT6" s="1"/>
      <c r="FU6" s="1"/>
      <c r="FV6" s="1"/>
      <c r="FW6" s="1"/>
      <c r="FX6" s="1"/>
      <c r="FY6" s="1"/>
      <c r="FZ6" s="1"/>
      <c r="GA6" s="1"/>
      <c r="GB6" s="1"/>
      <c r="GC6" s="1"/>
      <c r="GD6" s="1"/>
      <c r="GE6" s="1"/>
      <c r="GF6" s="1"/>
      <c r="GG6" s="1"/>
      <c r="GH6" s="1"/>
      <c r="GI6" s="1"/>
      <c r="GK6" s="300"/>
      <c r="GL6" s="300"/>
      <c r="GM6" s="1"/>
      <c r="GN6" s="1"/>
      <c r="GO6" s="1"/>
      <c r="GP6" s="1"/>
      <c r="GQ6" s="1"/>
      <c r="GR6" s="1"/>
      <c r="GS6" s="1"/>
      <c r="GT6" s="1"/>
      <c r="GU6" s="1"/>
      <c r="GV6" s="1"/>
      <c r="GW6" s="1"/>
      <c r="GX6" s="1"/>
      <c r="GY6" s="1"/>
      <c r="GZ6" s="1"/>
      <c r="HA6" s="1"/>
      <c r="HB6" s="1"/>
      <c r="HC6" s="1"/>
      <c r="HD6" s="1"/>
      <c r="HE6" s="1"/>
      <c r="HF6" s="1"/>
      <c r="HG6" s="1"/>
      <c r="HI6" s="300"/>
      <c r="HJ6" s="300"/>
      <c r="HK6" s="1"/>
      <c r="HL6" s="1"/>
      <c r="HM6" s="1"/>
      <c r="HN6" s="1"/>
      <c r="HO6" s="1"/>
      <c r="HP6" s="1"/>
      <c r="HQ6" s="1"/>
      <c r="HR6" s="1"/>
      <c r="HS6" s="1"/>
      <c r="HT6" s="1"/>
      <c r="HU6" s="1"/>
      <c r="HV6" s="1"/>
      <c r="HW6" s="1"/>
      <c r="HX6" s="1"/>
      <c r="HY6" s="1"/>
      <c r="HZ6" s="1"/>
      <c r="IA6" s="1"/>
      <c r="IB6" s="1"/>
      <c r="IC6" s="1"/>
      <c r="ID6" s="1"/>
      <c r="IE6" s="1"/>
    </row>
    <row r="7" spans="1:239" ht="15.75">
      <c r="A7" s="302" t="s">
        <v>181</v>
      </c>
      <c r="B7" s="302"/>
      <c r="C7" s="2"/>
      <c r="D7" s="2"/>
      <c r="E7" s="2"/>
      <c r="F7" s="2"/>
      <c r="G7" s="2"/>
      <c r="H7" s="2"/>
      <c r="I7" s="2"/>
      <c r="J7" s="2"/>
      <c r="K7" s="2"/>
      <c r="L7" s="2"/>
      <c r="M7" s="2"/>
      <c r="N7" s="2"/>
      <c r="O7" s="2"/>
      <c r="P7" s="2"/>
      <c r="Q7" s="2"/>
      <c r="R7" s="2"/>
      <c r="S7" s="2"/>
      <c r="T7" s="2"/>
      <c r="U7" s="2"/>
      <c r="V7" s="2"/>
      <c r="W7" s="2"/>
      <c r="Y7" s="302" t="s">
        <v>182</v>
      </c>
      <c r="Z7" s="302"/>
      <c r="AA7" s="2"/>
      <c r="AB7" s="2"/>
      <c r="AC7" s="2"/>
      <c r="AD7" s="2"/>
      <c r="AE7" s="2"/>
      <c r="AF7" s="2"/>
      <c r="AG7" s="2"/>
      <c r="AH7" s="2"/>
      <c r="AI7" s="2"/>
      <c r="AJ7" s="2"/>
      <c r="AK7" s="2"/>
      <c r="AL7" s="2"/>
      <c r="AM7" s="2"/>
      <c r="AN7" s="2"/>
      <c r="AO7" s="2"/>
      <c r="AP7" s="2"/>
      <c r="AQ7" s="2"/>
      <c r="AR7" s="2"/>
      <c r="AS7" s="2"/>
      <c r="AT7" s="2"/>
      <c r="AU7" s="2"/>
      <c r="AW7" s="302" t="s">
        <v>183</v>
      </c>
      <c r="AX7" s="302"/>
      <c r="AY7" s="2"/>
      <c r="AZ7" s="2"/>
      <c r="BA7" s="2"/>
      <c r="BB7" s="2"/>
      <c r="BC7" s="2"/>
      <c r="BD7" s="2"/>
      <c r="BE7" s="2"/>
      <c r="BF7" s="2"/>
      <c r="BG7" s="2"/>
      <c r="BH7" s="2"/>
      <c r="BI7" s="2"/>
      <c r="BJ7" s="2"/>
      <c r="BK7" s="2"/>
      <c r="BL7" s="2"/>
      <c r="BM7" s="2"/>
      <c r="BN7" s="2"/>
      <c r="BO7" s="2"/>
      <c r="BP7" s="2"/>
      <c r="BQ7" s="2"/>
      <c r="BR7" s="2"/>
      <c r="BS7" s="2"/>
      <c r="BU7" s="302" t="s">
        <v>184</v>
      </c>
      <c r="BV7" s="302"/>
      <c r="BW7" s="2"/>
      <c r="BX7" s="2"/>
      <c r="BY7" s="2"/>
      <c r="BZ7" s="2"/>
      <c r="CA7" s="2"/>
      <c r="CB7" s="2"/>
      <c r="CC7" s="2"/>
      <c r="CD7" s="2"/>
      <c r="CE7" s="2"/>
      <c r="CF7" s="2"/>
      <c r="CG7" s="2"/>
      <c r="CH7" s="2"/>
      <c r="CI7" s="2"/>
      <c r="CJ7" s="2"/>
      <c r="CK7" s="2"/>
      <c r="CL7" s="2"/>
      <c r="CM7" s="2"/>
      <c r="CN7" s="2"/>
      <c r="CO7" s="2"/>
      <c r="CP7" s="2"/>
      <c r="CQ7" s="2"/>
      <c r="CS7" s="302" t="s">
        <v>185</v>
      </c>
      <c r="CT7" s="302"/>
      <c r="CU7" s="2"/>
      <c r="CV7" s="2"/>
      <c r="CW7" s="2"/>
      <c r="CX7" s="2"/>
      <c r="CY7" s="2"/>
      <c r="CZ7" s="2"/>
      <c r="DA7" s="2"/>
      <c r="DB7" s="2"/>
      <c r="DC7" s="2"/>
      <c r="DD7" s="2"/>
      <c r="DE7" s="2"/>
      <c r="DF7" s="2"/>
      <c r="DG7" s="2"/>
      <c r="DH7" s="2"/>
      <c r="DI7" s="2"/>
      <c r="DJ7" s="2"/>
      <c r="DK7" s="2"/>
      <c r="DL7" s="2"/>
      <c r="DM7" s="2"/>
      <c r="DN7" s="2"/>
      <c r="DO7" s="2"/>
      <c r="DQ7" s="302" t="s">
        <v>186</v>
      </c>
      <c r="DR7" s="302"/>
      <c r="DS7" s="2"/>
      <c r="DT7" s="2"/>
      <c r="DU7" s="2"/>
      <c r="DV7" s="2"/>
      <c r="DW7" s="2"/>
      <c r="DX7" s="2"/>
      <c r="DY7" s="2"/>
      <c r="DZ7" s="2"/>
      <c r="EA7" s="2"/>
      <c r="EB7" s="2"/>
      <c r="EC7" s="2"/>
      <c r="ED7" s="2"/>
      <c r="EE7" s="2"/>
      <c r="EF7" s="2"/>
      <c r="EG7" s="2"/>
      <c r="EH7" s="2"/>
      <c r="EI7" s="2"/>
      <c r="EJ7" s="2"/>
      <c r="EK7" s="2"/>
      <c r="EL7" s="2"/>
      <c r="EM7" s="2"/>
      <c r="EO7" s="302" t="s">
        <v>187</v>
      </c>
      <c r="EP7" s="302"/>
      <c r="EQ7" s="2"/>
      <c r="ER7" s="2"/>
      <c r="ES7" s="2"/>
      <c r="ET7" s="2"/>
      <c r="EU7" s="2"/>
      <c r="EV7" s="2"/>
      <c r="EW7" s="2"/>
      <c r="EX7" s="2"/>
      <c r="EY7" s="2"/>
      <c r="EZ7" s="2"/>
      <c r="FA7" s="2"/>
      <c r="FB7" s="2"/>
      <c r="FC7" s="2"/>
      <c r="FD7" s="2"/>
      <c r="FE7" s="2"/>
      <c r="FF7" s="2"/>
      <c r="FG7" s="2"/>
      <c r="FH7" s="2"/>
      <c r="FI7" s="2"/>
      <c r="FJ7" s="2"/>
      <c r="FK7" s="2"/>
      <c r="FM7" s="302" t="s">
        <v>188</v>
      </c>
      <c r="FN7" s="302"/>
      <c r="FO7" s="2"/>
      <c r="FP7" s="2"/>
      <c r="FQ7" s="2"/>
      <c r="FR7" s="2"/>
      <c r="FS7" s="2"/>
      <c r="FT7" s="2"/>
      <c r="FU7" s="2"/>
      <c r="FV7" s="2"/>
      <c r="FW7" s="2"/>
      <c r="FX7" s="2"/>
      <c r="FY7" s="2"/>
      <c r="FZ7" s="2"/>
      <c r="GA7" s="2"/>
      <c r="GB7" s="2"/>
      <c r="GC7" s="2"/>
      <c r="GD7" s="2"/>
      <c r="GE7" s="2"/>
      <c r="GF7" s="2"/>
      <c r="GG7" s="2"/>
      <c r="GH7" s="2"/>
      <c r="GI7" s="2"/>
      <c r="GK7" s="302" t="s">
        <v>189</v>
      </c>
      <c r="GL7" s="302"/>
      <c r="GM7" s="2"/>
      <c r="GN7" s="2"/>
      <c r="GO7" s="2"/>
      <c r="GP7" s="2"/>
      <c r="GQ7" s="2"/>
      <c r="GR7" s="2"/>
      <c r="GS7" s="2"/>
      <c r="GT7" s="2"/>
      <c r="GU7" s="2"/>
      <c r="GV7" s="2"/>
      <c r="GW7" s="2"/>
      <c r="GX7" s="2"/>
      <c r="GY7" s="2"/>
      <c r="GZ7" s="2"/>
      <c r="HA7" s="2"/>
      <c r="HB7" s="2"/>
      <c r="HC7" s="2"/>
      <c r="HD7" s="2"/>
      <c r="HE7" s="2"/>
      <c r="HF7" s="2"/>
      <c r="HG7" s="2"/>
      <c r="HI7" s="302" t="s">
        <v>190</v>
      </c>
      <c r="HJ7" s="302"/>
      <c r="HK7" s="2"/>
      <c r="HL7" s="2"/>
      <c r="HM7" s="2"/>
      <c r="HN7" s="2"/>
      <c r="HO7" s="2"/>
      <c r="HP7" s="2"/>
      <c r="HQ7" s="2"/>
      <c r="HR7" s="2"/>
      <c r="HS7" s="2"/>
      <c r="HT7" s="2"/>
      <c r="HU7" s="2"/>
      <c r="HV7" s="2"/>
      <c r="HW7" s="2"/>
      <c r="HX7" s="2"/>
      <c r="HY7" s="2"/>
      <c r="HZ7" s="2"/>
      <c r="IA7" s="2"/>
      <c r="IB7" s="2"/>
      <c r="IC7" s="2"/>
      <c r="ID7" s="2"/>
      <c r="IE7" s="2"/>
    </row>
    <row r="8" spans="1:239" ht="15.75">
      <c r="A8" s="302" t="s">
        <v>521</v>
      </c>
      <c r="B8" s="302"/>
      <c r="C8" s="3"/>
      <c r="D8" s="3"/>
      <c r="E8" s="3"/>
      <c r="F8" s="3"/>
      <c r="G8" s="3"/>
      <c r="H8" s="3"/>
      <c r="I8" s="3"/>
      <c r="J8" s="3"/>
      <c r="K8" s="3"/>
      <c r="L8" s="3"/>
      <c r="M8" s="3"/>
      <c r="N8" s="3"/>
      <c r="O8" s="3"/>
      <c r="P8" s="3"/>
      <c r="Q8" s="3"/>
      <c r="R8" s="3"/>
      <c r="S8" s="3"/>
      <c r="T8" s="3"/>
      <c r="U8" s="3"/>
      <c r="V8" s="3"/>
      <c r="W8" s="3"/>
      <c r="Y8" s="302" t="s">
        <v>521</v>
      </c>
      <c r="Z8" s="302"/>
      <c r="AA8" s="3"/>
      <c r="AB8" s="3"/>
      <c r="AC8" s="3"/>
      <c r="AD8" s="3"/>
      <c r="AE8" s="3"/>
      <c r="AF8" s="3"/>
      <c r="AG8" s="3"/>
      <c r="AH8" s="3"/>
      <c r="AI8" s="3"/>
      <c r="AJ8" s="3"/>
      <c r="AK8" s="3"/>
      <c r="AL8" s="3"/>
      <c r="AM8" s="3"/>
      <c r="AN8" s="3"/>
      <c r="AO8" s="3"/>
      <c r="AP8" s="3"/>
      <c r="AQ8" s="3"/>
      <c r="AR8" s="3"/>
      <c r="AS8" s="3"/>
      <c r="AT8" s="3"/>
      <c r="AU8" s="3"/>
      <c r="AW8" s="302" t="s">
        <v>521</v>
      </c>
      <c r="AX8" s="302"/>
      <c r="AY8" s="3"/>
      <c r="AZ8" s="3"/>
      <c r="BA8" s="3"/>
      <c r="BB8" s="3"/>
      <c r="BC8" s="3"/>
      <c r="BD8" s="3"/>
      <c r="BE8" s="3"/>
      <c r="BF8" s="3"/>
      <c r="BG8" s="3"/>
      <c r="BH8" s="3"/>
      <c r="BI8" s="3"/>
      <c r="BJ8" s="3"/>
      <c r="BK8" s="3"/>
      <c r="BL8" s="3"/>
      <c r="BM8" s="3"/>
      <c r="BN8" s="3"/>
      <c r="BO8" s="3"/>
      <c r="BP8" s="3"/>
      <c r="BQ8" s="3"/>
      <c r="BR8" s="3"/>
      <c r="BS8" s="3"/>
      <c r="BU8" s="302" t="s">
        <v>521</v>
      </c>
      <c r="BV8" s="302"/>
      <c r="BW8" s="3"/>
      <c r="BX8" s="3"/>
      <c r="BY8" s="3"/>
      <c r="BZ8" s="3"/>
      <c r="CA8" s="3"/>
      <c r="CB8" s="3"/>
      <c r="CC8" s="3"/>
      <c r="CD8" s="3"/>
      <c r="CE8" s="3"/>
      <c r="CF8" s="3"/>
      <c r="CG8" s="3"/>
      <c r="CH8" s="3"/>
      <c r="CI8" s="3"/>
      <c r="CJ8" s="3"/>
      <c r="CK8" s="3"/>
      <c r="CL8" s="3"/>
      <c r="CM8" s="3"/>
      <c r="CN8" s="3"/>
      <c r="CO8" s="3"/>
      <c r="CP8" s="3"/>
      <c r="CQ8" s="3"/>
      <c r="CS8" s="302" t="s">
        <v>521</v>
      </c>
      <c r="CT8" s="302"/>
      <c r="CU8" s="3"/>
      <c r="CV8" s="3"/>
      <c r="CW8" s="3"/>
      <c r="CX8" s="3"/>
      <c r="CY8" s="3"/>
      <c r="CZ8" s="3"/>
      <c r="DA8" s="3"/>
      <c r="DB8" s="3"/>
      <c r="DC8" s="3"/>
      <c r="DD8" s="3"/>
      <c r="DE8" s="3"/>
      <c r="DF8" s="3"/>
      <c r="DG8" s="3"/>
      <c r="DH8" s="3"/>
      <c r="DI8" s="3"/>
      <c r="DJ8" s="3"/>
      <c r="DK8" s="3"/>
      <c r="DL8" s="3"/>
      <c r="DM8" s="3"/>
      <c r="DN8" s="3"/>
      <c r="DO8" s="3"/>
      <c r="DQ8" s="302" t="s">
        <v>521</v>
      </c>
      <c r="DR8" s="302"/>
      <c r="DS8" s="3"/>
      <c r="DT8" s="3"/>
      <c r="DU8" s="3"/>
      <c r="DV8" s="3"/>
      <c r="DW8" s="3"/>
      <c r="DX8" s="3"/>
      <c r="DY8" s="3"/>
      <c r="DZ8" s="3"/>
      <c r="EA8" s="3"/>
      <c r="EB8" s="3"/>
      <c r="EC8" s="3"/>
      <c r="ED8" s="3"/>
      <c r="EE8" s="3"/>
      <c r="EF8" s="3"/>
      <c r="EG8" s="3"/>
      <c r="EH8" s="3"/>
      <c r="EI8" s="3"/>
      <c r="EJ8" s="3"/>
      <c r="EK8" s="3"/>
      <c r="EL8" s="3"/>
      <c r="EM8" s="3"/>
      <c r="EO8" s="302" t="s">
        <v>521</v>
      </c>
      <c r="EP8" s="302"/>
      <c r="EQ8" s="3"/>
      <c r="ER8" s="3"/>
      <c r="ES8" s="3"/>
      <c r="ET8" s="3"/>
      <c r="EU8" s="3"/>
      <c r="EV8" s="3"/>
      <c r="EW8" s="3"/>
      <c r="EX8" s="3"/>
      <c r="EY8" s="3"/>
      <c r="EZ8" s="3"/>
      <c r="FA8" s="3"/>
      <c r="FB8" s="3"/>
      <c r="FC8" s="3"/>
      <c r="FD8" s="3"/>
      <c r="FE8" s="3"/>
      <c r="FF8" s="3"/>
      <c r="FG8" s="3"/>
      <c r="FH8" s="3"/>
      <c r="FI8" s="3"/>
      <c r="FJ8" s="3"/>
      <c r="FK8" s="3"/>
      <c r="FM8" s="302" t="s">
        <v>521</v>
      </c>
      <c r="FN8" s="302"/>
      <c r="FO8" s="3"/>
      <c r="FP8" s="3"/>
      <c r="FQ8" s="3"/>
      <c r="FR8" s="3"/>
      <c r="FS8" s="3"/>
      <c r="FT8" s="3"/>
      <c r="FU8" s="3"/>
      <c r="FV8" s="3"/>
      <c r="FW8" s="3"/>
      <c r="FX8" s="3"/>
      <c r="FY8" s="3"/>
      <c r="FZ8" s="3"/>
      <c r="GA8" s="3"/>
      <c r="GB8" s="3"/>
      <c r="GC8" s="3"/>
      <c r="GD8" s="3"/>
      <c r="GE8" s="3"/>
      <c r="GF8" s="3"/>
      <c r="GG8" s="3"/>
      <c r="GH8" s="3"/>
      <c r="GI8" s="3"/>
      <c r="GK8" s="302" t="s">
        <v>521</v>
      </c>
      <c r="GL8" s="302"/>
      <c r="GM8" s="3"/>
      <c r="GN8" s="3"/>
      <c r="GO8" s="3"/>
      <c r="GP8" s="3"/>
      <c r="GQ8" s="3"/>
      <c r="GR8" s="3"/>
      <c r="GS8" s="3"/>
      <c r="GT8" s="3"/>
      <c r="GU8" s="3"/>
      <c r="GV8" s="3"/>
      <c r="GW8" s="3"/>
      <c r="GX8" s="3"/>
      <c r="GY8" s="3"/>
      <c r="GZ8" s="3"/>
      <c r="HA8" s="3"/>
      <c r="HB8" s="3"/>
      <c r="HC8" s="3"/>
      <c r="HD8" s="3"/>
      <c r="HE8" s="3"/>
      <c r="HF8" s="3"/>
      <c r="HG8" s="3"/>
      <c r="HI8" s="302" t="s">
        <v>521</v>
      </c>
      <c r="HJ8" s="302"/>
      <c r="HK8" s="3"/>
      <c r="HL8" s="3"/>
      <c r="HM8" s="3"/>
      <c r="HN8" s="3"/>
      <c r="HO8" s="3"/>
      <c r="HP8" s="3"/>
      <c r="HQ8" s="3"/>
      <c r="HR8" s="3"/>
      <c r="HS8" s="3"/>
      <c r="HT8" s="3"/>
      <c r="HU8" s="3"/>
      <c r="HV8" s="3"/>
      <c r="HW8" s="3"/>
      <c r="HX8" s="3"/>
      <c r="HY8" s="3"/>
      <c r="HZ8" s="3"/>
      <c r="IA8" s="3"/>
      <c r="IB8" s="3"/>
      <c r="IC8" s="3"/>
      <c r="ID8" s="3"/>
      <c r="IE8" s="3"/>
    </row>
    <row r="9" spans="1:239" ht="15">
      <c r="A9" s="300"/>
      <c r="B9" s="300"/>
      <c r="C9" s="1"/>
      <c r="D9" s="1"/>
      <c r="E9" s="1"/>
      <c r="F9" s="1"/>
      <c r="G9" s="1"/>
      <c r="H9" s="1"/>
      <c r="I9" s="1"/>
      <c r="J9" s="1"/>
      <c r="K9" s="1"/>
      <c r="L9" s="1"/>
      <c r="M9" s="1"/>
      <c r="N9" s="1"/>
      <c r="O9" s="1"/>
      <c r="P9" s="1"/>
      <c r="Q9" s="1"/>
      <c r="R9" s="1"/>
      <c r="S9" s="1"/>
      <c r="T9" s="1"/>
      <c r="U9" s="1"/>
      <c r="V9" s="1"/>
      <c r="W9" s="1"/>
      <c r="Y9" s="300"/>
      <c r="Z9" s="300"/>
      <c r="AA9" s="1"/>
      <c r="AB9" s="1"/>
      <c r="AC9" s="1"/>
      <c r="AD9" s="1"/>
      <c r="AE9" s="1"/>
      <c r="AF9" s="1"/>
      <c r="AG9" s="1"/>
      <c r="AH9" s="1"/>
      <c r="AI9" s="1"/>
      <c r="AJ9" s="1"/>
      <c r="AK9" s="1"/>
      <c r="AL9" s="1"/>
      <c r="AM9" s="1"/>
      <c r="AN9" s="1"/>
      <c r="AO9" s="1"/>
      <c r="AP9" s="1"/>
      <c r="AQ9" s="1"/>
      <c r="AR9" s="1"/>
      <c r="AS9" s="1"/>
      <c r="AT9" s="1"/>
      <c r="AU9" s="1"/>
      <c r="AW9" s="300"/>
      <c r="AX9" s="300"/>
      <c r="AY9" s="1"/>
      <c r="AZ9" s="1"/>
      <c r="BA9" s="1"/>
      <c r="BB9" s="1"/>
      <c r="BC9" s="1"/>
      <c r="BD9" s="1"/>
      <c r="BE9" s="1"/>
      <c r="BF9" s="1"/>
      <c r="BG9" s="1"/>
      <c r="BH9" s="1"/>
      <c r="BI9" s="1"/>
      <c r="BJ9" s="1"/>
      <c r="BK9" s="1"/>
      <c r="BL9" s="1"/>
      <c r="BM9" s="1"/>
      <c r="BN9" s="1"/>
      <c r="BO9" s="1"/>
      <c r="BP9" s="1"/>
      <c r="BQ9" s="1"/>
      <c r="BR9" s="1"/>
      <c r="BS9" s="1"/>
      <c r="BU9" s="300"/>
      <c r="BV9" s="300"/>
      <c r="BW9" s="1"/>
      <c r="BX9" s="1"/>
      <c r="BY9" s="1"/>
      <c r="BZ9" s="1"/>
      <c r="CA9" s="1"/>
      <c r="CB9" s="1"/>
      <c r="CC9" s="1"/>
      <c r="CD9" s="1"/>
      <c r="CE9" s="1"/>
      <c r="CF9" s="1"/>
      <c r="CG9" s="1"/>
      <c r="CH9" s="1"/>
      <c r="CI9" s="1"/>
      <c r="CJ9" s="1"/>
      <c r="CK9" s="1"/>
      <c r="CL9" s="1"/>
      <c r="CM9" s="1"/>
      <c r="CN9" s="1"/>
      <c r="CO9" s="1"/>
      <c r="CP9" s="1"/>
      <c r="CQ9" s="1"/>
      <c r="CS9" s="300"/>
      <c r="CT9" s="300"/>
      <c r="CU9" s="1"/>
      <c r="CV9" s="1"/>
      <c r="CW9" s="1"/>
      <c r="CX9" s="1"/>
      <c r="CY9" s="1"/>
      <c r="CZ9" s="1"/>
      <c r="DA9" s="1"/>
      <c r="DB9" s="1"/>
      <c r="DC9" s="1"/>
      <c r="DD9" s="1"/>
      <c r="DE9" s="1"/>
      <c r="DF9" s="1"/>
      <c r="DG9" s="1"/>
      <c r="DH9" s="1"/>
      <c r="DI9" s="1"/>
      <c r="DJ9" s="1"/>
      <c r="DK9" s="1"/>
      <c r="DL9" s="1"/>
      <c r="DM9" s="1"/>
      <c r="DN9" s="1"/>
      <c r="DO9" s="1"/>
      <c r="DQ9" s="300"/>
      <c r="DR9" s="300"/>
      <c r="DS9" s="1"/>
      <c r="DT9" s="1"/>
      <c r="DU9" s="1"/>
      <c r="DV9" s="1"/>
      <c r="DW9" s="1"/>
      <c r="DX9" s="1"/>
      <c r="DY9" s="1"/>
      <c r="DZ9" s="1"/>
      <c r="EA9" s="1"/>
      <c r="EB9" s="1"/>
      <c r="EC9" s="1"/>
      <c r="ED9" s="1"/>
      <c r="EE9" s="1"/>
      <c r="EF9" s="1"/>
      <c r="EG9" s="1"/>
      <c r="EH9" s="1"/>
      <c r="EI9" s="1"/>
      <c r="EJ9" s="1"/>
      <c r="EK9" s="1"/>
      <c r="EL9" s="1"/>
      <c r="EM9" s="1"/>
      <c r="EO9" s="300"/>
      <c r="EP9" s="300"/>
      <c r="EQ9" s="1"/>
      <c r="ER9" s="1"/>
      <c r="ES9" s="1"/>
      <c r="ET9" s="1"/>
      <c r="EU9" s="1"/>
      <c r="EV9" s="1"/>
      <c r="EW9" s="1"/>
      <c r="EX9" s="1"/>
      <c r="EY9" s="1"/>
      <c r="EZ9" s="1"/>
      <c r="FA9" s="1"/>
      <c r="FB9" s="1"/>
      <c r="FC9" s="1"/>
      <c r="FD9" s="1"/>
      <c r="FE9" s="1"/>
      <c r="FF9" s="1"/>
      <c r="FG9" s="1"/>
      <c r="FH9" s="1"/>
      <c r="FI9" s="1"/>
      <c r="FJ9" s="1"/>
      <c r="FK9" s="1"/>
      <c r="FM9" s="300"/>
      <c r="FN9" s="300"/>
      <c r="FO9" s="1"/>
      <c r="FP9" s="1"/>
      <c r="FQ9" s="1"/>
      <c r="FR9" s="1"/>
      <c r="FS9" s="1"/>
      <c r="FT9" s="1"/>
      <c r="FU9" s="1"/>
      <c r="FV9" s="1"/>
      <c r="FW9" s="1"/>
      <c r="FX9" s="1"/>
      <c r="FY9" s="1"/>
      <c r="FZ9" s="1"/>
      <c r="GA9" s="1"/>
      <c r="GB9" s="1"/>
      <c r="GC9" s="1"/>
      <c r="GD9" s="1"/>
      <c r="GE9" s="1"/>
      <c r="GF9" s="1"/>
      <c r="GG9" s="1"/>
      <c r="GH9" s="1"/>
      <c r="GI9" s="1"/>
      <c r="GK9" s="300"/>
      <c r="GL9" s="300"/>
      <c r="GM9" s="1"/>
      <c r="GN9" s="1"/>
      <c r="GO9" s="1"/>
      <c r="GP9" s="1"/>
      <c r="GQ9" s="1"/>
      <c r="GR9" s="1"/>
      <c r="GS9" s="1"/>
      <c r="GT9" s="1"/>
      <c r="GU9" s="1"/>
      <c r="GV9" s="1"/>
      <c r="GW9" s="1"/>
      <c r="GX9" s="1"/>
      <c r="GY9" s="1"/>
      <c r="GZ9" s="1"/>
      <c r="HA9" s="1"/>
      <c r="HB9" s="1"/>
      <c r="HC9" s="1"/>
      <c r="HD9" s="1"/>
      <c r="HE9" s="1"/>
      <c r="HF9" s="1"/>
      <c r="HG9" s="1"/>
      <c r="HI9" s="300"/>
      <c r="HJ9" s="300"/>
      <c r="HK9" s="1"/>
      <c r="HL9" s="1"/>
      <c r="HM9" s="1"/>
      <c r="HN9" s="1"/>
      <c r="HO9" s="1"/>
      <c r="HP9" s="1"/>
      <c r="HQ9" s="1"/>
      <c r="HR9" s="1"/>
      <c r="HS9" s="1"/>
      <c r="HT9" s="1"/>
      <c r="HU9" s="1"/>
      <c r="HV9" s="1"/>
      <c r="HW9" s="1"/>
      <c r="HX9" s="1"/>
      <c r="HY9" s="1"/>
      <c r="HZ9" s="1"/>
      <c r="IA9" s="1"/>
      <c r="IB9" s="1"/>
      <c r="IC9" s="1"/>
      <c r="ID9" s="1"/>
      <c r="IE9" s="1"/>
    </row>
    <row r="10" spans="1:239" ht="15">
      <c r="A10" s="300"/>
      <c r="B10" s="300"/>
      <c r="C10" s="1"/>
      <c r="D10" s="1"/>
      <c r="E10" s="1"/>
      <c r="F10" s="1"/>
      <c r="G10" s="1"/>
      <c r="H10" s="1"/>
      <c r="I10" s="1"/>
      <c r="J10" s="1"/>
      <c r="K10" s="1"/>
      <c r="L10" s="1"/>
      <c r="M10" s="1"/>
      <c r="N10" s="1"/>
      <c r="O10" s="1"/>
      <c r="P10" s="1"/>
      <c r="Q10" s="1"/>
      <c r="R10" s="1"/>
      <c r="S10" s="1"/>
      <c r="T10" s="1"/>
      <c r="U10" s="1"/>
      <c r="V10" s="1"/>
      <c r="W10" s="1"/>
      <c r="Y10" s="300"/>
      <c r="Z10" s="300"/>
      <c r="AA10" s="1"/>
      <c r="AB10" s="1"/>
      <c r="AC10" s="1"/>
      <c r="AD10" s="1"/>
      <c r="AE10" s="1"/>
      <c r="AF10" s="1"/>
      <c r="AG10" s="1"/>
      <c r="AH10" s="1"/>
      <c r="AI10" s="1"/>
      <c r="AJ10" s="1"/>
      <c r="AK10" s="1"/>
      <c r="AL10" s="1"/>
      <c r="AM10" s="1"/>
      <c r="AN10" s="1"/>
      <c r="AO10" s="1"/>
      <c r="AP10" s="1"/>
      <c r="AQ10" s="1"/>
      <c r="AR10" s="1"/>
      <c r="AS10" s="1"/>
      <c r="AT10" s="1"/>
      <c r="AU10" s="1"/>
      <c r="AW10" s="300"/>
      <c r="AX10" s="300"/>
      <c r="AY10" s="1"/>
      <c r="AZ10" s="1"/>
      <c r="BA10" s="1"/>
      <c r="BB10" s="1"/>
      <c r="BC10" s="1"/>
      <c r="BD10" s="1"/>
      <c r="BE10" s="1"/>
      <c r="BF10" s="1"/>
      <c r="BG10" s="1"/>
      <c r="BH10" s="1"/>
      <c r="BI10" s="1"/>
      <c r="BJ10" s="1"/>
      <c r="BK10" s="1"/>
      <c r="BL10" s="1"/>
      <c r="BM10" s="1"/>
      <c r="BN10" s="1"/>
      <c r="BO10" s="1"/>
      <c r="BP10" s="1"/>
      <c r="BQ10" s="1"/>
      <c r="BR10" s="1"/>
      <c r="BS10" s="1"/>
      <c r="BU10" s="300"/>
      <c r="BV10" s="300"/>
      <c r="BW10" s="1"/>
      <c r="BX10" s="1"/>
      <c r="BY10" s="1"/>
      <c r="BZ10" s="1"/>
      <c r="CA10" s="1"/>
      <c r="CB10" s="1"/>
      <c r="CC10" s="1"/>
      <c r="CD10" s="1"/>
      <c r="CE10" s="1"/>
      <c r="CF10" s="1"/>
      <c r="CG10" s="1"/>
      <c r="CH10" s="1"/>
      <c r="CI10" s="1"/>
      <c r="CJ10" s="1"/>
      <c r="CK10" s="1"/>
      <c r="CL10" s="1"/>
      <c r="CM10" s="1"/>
      <c r="CN10" s="1"/>
      <c r="CO10" s="1"/>
      <c r="CP10" s="1"/>
      <c r="CQ10" s="1"/>
      <c r="CS10" s="300"/>
      <c r="CT10" s="300"/>
      <c r="CU10" s="1"/>
      <c r="CV10" s="1"/>
      <c r="CW10" s="1"/>
      <c r="CX10" s="1"/>
      <c r="CY10" s="1"/>
      <c r="CZ10" s="1"/>
      <c r="DA10" s="1"/>
      <c r="DB10" s="1"/>
      <c r="DC10" s="1"/>
      <c r="DD10" s="1"/>
      <c r="DE10" s="1"/>
      <c r="DF10" s="1"/>
      <c r="DG10" s="1"/>
      <c r="DH10" s="1"/>
      <c r="DI10" s="1"/>
      <c r="DJ10" s="1"/>
      <c r="DK10" s="1"/>
      <c r="DL10" s="1"/>
      <c r="DM10" s="1"/>
      <c r="DN10" s="1"/>
      <c r="DO10" s="1"/>
      <c r="DQ10" s="300"/>
      <c r="DR10" s="300"/>
      <c r="DS10" s="1"/>
      <c r="DT10" s="1"/>
      <c r="DU10" s="1"/>
      <c r="DV10" s="1"/>
      <c r="DW10" s="1"/>
      <c r="DX10" s="1"/>
      <c r="DY10" s="1"/>
      <c r="DZ10" s="1"/>
      <c r="EA10" s="1"/>
      <c r="EB10" s="1"/>
      <c r="EC10" s="1"/>
      <c r="ED10" s="1"/>
      <c r="EE10" s="1"/>
      <c r="EF10" s="1"/>
      <c r="EG10" s="1"/>
      <c r="EH10" s="1"/>
      <c r="EI10" s="1"/>
      <c r="EJ10" s="1"/>
      <c r="EK10" s="1"/>
      <c r="EL10" s="1"/>
      <c r="EM10" s="1"/>
      <c r="EO10" s="300"/>
      <c r="EP10" s="300"/>
      <c r="EQ10" s="1"/>
      <c r="ER10" s="1"/>
      <c r="ES10" s="1"/>
      <c r="ET10" s="1"/>
      <c r="EU10" s="1"/>
      <c r="EV10" s="1"/>
      <c r="EW10" s="1"/>
      <c r="EX10" s="1"/>
      <c r="EY10" s="1"/>
      <c r="EZ10" s="1"/>
      <c r="FA10" s="1"/>
      <c r="FB10" s="1"/>
      <c r="FC10" s="1"/>
      <c r="FD10" s="1"/>
      <c r="FE10" s="1"/>
      <c r="FF10" s="1"/>
      <c r="FG10" s="1"/>
      <c r="FH10" s="1"/>
      <c r="FI10" s="1"/>
      <c r="FJ10" s="1"/>
      <c r="FK10" s="1"/>
      <c r="FM10" s="300"/>
      <c r="FN10" s="300"/>
      <c r="FO10" s="1"/>
      <c r="FP10" s="1"/>
      <c r="FQ10" s="1"/>
      <c r="FR10" s="1"/>
      <c r="FS10" s="1"/>
      <c r="FT10" s="1"/>
      <c r="FU10" s="1"/>
      <c r="FV10" s="1"/>
      <c r="FW10" s="1"/>
      <c r="FX10" s="1"/>
      <c r="FY10" s="1"/>
      <c r="FZ10" s="1"/>
      <c r="GA10" s="1"/>
      <c r="GB10" s="1"/>
      <c r="GC10" s="1"/>
      <c r="GD10" s="1"/>
      <c r="GE10" s="1"/>
      <c r="GF10" s="1"/>
      <c r="GG10" s="1"/>
      <c r="GH10" s="1"/>
      <c r="GI10" s="1"/>
      <c r="GK10" s="300"/>
      <c r="GL10" s="300"/>
      <c r="GM10" s="1"/>
      <c r="GN10" s="1"/>
      <c r="GO10" s="1"/>
      <c r="GP10" s="1"/>
      <c r="GQ10" s="1"/>
      <c r="GR10" s="1"/>
      <c r="GS10" s="1"/>
      <c r="GT10" s="1"/>
      <c r="GU10" s="1"/>
      <c r="GV10" s="1"/>
      <c r="GW10" s="1"/>
      <c r="GX10" s="1"/>
      <c r="GY10" s="1"/>
      <c r="GZ10" s="1"/>
      <c r="HA10" s="1"/>
      <c r="HB10" s="1"/>
      <c r="HC10" s="1"/>
      <c r="HD10" s="1"/>
      <c r="HE10" s="1"/>
      <c r="HF10" s="1"/>
      <c r="HG10" s="1"/>
      <c r="HI10" s="300"/>
      <c r="HJ10" s="300"/>
      <c r="HK10" s="1"/>
      <c r="HL10" s="1"/>
      <c r="HM10" s="1"/>
      <c r="HN10" s="1"/>
      <c r="HO10" s="1"/>
      <c r="HP10" s="1"/>
      <c r="HQ10" s="1"/>
      <c r="HR10" s="1"/>
      <c r="HS10" s="1"/>
      <c r="HT10" s="1"/>
      <c r="HU10" s="1"/>
      <c r="HV10" s="1"/>
      <c r="HW10" s="1"/>
      <c r="HX10" s="1"/>
      <c r="HY10" s="1"/>
      <c r="HZ10" s="1"/>
      <c r="IA10" s="1"/>
      <c r="IB10" s="1"/>
      <c r="IC10" s="1"/>
      <c r="ID10" s="1"/>
      <c r="IE10" s="1"/>
    </row>
    <row r="11" spans="1:239" ht="15">
      <c r="A11" s="300"/>
      <c r="B11" s="300"/>
      <c r="C11" s="4">
        <v>2000</v>
      </c>
      <c r="D11" s="4">
        <v>2001</v>
      </c>
      <c r="E11" s="4">
        <v>2002</v>
      </c>
      <c r="F11" s="4">
        <v>2003</v>
      </c>
      <c r="G11" s="4">
        <v>2004</v>
      </c>
      <c r="H11" s="4">
        <v>2005</v>
      </c>
      <c r="I11" s="4">
        <v>2006</v>
      </c>
      <c r="J11" s="4">
        <v>2007</v>
      </c>
      <c r="K11" s="4">
        <v>2008</v>
      </c>
      <c r="L11" s="4">
        <v>2009</v>
      </c>
      <c r="M11" s="4">
        <v>2010</v>
      </c>
      <c r="N11" s="4">
        <v>2011</v>
      </c>
      <c r="O11" s="4">
        <v>2012</v>
      </c>
      <c r="P11" s="4">
        <v>2013</v>
      </c>
      <c r="Q11" s="4">
        <v>2014</v>
      </c>
      <c r="R11" s="4">
        <v>2015</v>
      </c>
      <c r="S11" s="4">
        <v>2016</v>
      </c>
      <c r="T11" s="4">
        <v>2017</v>
      </c>
      <c r="U11" s="4">
        <v>2018</v>
      </c>
      <c r="V11" s="4">
        <v>2019</v>
      </c>
      <c r="W11" s="4">
        <v>2020</v>
      </c>
      <c r="Y11" s="300"/>
      <c r="Z11" s="300"/>
      <c r="AA11" s="4">
        <v>2000</v>
      </c>
      <c r="AB11" s="4">
        <v>2001</v>
      </c>
      <c r="AC11" s="4">
        <v>2002</v>
      </c>
      <c r="AD11" s="4">
        <v>2003</v>
      </c>
      <c r="AE11" s="4">
        <v>2004</v>
      </c>
      <c r="AF11" s="4">
        <v>2005</v>
      </c>
      <c r="AG11" s="4">
        <v>2006</v>
      </c>
      <c r="AH11" s="4">
        <v>2007</v>
      </c>
      <c r="AI11" s="4">
        <v>2008</v>
      </c>
      <c r="AJ11" s="4">
        <v>2009</v>
      </c>
      <c r="AK11" s="4">
        <v>2010</v>
      </c>
      <c r="AL11" s="4">
        <v>2011</v>
      </c>
      <c r="AM11" s="4">
        <v>2012</v>
      </c>
      <c r="AN11" s="4">
        <v>2013</v>
      </c>
      <c r="AO11" s="4">
        <v>2014</v>
      </c>
      <c r="AP11" s="4">
        <v>2015</v>
      </c>
      <c r="AQ11" s="4">
        <v>2016</v>
      </c>
      <c r="AR11" s="4">
        <v>2017</v>
      </c>
      <c r="AS11" s="4">
        <v>2018</v>
      </c>
      <c r="AT11" s="4">
        <v>2019</v>
      </c>
      <c r="AU11" s="4">
        <v>2020</v>
      </c>
      <c r="AW11" s="300"/>
      <c r="AX11" s="300"/>
      <c r="AY11" s="4">
        <v>2000</v>
      </c>
      <c r="AZ11" s="4">
        <v>2001</v>
      </c>
      <c r="BA11" s="4">
        <v>2002</v>
      </c>
      <c r="BB11" s="4">
        <v>2003</v>
      </c>
      <c r="BC11" s="4">
        <v>2004</v>
      </c>
      <c r="BD11" s="4">
        <v>2005</v>
      </c>
      <c r="BE11" s="4">
        <v>2006</v>
      </c>
      <c r="BF11" s="4">
        <v>2007</v>
      </c>
      <c r="BG11" s="4">
        <v>2008</v>
      </c>
      <c r="BH11" s="4">
        <v>2009</v>
      </c>
      <c r="BI11" s="4">
        <v>2010</v>
      </c>
      <c r="BJ11" s="4">
        <v>2011</v>
      </c>
      <c r="BK11" s="4">
        <v>2012</v>
      </c>
      <c r="BL11" s="4">
        <v>2013</v>
      </c>
      <c r="BM11" s="4">
        <v>2014</v>
      </c>
      <c r="BN11" s="4">
        <v>2015</v>
      </c>
      <c r="BO11" s="4">
        <v>2016</v>
      </c>
      <c r="BP11" s="4">
        <v>2017</v>
      </c>
      <c r="BQ11" s="4">
        <v>2018</v>
      </c>
      <c r="BR11" s="4">
        <v>2019</v>
      </c>
      <c r="BS11" s="4">
        <v>2020</v>
      </c>
      <c r="BU11" s="300"/>
      <c r="BV11" s="300"/>
      <c r="BW11" s="4">
        <v>2000</v>
      </c>
      <c r="BX11" s="4">
        <v>2001</v>
      </c>
      <c r="BY11" s="4">
        <v>2002</v>
      </c>
      <c r="BZ11" s="4">
        <v>2003</v>
      </c>
      <c r="CA11" s="4">
        <v>2004</v>
      </c>
      <c r="CB11" s="4">
        <v>2005</v>
      </c>
      <c r="CC11" s="4">
        <v>2006</v>
      </c>
      <c r="CD11" s="4">
        <v>2007</v>
      </c>
      <c r="CE11" s="4">
        <v>2008</v>
      </c>
      <c r="CF11" s="4">
        <v>2009</v>
      </c>
      <c r="CG11" s="4">
        <v>2010</v>
      </c>
      <c r="CH11" s="4">
        <v>2011</v>
      </c>
      <c r="CI11" s="4">
        <v>2012</v>
      </c>
      <c r="CJ11" s="4">
        <v>2013</v>
      </c>
      <c r="CK11" s="4">
        <v>2014</v>
      </c>
      <c r="CL11" s="4">
        <v>2015</v>
      </c>
      <c r="CM11" s="4">
        <v>2016</v>
      </c>
      <c r="CN11" s="4">
        <v>2017</v>
      </c>
      <c r="CO11" s="4">
        <v>2018</v>
      </c>
      <c r="CP11" s="4">
        <v>2019</v>
      </c>
      <c r="CQ11" s="4">
        <v>2020</v>
      </c>
      <c r="CS11" s="300"/>
      <c r="CT11" s="300"/>
      <c r="CU11" s="4">
        <v>2000</v>
      </c>
      <c r="CV11" s="4">
        <v>2001</v>
      </c>
      <c r="CW11" s="4">
        <v>2002</v>
      </c>
      <c r="CX11" s="4">
        <v>2003</v>
      </c>
      <c r="CY11" s="4">
        <v>2004</v>
      </c>
      <c r="CZ11" s="4">
        <v>2005</v>
      </c>
      <c r="DA11" s="4">
        <v>2006</v>
      </c>
      <c r="DB11" s="4">
        <v>2007</v>
      </c>
      <c r="DC11" s="4">
        <v>2008</v>
      </c>
      <c r="DD11" s="4">
        <v>2009</v>
      </c>
      <c r="DE11" s="4">
        <v>2010</v>
      </c>
      <c r="DF11" s="4">
        <v>2011</v>
      </c>
      <c r="DG11" s="4">
        <v>2012</v>
      </c>
      <c r="DH11" s="4">
        <v>2013</v>
      </c>
      <c r="DI11" s="4">
        <v>2014</v>
      </c>
      <c r="DJ11" s="4">
        <v>2015</v>
      </c>
      <c r="DK11" s="4">
        <v>2016</v>
      </c>
      <c r="DL11" s="4">
        <v>2017</v>
      </c>
      <c r="DM11" s="4">
        <v>2018</v>
      </c>
      <c r="DN11" s="4">
        <v>2019</v>
      </c>
      <c r="DO11" s="4">
        <v>2020</v>
      </c>
      <c r="DQ11" s="300"/>
      <c r="DR11" s="300"/>
      <c r="DS11" s="4">
        <v>2000</v>
      </c>
      <c r="DT11" s="4">
        <v>2001</v>
      </c>
      <c r="DU11" s="4">
        <v>2002</v>
      </c>
      <c r="DV11" s="4">
        <v>2003</v>
      </c>
      <c r="DW11" s="4">
        <v>2004</v>
      </c>
      <c r="DX11" s="4">
        <v>2005</v>
      </c>
      <c r="DY11" s="4">
        <v>2006</v>
      </c>
      <c r="DZ11" s="4">
        <v>2007</v>
      </c>
      <c r="EA11" s="4">
        <v>2008</v>
      </c>
      <c r="EB11" s="4">
        <v>2009</v>
      </c>
      <c r="EC11" s="4">
        <v>2010</v>
      </c>
      <c r="ED11" s="4">
        <v>2011</v>
      </c>
      <c r="EE11" s="4">
        <v>2012</v>
      </c>
      <c r="EF11" s="4">
        <v>2013</v>
      </c>
      <c r="EG11" s="4">
        <v>2014</v>
      </c>
      <c r="EH11" s="4">
        <v>2015</v>
      </c>
      <c r="EI11" s="4">
        <v>2016</v>
      </c>
      <c r="EJ11" s="4">
        <v>2017</v>
      </c>
      <c r="EK11" s="4">
        <v>2018</v>
      </c>
      <c r="EL11" s="4">
        <v>2019</v>
      </c>
      <c r="EM11" s="4">
        <v>2020</v>
      </c>
      <c r="EO11" s="300"/>
      <c r="EP11" s="300"/>
      <c r="EQ11" s="4">
        <v>2000</v>
      </c>
      <c r="ER11" s="4">
        <v>2001</v>
      </c>
      <c r="ES11" s="4">
        <v>2002</v>
      </c>
      <c r="ET11" s="4">
        <v>2003</v>
      </c>
      <c r="EU11" s="4">
        <v>2004</v>
      </c>
      <c r="EV11" s="4">
        <v>2005</v>
      </c>
      <c r="EW11" s="4">
        <v>2006</v>
      </c>
      <c r="EX11" s="4">
        <v>2007</v>
      </c>
      <c r="EY11" s="4">
        <v>2008</v>
      </c>
      <c r="EZ11" s="4">
        <v>2009</v>
      </c>
      <c r="FA11" s="4">
        <v>2010</v>
      </c>
      <c r="FB11" s="4">
        <v>2011</v>
      </c>
      <c r="FC11" s="4">
        <v>2012</v>
      </c>
      <c r="FD11" s="4">
        <v>2013</v>
      </c>
      <c r="FE11" s="4">
        <v>2014</v>
      </c>
      <c r="FF11" s="4">
        <v>2015</v>
      </c>
      <c r="FG11" s="4">
        <v>2016</v>
      </c>
      <c r="FH11" s="4">
        <v>2017</v>
      </c>
      <c r="FI11" s="4">
        <v>2018</v>
      </c>
      <c r="FJ11" s="4">
        <v>2019</v>
      </c>
      <c r="FK11" s="4">
        <v>2020</v>
      </c>
      <c r="FM11" s="300"/>
      <c r="FN11" s="300"/>
      <c r="FO11" s="4">
        <v>2000</v>
      </c>
      <c r="FP11" s="4">
        <v>2001</v>
      </c>
      <c r="FQ11" s="4">
        <v>2002</v>
      </c>
      <c r="FR11" s="4">
        <v>2003</v>
      </c>
      <c r="FS11" s="4">
        <v>2004</v>
      </c>
      <c r="FT11" s="4">
        <v>2005</v>
      </c>
      <c r="FU11" s="4">
        <v>2006</v>
      </c>
      <c r="FV11" s="4">
        <v>2007</v>
      </c>
      <c r="FW11" s="4">
        <v>2008</v>
      </c>
      <c r="FX11" s="4">
        <v>2009</v>
      </c>
      <c r="FY11" s="4">
        <v>2010</v>
      </c>
      <c r="FZ11" s="4">
        <v>2011</v>
      </c>
      <c r="GA11" s="4">
        <v>2012</v>
      </c>
      <c r="GB11" s="4">
        <v>2013</v>
      </c>
      <c r="GC11" s="4">
        <v>2014</v>
      </c>
      <c r="GD11" s="4">
        <v>2015</v>
      </c>
      <c r="GE11" s="4">
        <v>2016</v>
      </c>
      <c r="GF11" s="4">
        <v>2017</v>
      </c>
      <c r="GG11" s="4">
        <v>2018</v>
      </c>
      <c r="GH11" s="4">
        <v>2019</v>
      </c>
      <c r="GI11" s="4">
        <v>2020</v>
      </c>
      <c r="GK11" s="300"/>
      <c r="GL11" s="300"/>
      <c r="GM11" s="4">
        <v>2000</v>
      </c>
      <c r="GN11" s="4">
        <v>2001</v>
      </c>
      <c r="GO11" s="4">
        <v>2002</v>
      </c>
      <c r="GP11" s="4">
        <v>2003</v>
      </c>
      <c r="GQ11" s="4">
        <v>2004</v>
      </c>
      <c r="GR11" s="4">
        <v>2005</v>
      </c>
      <c r="GS11" s="4">
        <v>2006</v>
      </c>
      <c r="GT11" s="4">
        <v>2007</v>
      </c>
      <c r="GU11" s="4">
        <v>2008</v>
      </c>
      <c r="GV11" s="4">
        <v>2009</v>
      </c>
      <c r="GW11" s="4">
        <v>2010</v>
      </c>
      <c r="GX11" s="4">
        <v>2011</v>
      </c>
      <c r="GY11" s="4">
        <v>2012</v>
      </c>
      <c r="GZ11" s="4">
        <v>2013</v>
      </c>
      <c r="HA11" s="4">
        <v>2014</v>
      </c>
      <c r="HB11" s="4">
        <v>2015</v>
      </c>
      <c r="HC11" s="4">
        <v>2016</v>
      </c>
      <c r="HD11" s="4">
        <v>2017</v>
      </c>
      <c r="HE11" s="4">
        <v>2018</v>
      </c>
      <c r="HF11" s="4">
        <v>2019</v>
      </c>
      <c r="HG11" s="4">
        <v>2020</v>
      </c>
      <c r="HI11" s="300"/>
      <c r="HJ11" s="300"/>
      <c r="HK11" s="4">
        <v>2000</v>
      </c>
      <c r="HL11" s="4">
        <v>2001</v>
      </c>
      <c r="HM11" s="4">
        <v>2002</v>
      </c>
      <c r="HN11" s="4">
        <v>2003</v>
      </c>
      <c r="HO11" s="4">
        <v>2004</v>
      </c>
      <c r="HP11" s="4">
        <v>2005</v>
      </c>
      <c r="HQ11" s="4">
        <v>2006</v>
      </c>
      <c r="HR11" s="4">
        <v>2007</v>
      </c>
      <c r="HS11" s="4">
        <v>2008</v>
      </c>
      <c r="HT11" s="4">
        <v>2009</v>
      </c>
      <c r="HU11" s="4">
        <v>2010</v>
      </c>
      <c r="HV11" s="4">
        <v>2011</v>
      </c>
      <c r="HW11" s="4">
        <v>2012</v>
      </c>
      <c r="HX11" s="4">
        <v>2013</v>
      </c>
      <c r="HY11" s="4">
        <v>2014</v>
      </c>
      <c r="HZ11" s="4">
        <v>2015</v>
      </c>
      <c r="IA11" s="4">
        <v>2016</v>
      </c>
      <c r="IB11" s="4">
        <v>2017</v>
      </c>
      <c r="IC11" s="4">
        <v>2018</v>
      </c>
      <c r="ID11" s="4">
        <v>2019</v>
      </c>
      <c r="IE11" s="4">
        <v>2020</v>
      </c>
    </row>
    <row r="12" spans="1:239" ht="15">
      <c r="A12" s="303"/>
      <c r="B12" s="303"/>
      <c r="C12" s="1"/>
      <c r="D12" s="1"/>
      <c r="E12" s="1"/>
      <c r="F12" s="1"/>
      <c r="G12" s="1"/>
      <c r="H12" s="1"/>
      <c r="I12" s="1"/>
      <c r="J12" s="1"/>
      <c r="K12" s="1"/>
      <c r="L12" s="1"/>
      <c r="M12" s="1"/>
      <c r="N12" s="1"/>
      <c r="O12" s="1"/>
      <c r="P12" s="1"/>
      <c r="Q12" s="1"/>
      <c r="R12" s="1"/>
      <c r="S12" s="1"/>
      <c r="T12" s="1"/>
      <c r="U12" s="1"/>
      <c r="V12" s="1"/>
      <c r="W12" s="1"/>
      <c r="Y12" s="303"/>
      <c r="Z12" s="303"/>
      <c r="AA12" s="1"/>
      <c r="AB12" s="1"/>
      <c r="AC12" s="1"/>
      <c r="AD12" s="1"/>
      <c r="AE12" s="1"/>
      <c r="AF12" s="1"/>
      <c r="AG12" s="1"/>
      <c r="AH12" s="1"/>
      <c r="AI12" s="1"/>
      <c r="AJ12" s="1"/>
      <c r="AK12" s="1"/>
      <c r="AL12" s="1"/>
      <c r="AM12" s="1"/>
      <c r="AN12" s="1"/>
      <c r="AO12" s="1"/>
      <c r="AP12" s="1"/>
      <c r="AQ12" s="1"/>
      <c r="AR12" s="1"/>
      <c r="AS12" s="1"/>
      <c r="AT12" s="1"/>
      <c r="AU12" s="1"/>
      <c r="AW12" s="303"/>
      <c r="AX12" s="303"/>
      <c r="AY12" s="1"/>
      <c r="AZ12" s="1"/>
      <c r="BA12" s="1"/>
      <c r="BB12" s="1"/>
      <c r="BC12" s="1"/>
      <c r="BD12" s="1"/>
      <c r="BE12" s="1"/>
      <c r="BF12" s="1"/>
      <c r="BG12" s="1"/>
      <c r="BH12" s="1"/>
      <c r="BI12" s="1"/>
      <c r="BJ12" s="1"/>
      <c r="BK12" s="1"/>
      <c r="BL12" s="1"/>
      <c r="BM12" s="1"/>
      <c r="BN12" s="1"/>
      <c r="BO12" s="1"/>
      <c r="BP12" s="1"/>
      <c r="BQ12" s="1"/>
      <c r="BR12" s="1"/>
      <c r="BS12" s="1"/>
      <c r="BU12" s="303"/>
      <c r="BV12" s="303"/>
      <c r="BW12" s="1"/>
      <c r="BX12" s="1"/>
      <c r="BY12" s="1"/>
      <c r="BZ12" s="1"/>
      <c r="CA12" s="1"/>
      <c r="CB12" s="1"/>
      <c r="CC12" s="1"/>
      <c r="CD12" s="1"/>
      <c r="CE12" s="1"/>
      <c r="CF12" s="1"/>
      <c r="CG12" s="1"/>
      <c r="CH12" s="1"/>
      <c r="CI12" s="1"/>
      <c r="CJ12" s="1"/>
      <c r="CK12" s="1"/>
      <c r="CL12" s="1"/>
      <c r="CM12" s="1"/>
      <c r="CN12" s="1"/>
      <c r="CO12" s="1"/>
      <c r="CP12" s="1"/>
      <c r="CQ12" s="1"/>
      <c r="CS12" s="303"/>
      <c r="CT12" s="303"/>
      <c r="CU12" s="1"/>
      <c r="CV12" s="1"/>
      <c r="CW12" s="1"/>
      <c r="CX12" s="1"/>
      <c r="CY12" s="1"/>
      <c r="CZ12" s="1"/>
      <c r="DA12" s="1"/>
      <c r="DB12" s="1"/>
      <c r="DC12" s="1"/>
      <c r="DD12" s="1"/>
      <c r="DE12" s="1"/>
      <c r="DF12" s="1"/>
      <c r="DG12" s="1"/>
      <c r="DH12" s="1"/>
      <c r="DI12" s="1"/>
      <c r="DJ12" s="1"/>
      <c r="DK12" s="1"/>
      <c r="DL12" s="1"/>
      <c r="DM12" s="1"/>
      <c r="DN12" s="1"/>
      <c r="DO12" s="1"/>
      <c r="DQ12" s="303"/>
      <c r="DR12" s="303"/>
      <c r="DS12" s="1"/>
      <c r="DT12" s="1"/>
      <c r="DU12" s="1"/>
      <c r="DV12" s="1"/>
      <c r="DW12" s="1"/>
      <c r="DX12" s="1"/>
      <c r="DY12" s="1"/>
      <c r="DZ12" s="1"/>
      <c r="EA12" s="1"/>
      <c r="EB12" s="1"/>
      <c r="EC12" s="1"/>
      <c r="ED12" s="1"/>
      <c r="EE12" s="1"/>
      <c r="EF12" s="1"/>
      <c r="EG12" s="1"/>
      <c r="EH12" s="1"/>
      <c r="EI12" s="1"/>
      <c r="EJ12" s="1"/>
      <c r="EK12" s="1"/>
      <c r="EL12" s="1"/>
      <c r="EM12" s="1"/>
      <c r="EO12" s="303"/>
      <c r="EP12" s="303"/>
      <c r="EQ12" s="1"/>
      <c r="ER12" s="1"/>
      <c r="ES12" s="1"/>
      <c r="ET12" s="1"/>
      <c r="EU12" s="1"/>
      <c r="EV12" s="1"/>
      <c r="EW12" s="1"/>
      <c r="EX12" s="1"/>
      <c r="EY12" s="1"/>
      <c r="EZ12" s="1"/>
      <c r="FA12" s="1"/>
      <c r="FB12" s="1"/>
      <c r="FC12" s="1"/>
      <c r="FD12" s="1"/>
      <c r="FE12" s="1"/>
      <c r="FF12" s="1"/>
      <c r="FG12" s="1"/>
      <c r="FH12" s="1"/>
      <c r="FI12" s="1"/>
      <c r="FJ12" s="1"/>
      <c r="FK12" s="1"/>
      <c r="FM12" s="303"/>
      <c r="FN12" s="303"/>
      <c r="FO12" s="1"/>
      <c r="FP12" s="1"/>
      <c r="FQ12" s="1"/>
      <c r="FR12" s="1"/>
      <c r="FS12" s="1"/>
      <c r="FT12" s="1"/>
      <c r="FU12" s="1"/>
      <c r="FV12" s="1"/>
      <c r="FW12" s="1"/>
      <c r="FX12" s="1"/>
      <c r="FY12" s="1"/>
      <c r="FZ12" s="1"/>
      <c r="GA12" s="1"/>
      <c r="GB12" s="1"/>
      <c r="GC12" s="1"/>
      <c r="GD12" s="1"/>
      <c r="GE12" s="1"/>
      <c r="GF12" s="1"/>
      <c r="GG12" s="1"/>
      <c r="GH12" s="1"/>
      <c r="GI12" s="1"/>
      <c r="GK12" s="303"/>
      <c r="GL12" s="303"/>
      <c r="GM12" s="1"/>
      <c r="GN12" s="1"/>
      <c r="GO12" s="1"/>
      <c r="GP12" s="1"/>
      <c r="GQ12" s="1"/>
      <c r="GR12" s="1"/>
      <c r="GS12" s="1"/>
      <c r="GT12" s="1"/>
      <c r="GU12" s="1"/>
      <c r="GV12" s="1"/>
      <c r="GW12" s="1"/>
      <c r="GX12" s="1"/>
      <c r="GY12" s="1"/>
      <c r="GZ12" s="1"/>
      <c r="HA12" s="1"/>
      <c r="HB12" s="1"/>
      <c r="HC12" s="1"/>
      <c r="HD12" s="1"/>
      <c r="HE12" s="1"/>
      <c r="HF12" s="1"/>
      <c r="HG12" s="1"/>
      <c r="HI12" s="303"/>
      <c r="HJ12" s="303"/>
      <c r="HK12" s="1"/>
      <c r="HL12" s="1"/>
      <c r="HM12" s="1"/>
      <c r="HN12" s="1"/>
      <c r="HO12" s="1"/>
      <c r="HP12" s="1"/>
      <c r="HQ12" s="1"/>
      <c r="HR12" s="1"/>
      <c r="HS12" s="1"/>
      <c r="HT12" s="1"/>
      <c r="HU12" s="1"/>
      <c r="HV12" s="1"/>
      <c r="HW12" s="1"/>
      <c r="HX12" s="1"/>
      <c r="HY12" s="1"/>
      <c r="HZ12" s="1"/>
      <c r="IA12" s="1"/>
      <c r="IB12" s="1"/>
      <c r="IC12" s="1"/>
      <c r="ID12" s="1"/>
      <c r="IE12" s="1"/>
    </row>
    <row r="13" spans="1:239" ht="14.25">
      <c r="A13" s="11"/>
      <c r="B13" s="11" t="s">
        <v>523</v>
      </c>
      <c r="C13" s="11">
        <v>0</v>
      </c>
      <c r="D13" s="11">
        <v>0</v>
      </c>
      <c r="E13" s="11">
        <v>0</v>
      </c>
      <c r="F13" s="11">
        <v>0</v>
      </c>
      <c r="G13" s="11">
        <v>0</v>
      </c>
      <c r="H13" s="11">
        <v>0</v>
      </c>
      <c r="I13" s="11">
        <v>0</v>
      </c>
      <c r="J13" s="11">
        <v>0</v>
      </c>
      <c r="K13" s="11">
        <v>0.1</v>
      </c>
      <c r="L13" s="11">
        <v>0.1</v>
      </c>
      <c r="M13" s="11">
        <v>0.1</v>
      </c>
      <c r="N13" s="11">
        <v>0.1</v>
      </c>
      <c r="O13" s="11">
        <v>0.1</v>
      </c>
      <c r="P13" s="11">
        <v>0.1</v>
      </c>
      <c r="Q13" s="11">
        <v>0.1</v>
      </c>
      <c r="R13" s="11">
        <v>0.1</v>
      </c>
      <c r="S13" s="11">
        <v>0.1</v>
      </c>
      <c r="T13" s="11">
        <v>0.1</v>
      </c>
      <c r="U13" s="11">
        <v>0.1</v>
      </c>
      <c r="V13" s="11">
        <v>0.1</v>
      </c>
      <c r="W13" s="11">
        <v>0.1</v>
      </c>
      <c r="Y13" s="11"/>
      <c r="Z13" s="11" t="s">
        <v>523</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W13" s="11"/>
      <c r="AX13" s="11" t="s">
        <v>523</v>
      </c>
      <c r="AY13" s="11">
        <v>0.1</v>
      </c>
      <c r="AZ13" s="11">
        <v>0.1</v>
      </c>
      <c r="BA13" s="11">
        <v>0.1</v>
      </c>
      <c r="BB13" s="11">
        <v>0.1</v>
      </c>
      <c r="BC13" s="11">
        <v>0.1</v>
      </c>
      <c r="BD13" s="11">
        <v>0.1</v>
      </c>
      <c r="BE13" s="11">
        <v>0.1</v>
      </c>
      <c r="BF13" s="11">
        <v>0.1</v>
      </c>
      <c r="BG13" s="11">
        <v>0.1</v>
      </c>
      <c r="BH13" s="11">
        <v>0.1</v>
      </c>
      <c r="BI13" s="11">
        <v>0.2</v>
      </c>
      <c r="BJ13" s="11">
        <v>0.2</v>
      </c>
      <c r="BK13" s="11">
        <v>0.2</v>
      </c>
      <c r="BL13" s="11">
        <v>0.2</v>
      </c>
      <c r="BM13" s="11">
        <v>0.2</v>
      </c>
      <c r="BN13" s="11">
        <v>0.2</v>
      </c>
      <c r="BO13" s="11">
        <v>0.2</v>
      </c>
      <c r="BP13" s="11">
        <v>0.2</v>
      </c>
      <c r="BQ13" s="11">
        <v>0.2</v>
      </c>
      <c r="BR13" s="11">
        <v>0.2</v>
      </c>
      <c r="BS13" s="11">
        <v>0.2</v>
      </c>
      <c r="BU13" s="11"/>
      <c r="BV13" s="11" t="s">
        <v>523</v>
      </c>
      <c r="BW13" s="11">
        <v>0.1</v>
      </c>
      <c r="BX13" s="11">
        <v>0.1</v>
      </c>
      <c r="BY13" s="11">
        <v>0.1</v>
      </c>
      <c r="BZ13" s="11">
        <v>0.1</v>
      </c>
      <c r="CA13" s="11">
        <v>0.1</v>
      </c>
      <c r="CB13" s="11">
        <v>0.1</v>
      </c>
      <c r="CC13" s="11">
        <v>0.1</v>
      </c>
      <c r="CD13" s="11">
        <v>0.1</v>
      </c>
      <c r="CE13" s="11">
        <v>0.1</v>
      </c>
      <c r="CF13" s="11">
        <v>0.1</v>
      </c>
      <c r="CG13" s="11">
        <v>0.2</v>
      </c>
      <c r="CH13" s="11">
        <v>0.2</v>
      </c>
      <c r="CI13" s="11">
        <v>0.2</v>
      </c>
      <c r="CJ13" s="11">
        <v>0.2</v>
      </c>
      <c r="CK13" s="11">
        <v>0.1</v>
      </c>
      <c r="CL13" s="11">
        <v>0.2</v>
      </c>
      <c r="CM13" s="11">
        <v>0.2</v>
      </c>
      <c r="CN13" s="11">
        <v>0.2</v>
      </c>
      <c r="CO13" s="11">
        <v>0.2</v>
      </c>
      <c r="CP13" s="11">
        <v>0.2</v>
      </c>
      <c r="CQ13" s="11">
        <v>0.1</v>
      </c>
      <c r="CS13" s="11"/>
      <c r="CT13" s="11" t="s">
        <v>523</v>
      </c>
      <c r="CU13" s="11">
        <v>0.8</v>
      </c>
      <c r="CV13" s="11">
        <v>0.9</v>
      </c>
      <c r="CW13" s="11">
        <v>0.9</v>
      </c>
      <c r="CX13" s="11">
        <v>1</v>
      </c>
      <c r="CY13" s="11">
        <v>1.1000000000000001</v>
      </c>
      <c r="CZ13" s="11">
        <v>1.1000000000000001</v>
      </c>
      <c r="DA13" s="11">
        <v>1.1000000000000001</v>
      </c>
      <c r="DB13" s="11">
        <v>1.2</v>
      </c>
      <c r="DC13" s="11">
        <v>1.1000000000000001</v>
      </c>
      <c r="DD13" s="11">
        <v>1.5</v>
      </c>
      <c r="DE13" s="11">
        <v>1.4</v>
      </c>
      <c r="DF13" s="11">
        <v>1.5</v>
      </c>
      <c r="DG13" s="11">
        <v>1.5</v>
      </c>
      <c r="DH13" s="11">
        <v>1.5</v>
      </c>
      <c r="DI13" s="11">
        <v>1.4</v>
      </c>
      <c r="DJ13" s="11">
        <v>1.5</v>
      </c>
      <c r="DK13" s="11">
        <v>1.5</v>
      </c>
      <c r="DL13" s="11">
        <v>1.6</v>
      </c>
      <c r="DM13" s="11">
        <v>1.6</v>
      </c>
      <c r="DN13" s="11">
        <v>1.6</v>
      </c>
      <c r="DO13" s="11">
        <v>1.4</v>
      </c>
      <c r="DQ13" s="11"/>
      <c r="DR13" s="11" t="s">
        <v>523</v>
      </c>
      <c r="DS13" s="11">
        <v>0.7</v>
      </c>
      <c r="DT13" s="11">
        <v>0.8</v>
      </c>
      <c r="DU13" s="11">
        <v>0.9</v>
      </c>
      <c r="DV13" s="11">
        <v>1</v>
      </c>
      <c r="DW13" s="11">
        <v>1.1000000000000001</v>
      </c>
      <c r="DX13" s="11">
        <v>1.1000000000000001</v>
      </c>
      <c r="DY13" s="11">
        <v>1.1000000000000001</v>
      </c>
      <c r="DZ13" s="11">
        <v>1.2</v>
      </c>
      <c r="EA13" s="11">
        <v>1.3</v>
      </c>
      <c r="EB13" s="11">
        <v>1.9</v>
      </c>
      <c r="EC13" s="11">
        <v>2</v>
      </c>
      <c r="ED13" s="11">
        <v>2.1</v>
      </c>
      <c r="EE13" s="11">
        <v>2</v>
      </c>
      <c r="EF13" s="11">
        <v>2.1</v>
      </c>
      <c r="EG13" s="11">
        <v>2</v>
      </c>
      <c r="EH13" s="11">
        <v>2</v>
      </c>
      <c r="EI13" s="11">
        <v>2</v>
      </c>
      <c r="EJ13" s="11">
        <v>1.9</v>
      </c>
      <c r="EK13" s="11">
        <v>1.9</v>
      </c>
      <c r="EL13" s="11">
        <v>1.9</v>
      </c>
      <c r="EM13" s="11">
        <v>1.6</v>
      </c>
      <c r="EO13" s="11"/>
      <c r="EP13" s="11" t="s">
        <v>523</v>
      </c>
      <c r="EQ13" s="11">
        <v>0</v>
      </c>
      <c r="ER13" s="11">
        <v>0</v>
      </c>
      <c r="ES13" s="11">
        <v>0</v>
      </c>
      <c r="ET13" s="11">
        <v>0.1</v>
      </c>
      <c r="EU13" s="11">
        <v>0.1</v>
      </c>
      <c r="EV13" s="11">
        <v>0.1</v>
      </c>
      <c r="EW13" s="11">
        <v>0.1</v>
      </c>
      <c r="EX13" s="11">
        <v>0.1</v>
      </c>
      <c r="EY13" s="11">
        <v>0.1</v>
      </c>
      <c r="EZ13" s="11">
        <v>0.1</v>
      </c>
      <c r="FA13" s="11">
        <v>0.1</v>
      </c>
      <c r="FB13" s="11">
        <v>0.1</v>
      </c>
      <c r="FC13" s="11">
        <v>0.2</v>
      </c>
      <c r="FD13" s="11">
        <v>0.2</v>
      </c>
      <c r="FE13" s="11">
        <v>0.2</v>
      </c>
      <c r="FF13" s="11">
        <v>0.2</v>
      </c>
      <c r="FG13" s="11">
        <v>0.2</v>
      </c>
      <c r="FH13" s="11">
        <v>0.2</v>
      </c>
      <c r="FI13" s="11">
        <v>0.2</v>
      </c>
      <c r="FJ13" s="11">
        <v>0.2</v>
      </c>
      <c r="FK13" s="11">
        <v>0.2</v>
      </c>
      <c r="FM13" s="11"/>
      <c r="FN13" s="11" t="s">
        <v>523</v>
      </c>
      <c r="FO13" s="11">
        <v>0</v>
      </c>
      <c r="FP13" s="11">
        <v>0</v>
      </c>
      <c r="FQ13" s="11">
        <v>0</v>
      </c>
      <c r="FR13" s="11">
        <v>0</v>
      </c>
      <c r="FS13" s="11">
        <v>0</v>
      </c>
      <c r="FT13" s="11">
        <v>0</v>
      </c>
      <c r="FU13" s="11">
        <v>0</v>
      </c>
      <c r="FV13" s="11">
        <v>0.1</v>
      </c>
      <c r="FW13" s="11">
        <v>0.1</v>
      </c>
      <c r="FX13" s="11">
        <v>0.1</v>
      </c>
      <c r="FY13" s="11">
        <v>0.1</v>
      </c>
      <c r="FZ13" s="11">
        <v>0.1</v>
      </c>
      <c r="GA13" s="11">
        <v>0.1</v>
      </c>
      <c r="GB13" s="11">
        <v>0.1</v>
      </c>
      <c r="GC13" s="11">
        <v>0.1</v>
      </c>
      <c r="GD13" s="11">
        <v>0.1</v>
      </c>
      <c r="GE13" s="11">
        <v>0.1</v>
      </c>
      <c r="GF13" s="11">
        <v>0.1</v>
      </c>
      <c r="GG13" s="11">
        <v>0.1</v>
      </c>
      <c r="GH13" s="11">
        <v>0.1</v>
      </c>
      <c r="GI13" s="11">
        <v>0.1</v>
      </c>
      <c r="GK13" s="11"/>
      <c r="GL13" s="11" t="s">
        <v>523</v>
      </c>
      <c r="GM13" s="11">
        <v>0.3</v>
      </c>
      <c r="GN13" s="11">
        <v>0.4</v>
      </c>
      <c r="GO13" s="11">
        <v>0.4</v>
      </c>
      <c r="GP13" s="11">
        <v>0.4</v>
      </c>
      <c r="GQ13" s="11">
        <v>0.5</v>
      </c>
      <c r="GR13" s="11">
        <v>0.5</v>
      </c>
      <c r="GS13" s="11">
        <v>0.5</v>
      </c>
      <c r="GT13" s="11">
        <v>0.5</v>
      </c>
      <c r="GU13" s="11">
        <v>0.6</v>
      </c>
      <c r="GV13" s="11">
        <v>0.7</v>
      </c>
      <c r="GW13" s="11">
        <v>0.7</v>
      </c>
      <c r="GX13" s="11">
        <v>0.7</v>
      </c>
      <c r="GY13" s="11">
        <v>0.8</v>
      </c>
      <c r="GZ13" s="11">
        <v>0.8</v>
      </c>
      <c r="HA13" s="11">
        <v>0.9</v>
      </c>
      <c r="HB13" s="11">
        <v>0.8</v>
      </c>
      <c r="HC13" s="11">
        <v>0.9</v>
      </c>
      <c r="HD13" s="11">
        <v>0.8</v>
      </c>
      <c r="HE13" s="11">
        <v>0.8</v>
      </c>
      <c r="HF13" s="11">
        <v>0.9</v>
      </c>
      <c r="HG13" s="11">
        <v>0.8</v>
      </c>
      <c r="HI13" s="11"/>
      <c r="HJ13" s="11" t="s">
        <v>523</v>
      </c>
      <c r="HK13" s="11">
        <v>0.4</v>
      </c>
      <c r="HL13" s="11">
        <v>0.2</v>
      </c>
      <c r="HM13" s="11">
        <v>0.3</v>
      </c>
      <c r="HN13" s="11">
        <v>0.3</v>
      </c>
      <c r="HO13" s="11">
        <v>0.3</v>
      </c>
      <c r="HP13" s="11">
        <v>0.3</v>
      </c>
      <c r="HQ13" s="11">
        <v>0.3</v>
      </c>
      <c r="HR13" s="11">
        <v>0.3</v>
      </c>
      <c r="HS13" s="11">
        <v>0.3</v>
      </c>
      <c r="HT13" s="11">
        <v>0.4</v>
      </c>
      <c r="HU13" s="11">
        <v>0.5</v>
      </c>
      <c r="HV13" s="11">
        <v>0.4</v>
      </c>
      <c r="HW13" s="11">
        <v>0.5</v>
      </c>
      <c r="HX13" s="11">
        <v>0.5</v>
      </c>
      <c r="HY13" s="11">
        <v>0.5</v>
      </c>
      <c r="HZ13" s="11">
        <v>0.5</v>
      </c>
      <c r="IA13" s="11">
        <v>0.5</v>
      </c>
      <c r="IB13" s="11">
        <v>0.6</v>
      </c>
      <c r="IC13" s="11">
        <v>0.6</v>
      </c>
      <c r="ID13" s="11">
        <v>0.6</v>
      </c>
      <c r="IE13" s="11">
        <v>0.5</v>
      </c>
    </row>
    <row r="14" spans="1:239" ht="15">
      <c r="A14" s="300"/>
      <c r="B14" s="300"/>
      <c r="C14" s="1"/>
      <c r="D14" s="1"/>
      <c r="E14" s="1"/>
      <c r="F14" s="1"/>
      <c r="G14" s="1"/>
      <c r="H14" s="1"/>
      <c r="I14" s="1"/>
      <c r="J14" s="1"/>
      <c r="K14" s="1"/>
      <c r="L14" s="1"/>
      <c r="M14" s="1"/>
      <c r="N14" s="1"/>
      <c r="O14" s="1"/>
      <c r="P14" s="1"/>
      <c r="Q14" s="1"/>
      <c r="R14" s="1"/>
      <c r="S14" s="1"/>
      <c r="T14" s="1"/>
      <c r="U14" s="1"/>
      <c r="V14" s="1"/>
      <c r="W14" s="1"/>
      <c r="Y14" s="300"/>
      <c r="Z14" s="300"/>
      <c r="AA14" s="1"/>
      <c r="AB14" s="1"/>
      <c r="AC14" s="1"/>
      <c r="AD14" s="1"/>
      <c r="AE14" s="1"/>
      <c r="AF14" s="1"/>
      <c r="AG14" s="1"/>
      <c r="AH14" s="1"/>
      <c r="AI14" s="1"/>
      <c r="AJ14" s="1"/>
      <c r="AK14" s="1"/>
      <c r="AL14" s="1"/>
      <c r="AM14" s="1"/>
      <c r="AN14" s="1"/>
      <c r="AO14" s="1"/>
      <c r="AP14" s="1"/>
      <c r="AQ14" s="1"/>
      <c r="AR14" s="1"/>
      <c r="AS14" s="1"/>
      <c r="AT14" s="1"/>
      <c r="AU14" s="1"/>
      <c r="AW14" s="300"/>
      <c r="AX14" s="300"/>
      <c r="AY14" s="1"/>
      <c r="AZ14" s="1"/>
      <c r="BA14" s="1"/>
      <c r="BB14" s="1"/>
      <c r="BC14" s="1"/>
      <c r="BD14" s="1"/>
      <c r="BE14" s="1"/>
      <c r="BF14" s="1"/>
      <c r="BG14" s="1"/>
      <c r="BH14" s="1"/>
      <c r="BI14" s="1"/>
      <c r="BJ14" s="1"/>
      <c r="BK14" s="1"/>
      <c r="BL14" s="1"/>
      <c r="BM14" s="1"/>
      <c r="BN14" s="1"/>
      <c r="BO14" s="1"/>
      <c r="BP14" s="1"/>
      <c r="BQ14" s="1"/>
      <c r="BR14" s="1"/>
      <c r="BS14" s="1"/>
      <c r="BU14" s="300"/>
      <c r="BV14" s="300"/>
      <c r="BW14" s="1"/>
      <c r="BX14" s="1"/>
      <c r="BY14" s="1"/>
      <c r="BZ14" s="1"/>
      <c r="CA14" s="1"/>
      <c r="CB14" s="1"/>
      <c r="CC14" s="1"/>
      <c r="CD14" s="1"/>
      <c r="CE14" s="1"/>
      <c r="CF14" s="1"/>
      <c r="CG14" s="1"/>
      <c r="CH14" s="1"/>
      <c r="CI14" s="1"/>
      <c r="CJ14" s="1"/>
      <c r="CK14" s="1"/>
      <c r="CL14" s="1"/>
      <c r="CM14" s="1"/>
      <c r="CN14" s="1"/>
      <c r="CO14" s="1"/>
      <c r="CP14" s="1"/>
      <c r="CQ14" s="1"/>
      <c r="CS14" s="300"/>
      <c r="CT14" s="300"/>
      <c r="CU14" s="1"/>
      <c r="CV14" s="1"/>
      <c r="CW14" s="1"/>
      <c r="CX14" s="1"/>
      <c r="CY14" s="1"/>
      <c r="CZ14" s="1"/>
      <c r="DA14" s="1"/>
      <c r="DB14" s="1"/>
      <c r="DC14" s="1"/>
      <c r="DD14" s="1"/>
      <c r="DE14" s="1"/>
      <c r="DF14" s="1"/>
      <c r="DG14" s="1"/>
      <c r="DH14" s="1"/>
      <c r="DI14" s="1"/>
      <c r="DJ14" s="1"/>
      <c r="DK14" s="1"/>
      <c r="DL14" s="1"/>
      <c r="DM14" s="1"/>
      <c r="DN14" s="1"/>
      <c r="DO14" s="1"/>
      <c r="DQ14" s="300"/>
      <c r="DR14" s="300"/>
      <c r="DS14" s="1"/>
      <c r="DT14" s="1"/>
      <c r="DU14" s="1"/>
      <c r="DV14" s="1"/>
      <c r="DW14" s="1"/>
      <c r="DX14" s="1"/>
      <c r="DY14" s="1"/>
      <c r="DZ14" s="1"/>
      <c r="EA14" s="1"/>
      <c r="EB14" s="1"/>
      <c r="EC14" s="1"/>
      <c r="ED14" s="1"/>
      <c r="EE14" s="1"/>
      <c r="EF14" s="1"/>
      <c r="EG14" s="1"/>
      <c r="EH14" s="1"/>
      <c r="EI14" s="1"/>
      <c r="EJ14" s="1"/>
      <c r="EK14" s="1"/>
      <c r="EL14" s="1"/>
      <c r="EM14" s="1"/>
      <c r="EO14" s="300"/>
      <c r="EP14" s="300"/>
      <c r="EQ14" s="1"/>
      <c r="ER14" s="1"/>
      <c r="ES14" s="1"/>
      <c r="ET14" s="1"/>
      <c r="EU14" s="1"/>
      <c r="EV14" s="1"/>
      <c r="EW14" s="1"/>
      <c r="EX14" s="1"/>
      <c r="EY14" s="1"/>
      <c r="EZ14" s="1"/>
      <c r="FA14" s="1"/>
      <c r="FB14" s="1"/>
      <c r="FC14" s="1"/>
      <c r="FD14" s="1"/>
      <c r="FE14" s="1"/>
      <c r="FF14" s="1"/>
      <c r="FG14" s="1"/>
      <c r="FH14" s="1"/>
      <c r="FI14" s="1"/>
      <c r="FJ14" s="1"/>
      <c r="FK14" s="1"/>
      <c r="FM14" s="300"/>
      <c r="FN14" s="300"/>
      <c r="FO14" s="1"/>
      <c r="FP14" s="1"/>
      <c r="FQ14" s="1"/>
      <c r="FR14" s="1"/>
      <c r="FS14" s="1"/>
      <c r="FT14" s="1"/>
      <c r="FU14" s="1"/>
      <c r="FV14" s="1"/>
      <c r="FW14" s="1"/>
      <c r="FX14" s="1"/>
      <c r="FY14" s="1"/>
      <c r="FZ14" s="1"/>
      <c r="GA14" s="1"/>
      <c r="GB14" s="1"/>
      <c r="GC14" s="1"/>
      <c r="GD14" s="1"/>
      <c r="GE14" s="1"/>
      <c r="GF14" s="1"/>
      <c r="GG14" s="1"/>
      <c r="GH14" s="1"/>
      <c r="GI14" s="1"/>
      <c r="GK14" s="300"/>
      <c r="GL14" s="300"/>
      <c r="GM14" s="1"/>
      <c r="GN14" s="1"/>
      <c r="GO14" s="1"/>
      <c r="GP14" s="1"/>
      <c r="GQ14" s="1"/>
      <c r="GR14" s="1"/>
      <c r="GS14" s="1"/>
      <c r="GT14" s="1"/>
      <c r="GU14" s="1"/>
      <c r="GV14" s="1"/>
      <c r="GW14" s="1"/>
      <c r="GX14" s="1"/>
      <c r="GY14" s="1"/>
      <c r="GZ14" s="1"/>
      <c r="HA14" s="1"/>
      <c r="HB14" s="1"/>
      <c r="HC14" s="1"/>
      <c r="HD14" s="1"/>
      <c r="HE14" s="1"/>
      <c r="HF14" s="1"/>
      <c r="HG14" s="1"/>
      <c r="HI14" s="300"/>
      <c r="HJ14" s="300"/>
      <c r="HK14" s="1"/>
      <c r="HL14" s="1"/>
      <c r="HM14" s="1"/>
      <c r="HN14" s="1"/>
      <c r="HO14" s="1"/>
      <c r="HP14" s="1"/>
      <c r="HQ14" s="1"/>
      <c r="HR14" s="1"/>
      <c r="HS14" s="1"/>
      <c r="HT14" s="1"/>
      <c r="HU14" s="1"/>
      <c r="HV14" s="1"/>
      <c r="HW14" s="1"/>
      <c r="HX14" s="1"/>
      <c r="HY14" s="1"/>
      <c r="HZ14" s="1"/>
      <c r="IA14" s="1"/>
      <c r="IB14" s="1"/>
      <c r="IC14" s="1"/>
      <c r="ID14" s="1"/>
      <c r="IE14" s="1"/>
    </row>
    <row r="15" spans="1:239" ht="15">
      <c r="A15" s="1"/>
      <c r="B15" s="12" t="s">
        <v>313</v>
      </c>
      <c r="C15" s="1"/>
      <c r="D15" s="1"/>
      <c r="E15" s="1"/>
      <c r="F15" s="1"/>
      <c r="G15" s="1"/>
      <c r="H15" s="1"/>
      <c r="I15" s="1"/>
      <c r="J15" s="1"/>
      <c r="K15" s="1"/>
      <c r="L15" s="1"/>
      <c r="M15" s="1"/>
      <c r="N15" s="1"/>
      <c r="O15" s="1"/>
      <c r="P15" s="1"/>
      <c r="Q15" s="1"/>
      <c r="R15" s="1"/>
      <c r="S15" s="1"/>
      <c r="T15" s="1"/>
      <c r="U15" s="1"/>
      <c r="V15" s="1"/>
      <c r="W15" s="1"/>
      <c r="Y15" s="1"/>
      <c r="Z15" s="12" t="s">
        <v>313</v>
      </c>
      <c r="AA15" s="1"/>
      <c r="AB15" s="1"/>
      <c r="AC15" s="1"/>
      <c r="AD15" s="1"/>
      <c r="AE15" s="1"/>
      <c r="AF15" s="1"/>
      <c r="AG15" s="1"/>
      <c r="AH15" s="1"/>
      <c r="AI15" s="1"/>
      <c r="AJ15" s="1"/>
      <c r="AK15" s="1"/>
      <c r="AL15" s="1"/>
      <c r="AM15" s="1"/>
      <c r="AN15" s="1"/>
      <c r="AO15" s="1"/>
      <c r="AP15" s="1"/>
      <c r="AQ15" s="1"/>
      <c r="AR15" s="1"/>
      <c r="AS15" s="1"/>
      <c r="AT15" s="1"/>
      <c r="AU15" s="1"/>
      <c r="AW15" s="1"/>
      <c r="AX15" s="12" t="s">
        <v>313</v>
      </c>
      <c r="AY15" s="1"/>
      <c r="AZ15" s="1"/>
      <c r="BA15" s="1"/>
      <c r="BB15" s="1"/>
      <c r="BC15" s="1"/>
      <c r="BD15" s="1"/>
      <c r="BE15" s="1"/>
      <c r="BF15" s="1"/>
      <c r="BG15" s="1"/>
      <c r="BH15" s="1"/>
      <c r="BI15" s="1"/>
      <c r="BJ15" s="1"/>
      <c r="BK15" s="1"/>
      <c r="BL15" s="1"/>
      <c r="BM15" s="1"/>
      <c r="BN15" s="1"/>
      <c r="BO15" s="1"/>
      <c r="BP15" s="1"/>
      <c r="BQ15" s="1"/>
      <c r="BR15" s="1"/>
      <c r="BS15" s="1"/>
      <c r="BU15" s="1"/>
      <c r="BV15" s="12" t="s">
        <v>313</v>
      </c>
      <c r="BW15" s="1"/>
      <c r="BX15" s="1"/>
      <c r="BY15" s="1"/>
      <c r="BZ15" s="1"/>
      <c r="CA15" s="1"/>
      <c r="CB15" s="1"/>
      <c r="CC15" s="1"/>
      <c r="CD15" s="1"/>
      <c r="CE15" s="1"/>
      <c r="CF15" s="1"/>
      <c r="CG15" s="1"/>
      <c r="CH15" s="1"/>
      <c r="CI15" s="1"/>
      <c r="CJ15" s="1"/>
      <c r="CK15" s="1"/>
      <c r="CL15" s="1"/>
      <c r="CM15" s="1"/>
      <c r="CN15" s="1"/>
      <c r="CO15" s="1"/>
      <c r="CP15" s="1"/>
      <c r="CQ15" s="1"/>
      <c r="CS15" s="1"/>
      <c r="CT15" s="12" t="s">
        <v>313</v>
      </c>
      <c r="CU15" s="1"/>
      <c r="CV15" s="1"/>
      <c r="CW15" s="1"/>
      <c r="CX15" s="1"/>
      <c r="CY15" s="1"/>
      <c r="CZ15" s="1"/>
      <c r="DA15" s="1"/>
      <c r="DB15" s="1"/>
      <c r="DC15" s="1"/>
      <c r="DD15" s="1"/>
      <c r="DE15" s="1"/>
      <c r="DF15" s="1"/>
      <c r="DG15" s="1"/>
      <c r="DH15" s="1"/>
      <c r="DI15" s="1"/>
      <c r="DJ15" s="1"/>
      <c r="DK15" s="1"/>
      <c r="DL15" s="1"/>
      <c r="DM15" s="1"/>
      <c r="DN15" s="1"/>
      <c r="DO15" s="1"/>
      <c r="DQ15" s="1"/>
      <c r="DR15" s="12" t="s">
        <v>313</v>
      </c>
      <c r="DS15" s="1"/>
      <c r="DT15" s="1"/>
      <c r="DU15" s="1"/>
      <c r="DV15" s="1"/>
      <c r="DW15" s="1"/>
      <c r="DX15" s="1"/>
      <c r="DY15" s="1"/>
      <c r="DZ15" s="1"/>
      <c r="EA15" s="1"/>
      <c r="EB15" s="1"/>
      <c r="EC15" s="1"/>
      <c r="ED15" s="1"/>
      <c r="EE15" s="1"/>
      <c r="EF15" s="1"/>
      <c r="EG15" s="1"/>
      <c r="EH15" s="1"/>
      <c r="EI15" s="1"/>
      <c r="EJ15" s="1"/>
      <c r="EK15" s="1"/>
      <c r="EL15" s="1"/>
      <c r="EM15" s="1"/>
      <c r="EO15" s="1"/>
      <c r="EP15" s="12" t="s">
        <v>313</v>
      </c>
      <c r="EQ15" s="1"/>
      <c r="ER15" s="1"/>
      <c r="ES15" s="1"/>
      <c r="ET15" s="1"/>
      <c r="EU15" s="1"/>
      <c r="EV15" s="1"/>
      <c r="EW15" s="1"/>
      <c r="EX15" s="1"/>
      <c r="EY15" s="1"/>
      <c r="EZ15" s="1"/>
      <c r="FA15" s="1"/>
      <c r="FB15" s="1"/>
      <c r="FC15" s="1"/>
      <c r="FD15" s="1"/>
      <c r="FE15" s="1"/>
      <c r="FF15" s="1"/>
      <c r="FG15" s="1"/>
      <c r="FH15" s="1"/>
      <c r="FI15" s="1"/>
      <c r="FJ15" s="1"/>
      <c r="FK15" s="1"/>
      <c r="FM15" s="1"/>
      <c r="FN15" s="12" t="s">
        <v>313</v>
      </c>
      <c r="FO15" s="1"/>
      <c r="FP15" s="1"/>
      <c r="FQ15" s="1"/>
      <c r="FR15" s="1"/>
      <c r="FS15" s="1"/>
      <c r="FT15" s="1"/>
      <c r="FU15" s="1"/>
      <c r="FV15" s="1"/>
      <c r="FW15" s="1"/>
      <c r="FX15" s="1"/>
      <c r="FY15" s="1"/>
      <c r="FZ15" s="1"/>
      <c r="GA15" s="1"/>
      <c r="GB15" s="1"/>
      <c r="GC15" s="1"/>
      <c r="GD15" s="1"/>
      <c r="GE15" s="1"/>
      <c r="GF15" s="1"/>
      <c r="GG15" s="1"/>
      <c r="GH15" s="1"/>
      <c r="GI15" s="1"/>
      <c r="GK15" s="1"/>
      <c r="GL15" s="12" t="s">
        <v>313</v>
      </c>
      <c r="GM15" s="1"/>
      <c r="GN15" s="1"/>
      <c r="GO15" s="1"/>
      <c r="GP15" s="1"/>
      <c r="GQ15" s="1"/>
      <c r="GR15" s="1"/>
      <c r="GS15" s="1"/>
      <c r="GT15" s="1"/>
      <c r="GU15" s="1"/>
      <c r="GV15" s="1"/>
      <c r="GW15" s="1"/>
      <c r="GX15" s="1"/>
      <c r="GY15" s="1"/>
      <c r="GZ15" s="1"/>
      <c r="HA15" s="1"/>
      <c r="HB15" s="1"/>
      <c r="HC15" s="1"/>
      <c r="HD15" s="1"/>
      <c r="HE15" s="1"/>
      <c r="HF15" s="1"/>
      <c r="HG15" s="1"/>
      <c r="HI15" s="1"/>
      <c r="HJ15" s="12" t="s">
        <v>313</v>
      </c>
      <c r="HK15" s="1"/>
      <c r="HL15" s="1"/>
      <c r="HM15" s="1"/>
      <c r="HN15" s="1"/>
      <c r="HO15" s="1"/>
      <c r="HP15" s="1"/>
      <c r="HQ15" s="1"/>
      <c r="HR15" s="1"/>
      <c r="HS15" s="1"/>
      <c r="HT15" s="1"/>
      <c r="HU15" s="1"/>
      <c r="HV15" s="1"/>
      <c r="HW15" s="1"/>
      <c r="HX15" s="1"/>
      <c r="HY15" s="1"/>
      <c r="HZ15" s="1"/>
      <c r="IA15" s="1"/>
      <c r="IB15" s="1"/>
      <c r="IC15" s="1"/>
      <c r="ID15" s="1"/>
      <c r="IE15" s="1"/>
    </row>
    <row r="16" spans="1:239" ht="15">
      <c r="A16" s="1"/>
      <c r="B16" s="13" t="s">
        <v>315</v>
      </c>
      <c r="C16" s="1">
        <v>16</v>
      </c>
      <c r="D16" s="1">
        <v>18</v>
      </c>
      <c r="E16" s="1">
        <v>21</v>
      </c>
      <c r="F16" s="1">
        <v>23</v>
      </c>
      <c r="G16" s="1">
        <v>22</v>
      </c>
      <c r="H16" s="1">
        <v>27</v>
      </c>
      <c r="I16" s="1">
        <v>30</v>
      </c>
      <c r="J16" s="1">
        <v>43</v>
      </c>
      <c r="K16" s="1">
        <v>55</v>
      </c>
      <c r="L16" s="1">
        <v>51</v>
      </c>
      <c r="M16" s="1">
        <v>56</v>
      </c>
      <c r="N16" s="1">
        <v>70</v>
      </c>
      <c r="O16" s="1">
        <v>77</v>
      </c>
      <c r="P16" s="1">
        <v>67</v>
      </c>
      <c r="Q16" s="1">
        <v>76</v>
      </c>
      <c r="R16" s="1">
        <v>79</v>
      </c>
      <c r="S16" s="1">
        <v>82</v>
      </c>
      <c r="T16" s="1">
        <v>84</v>
      </c>
      <c r="U16" s="1">
        <v>78</v>
      </c>
      <c r="V16" s="1">
        <v>74</v>
      </c>
      <c r="W16" s="1">
        <v>76</v>
      </c>
      <c r="Y16" s="1"/>
      <c r="Z16" s="13" t="s">
        <v>315</v>
      </c>
      <c r="AA16" s="1">
        <v>6</v>
      </c>
      <c r="AB16" s="1">
        <v>6</v>
      </c>
      <c r="AC16" s="1">
        <v>8</v>
      </c>
      <c r="AD16" s="1">
        <v>9</v>
      </c>
      <c r="AE16" s="1">
        <v>11</v>
      </c>
      <c r="AF16" s="1">
        <v>12</v>
      </c>
      <c r="AG16" s="1">
        <v>14</v>
      </c>
      <c r="AH16" s="1">
        <v>16</v>
      </c>
      <c r="AI16" s="1">
        <v>17</v>
      </c>
      <c r="AJ16" s="1">
        <v>17</v>
      </c>
      <c r="AK16" s="1">
        <v>18</v>
      </c>
      <c r="AL16" s="1">
        <v>20</v>
      </c>
      <c r="AM16" s="1">
        <v>19</v>
      </c>
      <c r="AN16" s="1">
        <v>15</v>
      </c>
      <c r="AO16" s="1">
        <v>14</v>
      </c>
      <c r="AP16" s="1">
        <v>13</v>
      </c>
      <c r="AQ16" s="1">
        <v>15</v>
      </c>
      <c r="AR16" s="1">
        <v>15</v>
      </c>
      <c r="AS16" s="1">
        <v>17</v>
      </c>
      <c r="AT16" s="1">
        <v>16</v>
      </c>
      <c r="AU16" s="1">
        <v>15</v>
      </c>
      <c r="AW16" s="1"/>
      <c r="AX16" s="13" t="s">
        <v>315</v>
      </c>
      <c r="AY16" s="1">
        <v>57</v>
      </c>
      <c r="AZ16" s="1">
        <v>48</v>
      </c>
      <c r="BA16" s="1">
        <v>56</v>
      </c>
      <c r="BB16" s="1">
        <v>49</v>
      </c>
      <c r="BC16" s="1">
        <v>62</v>
      </c>
      <c r="BD16" s="1">
        <v>74</v>
      </c>
      <c r="BE16" s="1">
        <v>87</v>
      </c>
      <c r="BF16" s="1">
        <v>90</v>
      </c>
      <c r="BG16" s="1">
        <v>111</v>
      </c>
      <c r="BH16" s="1">
        <v>81</v>
      </c>
      <c r="BI16" s="1">
        <v>92</v>
      </c>
      <c r="BJ16" s="1">
        <v>105</v>
      </c>
      <c r="BK16" s="1">
        <v>115</v>
      </c>
      <c r="BL16" s="1">
        <v>94</v>
      </c>
      <c r="BM16" s="1">
        <v>86</v>
      </c>
      <c r="BN16" s="1">
        <v>101</v>
      </c>
      <c r="BO16" s="1">
        <v>114</v>
      </c>
      <c r="BP16" s="1">
        <v>116</v>
      </c>
      <c r="BQ16" s="1">
        <v>118</v>
      </c>
      <c r="BR16" s="1">
        <v>126</v>
      </c>
      <c r="BS16" s="1">
        <v>103</v>
      </c>
      <c r="BU16" s="1"/>
      <c r="BV16" s="13" t="s">
        <v>315</v>
      </c>
      <c r="BW16" s="1">
        <v>45</v>
      </c>
      <c r="BX16" s="1">
        <v>54</v>
      </c>
      <c r="BY16" s="1">
        <v>67</v>
      </c>
      <c r="BZ16" s="1">
        <v>72</v>
      </c>
      <c r="CA16" s="1">
        <v>81</v>
      </c>
      <c r="CB16" s="1">
        <v>86</v>
      </c>
      <c r="CC16" s="1">
        <v>98</v>
      </c>
      <c r="CD16" s="1">
        <v>101</v>
      </c>
      <c r="CE16" s="1">
        <v>108</v>
      </c>
      <c r="CF16" s="1">
        <v>83</v>
      </c>
      <c r="CG16" s="1">
        <v>94</v>
      </c>
      <c r="CH16" s="1">
        <v>105</v>
      </c>
      <c r="CI16" s="1">
        <v>117</v>
      </c>
      <c r="CJ16" s="1">
        <v>90</v>
      </c>
      <c r="CK16" s="1">
        <v>80</v>
      </c>
      <c r="CL16" s="1">
        <v>102</v>
      </c>
      <c r="CM16" s="1">
        <v>119</v>
      </c>
      <c r="CN16" s="1">
        <v>106</v>
      </c>
      <c r="CO16" s="1">
        <v>103</v>
      </c>
      <c r="CP16" s="1">
        <v>104</v>
      </c>
      <c r="CQ16" s="1">
        <v>95</v>
      </c>
      <c r="CS16" s="1"/>
      <c r="CT16" s="13" t="s">
        <v>315</v>
      </c>
      <c r="CU16" s="1">
        <v>517</v>
      </c>
      <c r="CV16" s="1">
        <v>632</v>
      </c>
      <c r="CW16" s="1">
        <v>730</v>
      </c>
      <c r="CX16" s="1">
        <v>807</v>
      </c>
      <c r="CY16" s="1">
        <v>866</v>
      </c>
      <c r="CZ16" s="1">
        <v>932</v>
      </c>
      <c r="DA16" s="1">
        <v>961</v>
      </c>
      <c r="DB16" s="1">
        <v>1033</v>
      </c>
      <c r="DC16" s="1">
        <v>974</v>
      </c>
      <c r="DD16" s="1">
        <v>841</v>
      </c>
      <c r="DE16" s="1">
        <v>816</v>
      </c>
      <c r="DF16" s="1">
        <v>852</v>
      </c>
      <c r="DG16" s="1">
        <v>865</v>
      </c>
      <c r="DH16" s="1">
        <v>860</v>
      </c>
      <c r="DI16" s="1">
        <v>819</v>
      </c>
      <c r="DJ16" s="1">
        <v>837</v>
      </c>
      <c r="DK16" s="1">
        <v>919</v>
      </c>
      <c r="DL16" s="1">
        <v>972</v>
      </c>
      <c r="DM16" s="1">
        <v>993</v>
      </c>
      <c r="DN16" s="1">
        <v>1022</v>
      </c>
      <c r="DO16" s="1">
        <v>898</v>
      </c>
      <c r="DQ16" s="1"/>
      <c r="DR16" s="13" t="s">
        <v>315</v>
      </c>
      <c r="DS16" s="1">
        <v>472</v>
      </c>
      <c r="DT16" s="1">
        <v>586</v>
      </c>
      <c r="DU16" s="1">
        <v>727</v>
      </c>
      <c r="DV16" s="1">
        <v>765</v>
      </c>
      <c r="DW16" s="1">
        <v>825</v>
      </c>
      <c r="DX16" s="1">
        <v>902</v>
      </c>
      <c r="DY16" s="1">
        <v>966</v>
      </c>
      <c r="DZ16" s="1">
        <v>1054</v>
      </c>
      <c r="EA16" s="1">
        <v>1129</v>
      </c>
      <c r="EB16" s="1">
        <v>1069</v>
      </c>
      <c r="EC16" s="1">
        <v>1143</v>
      </c>
      <c r="ED16" s="1">
        <v>1172</v>
      </c>
      <c r="EE16" s="1">
        <v>1155</v>
      </c>
      <c r="EF16" s="1">
        <v>1218</v>
      </c>
      <c r="EG16" s="1">
        <v>1166</v>
      </c>
      <c r="EH16" s="1">
        <v>1168</v>
      </c>
      <c r="EI16" s="1">
        <v>1232</v>
      </c>
      <c r="EJ16" s="1">
        <v>1187</v>
      </c>
      <c r="EK16" s="1">
        <v>1161</v>
      </c>
      <c r="EL16" s="1">
        <v>1189</v>
      </c>
      <c r="EM16" s="1">
        <v>1056</v>
      </c>
      <c r="EO16" s="1"/>
      <c r="EP16" s="13" t="s">
        <v>315</v>
      </c>
      <c r="EQ16" s="1">
        <v>15</v>
      </c>
      <c r="ER16" s="1">
        <v>25</v>
      </c>
      <c r="ES16" s="1">
        <v>38</v>
      </c>
      <c r="ET16" s="1">
        <v>42</v>
      </c>
      <c r="EU16" s="1">
        <v>45</v>
      </c>
      <c r="EV16" s="1">
        <v>49</v>
      </c>
      <c r="EW16" s="1">
        <v>60</v>
      </c>
      <c r="EX16" s="1">
        <v>54</v>
      </c>
      <c r="EY16" s="1">
        <v>56</v>
      </c>
      <c r="EZ16" s="1">
        <v>51</v>
      </c>
      <c r="FA16" s="1">
        <v>59</v>
      </c>
      <c r="FB16" s="1">
        <v>65</v>
      </c>
      <c r="FC16" s="1">
        <v>88</v>
      </c>
      <c r="FD16" s="1">
        <v>94</v>
      </c>
      <c r="FE16" s="1">
        <v>100</v>
      </c>
      <c r="FF16" s="1">
        <v>101</v>
      </c>
      <c r="FG16" s="1">
        <v>117</v>
      </c>
      <c r="FH16" s="1">
        <v>122</v>
      </c>
      <c r="FI16" s="1">
        <v>138</v>
      </c>
      <c r="FJ16" s="1">
        <v>144</v>
      </c>
      <c r="FK16" s="1">
        <v>140</v>
      </c>
      <c r="FM16" s="1"/>
      <c r="FN16" s="13" t="s">
        <v>315</v>
      </c>
      <c r="FO16" s="1">
        <v>31</v>
      </c>
      <c r="FP16" s="1">
        <v>22</v>
      </c>
      <c r="FQ16" s="1">
        <v>27</v>
      </c>
      <c r="FR16" s="1">
        <v>33</v>
      </c>
      <c r="FS16" s="1">
        <v>34</v>
      </c>
      <c r="FT16" s="1">
        <v>33</v>
      </c>
      <c r="FU16" s="1">
        <v>39</v>
      </c>
      <c r="FV16" s="1">
        <v>47</v>
      </c>
      <c r="FW16" s="1">
        <v>57</v>
      </c>
      <c r="FX16" s="1">
        <v>53</v>
      </c>
      <c r="FY16" s="1">
        <v>69</v>
      </c>
      <c r="FZ16" s="1">
        <v>71</v>
      </c>
      <c r="GA16" s="1">
        <v>77</v>
      </c>
      <c r="GB16" s="1">
        <v>74</v>
      </c>
      <c r="GC16" s="1">
        <v>63</v>
      </c>
      <c r="GD16" s="1">
        <v>59</v>
      </c>
      <c r="GE16" s="1">
        <v>59</v>
      </c>
      <c r="GF16" s="1">
        <v>58</v>
      </c>
      <c r="GG16" s="1">
        <v>52</v>
      </c>
      <c r="GH16" s="1">
        <v>49</v>
      </c>
      <c r="GI16" s="1">
        <v>42</v>
      </c>
      <c r="GK16" s="1"/>
      <c r="GL16" s="13" t="s">
        <v>315</v>
      </c>
      <c r="GM16" s="1">
        <v>203</v>
      </c>
      <c r="GN16" s="1">
        <v>278</v>
      </c>
      <c r="GO16" s="1">
        <v>324</v>
      </c>
      <c r="GP16" s="1">
        <v>339</v>
      </c>
      <c r="GQ16" s="1">
        <v>356</v>
      </c>
      <c r="GR16" s="1">
        <v>390</v>
      </c>
      <c r="GS16" s="1">
        <v>421</v>
      </c>
      <c r="GT16" s="1">
        <v>474</v>
      </c>
      <c r="GU16" s="1">
        <v>482</v>
      </c>
      <c r="GV16" s="1">
        <v>415</v>
      </c>
      <c r="GW16" s="1">
        <v>423</v>
      </c>
      <c r="GX16" s="1">
        <v>385</v>
      </c>
      <c r="GY16" s="1">
        <v>431</v>
      </c>
      <c r="GZ16" s="1">
        <v>464</v>
      </c>
      <c r="HA16" s="1">
        <v>486</v>
      </c>
      <c r="HB16" s="1">
        <v>479</v>
      </c>
      <c r="HC16" s="1">
        <v>530</v>
      </c>
      <c r="HD16" s="1">
        <v>529</v>
      </c>
      <c r="HE16" s="1">
        <v>530</v>
      </c>
      <c r="HF16" s="1">
        <v>580</v>
      </c>
      <c r="HG16" s="1">
        <v>497</v>
      </c>
      <c r="HI16" s="1"/>
      <c r="HJ16" s="13" t="s">
        <v>315</v>
      </c>
      <c r="HK16" s="1">
        <v>288</v>
      </c>
      <c r="HL16" s="1">
        <v>185</v>
      </c>
      <c r="HM16" s="1">
        <v>204</v>
      </c>
      <c r="HN16" s="1">
        <v>216</v>
      </c>
      <c r="HO16" s="1">
        <v>254</v>
      </c>
      <c r="HP16" s="1">
        <v>272</v>
      </c>
      <c r="HQ16" s="1">
        <v>269</v>
      </c>
      <c r="HR16" s="1">
        <v>287</v>
      </c>
      <c r="HS16" s="1">
        <v>284</v>
      </c>
      <c r="HT16" s="1">
        <v>252</v>
      </c>
      <c r="HU16" s="1">
        <v>266</v>
      </c>
      <c r="HV16" s="1">
        <v>248</v>
      </c>
      <c r="HW16" s="1">
        <v>266</v>
      </c>
      <c r="HX16" s="1">
        <v>274</v>
      </c>
      <c r="HY16" s="1">
        <v>280</v>
      </c>
      <c r="HZ16" s="1">
        <v>306</v>
      </c>
      <c r="IA16" s="1">
        <v>320</v>
      </c>
      <c r="IB16" s="1">
        <v>346</v>
      </c>
      <c r="IC16" s="1">
        <v>366</v>
      </c>
      <c r="ID16" s="1">
        <v>356</v>
      </c>
      <c r="IE16" s="1">
        <v>343</v>
      </c>
    </row>
    <row r="17" spans="1:239" ht="15">
      <c r="A17" s="300"/>
      <c r="B17" s="300"/>
      <c r="C17" s="1"/>
      <c r="D17" s="1"/>
      <c r="E17" s="1"/>
      <c r="F17" s="1"/>
      <c r="G17" s="1"/>
      <c r="H17" s="1"/>
      <c r="I17" s="1"/>
      <c r="J17" s="1"/>
      <c r="K17" s="1"/>
      <c r="L17" s="1"/>
      <c r="M17" s="1"/>
      <c r="N17" s="1"/>
      <c r="O17" s="1"/>
      <c r="P17" s="1"/>
      <c r="Q17" s="1"/>
      <c r="R17" s="1"/>
      <c r="S17" s="1"/>
      <c r="T17" s="1"/>
      <c r="U17" s="1"/>
      <c r="V17" s="1"/>
      <c r="W17" s="1"/>
      <c r="Y17" s="300"/>
      <c r="Z17" s="300"/>
      <c r="AA17" s="1"/>
      <c r="AB17" s="1"/>
      <c r="AC17" s="1"/>
      <c r="AD17" s="1"/>
      <c r="AE17" s="1"/>
      <c r="AF17" s="1"/>
      <c r="AG17" s="1"/>
      <c r="AH17" s="1"/>
      <c r="AI17" s="1"/>
      <c r="AJ17" s="1"/>
      <c r="AK17" s="1"/>
      <c r="AL17" s="1"/>
      <c r="AM17" s="1"/>
      <c r="AN17" s="1"/>
      <c r="AO17" s="1"/>
      <c r="AP17" s="1"/>
      <c r="AQ17" s="1"/>
      <c r="AR17" s="1"/>
      <c r="AS17" s="1"/>
      <c r="AT17" s="1"/>
      <c r="AU17" s="1"/>
      <c r="AW17" s="300"/>
      <c r="AX17" s="300"/>
      <c r="AY17" s="1"/>
      <c r="AZ17" s="1"/>
      <c r="BA17" s="1"/>
      <c r="BB17" s="1"/>
      <c r="BC17" s="1"/>
      <c r="BD17" s="1"/>
      <c r="BE17" s="1"/>
      <c r="BF17" s="1"/>
      <c r="BG17" s="1"/>
      <c r="BH17" s="1"/>
      <c r="BI17" s="1"/>
      <c r="BJ17" s="1"/>
      <c r="BK17" s="1"/>
      <c r="BL17" s="1"/>
      <c r="BM17" s="1"/>
      <c r="BN17" s="1"/>
      <c r="BO17" s="1"/>
      <c r="BP17" s="1"/>
      <c r="BQ17" s="1"/>
      <c r="BR17" s="1"/>
      <c r="BS17" s="1"/>
      <c r="BU17" s="300"/>
      <c r="BV17" s="300"/>
      <c r="BW17" s="1"/>
      <c r="BX17" s="1"/>
      <c r="BY17" s="1"/>
      <c r="BZ17" s="1"/>
      <c r="CA17" s="1"/>
      <c r="CB17" s="1"/>
      <c r="CC17" s="1"/>
      <c r="CD17" s="1"/>
      <c r="CE17" s="1"/>
      <c r="CF17" s="1"/>
      <c r="CG17" s="1"/>
      <c r="CH17" s="1"/>
      <c r="CI17" s="1"/>
      <c r="CJ17" s="1"/>
      <c r="CK17" s="1"/>
      <c r="CL17" s="1"/>
      <c r="CM17" s="1"/>
      <c r="CN17" s="1"/>
      <c r="CO17" s="1"/>
      <c r="CP17" s="1"/>
      <c r="CQ17" s="1"/>
      <c r="CS17" s="300"/>
      <c r="CT17" s="300"/>
      <c r="CU17" s="1"/>
      <c r="CV17" s="1"/>
      <c r="CW17" s="1"/>
      <c r="CX17" s="1"/>
      <c r="CY17" s="1"/>
      <c r="CZ17" s="1"/>
      <c r="DA17" s="1"/>
      <c r="DB17" s="1"/>
      <c r="DC17" s="1"/>
      <c r="DD17" s="1"/>
      <c r="DE17" s="1"/>
      <c r="DF17" s="1"/>
      <c r="DG17" s="1"/>
      <c r="DH17" s="1"/>
      <c r="DI17" s="1"/>
      <c r="DJ17" s="1"/>
      <c r="DK17" s="1"/>
      <c r="DL17" s="1"/>
      <c r="DM17" s="1"/>
      <c r="DN17" s="1"/>
      <c r="DO17" s="1"/>
      <c r="DQ17" s="300"/>
      <c r="DR17" s="300"/>
      <c r="DS17" s="1"/>
      <c r="DT17" s="1"/>
      <c r="DU17" s="1"/>
      <c r="DV17" s="1"/>
      <c r="DW17" s="1"/>
      <c r="DX17" s="1"/>
      <c r="DY17" s="1"/>
      <c r="DZ17" s="1"/>
      <c r="EA17" s="1"/>
      <c r="EB17" s="1"/>
      <c r="EC17" s="1"/>
      <c r="ED17" s="1"/>
      <c r="EE17" s="1"/>
      <c r="EF17" s="1"/>
      <c r="EG17" s="1"/>
      <c r="EH17" s="1"/>
      <c r="EI17" s="1"/>
      <c r="EJ17" s="1"/>
      <c r="EK17" s="1"/>
      <c r="EL17" s="1"/>
      <c r="EM17" s="1"/>
      <c r="EO17" s="300"/>
      <c r="EP17" s="300"/>
      <c r="EQ17" s="1"/>
      <c r="ER17" s="1"/>
      <c r="ES17" s="1"/>
      <c r="ET17" s="1"/>
      <c r="EU17" s="1"/>
      <c r="EV17" s="1"/>
      <c r="EW17" s="1"/>
      <c r="EX17" s="1"/>
      <c r="EY17" s="1"/>
      <c r="EZ17" s="1"/>
      <c r="FA17" s="1"/>
      <c r="FB17" s="1"/>
      <c r="FC17" s="1"/>
      <c r="FD17" s="1"/>
      <c r="FE17" s="1"/>
      <c r="FF17" s="1"/>
      <c r="FG17" s="1"/>
      <c r="FH17" s="1"/>
      <c r="FI17" s="1"/>
      <c r="FJ17" s="1"/>
      <c r="FK17" s="1"/>
      <c r="FM17" s="300"/>
      <c r="FN17" s="300"/>
      <c r="FO17" s="1"/>
      <c r="FP17" s="1"/>
      <c r="FQ17" s="1"/>
      <c r="FR17" s="1"/>
      <c r="FS17" s="1"/>
      <c r="FT17" s="1"/>
      <c r="FU17" s="1"/>
      <c r="FV17" s="1"/>
      <c r="FW17" s="1"/>
      <c r="FX17" s="1"/>
      <c r="FY17" s="1"/>
      <c r="FZ17" s="1"/>
      <c r="GA17" s="1"/>
      <c r="GB17" s="1"/>
      <c r="GC17" s="1"/>
      <c r="GD17" s="1"/>
      <c r="GE17" s="1"/>
      <c r="GF17" s="1"/>
      <c r="GG17" s="1"/>
      <c r="GH17" s="1"/>
      <c r="GI17" s="1"/>
      <c r="GK17" s="300"/>
      <c r="GL17" s="300"/>
      <c r="GM17" s="1"/>
      <c r="GN17" s="1"/>
      <c r="GO17" s="1"/>
      <c r="GP17" s="1"/>
      <c r="GQ17" s="1"/>
      <c r="GR17" s="1"/>
      <c r="GS17" s="1"/>
      <c r="GT17" s="1"/>
      <c r="GU17" s="1"/>
      <c r="GV17" s="1"/>
      <c r="GW17" s="1"/>
      <c r="GX17" s="1"/>
      <c r="GY17" s="1"/>
      <c r="GZ17" s="1"/>
      <c r="HA17" s="1"/>
      <c r="HB17" s="1"/>
      <c r="HC17" s="1"/>
      <c r="HD17" s="1"/>
      <c r="HE17" s="1"/>
      <c r="HF17" s="1"/>
      <c r="HG17" s="1"/>
      <c r="HI17" s="300"/>
      <c r="HJ17" s="300"/>
      <c r="HK17" s="1"/>
      <c r="HL17" s="1"/>
      <c r="HM17" s="1"/>
      <c r="HN17" s="1"/>
      <c r="HO17" s="1"/>
      <c r="HP17" s="1"/>
      <c r="HQ17" s="1"/>
      <c r="HR17" s="1"/>
      <c r="HS17" s="1"/>
      <c r="HT17" s="1"/>
      <c r="HU17" s="1"/>
      <c r="HV17" s="1"/>
      <c r="HW17" s="1"/>
      <c r="HX17" s="1"/>
      <c r="HY17" s="1"/>
      <c r="HZ17" s="1"/>
      <c r="IA17" s="1"/>
      <c r="IB17" s="1"/>
      <c r="IC17" s="1"/>
      <c r="ID17" s="1"/>
      <c r="IE17" s="1"/>
    </row>
    <row r="18" spans="1:239">
      <c r="A18" s="11"/>
      <c r="B18" s="12" t="s">
        <v>317</v>
      </c>
      <c r="C18" s="11">
        <v>1.5</v>
      </c>
      <c r="D18" s="11">
        <v>1.35</v>
      </c>
      <c r="E18" s="11">
        <v>1.3</v>
      </c>
      <c r="F18" s="11">
        <v>1.3</v>
      </c>
      <c r="G18" s="11">
        <v>1.3</v>
      </c>
      <c r="H18" s="11">
        <v>1.19</v>
      </c>
      <c r="I18" s="11">
        <v>1.18</v>
      </c>
      <c r="J18" s="11">
        <v>1.1599999999999999</v>
      </c>
      <c r="K18" s="11">
        <v>1.1599999999999999</v>
      </c>
      <c r="L18" s="11">
        <v>1.75</v>
      </c>
      <c r="M18" s="11">
        <v>1.75</v>
      </c>
      <c r="N18" s="11">
        <v>1.75</v>
      </c>
      <c r="O18" s="11">
        <v>1.75</v>
      </c>
      <c r="P18" s="11">
        <v>1.75</v>
      </c>
      <c r="Q18" s="11">
        <v>1.75</v>
      </c>
      <c r="R18" s="11">
        <v>1.75</v>
      </c>
      <c r="S18" s="11">
        <v>1.65</v>
      </c>
      <c r="T18" s="11">
        <v>1.6</v>
      </c>
      <c r="U18" s="11">
        <v>1.6</v>
      </c>
      <c r="V18" s="11">
        <v>1.6</v>
      </c>
      <c r="W18" s="11">
        <v>1.54</v>
      </c>
      <c r="Y18" s="11"/>
      <c r="Z18" s="12" t="s">
        <v>317</v>
      </c>
      <c r="AA18" s="11">
        <v>1.5</v>
      </c>
      <c r="AB18" s="11">
        <v>1.35</v>
      </c>
      <c r="AC18" s="11">
        <v>1.3</v>
      </c>
      <c r="AD18" s="11">
        <v>1.3</v>
      </c>
      <c r="AE18" s="11">
        <v>1.3</v>
      </c>
      <c r="AF18" s="11">
        <v>1.19</v>
      </c>
      <c r="AG18" s="11">
        <v>1.18</v>
      </c>
      <c r="AH18" s="11">
        <v>1.1599999999999999</v>
      </c>
      <c r="AI18" s="11">
        <v>1.1599999999999999</v>
      </c>
      <c r="AJ18" s="11">
        <v>1.75</v>
      </c>
      <c r="AK18" s="11">
        <v>1.75</v>
      </c>
      <c r="AL18" s="11">
        <v>1.75</v>
      </c>
      <c r="AM18" s="11">
        <v>1.75</v>
      </c>
      <c r="AN18" s="11">
        <v>1.75</v>
      </c>
      <c r="AO18" s="11">
        <v>1.75</v>
      </c>
      <c r="AP18" s="11">
        <v>1.75</v>
      </c>
      <c r="AQ18" s="11">
        <v>1.65</v>
      </c>
      <c r="AR18" s="11">
        <v>1.6</v>
      </c>
      <c r="AS18" s="11">
        <v>1.6</v>
      </c>
      <c r="AT18" s="11">
        <v>1.6</v>
      </c>
      <c r="AU18" s="11">
        <v>1.54</v>
      </c>
      <c r="AW18" s="11"/>
      <c r="AX18" s="12" t="s">
        <v>317</v>
      </c>
      <c r="AY18" s="11">
        <v>1.5</v>
      </c>
      <c r="AZ18" s="11">
        <v>1.35</v>
      </c>
      <c r="BA18" s="11">
        <v>1.3</v>
      </c>
      <c r="BB18" s="11">
        <v>1.3</v>
      </c>
      <c r="BC18" s="11">
        <v>1.3</v>
      </c>
      <c r="BD18" s="11">
        <v>1.19</v>
      </c>
      <c r="BE18" s="11">
        <v>1.18</v>
      </c>
      <c r="BF18" s="11">
        <v>1.1599999999999999</v>
      </c>
      <c r="BG18" s="11">
        <v>1.1599999999999999</v>
      </c>
      <c r="BH18" s="11">
        <v>1.75</v>
      </c>
      <c r="BI18" s="11">
        <v>1.75</v>
      </c>
      <c r="BJ18" s="11">
        <v>1.75</v>
      </c>
      <c r="BK18" s="11">
        <v>1.75</v>
      </c>
      <c r="BL18" s="11">
        <v>1.75</v>
      </c>
      <c r="BM18" s="11">
        <v>1.75</v>
      </c>
      <c r="BN18" s="11">
        <v>1.75</v>
      </c>
      <c r="BO18" s="11">
        <v>1.65</v>
      </c>
      <c r="BP18" s="11">
        <v>1.6</v>
      </c>
      <c r="BQ18" s="11">
        <v>1.6</v>
      </c>
      <c r="BR18" s="11">
        <v>1.6</v>
      </c>
      <c r="BS18" s="11">
        <v>1.54</v>
      </c>
      <c r="BU18" s="11"/>
      <c r="BV18" s="12" t="s">
        <v>317</v>
      </c>
      <c r="BW18" s="11">
        <v>1.5</v>
      </c>
      <c r="BX18" s="11">
        <v>1.35</v>
      </c>
      <c r="BY18" s="11">
        <v>1.3</v>
      </c>
      <c r="BZ18" s="11">
        <v>1.3</v>
      </c>
      <c r="CA18" s="11">
        <v>1.3</v>
      </c>
      <c r="CB18" s="11">
        <v>1.19</v>
      </c>
      <c r="CC18" s="11">
        <v>1.18</v>
      </c>
      <c r="CD18" s="11">
        <v>1.1599999999999999</v>
      </c>
      <c r="CE18" s="11">
        <v>1.1599999999999999</v>
      </c>
      <c r="CF18" s="11">
        <v>1.75</v>
      </c>
      <c r="CG18" s="11">
        <v>1.75</v>
      </c>
      <c r="CH18" s="11">
        <v>1.75</v>
      </c>
      <c r="CI18" s="11">
        <v>1.75</v>
      </c>
      <c r="CJ18" s="11">
        <v>1.75</v>
      </c>
      <c r="CK18" s="11">
        <v>1.75</v>
      </c>
      <c r="CL18" s="11">
        <v>1.75</v>
      </c>
      <c r="CM18" s="11">
        <v>1.65</v>
      </c>
      <c r="CN18" s="11">
        <v>1.6</v>
      </c>
      <c r="CO18" s="11">
        <v>1.6</v>
      </c>
      <c r="CP18" s="11">
        <v>1.6</v>
      </c>
      <c r="CQ18" s="11">
        <v>1.54</v>
      </c>
      <c r="CS18" s="11"/>
      <c r="CT18" s="12" t="s">
        <v>317</v>
      </c>
      <c r="CU18" s="11">
        <v>1.5</v>
      </c>
      <c r="CV18" s="11">
        <v>1.35</v>
      </c>
      <c r="CW18" s="11">
        <v>1.3</v>
      </c>
      <c r="CX18" s="11">
        <v>1.3</v>
      </c>
      <c r="CY18" s="11">
        <v>1.3</v>
      </c>
      <c r="CZ18" s="11">
        <v>1.19</v>
      </c>
      <c r="DA18" s="11">
        <v>1.18</v>
      </c>
      <c r="DB18" s="11">
        <v>1.1599999999999999</v>
      </c>
      <c r="DC18" s="11">
        <v>1.1599999999999999</v>
      </c>
      <c r="DD18" s="11">
        <v>1.75</v>
      </c>
      <c r="DE18" s="11">
        <v>1.75</v>
      </c>
      <c r="DF18" s="11">
        <v>1.75</v>
      </c>
      <c r="DG18" s="11">
        <v>1.75</v>
      </c>
      <c r="DH18" s="11">
        <v>1.75</v>
      </c>
      <c r="DI18" s="11">
        <v>1.75</v>
      </c>
      <c r="DJ18" s="11">
        <v>1.75</v>
      </c>
      <c r="DK18" s="11">
        <v>1.65</v>
      </c>
      <c r="DL18" s="11">
        <v>1.6</v>
      </c>
      <c r="DM18" s="11">
        <v>1.6</v>
      </c>
      <c r="DN18" s="11">
        <v>1.6</v>
      </c>
      <c r="DO18" s="11">
        <v>1.54</v>
      </c>
      <c r="DQ18" s="11"/>
      <c r="DR18" s="12" t="s">
        <v>317</v>
      </c>
      <c r="DS18" s="11">
        <v>1.5</v>
      </c>
      <c r="DT18" s="11">
        <v>1.35</v>
      </c>
      <c r="DU18" s="11">
        <v>1.3</v>
      </c>
      <c r="DV18" s="11">
        <v>1.3</v>
      </c>
      <c r="DW18" s="11">
        <v>1.3</v>
      </c>
      <c r="DX18" s="11">
        <v>1.19</v>
      </c>
      <c r="DY18" s="11">
        <v>1.18</v>
      </c>
      <c r="DZ18" s="11">
        <v>1.1599999999999999</v>
      </c>
      <c r="EA18" s="11">
        <v>1.1599999999999999</v>
      </c>
      <c r="EB18" s="11">
        <v>1.75</v>
      </c>
      <c r="EC18" s="11">
        <v>1.75</v>
      </c>
      <c r="ED18" s="11">
        <v>1.75</v>
      </c>
      <c r="EE18" s="11">
        <v>1.75</v>
      </c>
      <c r="EF18" s="11">
        <v>1.75</v>
      </c>
      <c r="EG18" s="11">
        <v>1.75</v>
      </c>
      <c r="EH18" s="11">
        <v>1.75</v>
      </c>
      <c r="EI18" s="11">
        <v>1.65</v>
      </c>
      <c r="EJ18" s="11">
        <v>1.6</v>
      </c>
      <c r="EK18" s="11">
        <v>1.6</v>
      </c>
      <c r="EL18" s="11">
        <v>1.6</v>
      </c>
      <c r="EM18" s="11">
        <v>1.54</v>
      </c>
      <c r="EO18" s="11"/>
      <c r="EP18" s="12" t="s">
        <v>317</v>
      </c>
      <c r="EQ18" s="11">
        <v>1.5</v>
      </c>
      <c r="ER18" s="11">
        <v>1.35</v>
      </c>
      <c r="ES18" s="11">
        <v>1.3</v>
      </c>
      <c r="ET18" s="11">
        <v>1.3</v>
      </c>
      <c r="EU18" s="11">
        <v>1.3</v>
      </c>
      <c r="EV18" s="11">
        <v>1.19</v>
      </c>
      <c r="EW18" s="11">
        <v>1.18</v>
      </c>
      <c r="EX18" s="11">
        <v>1.1599999999999999</v>
      </c>
      <c r="EY18" s="11">
        <v>1.1599999999999999</v>
      </c>
      <c r="EZ18" s="11">
        <v>1.75</v>
      </c>
      <c r="FA18" s="11">
        <v>1.75</v>
      </c>
      <c r="FB18" s="11">
        <v>1.75</v>
      </c>
      <c r="FC18" s="11">
        <v>1.75</v>
      </c>
      <c r="FD18" s="11">
        <v>1.75</v>
      </c>
      <c r="FE18" s="11">
        <v>1.75</v>
      </c>
      <c r="FF18" s="11">
        <v>1.75</v>
      </c>
      <c r="FG18" s="11">
        <v>1.65</v>
      </c>
      <c r="FH18" s="11">
        <v>1.6</v>
      </c>
      <c r="FI18" s="11">
        <v>1.6</v>
      </c>
      <c r="FJ18" s="11">
        <v>1.6</v>
      </c>
      <c r="FK18" s="11">
        <v>1.54</v>
      </c>
      <c r="FM18" s="11"/>
      <c r="FN18" s="12" t="s">
        <v>317</v>
      </c>
      <c r="FO18" s="11">
        <v>1.5</v>
      </c>
      <c r="FP18" s="11">
        <v>1.35</v>
      </c>
      <c r="FQ18" s="11">
        <v>1.3</v>
      </c>
      <c r="FR18" s="11">
        <v>1.3</v>
      </c>
      <c r="FS18" s="11">
        <v>1.3</v>
      </c>
      <c r="FT18" s="11">
        <v>1.19</v>
      </c>
      <c r="FU18" s="11">
        <v>1.18</v>
      </c>
      <c r="FV18" s="11">
        <v>1.1599999999999999</v>
      </c>
      <c r="FW18" s="11">
        <v>1.1599999999999999</v>
      </c>
      <c r="FX18" s="11">
        <v>1.75</v>
      </c>
      <c r="FY18" s="11">
        <v>1.75</v>
      </c>
      <c r="FZ18" s="11">
        <v>1.75</v>
      </c>
      <c r="GA18" s="11">
        <v>1.75</v>
      </c>
      <c r="GB18" s="11">
        <v>1.75</v>
      </c>
      <c r="GC18" s="11">
        <v>1.75</v>
      </c>
      <c r="GD18" s="11">
        <v>1.75</v>
      </c>
      <c r="GE18" s="11">
        <v>1.65</v>
      </c>
      <c r="GF18" s="11">
        <v>1.6</v>
      </c>
      <c r="GG18" s="11">
        <v>1.6</v>
      </c>
      <c r="GH18" s="11">
        <v>1.6</v>
      </c>
      <c r="GI18" s="11">
        <v>1.54</v>
      </c>
      <c r="GK18" s="11"/>
      <c r="GL18" s="12" t="s">
        <v>317</v>
      </c>
      <c r="GM18" s="11">
        <v>1.5</v>
      </c>
      <c r="GN18" s="11">
        <v>1.35</v>
      </c>
      <c r="GO18" s="11">
        <v>1.3</v>
      </c>
      <c r="GP18" s="11">
        <v>1.3</v>
      </c>
      <c r="GQ18" s="11">
        <v>1.3</v>
      </c>
      <c r="GR18" s="11">
        <v>1.19</v>
      </c>
      <c r="GS18" s="11">
        <v>1.18</v>
      </c>
      <c r="GT18" s="11">
        <v>1.1599999999999999</v>
      </c>
      <c r="GU18" s="11">
        <v>1.1599999999999999</v>
      </c>
      <c r="GV18" s="11">
        <v>1.75</v>
      </c>
      <c r="GW18" s="11">
        <v>1.75</v>
      </c>
      <c r="GX18" s="11">
        <v>1.75</v>
      </c>
      <c r="GY18" s="11">
        <v>1.75</v>
      </c>
      <c r="GZ18" s="11">
        <v>1.75</v>
      </c>
      <c r="HA18" s="11">
        <v>1.75</v>
      </c>
      <c r="HB18" s="11">
        <v>1.75</v>
      </c>
      <c r="HC18" s="11">
        <v>1.65</v>
      </c>
      <c r="HD18" s="11">
        <v>1.6</v>
      </c>
      <c r="HE18" s="11">
        <v>1.6</v>
      </c>
      <c r="HF18" s="11">
        <v>1.6</v>
      </c>
      <c r="HG18" s="11">
        <v>1.54</v>
      </c>
      <c r="HI18" s="11"/>
      <c r="HJ18" s="12" t="s">
        <v>317</v>
      </c>
      <c r="HK18" s="11">
        <v>1.5</v>
      </c>
      <c r="HL18" s="11">
        <v>1.35</v>
      </c>
      <c r="HM18" s="11">
        <v>1.3</v>
      </c>
      <c r="HN18" s="11">
        <v>1.3</v>
      </c>
      <c r="HO18" s="11">
        <v>1.3</v>
      </c>
      <c r="HP18" s="11">
        <v>1.19</v>
      </c>
      <c r="HQ18" s="11">
        <v>1.18</v>
      </c>
      <c r="HR18" s="11">
        <v>1.1599999999999999</v>
      </c>
      <c r="HS18" s="11">
        <v>1.1599999999999999</v>
      </c>
      <c r="HT18" s="11">
        <v>1.75</v>
      </c>
      <c r="HU18" s="11">
        <v>1.75</v>
      </c>
      <c r="HV18" s="11">
        <v>1.75</v>
      </c>
      <c r="HW18" s="11">
        <v>1.75</v>
      </c>
      <c r="HX18" s="11">
        <v>1.75</v>
      </c>
      <c r="HY18" s="11">
        <v>1.75</v>
      </c>
      <c r="HZ18" s="11">
        <v>1.75</v>
      </c>
      <c r="IA18" s="11">
        <v>1.65</v>
      </c>
      <c r="IB18" s="11">
        <v>1.6</v>
      </c>
      <c r="IC18" s="11">
        <v>1.6</v>
      </c>
      <c r="ID18" s="11">
        <v>1.6</v>
      </c>
      <c r="IE18" s="11">
        <v>1.54</v>
      </c>
    </row>
    <row r="19" spans="1:239" ht="15">
      <c r="A19" s="300"/>
      <c r="B19" s="300"/>
      <c r="C19" s="1"/>
      <c r="D19" s="1"/>
      <c r="E19" s="1"/>
      <c r="F19" s="1"/>
      <c r="G19" s="1"/>
      <c r="H19" s="1"/>
      <c r="I19" s="1"/>
      <c r="J19" s="1"/>
      <c r="K19" s="1"/>
      <c r="L19" s="1"/>
      <c r="M19" s="1"/>
      <c r="N19" s="1"/>
      <c r="O19" s="1"/>
      <c r="P19" s="1"/>
      <c r="Q19" s="1"/>
      <c r="R19" s="1"/>
      <c r="S19" s="1"/>
      <c r="T19" s="1"/>
      <c r="U19" s="1"/>
      <c r="V19" s="1"/>
      <c r="W19" s="1"/>
      <c r="Y19" s="300"/>
      <c r="Z19" s="300"/>
      <c r="AA19" s="1"/>
      <c r="AB19" s="1"/>
      <c r="AC19" s="1"/>
      <c r="AD19" s="1"/>
      <c r="AE19" s="1"/>
      <c r="AF19" s="1"/>
      <c r="AG19" s="1"/>
      <c r="AH19" s="1"/>
      <c r="AI19" s="1"/>
      <c r="AJ19" s="1"/>
      <c r="AK19" s="1"/>
      <c r="AL19" s="1"/>
      <c r="AM19" s="1"/>
      <c r="AN19" s="1"/>
      <c r="AO19" s="1"/>
      <c r="AP19" s="1"/>
      <c r="AQ19" s="1"/>
      <c r="AR19" s="1"/>
      <c r="AS19" s="1"/>
      <c r="AT19" s="1"/>
      <c r="AU19" s="1"/>
      <c r="AW19" s="300"/>
      <c r="AX19" s="300"/>
      <c r="AY19" s="1"/>
      <c r="AZ19" s="1"/>
      <c r="BA19" s="1"/>
      <c r="BB19" s="1"/>
      <c r="BC19" s="1"/>
      <c r="BD19" s="1"/>
      <c r="BE19" s="1"/>
      <c r="BF19" s="1"/>
      <c r="BG19" s="1"/>
      <c r="BH19" s="1"/>
      <c r="BI19" s="1"/>
      <c r="BJ19" s="1"/>
      <c r="BK19" s="1"/>
      <c r="BL19" s="1"/>
      <c r="BM19" s="1"/>
      <c r="BN19" s="1"/>
      <c r="BO19" s="1"/>
      <c r="BP19" s="1"/>
      <c r="BQ19" s="1"/>
      <c r="BR19" s="1"/>
      <c r="BS19" s="1"/>
      <c r="BU19" s="300"/>
      <c r="BV19" s="300"/>
      <c r="BW19" s="1"/>
      <c r="BX19" s="1"/>
      <c r="BY19" s="1"/>
      <c r="BZ19" s="1"/>
      <c r="CA19" s="1"/>
      <c r="CB19" s="1"/>
      <c r="CC19" s="1"/>
      <c r="CD19" s="1"/>
      <c r="CE19" s="1"/>
      <c r="CF19" s="1"/>
      <c r="CG19" s="1"/>
      <c r="CH19" s="1"/>
      <c r="CI19" s="1"/>
      <c r="CJ19" s="1"/>
      <c r="CK19" s="1"/>
      <c r="CL19" s="1"/>
      <c r="CM19" s="1"/>
      <c r="CN19" s="1"/>
      <c r="CO19" s="1"/>
      <c r="CP19" s="1"/>
      <c r="CQ19" s="1"/>
      <c r="CS19" s="300"/>
      <c r="CT19" s="300"/>
      <c r="CU19" s="1"/>
      <c r="CV19" s="1"/>
      <c r="CW19" s="1"/>
      <c r="CX19" s="1"/>
      <c r="CY19" s="1"/>
      <c r="CZ19" s="1"/>
      <c r="DA19" s="1"/>
      <c r="DB19" s="1"/>
      <c r="DC19" s="1"/>
      <c r="DD19" s="1"/>
      <c r="DE19" s="1"/>
      <c r="DF19" s="1"/>
      <c r="DG19" s="1"/>
      <c r="DH19" s="1"/>
      <c r="DI19" s="1"/>
      <c r="DJ19" s="1"/>
      <c r="DK19" s="1"/>
      <c r="DL19" s="1"/>
      <c r="DM19" s="1"/>
      <c r="DN19" s="1"/>
      <c r="DO19" s="1"/>
      <c r="DQ19" s="300"/>
      <c r="DR19" s="300"/>
      <c r="DS19" s="1"/>
      <c r="DT19" s="1"/>
      <c r="DU19" s="1"/>
      <c r="DV19" s="1"/>
      <c r="DW19" s="1"/>
      <c r="DX19" s="1"/>
      <c r="DY19" s="1"/>
      <c r="DZ19" s="1"/>
      <c r="EA19" s="1"/>
      <c r="EB19" s="1"/>
      <c r="EC19" s="1"/>
      <c r="ED19" s="1"/>
      <c r="EE19" s="1"/>
      <c r="EF19" s="1"/>
      <c r="EG19" s="1"/>
      <c r="EH19" s="1"/>
      <c r="EI19" s="1"/>
      <c r="EJ19" s="1"/>
      <c r="EK19" s="1"/>
      <c r="EL19" s="1"/>
      <c r="EM19" s="1"/>
      <c r="EO19" s="300"/>
      <c r="EP19" s="300"/>
      <c r="EQ19" s="1"/>
      <c r="ER19" s="1"/>
      <c r="ES19" s="1"/>
      <c r="ET19" s="1"/>
      <c r="EU19" s="1"/>
      <c r="EV19" s="1"/>
      <c r="EW19" s="1"/>
      <c r="EX19" s="1"/>
      <c r="EY19" s="1"/>
      <c r="EZ19" s="1"/>
      <c r="FA19" s="1"/>
      <c r="FB19" s="1"/>
      <c r="FC19" s="1"/>
      <c r="FD19" s="1"/>
      <c r="FE19" s="1"/>
      <c r="FF19" s="1"/>
      <c r="FG19" s="1"/>
      <c r="FH19" s="1"/>
      <c r="FI19" s="1"/>
      <c r="FJ19" s="1"/>
      <c r="FK19" s="1"/>
      <c r="FM19" s="300"/>
      <c r="FN19" s="300"/>
      <c r="FO19" s="1"/>
      <c r="FP19" s="1"/>
      <c r="FQ19" s="1"/>
      <c r="FR19" s="1"/>
      <c r="FS19" s="1"/>
      <c r="FT19" s="1"/>
      <c r="FU19" s="1"/>
      <c r="FV19" s="1"/>
      <c r="FW19" s="1"/>
      <c r="FX19" s="1"/>
      <c r="FY19" s="1"/>
      <c r="FZ19" s="1"/>
      <c r="GA19" s="1"/>
      <c r="GB19" s="1"/>
      <c r="GC19" s="1"/>
      <c r="GD19" s="1"/>
      <c r="GE19" s="1"/>
      <c r="GF19" s="1"/>
      <c r="GG19" s="1"/>
      <c r="GH19" s="1"/>
      <c r="GI19" s="1"/>
      <c r="GK19" s="300"/>
      <c r="GL19" s="300"/>
      <c r="GM19" s="1"/>
      <c r="GN19" s="1"/>
      <c r="GO19" s="1"/>
      <c r="GP19" s="1"/>
      <c r="GQ19" s="1"/>
      <c r="GR19" s="1"/>
      <c r="GS19" s="1"/>
      <c r="GT19" s="1"/>
      <c r="GU19" s="1"/>
      <c r="GV19" s="1"/>
      <c r="GW19" s="1"/>
      <c r="GX19" s="1"/>
      <c r="GY19" s="1"/>
      <c r="GZ19" s="1"/>
      <c r="HA19" s="1"/>
      <c r="HB19" s="1"/>
      <c r="HC19" s="1"/>
      <c r="HD19" s="1"/>
      <c r="HE19" s="1"/>
      <c r="HF19" s="1"/>
      <c r="HG19" s="1"/>
      <c r="HI19" s="300"/>
      <c r="HJ19" s="300"/>
      <c r="HK19" s="1"/>
      <c r="HL19" s="1"/>
      <c r="HM19" s="1"/>
      <c r="HN19" s="1"/>
      <c r="HO19" s="1"/>
      <c r="HP19" s="1"/>
      <c r="HQ19" s="1"/>
      <c r="HR19" s="1"/>
      <c r="HS19" s="1"/>
      <c r="HT19" s="1"/>
      <c r="HU19" s="1"/>
      <c r="HV19" s="1"/>
      <c r="HW19" s="1"/>
      <c r="HX19" s="1"/>
      <c r="HY19" s="1"/>
      <c r="HZ19" s="1"/>
      <c r="IA19" s="1"/>
      <c r="IB19" s="1"/>
      <c r="IC19" s="1"/>
      <c r="ID19" s="1"/>
      <c r="IE19" s="1"/>
    </row>
    <row r="20" spans="1:239" ht="15">
      <c r="A20" s="300"/>
      <c r="B20" s="300"/>
      <c r="C20" s="1"/>
      <c r="D20" s="1"/>
      <c r="E20" s="1"/>
      <c r="F20" s="1"/>
      <c r="G20" s="1"/>
      <c r="H20" s="1"/>
      <c r="I20" s="1"/>
      <c r="J20" s="1"/>
      <c r="K20" s="1"/>
      <c r="L20" s="1"/>
      <c r="M20" s="1"/>
      <c r="N20" s="1"/>
      <c r="O20" s="1"/>
      <c r="P20" s="1"/>
      <c r="Q20" s="1"/>
      <c r="R20" s="1"/>
      <c r="S20" s="1"/>
      <c r="T20" s="1"/>
      <c r="U20" s="1"/>
      <c r="V20" s="1"/>
      <c r="W20" s="1"/>
      <c r="Y20" s="300"/>
      <c r="Z20" s="300"/>
      <c r="AA20" s="1"/>
      <c r="AB20" s="1"/>
      <c r="AC20" s="1"/>
      <c r="AD20" s="1"/>
      <c r="AE20" s="1"/>
      <c r="AF20" s="1"/>
      <c r="AG20" s="1"/>
      <c r="AH20" s="1"/>
      <c r="AI20" s="1"/>
      <c r="AJ20" s="1"/>
      <c r="AK20" s="1"/>
      <c r="AL20" s="1"/>
      <c r="AM20" s="1"/>
      <c r="AN20" s="1"/>
      <c r="AO20" s="1"/>
      <c r="AP20" s="1"/>
      <c r="AQ20" s="1"/>
      <c r="AR20" s="1"/>
      <c r="AS20" s="1"/>
      <c r="AT20" s="1"/>
      <c r="AU20" s="1"/>
      <c r="AW20" s="300"/>
      <c r="AX20" s="300"/>
      <c r="AY20" s="1"/>
      <c r="AZ20" s="1"/>
      <c r="BA20" s="1"/>
      <c r="BB20" s="1"/>
      <c r="BC20" s="1"/>
      <c r="BD20" s="1"/>
      <c r="BE20" s="1"/>
      <c r="BF20" s="1"/>
      <c r="BG20" s="1"/>
      <c r="BH20" s="1"/>
      <c r="BI20" s="1"/>
      <c r="BJ20" s="1"/>
      <c r="BK20" s="1"/>
      <c r="BL20" s="1"/>
      <c r="BM20" s="1"/>
      <c r="BN20" s="1"/>
      <c r="BO20" s="1"/>
      <c r="BP20" s="1"/>
      <c r="BQ20" s="1"/>
      <c r="BR20" s="1"/>
      <c r="BS20" s="1"/>
      <c r="BU20" s="300"/>
      <c r="BV20" s="300"/>
      <c r="BW20" s="1"/>
      <c r="BX20" s="1"/>
      <c r="BY20" s="1"/>
      <c r="BZ20" s="1"/>
      <c r="CA20" s="1"/>
      <c r="CB20" s="1"/>
      <c r="CC20" s="1"/>
      <c r="CD20" s="1"/>
      <c r="CE20" s="1"/>
      <c r="CF20" s="1"/>
      <c r="CG20" s="1"/>
      <c r="CH20" s="1"/>
      <c r="CI20" s="1"/>
      <c r="CJ20" s="1"/>
      <c r="CK20" s="1"/>
      <c r="CL20" s="1"/>
      <c r="CM20" s="1"/>
      <c r="CN20" s="1"/>
      <c r="CO20" s="1"/>
      <c r="CP20" s="1"/>
      <c r="CQ20" s="1"/>
      <c r="CS20" s="300"/>
      <c r="CT20" s="300"/>
      <c r="CU20" s="1"/>
      <c r="CV20" s="1"/>
      <c r="CW20" s="1"/>
      <c r="CX20" s="1"/>
      <c r="CY20" s="1"/>
      <c r="CZ20" s="1"/>
      <c r="DA20" s="1"/>
      <c r="DB20" s="1"/>
      <c r="DC20" s="1"/>
      <c r="DD20" s="1"/>
      <c r="DE20" s="1"/>
      <c r="DF20" s="1"/>
      <c r="DG20" s="1"/>
      <c r="DH20" s="1"/>
      <c r="DI20" s="1"/>
      <c r="DJ20" s="1"/>
      <c r="DK20" s="1"/>
      <c r="DL20" s="1"/>
      <c r="DM20" s="1"/>
      <c r="DN20" s="1"/>
      <c r="DO20" s="1"/>
      <c r="DQ20" s="300"/>
      <c r="DR20" s="300"/>
      <c r="DS20" s="1"/>
      <c r="DT20" s="1"/>
      <c r="DU20" s="1"/>
      <c r="DV20" s="1"/>
      <c r="DW20" s="1"/>
      <c r="DX20" s="1"/>
      <c r="DY20" s="1"/>
      <c r="DZ20" s="1"/>
      <c r="EA20" s="1"/>
      <c r="EB20" s="1"/>
      <c r="EC20" s="1"/>
      <c r="ED20" s="1"/>
      <c r="EE20" s="1"/>
      <c r="EF20" s="1"/>
      <c r="EG20" s="1"/>
      <c r="EH20" s="1"/>
      <c r="EI20" s="1"/>
      <c r="EJ20" s="1"/>
      <c r="EK20" s="1"/>
      <c r="EL20" s="1"/>
      <c r="EM20" s="1"/>
      <c r="EO20" s="300"/>
      <c r="EP20" s="300"/>
      <c r="EQ20" s="1"/>
      <c r="ER20" s="1"/>
      <c r="ES20" s="1"/>
      <c r="ET20" s="1"/>
      <c r="EU20" s="1"/>
      <c r="EV20" s="1"/>
      <c r="EW20" s="1"/>
      <c r="EX20" s="1"/>
      <c r="EY20" s="1"/>
      <c r="EZ20" s="1"/>
      <c r="FA20" s="1"/>
      <c r="FB20" s="1"/>
      <c r="FC20" s="1"/>
      <c r="FD20" s="1"/>
      <c r="FE20" s="1"/>
      <c r="FF20" s="1"/>
      <c r="FG20" s="1"/>
      <c r="FH20" s="1"/>
      <c r="FI20" s="1"/>
      <c r="FJ20" s="1"/>
      <c r="FK20" s="1"/>
      <c r="FM20" s="300"/>
      <c r="FN20" s="300"/>
      <c r="FO20" s="1"/>
      <c r="FP20" s="1"/>
      <c r="FQ20" s="1"/>
      <c r="FR20" s="1"/>
      <c r="FS20" s="1"/>
      <c r="FT20" s="1"/>
      <c r="FU20" s="1"/>
      <c r="FV20" s="1"/>
      <c r="FW20" s="1"/>
      <c r="FX20" s="1"/>
      <c r="FY20" s="1"/>
      <c r="FZ20" s="1"/>
      <c r="GA20" s="1"/>
      <c r="GB20" s="1"/>
      <c r="GC20" s="1"/>
      <c r="GD20" s="1"/>
      <c r="GE20" s="1"/>
      <c r="GF20" s="1"/>
      <c r="GG20" s="1"/>
      <c r="GH20" s="1"/>
      <c r="GI20" s="1"/>
      <c r="GK20" s="300"/>
      <c r="GL20" s="300"/>
      <c r="GM20" s="1"/>
      <c r="GN20" s="1"/>
      <c r="GO20" s="1"/>
      <c r="GP20" s="1"/>
      <c r="GQ20" s="1"/>
      <c r="GR20" s="1"/>
      <c r="GS20" s="1"/>
      <c r="GT20" s="1"/>
      <c r="GU20" s="1"/>
      <c r="GV20" s="1"/>
      <c r="GW20" s="1"/>
      <c r="GX20" s="1"/>
      <c r="GY20" s="1"/>
      <c r="GZ20" s="1"/>
      <c r="HA20" s="1"/>
      <c r="HB20" s="1"/>
      <c r="HC20" s="1"/>
      <c r="HD20" s="1"/>
      <c r="HE20" s="1"/>
      <c r="HF20" s="1"/>
      <c r="HG20" s="1"/>
      <c r="HI20" s="300"/>
      <c r="HJ20" s="300"/>
      <c r="HK20" s="1"/>
      <c r="HL20" s="1"/>
      <c r="HM20" s="1"/>
      <c r="HN20" s="1"/>
      <c r="HO20" s="1"/>
      <c r="HP20" s="1"/>
      <c r="HQ20" s="1"/>
      <c r="HR20" s="1"/>
      <c r="HS20" s="1"/>
      <c r="HT20" s="1"/>
      <c r="HU20" s="1"/>
      <c r="HV20" s="1"/>
      <c r="HW20" s="1"/>
      <c r="HX20" s="1"/>
      <c r="HY20" s="1"/>
      <c r="HZ20" s="1"/>
      <c r="IA20" s="1"/>
      <c r="IB20" s="1"/>
      <c r="IC20" s="1"/>
      <c r="ID20" s="1"/>
      <c r="IE20" s="1"/>
    </row>
    <row r="21" spans="1:239" ht="15">
      <c r="A21" s="11"/>
      <c r="B21" s="6" t="s">
        <v>524</v>
      </c>
      <c r="C21" s="11">
        <v>0</v>
      </c>
      <c r="D21" s="11">
        <v>0</v>
      </c>
      <c r="E21" s="11">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1">
        <v>0</v>
      </c>
      <c r="Y21" s="11"/>
      <c r="Z21" s="6" t="s">
        <v>524</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W21" s="11"/>
      <c r="AX21" s="6" t="s">
        <v>524</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U21" s="11"/>
      <c r="BV21" s="6" t="s">
        <v>524</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S21" s="11"/>
      <c r="CT21" s="6" t="s">
        <v>524</v>
      </c>
      <c r="CU21" s="11">
        <v>0.1</v>
      </c>
      <c r="CV21" s="11">
        <v>0.1</v>
      </c>
      <c r="CW21" s="11">
        <v>0.1</v>
      </c>
      <c r="CX21" s="11">
        <v>0.1</v>
      </c>
      <c r="CY21" s="11">
        <v>0.1</v>
      </c>
      <c r="CZ21" s="11">
        <v>0.1</v>
      </c>
      <c r="DA21" s="11">
        <v>0.1</v>
      </c>
      <c r="DB21" s="11">
        <v>0.1</v>
      </c>
      <c r="DC21" s="11">
        <v>0.1</v>
      </c>
      <c r="DD21" s="11">
        <v>0.1</v>
      </c>
      <c r="DE21" s="11">
        <v>0.1</v>
      </c>
      <c r="DF21" s="11">
        <v>0.1</v>
      </c>
      <c r="DG21" s="11">
        <v>0.1</v>
      </c>
      <c r="DH21" s="11">
        <v>0.1</v>
      </c>
      <c r="DI21" s="11">
        <v>0.1</v>
      </c>
      <c r="DJ21" s="11">
        <v>0.1</v>
      </c>
      <c r="DK21" s="11">
        <v>0.1</v>
      </c>
      <c r="DL21" s="11">
        <v>0.1</v>
      </c>
      <c r="DM21" s="11">
        <v>0.1</v>
      </c>
      <c r="DN21" s="11">
        <v>0.1</v>
      </c>
      <c r="DO21" s="11">
        <v>0.1</v>
      </c>
      <c r="DQ21" s="11"/>
      <c r="DR21" s="6" t="s">
        <v>524</v>
      </c>
      <c r="DS21" s="11">
        <v>0</v>
      </c>
      <c r="DT21" s="11">
        <v>0.1</v>
      </c>
      <c r="DU21" s="11">
        <v>0.1</v>
      </c>
      <c r="DV21" s="11">
        <v>0.1</v>
      </c>
      <c r="DW21" s="11">
        <v>0.1</v>
      </c>
      <c r="DX21" s="11">
        <v>0.1</v>
      </c>
      <c r="DY21" s="11">
        <v>0.1</v>
      </c>
      <c r="DZ21" s="11">
        <v>0.1</v>
      </c>
      <c r="EA21" s="11">
        <v>0.1</v>
      </c>
      <c r="EB21" s="11">
        <v>0.1</v>
      </c>
      <c r="EC21" s="11">
        <v>0.1</v>
      </c>
      <c r="ED21" s="11">
        <v>0.1</v>
      </c>
      <c r="EE21" s="11">
        <v>0.1</v>
      </c>
      <c r="EF21" s="11">
        <v>0.1</v>
      </c>
      <c r="EG21" s="11">
        <v>0.1</v>
      </c>
      <c r="EH21" s="11">
        <v>0.1</v>
      </c>
      <c r="EI21" s="11">
        <v>0.1</v>
      </c>
      <c r="EJ21" s="11">
        <v>0.1</v>
      </c>
      <c r="EK21" s="11">
        <v>0.1</v>
      </c>
      <c r="EL21" s="11">
        <v>0.1</v>
      </c>
      <c r="EM21" s="11">
        <v>0.1</v>
      </c>
      <c r="EO21" s="11"/>
      <c r="EP21" s="6" t="s">
        <v>524</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M21" s="11"/>
      <c r="FN21" s="6" t="s">
        <v>524</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K21" s="11"/>
      <c r="GL21" s="6" t="s">
        <v>524</v>
      </c>
      <c r="GM21" s="11">
        <v>0</v>
      </c>
      <c r="GN21" s="11">
        <v>0</v>
      </c>
      <c r="GO21" s="11">
        <v>0</v>
      </c>
      <c r="GP21" s="11">
        <v>0</v>
      </c>
      <c r="GQ21" s="11">
        <v>0</v>
      </c>
      <c r="GR21" s="11">
        <v>0</v>
      </c>
      <c r="GS21" s="11">
        <v>0</v>
      </c>
      <c r="GT21" s="11">
        <v>0</v>
      </c>
      <c r="GU21" s="11">
        <v>0</v>
      </c>
      <c r="GV21" s="11">
        <v>0</v>
      </c>
      <c r="GW21" s="11">
        <v>0</v>
      </c>
      <c r="GX21" s="11">
        <v>0</v>
      </c>
      <c r="GY21" s="11">
        <v>0.1</v>
      </c>
      <c r="GZ21" s="11">
        <v>0.1</v>
      </c>
      <c r="HA21" s="11">
        <v>0.1</v>
      </c>
      <c r="HB21" s="11">
        <v>0.1</v>
      </c>
      <c r="HC21" s="11">
        <v>0.1</v>
      </c>
      <c r="HD21" s="11">
        <v>0.1</v>
      </c>
      <c r="HE21" s="11">
        <v>0.1</v>
      </c>
      <c r="HF21" s="11">
        <v>0.1</v>
      </c>
      <c r="HG21" s="11">
        <v>0.1</v>
      </c>
      <c r="HI21" s="11"/>
      <c r="HJ21" s="6" t="s">
        <v>524</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row>
    <row r="22" spans="1:239" ht="15">
      <c r="A22" s="300"/>
      <c r="B22" s="300"/>
      <c r="C22" s="1"/>
      <c r="D22" s="1"/>
      <c r="E22" s="1"/>
      <c r="F22" s="1"/>
      <c r="G22" s="1"/>
      <c r="H22" s="1"/>
      <c r="I22" s="1"/>
      <c r="J22" s="1"/>
      <c r="K22" s="1"/>
      <c r="L22" s="1"/>
      <c r="M22" s="1"/>
      <c r="N22" s="1"/>
      <c r="O22" s="1"/>
      <c r="P22" s="1"/>
      <c r="Q22" s="1"/>
      <c r="R22" s="1"/>
      <c r="S22" s="1"/>
      <c r="T22" s="1"/>
      <c r="U22" s="1"/>
      <c r="V22" s="1"/>
      <c r="W22" s="1"/>
      <c r="Y22" s="300"/>
      <c r="Z22" s="300"/>
      <c r="AA22" s="1"/>
      <c r="AB22" s="1"/>
      <c r="AC22" s="1"/>
      <c r="AD22" s="1"/>
      <c r="AE22" s="1"/>
      <c r="AF22" s="1"/>
      <c r="AG22" s="1"/>
      <c r="AH22" s="1"/>
      <c r="AI22" s="1"/>
      <c r="AJ22" s="1"/>
      <c r="AK22" s="1"/>
      <c r="AL22" s="1"/>
      <c r="AM22" s="1"/>
      <c r="AN22" s="1"/>
      <c r="AO22" s="1"/>
      <c r="AP22" s="1"/>
      <c r="AQ22" s="1"/>
      <c r="AR22" s="1"/>
      <c r="AS22" s="1"/>
      <c r="AT22" s="1"/>
      <c r="AU22" s="1"/>
      <c r="AW22" s="300"/>
      <c r="AX22" s="300"/>
      <c r="AY22" s="1"/>
      <c r="AZ22" s="1"/>
      <c r="BA22" s="1"/>
      <c r="BB22" s="1"/>
      <c r="BC22" s="1"/>
      <c r="BD22" s="1"/>
      <c r="BE22" s="1"/>
      <c r="BF22" s="1"/>
      <c r="BG22" s="1"/>
      <c r="BH22" s="1"/>
      <c r="BI22" s="1"/>
      <c r="BJ22" s="1"/>
      <c r="BK22" s="1"/>
      <c r="BL22" s="1"/>
      <c r="BM22" s="1"/>
      <c r="BN22" s="1"/>
      <c r="BO22" s="1"/>
      <c r="BP22" s="1"/>
      <c r="BQ22" s="1"/>
      <c r="BR22" s="1"/>
      <c r="BS22" s="1"/>
      <c r="BU22" s="300"/>
      <c r="BV22" s="300"/>
      <c r="BW22" s="1"/>
      <c r="BX22" s="1"/>
      <c r="BY22" s="1"/>
      <c r="BZ22" s="1"/>
      <c r="CA22" s="1"/>
      <c r="CB22" s="1"/>
      <c r="CC22" s="1"/>
      <c r="CD22" s="1"/>
      <c r="CE22" s="1"/>
      <c r="CF22" s="1"/>
      <c r="CG22" s="1"/>
      <c r="CH22" s="1"/>
      <c r="CI22" s="1"/>
      <c r="CJ22" s="1"/>
      <c r="CK22" s="1"/>
      <c r="CL22" s="1"/>
      <c r="CM22" s="1"/>
      <c r="CN22" s="1"/>
      <c r="CO22" s="1"/>
      <c r="CP22" s="1"/>
      <c r="CQ22" s="1"/>
      <c r="CS22" s="300"/>
      <c r="CT22" s="300"/>
      <c r="CU22" s="1"/>
      <c r="CV22" s="1"/>
      <c r="CW22" s="1"/>
      <c r="CX22" s="1"/>
      <c r="CY22" s="1"/>
      <c r="CZ22" s="1"/>
      <c r="DA22" s="1"/>
      <c r="DB22" s="1"/>
      <c r="DC22" s="1"/>
      <c r="DD22" s="1"/>
      <c r="DE22" s="1"/>
      <c r="DF22" s="1"/>
      <c r="DG22" s="1"/>
      <c r="DH22" s="1"/>
      <c r="DI22" s="1"/>
      <c r="DJ22" s="1"/>
      <c r="DK22" s="1"/>
      <c r="DL22" s="1"/>
      <c r="DM22" s="1"/>
      <c r="DN22" s="1"/>
      <c r="DO22" s="1"/>
      <c r="DQ22" s="300"/>
      <c r="DR22" s="300"/>
      <c r="DS22" s="1"/>
      <c r="DT22" s="1"/>
      <c r="DU22" s="1"/>
      <c r="DV22" s="1"/>
      <c r="DW22" s="1"/>
      <c r="DX22" s="1"/>
      <c r="DY22" s="1"/>
      <c r="DZ22" s="1"/>
      <c r="EA22" s="1"/>
      <c r="EB22" s="1"/>
      <c r="EC22" s="1"/>
      <c r="ED22" s="1"/>
      <c r="EE22" s="1"/>
      <c r="EF22" s="1"/>
      <c r="EG22" s="1"/>
      <c r="EH22" s="1"/>
      <c r="EI22" s="1"/>
      <c r="EJ22" s="1"/>
      <c r="EK22" s="1"/>
      <c r="EL22" s="1"/>
      <c r="EM22" s="1"/>
      <c r="EO22" s="300"/>
      <c r="EP22" s="300"/>
      <c r="EQ22" s="1"/>
      <c r="ER22" s="1"/>
      <c r="ES22" s="1"/>
      <c r="ET22" s="1"/>
      <c r="EU22" s="1"/>
      <c r="EV22" s="1"/>
      <c r="EW22" s="1"/>
      <c r="EX22" s="1"/>
      <c r="EY22" s="1"/>
      <c r="EZ22" s="1"/>
      <c r="FA22" s="1"/>
      <c r="FB22" s="1"/>
      <c r="FC22" s="1"/>
      <c r="FD22" s="1"/>
      <c r="FE22" s="1"/>
      <c r="FF22" s="1"/>
      <c r="FG22" s="1"/>
      <c r="FH22" s="1"/>
      <c r="FI22" s="1"/>
      <c r="FJ22" s="1"/>
      <c r="FK22" s="1"/>
      <c r="FM22" s="300"/>
      <c r="FN22" s="300"/>
      <c r="FO22" s="1"/>
      <c r="FP22" s="1"/>
      <c r="FQ22" s="1"/>
      <c r="FR22" s="1"/>
      <c r="FS22" s="1"/>
      <c r="FT22" s="1"/>
      <c r="FU22" s="1"/>
      <c r="FV22" s="1"/>
      <c r="FW22" s="1"/>
      <c r="FX22" s="1"/>
      <c r="FY22" s="1"/>
      <c r="FZ22" s="1"/>
      <c r="GA22" s="1"/>
      <c r="GB22" s="1"/>
      <c r="GC22" s="1"/>
      <c r="GD22" s="1"/>
      <c r="GE22" s="1"/>
      <c r="GF22" s="1"/>
      <c r="GG22" s="1"/>
      <c r="GH22" s="1"/>
      <c r="GI22" s="1"/>
      <c r="GK22" s="300"/>
      <c r="GL22" s="300"/>
      <c r="GM22" s="1"/>
      <c r="GN22" s="1"/>
      <c r="GO22" s="1"/>
      <c r="GP22" s="1"/>
      <c r="GQ22" s="1"/>
      <c r="GR22" s="1"/>
      <c r="GS22" s="1"/>
      <c r="GT22" s="1"/>
      <c r="GU22" s="1"/>
      <c r="GV22" s="1"/>
      <c r="GW22" s="1"/>
      <c r="GX22" s="1"/>
      <c r="GY22" s="1"/>
      <c r="GZ22" s="1"/>
      <c r="HA22" s="1"/>
      <c r="HB22" s="1"/>
      <c r="HC22" s="1"/>
      <c r="HD22" s="1"/>
      <c r="HE22" s="1"/>
      <c r="HF22" s="1"/>
      <c r="HG22" s="1"/>
      <c r="HI22" s="300"/>
      <c r="HJ22" s="300"/>
      <c r="HK22" s="1"/>
      <c r="HL22" s="1"/>
      <c r="HM22" s="1"/>
      <c r="HN22" s="1"/>
      <c r="HO22" s="1"/>
      <c r="HP22" s="1"/>
      <c r="HQ22" s="1"/>
      <c r="HR22" s="1"/>
      <c r="HS22" s="1"/>
      <c r="HT22" s="1"/>
      <c r="HU22" s="1"/>
      <c r="HV22" s="1"/>
      <c r="HW22" s="1"/>
      <c r="HX22" s="1"/>
      <c r="HY22" s="1"/>
      <c r="HZ22" s="1"/>
      <c r="IA22" s="1"/>
      <c r="IB22" s="1"/>
      <c r="IC22" s="1"/>
      <c r="ID22" s="1"/>
      <c r="IE22" s="1"/>
    </row>
    <row r="23" spans="1:239">
      <c r="A23" s="11"/>
      <c r="B23" s="12" t="s">
        <v>322</v>
      </c>
      <c r="C23" s="11">
        <v>67.400000000000006</v>
      </c>
      <c r="D23" s="11">
        <v>67.3</v>
      </c>
      <c r="E23" s="11">
        <v>67.2</v>
      </c>
      <c r="F23" s="11">
        <v>67.2</v>
      </c>
      <c r="G23" s="11">
        <v>67.099999999999994</v>
      </c>
      <c r="H23" s="11">
        <v>67.099999999999994</v>
      </c>
      <c r="I23" s="11">
        <v>67</v>
      </c>
      <c r="J23" s="11">
        <v>67</v>
      </c>
      <c r="K23" s="11">
        <v>67</v>
      </c>
      <c r="L23" s="11">
        <v>67</v>
      </c>
      <c r="M23" s="11">
        <v>66.900000000000006</v>
      </c>
      <c r="N23" s="11">
        <v>66.900000000000006</v>
      </c>
      <c r="O23" s="11">
        <v>66.900000000000006</v>
      </c>
      <c r="P23" s="11">
        <v>66.900000000000006</v>
      </c>
      <c r="Q23" s="11">
        <v>66.8</v>
      </c>
      <c r="R23" s="11">
        <v>66.900000000000006</v>
      </c>
      <c r="S23" s="11">
        <v>66.900000000000006</v>
      </c>
      <c r="T23" s="11">
        <v>66.900000000000006</v>
      </c>
      <c r="U23" s="11">
        <v>66.900000000000006</v>
      </c>
      <c r="V23" s="11">
        <v>66.900000000000006</v>
      </c>
      <c r="W23" s="11">
        <v>66.900000000000006</v>
      </c>
      <c r="Y23" s="11"/>
      <c r="Z23" s="12" t="s">
        <v>322</v>
      </c>
      <c r="AA23" s="11">
        <v>67.400000000000006</v>
      </c>
      <c r="AB23" s="11">
        <v>67.3</v>
      </c>
      <c r="AC23" s="11">
        <v>67.2</v>
      </c>
      <c r="AD23" s="11">
        <v>67.2</v>
      </c>
      <c r="AE23" s="11">
        <v>67.099999999999994</v>
      </c>
      <c r="AF23" s="11">
        <v>67.099999999999994</v>
      </c>
      <c r="AG23" s="11">
        <v>67</v>
      </c>
      <c r="AH23" s="11">
        <v>67</v>
      </c>
      <c r="AI23" s="11">
        <v>67</v>
      </c>
      <c r="AJ23" s="11">
        <v>67</v>
      </c>
      <c r="AK23" s="11">
        <v>66.900000000000006</v>
      </c>
      <c r="AL23" s="11">
        <v>66.900000000000006</v>
      </c>
      <c r="AM23" s="11">
        <v>66.900000000000006</v>
      </c>
      <c r="AN23" s="11">
        <v>66.900000000000006</v>
      </c>
      <c r="AO23" s="11">
        <v>66.7</v>
      </c>
      <c r="AP23" s="11">
        <v>66.900000000000006</v>
      </c>
      <c r="AQ23" s="11">
        <v>66.900000000000006</v>
      </c>
      <c r="AR23" s="11">
        <v>66.900000000000006</v>
      </c>
      <c r="AS23" s="11">
        <v>66.900000000000006</v>
      </c>
      <c r="AT23" s="11">
        <v>66.900000000000006</v>
      </c>
      <c r="AU23" s="11">
        <v>66.900000000000006</v>
      </c>
      <c r="AW23" s="11"/>
      <c r="AX23" s="12" t="s">
        <v>322</v>
      </c>
      <c r="AY23" s="11">
        <v>67.400000000000006</v>
      </c>
      <c r="AZ23" s="11">
        <v>67.3</v>
      </c>
      <c r="BA23" s="11">
        <v>67.2</v>
      </c>
      <c r="BB23" s="11">
        <v>67.2</v>
      </c>
      <c r="BC23" s="11">
        <v>67.099999999999994</v>
      </c>
      <c r="BD23" s="11">
        <v>67.099999999999994</v>
      </c>
      <c r="BE23" s="11">
        <v>67</v>
      </c>
      <c r="BF23" s="11">
        <v>67</v>
      </c>
      <c r="BG23" s="11">
        <v>67</v>
      </c>
      <c r="BH23" s="11">
        <v>67</v>
      </c>
      <c r="BI23" s="11">
        <v>66.900000000000006</v>
      </c>
      <c r="BJ23" s="11">
        <v>66.900000000000006</v>
      </c>
      <c r="BK23" s="11">
        <v>66.900000000000006</v>
      </c>
      <c r="BL23" s="11">
        <v>66.900000000000006</v>
      </c>
      <c r="BM23" s="11">
        <v>66.900000000000006</v>
      </c>
      <c r="BN23" s="11">
        <v>66.900000000000006</v>
      </c>
      <c r="BO23" s="11">
        <v>66.900000000000006</v>
      </c>
      <c r="BP23" s="11">
        <v>66.900000000000006</v>
      </c>
      <c r="BQ23" s="11">
        <v>66.900000000000006</v>
      </c>
      <c r="BR23" s="11">
        <v>66.900000000000006</v>
      </c>
      <c r="BS23" s="11">
        <v>66.900000000000006</v>
      </c>
      <c r="BU23" s="11"/>
      <c r="BV23" s="12" t="s">
        <v>322</v>
      </c>
      <c r="BW23" s="11">
        <v>67.400000000000006</v>
      </c>
      <c r="BX23" s="11">
        <v>67.3</v>
      </c>
      <c r="BY23" s="11">
        <v>67.2</v>
      </c>
      <c r="BZ23" s="11">
        <v>67.2</v>
      </c>
      <c r="CA23" s="11">
        <v>67.099999999999994</v>
      </c>
      <c r="CB23" s="11">
        <v>67.099999999999994</v>
      </c>
      <c r="CC23" s="11">
        <v>67</v>
      </c>
      <c r="CD23" s="11">
        <v>67</v>
      </c>
      <c r="CE23" s="11">
        <v>67</v>
      </c>
      <c r="CF23" s="11">
        <v>67</v>
      </c>
      <c r="CG23" s="11">
        <v>66.900000000000006</v>
      </c>
      <c r="CH23" s="11">
        <v>66.900000000000006</v>
      </c>
      <c r="CI23" s="11">
        <v>66.900000000000006</v>
      </c>
      <c r="CJ23" s="11">
        <v>66.900000000000006</v>
      </c>
      <c r="CK23" s="11">
        <v>66.900000000000006</v>
      </c>
      <c r="CL23" s="11">
        <v>66.900000000000006</v>
      </c>
      <c r="CM23" s="11">
        <v>66.900000000000006</v>
      </c>
      <c r="CN23" s="11">
        <v>66.900000000000006</v>
      </c>
      <c r="CO23" s="11">
        <v>66.900000000000006</v>
      </c>
      <c r="CP23" s="11">
        <v>66.900000000000006</v>
      </c>
      <c r="CQ23" s="11">
        <v>66.900000000000006</v>
      </c>
      <c r="CS23" s="11"/>
      <c r="CT23" s="12" t="s">
        <v>322</v>
      </c>
      <c r="CU23" s="11">
        <v>67.400000000000006</v>
      </c>
      <c r="CV23" s="11">
        <v>67.3</v>
      </c>
      <c r="CW23" s="11">
        <v>67.2</v>
      </c>
      <c r="CX23" s="11">
        <v>67.2</v>
      </c>
      <c r="CY23" s="11">
        <v>67.099999999999994</v>
      </c>
      <c r="CZ23" s="11">
        <v>67.099999999999994</v>
      </c>
      <c r="DA23" s="11">
        <v>67</v>
      </c>
      <c r="DB23" s="11">
        <v>67</v>
      </c>
      <c r="DC23" s="11">
        <v>67</v>
      </c>
      <c r="DD23" s="11">
        <v>67</v>
      </c>
      <c r="DE23" s="11">
        <v>66.900000000000006</v>
      </c>
      <c r="DF23" s="11">
        <v>66.900000000000006</v>
      </c>
      <c r="DG23" s="11">
        <v>66.900000000000006</v>
      </c>
      <c r="DH23" s="11">
        <v>66.900000000000006</v>
      </c>
      <c r="DI23" s="11">
        <v>66.8</v>
      </c>
      <c r="DJ23" s="11">
        <v>66.900000000000006</v>
      </c>
      <c r="DK23" s="11">
        <v>66.900000000000006</v>
      </c>
      <c r="DL23" s="11">
        <v>66.900000000000006</v>
      </c>
      <c r="DM23" s="11">
        <v>66.900000000000006</v>
      </c>
      <c r="DN23" s="11">
        <v>66.900000000000006</v>
      </c>
      <c r="DO23" s="11">
        <v>66.900000000000006</v>
      </c>
      <c r="DQ23" s="11"/>
      <c r="DR23" s="12" t="s">
        <v>322</v>
      </c>
      <c r="DS23" s="11">
        <v>67.400000000000006</v>
      </c>
      <c r="DT23" s="11">
        <v>67.3</v>
      </c>
      <c r="DU23" s="11">
        <v>67.2</v>
      </c>
      <c r="DV23" s="11">
        <v>67.2</v>
      </c>
      <c r="DW23" s="11">
        <v>67.099999999999994</v>
      </c>
      <c r="DX23" s="11">
        <v>67.099999999999994</v>
      </c>
      <c r="DY23" s="11">
        <v>67</v>
      </c>
      <c r="DZ23" s="11">
        <v>67</v>
      </c>
      <c r="EA23" s="11">
        <v>66.900000000000006</v>
      </c>
      <c r="EB23" s="11">
        <v>66.900000000000006</v>
      </c>
      <c r="EC23" s="11">
        <v>66.900000000000006</v>
      </c>
      <c r="ED23" s="11">
        <v>66.900000000000006</v>
      </c>
      <c r="EE23" s="11">
        <v>66.900000000000006</v>
      </c>
      <c r="EF23" s="11">
        <v>66.8</v>
      </c>
      <c r="EG23" s="11">
        <v>66.8</v>
      </c>
      <c r="EH23" s="11">
        <v>66.900000000000006</v>
      </c>
      <c r="EI23" s="11">
        <v>66.900000000000006</v>
      </c>
      <c r="EJ23" s="11">
        <v>66.900000000000006</v>
      </c>
      <c r="EK23" s="11">
        <v>66.900000000000006</v>
      </c>
      <c r="EL23" s="11">
        <v>66.900000000000006</v>
      </c>
      <c r="EM23" s="11">
        <v>66.900000000000006</v>
      </c>
      <c r="EO23" s="11"/>
      <c r="EP23" s="12" t="s">
        <v>322</v>
      </c>
      <c r="EQ23" s="11">
        <v>67.400000000000006</v>
      </c>
      <c r="ER23" s="11">
        <v>67.3</v>
      </c>
      <c r="ES23" s="11">
        <v>67.2</v>
      </c>
      <c r="ET23" s="11">
        <v>67.2</v>
      </c>
      <c r="EU23" s="11">
        <v>67.099999999999994</v>
      </c>
      <c r="EV23" s="11">
        <v>67.099999999999994</v>
      </c>
      <c r="EW23" s="11">
        <v>67</v>
      </c>
      <c r="EX23" s="11">
        <v>67</v>
      </c>
      <c r="EY23" s="11">
        <v>66.900000000000006</v>
      </c>
      <c r="EZ23" s="11">
        <v>66.900000000000006</v>
      </c>
      <c r="FA23" s="11">
        <v>66.900000000000006</v>
      </c>
      <c r="FB23" s="11">
        <v>66.8</v>
      </c>
      <c r="FC23" s="11">
        <v>66.900000000000006</v>
      </c>
      <c r="FD23" s="11">
        <v>66.8</v>
      </c>
      <c r="FE23" s="11">
        <v>66.8</v>
      </c>
      <c r="FF23" s="11">
        <v>66.900000000000006</v>
      </c>
      <c r="FG23" s="11">
        <v>66.900000000000006</v>
      </c>
      <c r="FH23" s="11">
        <v>66.900000000000006</v>
      </c>
      <c r="FI23" s="11">
        <v>66.900000000000006</v>
      </c>
      <c r="FJ23" s="11">
        <v>66.900000000000006</v>
      </c>
      <c r="FK23" s="11">
        <v>66.900000000000006</v>
      </c>
      <c r="FM23" s="11"/>
      <c r="FN23" s="12" t="s">
        <v>322</v>
      </c>
      <c r="FO23" s="11">
        <v>67.400000000000006</v>
      </c>
      <c r="FP23" s="11">
        <v>67.3</v>
      </c>
      <c r="FQ23" s="11">
        <v>67.2</v>
      </c>
      <c r="FR23" s="11">
        <v>67.2</v>
      </c>
      <c r="FS23" s="11">
        <v>67.099999999999994</v>
      </c>
      <c r="FT23" s="11">
        <v>67.099999999999994</v>
      </c>
      <c r="FU23" s="11">
        <v>67</v>
      </c>
      <c r="FV23" s="11">
        <v>67</v>
      </c>
      <c r="FW23" s="11">
        <v>67</v>
      </c>
      <c r="FX23" s="11">
        <v>67</v>
      </c>
      <c r="FY23" s="11">
        <v>66.900000000000006</v>
      </c>
      <c r="FZ23" s="11">
        <v>66.900000000000006</v>
      </c>
      <c r="GA23" s="11">
        <v>66.900000000000006</v>
      </c>
      <c r="GB23" s="11">
        <v>66.8</v>
      </c>
      <c r="GC23" s="11">
        <v>66.8</v>
      </c>
      <c r="GD23" s="11">
        <v>66.900000000000006</v>
      </c>
      <c r="GE23" s="11">
        <v>66.900000000000006</v>
      </c>
      <c r="GF23" s="11">
        <v>66.900000000000006</v>
      </c>
      <c r="GG23" s="11">
        <v>66.900000000000006</v>
      </c>
      <c r="GH23" s="11">
        <v>66.900000000000006</v>
      </c>
      <c r="GI23" s="11">
        <v>66.900000000000006</v>
      </c>
      <c r="GK23" s="11"/>
      <c r="GL23" s="12" t="s">
        <v>322</v>
      </c>
      <c r="GM23" s="11">
        <v>67.400000000000006</v>
      </c>
      <c r="GN23" s="11">
        <v>67.3</v>
      </c>
      <c r="GO23" s="11">
        <v>67.2</v>
      </c>
      <c r="GP23" s="11">
        <v>67.2</v>
      </c>
      <c r="GQ23" s="11">
        <v>67.099999999999994</v>
      </c>
      <c r="GR23" s="11">
        <v>67.099999999999994</v>
      </c>
      <c r="GS23" s="11">
        <v>67</v>
      </c>
      <c r="GT23" s="11">
        <v>67</v>
      </c>
      <c r="GU23" s="11">
        <v>67</v>
      </c>
      <c r="GV23" s="11">
        <v>67</v>
      </c>
      <c r="GW23" s="11">
        <v>66.900000000000006</v>
      </c>
      <c r="GX23" s="11">
        <v>66.900000000000006</v>
      </c>
      <c r="GY23" s="11">
        <v>66.900000000000006</v>
      </c>
      <c r="GZ23" s="11">
        <v>66.900000000000006</v>
      </c>
      <c r="HA23" s="11">
        <v>66.8</v>
      </c>
      <c r="HB23" s="11">
        <v>66.900000000000006</v>
      </c>
      <c r="HC23" s="11">
        <v>66.900000000000006</v>
      </c>
      <c r="HD23" s="11">
        <v>66.900000000000006</v>
      </c>
      <c r="HE23" s="11">
        <v>66.900000000000006</v>
      </c>
      <c r="HF23" s="11">
        <v>66.900000000000006</v>
      </c>
      <c r="HG23" s="11">
        <v>66.900000000000006</v>
      </c>
      <c r="HI23" s="11"/>
      <c r="HJ23" s="12" t="s">
        <v>322</v>
      </c>
      <c r="HK23" s="11">
        <v>67.400000000000006</v>
      </c>
      <c r="HL23" s="11">
        <v>67.3</v>
      </c>
      <c r="HM23" s="11">
        <v>67.2</v>
      </c>
      <c r="HN23" s="11">
        <v>67.2</v>
      </c>
      <c r="HO23" s="11">
        <v>67.099999999999994</v>
      </c>
      <c r="HP23" s="11">
        <v>67.099999999999994</v>
      </c>
      <c r="HQ23" s="11">
        <v>67</v>
      </c>
      <c r="HR23" s="11">
        <v>67</v>
      </c>
      <c r="HS23" s="11">
        <v>67</v>
      </c>
      <c r="HT23" s="11">
        <v>67</v>
      </c>
      <c r="HU23" s="11">
        <v>66.900000000000006</v>
      </c>
      <c r="HV23" s="11">
        <v>66.900000000000006</v>
      </c>
      <c r="HW23" s="11">
        <v>66.900000000000006</v>
      </c>
      <c r="HX23" s="11">
        <v>66.900000000000006</v>
      </c>
      <c r="HY23" s="11">
        <v>66.8</v>
      </c>
      <c r="HZ23" s="11">
        <v>66.900000000000006</v>
      </c>
      <c r="IA23" s="11">
        <v>66.900000000000006</v>
      </c>
      <c r="IB23" s="11">
        <v>66.900000000000006</v>
      </c>
      <c r="IC23" s="11">
        <v>66.900000000000006</v>
      </c>
      <c r="ID23" s="11">
        <v>66.900000000000006</v>
      </c>
      <c r="IE23" s="11">
        <v>66.900000000000006</v>
      </c>
    </row>
    <row r="24" spans="1:239" ht="15">
      <c r="A24" s="300"/>
      <c r="B24" s="300"/>
      <c r="C24" s="1"/>
      <c r="D24" s="1"/>
      <c r="E24" s="1"/>
      <c r="F24" s="1"/>
      <c r="G24" s="1"/>
      <c r="H24" s="1"/>
      <c r="I24" s="1"/>
      <c r="J24" s="1"/>
      <c r="K24" s="1"/>
      <c r="L24" s="1"/>
      <c r="M24" s="1"/>
      <c r="N24" s="1"/>
      <c r="O24" s="1"/>
      <c r="P24" s="1"/>
      <c r="Q24" s="1"/>
      <c r="R24" s="1"/>
      <c r="S24" s="1"/>
      <c r="T24" s="1"/>
      <c r="U24" s="1"/>
      <c r="V24" s="1"/>
      <c r="W24" s="1"/>
      <c r="Y24" s="300"/>
      <c r="Z24" s="300"/>
      <c r="AA24" s="1"/>
      <c r="AB24" s="1"/>
      <c r="AC24" s="1"/>
      <c r="AD24" s="1"/>
      <c r="AE24" s="1"/>
      <c r="AF24" s="1"/>
      <c r="AG24" s="1"/>
      <c r="AH24" s="1"/>
      <c r="AI24" s="1"/>
      <c r="AJ24" s="1"/>
      <c r="AK24" s="1"/>
      <c r="AL24" s="1"/>
      <c r="AM24" s="1"/>
      <c r="AN24" s="1"/>
      <c r="AO24" s="1"/>
      <c r="AP24" s="1"/>
      <c r="AQ24" s="1"/>
      <c r="AR24" s="1"/>
      <c r="AS24" s="1"/>
      <c r="AT24" s="1"/>
      <c r="AU24" s="1"/>
      <c r="AW24" s="300"/>
      <c r="AX24" s="300"/>
      <c r="AY24" s="1"/>
      <c r="AZ24" s="1"/>
      <c r="BA24" s="1"/>
      <c r="BB24" s="1"/>
      <c r="BC24" s="1"/>
      <c r="BD24" s="1"/>
      <c r="BE24" s="1"/>
      <c r="BF24" s="1"/>
      <c r="BG24" s="1"/>
      <c r="BH24" s="1"/>
      <c r="BI24" s="1"/>
      <c r="BJ24" s="1"/>
      <c r="BK24" s="1"/>
      <c r="BL24" s="1"/>
      <c r="BM24" s="1"/>
      <c r="BN24" s="1"/>
      <c r="BO24" s="1"/>
      <c r="BP24" s="1"/>
      <c r="BQ24" s="1"/>
      <c r="BR24" s="1"/>
      <c r="BS24" s="1"/>
      <c r="BU24" s="300"/>
      <c r="BV24" s="300"/>
      <c r="BW24" s="1"/>
      <c r="BX24" s="1"/>
      <c r="BY24" s="1"/>
      <c r="BZ24" s="1"/>
      <c r="CA24" s="1"/>
      <c r="CB24" s="1"/>
      <c r="CC24" s="1"/>
      <c r="CD24" s="1"/>
      <c r="CE24" s="1"/>
      <c r="CF24" s="1"/>
      <c r="CG24" s="1"/>
      <c r="CH24" s="1"/>
      <c r="CI24" s="1"/>
      <c r="CJ24" s="1"/>
      <c r="CK24" s="1"/>
      <c r="CL24" s="1"/>
      <c r="CM24" s="1"/>
      <c r="CN24" s="1"/>
      <c r="CO24" s="1"/>
      <c r="CP24" s="1"/>
      <c r="CQ24" s="1"/>
      <c r="CS24" s="300"/>
      <c r="CT24" s="300"/>
      <c r="CU24" s="1"/>
      <c r="CV24" s="1"/>
      <c r="CW24" s="1"/>
      <c r="CX24" s="1"/>
      <c r="CY24" s="1"/>
      <c r="CZ24" s="1"/>
      <c r="DA24" s="1"/>
      <c r="DB24" s="1"/>
      <c r="DC24" s="1"/>
      <c r="DD24" s="1"/>
      <c r="DE24" s="1"/>
      <c r="DF24" s="1"/>
      <c r="DG24" s="1"/>
      <c r="DH24" s="1"/>
      <c r="DI24" s="1"/>
      <c r="DJ24" s="1"/>
      <c r="DK24" s="1"/>
      <c r="DL24" s="1"/>
      <c r="DM24" s="1"/>
      <c r="DN24" s="1"/>
      <c r="DO24" s="1"/>
      <c r="DQ24" s="300"/>
      <c r="DR24" s="300"/>
      <c r="DS24" s="1"/>
      <c r="DT24" s="1"/>
      <c r="DU24" s="1"/>
      <c r="DV24" s="1"/>
      <c r="DW24" s="1"/>
      <c r="DX24" s="1"/>
      <c r="DY24" s="1"/>
      <c r="DZ24" s="1"/>
      <c r="EA24" s="1"/>
      <c r="EB24" s="1"/>
      <c r="EC24" s="1"/>
      <c r="ED24" s="1"/>
      <c r="EE24" s="1"/>
      <c r="EF24" s="1"/>
      <c r="EG24" s="1"/>
      <c r="EH24" s="1"/>
      <c r="EI24" s="1"/>
      <c r="EJ24" s="1"/>
      <c r="EK24" s="1"/>
      <c r="EL24" s="1"/>
      <c r="EM24" s="1"/>
      <c r="EO24" s="300"/>
      <c r="EP24" s="300"/>
      <c r="EQ24" s="1"/>
      <c r="ER24" s="1"/>
      <c r="ES24" s="1"/>
      <c r="ET24" s="1"/>
      <c r="EU24" s="1"/>
      <c r="EV24" s="1"/>
      <c r="EW24" s="1"/>
      <c r="EX24" s="1"/>
      <c r="EY24" s="1"/>
      <c r="EZ24" s="1"/>
      <c r="FA24" s="1"/>
      <c r="FB24" s="1"/>
      <c r="FC24" s="1"/>
      <c r="FD24" s="1"/>
      <c r="FE24" s="1"/>
      <c r="FF24" s="1"/>
      <c r="FG24" s="1"/>
      <c r="FH24" s="1"/>
      <c r="FI24" s="1"/>
      <c r="FJ24" s="1"/>
      <c r="FK24" s="1"/>
      <c r="FM24" s="300"/>
      <c r="FN24" s="300"/>
      <c r="FO24" s="1"/>
      <c r="FP24" s="1"/>
      <c r="FQ24" s="1"/>
      <c r="FR24" s="1"/>
      <c r="FS24" s="1"/>
      <c r="FT24" s="1"/>
      <c r="FU24" s="1"/>
      <c r="FV24" s="1"/>
      <c r="FW24" s="1"/>
      <c r="FX24" s="1"/>
      <c r="FY24" s="1"/>
      <c r="FZ24" s="1"/>
      <c r="GA24" s="1"/>
      <c r="GB24" s="1"/>
      <c r="GC24" s="1"/>
      <c r="GD24" s="1"/>
      <c r="GE24" s="1"/>
      <c r="GF24" s="1"/>
      <c r="GG24" s="1"/>
      <c r="GH24" s="1"/>
      <c r="GI24" s="1"/>
      <c r="GK24" s="300"/>
      <c r="GL24" s="300"/>
      <c r="GM24" s="1"/>
      <c r="GN24" s="1"/>
      <c r="GO24" s="1"/>
      <c r="GP24" s="1"/>
      <c r="GQ24" s="1"/>
      <c r="GR24" s="1"/>
      <c r="GS24" s="1"/>
      <c r="GT24" s="1"/>
      <c r="GU24" s="1"/>
      <c r="GV24" s="1"/>
      <c r="GW24" s="1"/>
      <c r="GX24" s="1"/>
      <c r="GY24" s="1"/>
      <c r="GZ24" s="1"/>
      <c r="HA24" s="1"/>
      <c r="HB24" s="1"/>
      <c r="HC24" s="1"/>
      <c r="HD24" s="1"/>
      <c r="HE24" s="1"/>
      <c r="HF24" s="1"/>
      <c r="HG24" s="1"/>
      <c r="HI24" s="300"/>
      <c r="HJ24" s="300"/>
      <c r="HK24" s="1"/>
      <c r="HL24" s="1"/>
      <c r="HM24" s="1"/>
      <c r="HN24" s="1"/>
      <c r="HO24" s="1"/>
      <c r="HP24" s="1"/>
      <c r="HQ24" s="1"/>
      <c r="HR24" s="1"/>
      <c r="HS24" s="1"/>
      <c r="HT24" s="1"/>
      <c r="HU24" s="1"/>
      <c r="HV24" s="1"/>
      <c r="HW24" s="1"/>
      <c r="HX24" s="1"/>
      <c r="HY24" s="1"/>
      <c r="HZ24" s="1"/>
      <c r="IA24" s="1"/>
      <c r="IB24" s="1"/>
      <c r="IC24" s="1"/>
      <c r="ID24" s="1"/>
      <c r="IE24" s="1"/>
    </row>
    <row r="25" spans="1:239" ht="15">
      <c r="A25" s="300"/>
      <c r="B25" s="300"/>
      <c r="C25" s="1"/>
      <c r="D25" s="1"/>
      <c r="E25" s="1"/>
      <c r="F25" s="1"/>
      <c r="G25" s="1"/>
      <c r="H25" s="1"/>
      <c r="I25" s="1"/>
      <c r="J25" s="1"/>
      <c r="K25" s="1"/>
      <c r="L25" s="1"/>
      <c r="M25" s="1"/>
      <c r="N25" s="1"/>
      <c r="O25" s="1"/>
      <c r="P25" s="1"/>
      <c r="Q25" s="1"/>
      <c r="R25" s="1"/>
      <c r="S25" s="1"/>
      <c r="T25" s="1"/>
      <c r="U25" s="1"/>
      <c r="V25" s="1"/>
      <c r="W25" s="1"/>
      <c r="Y25" s="300"/>
      <c r="Z25" s="300"/>
      <c r="AA25" s="1"/>
      <c r="AB25" s="1"/>
      <c r="AC25" s="1"/>
      <c r="AD25" s="1"/>
      <c r="AE25" s="1"/>
      <c r="AF25" s="1"/>
      <c r="AG25" s="1"/>
      <c r="AH25" s="1"/>
      <c r="AI25" s="1"/>
      <c r="AJ25" s="1"/>
      <c r="AK25" s="1"/>
      <c r="AL25" s="1"/>
      <c r="AM25" s="1"/>
      <c r="AN25" s="1"/>
      <c r="AO25" s="1"/>
      <c r="AP25" s="1"/>
      <c r="AQ25" s="1"/>
      <c r="AR25" s="1"/>
      <c r="AS25" s="1"/>
      <c r="AT25" s="1"/>
      <c r="AU25" s="1"/>
      <c r="AW25" s="300"/>
      <c r="AX25" s="300"/>
      <c r="AY25" s="1"/>
      <c r="AZ25" s="1"/>
      <c r="BA25" s="1"/>
      <c r="BB25" s="1"/>
      <c r="BC25" s="1"/>
      <c r="BD25" s="1"/>
      <c r="BE25" s="1"/>
      <c r="BF25" s="1"/>
      <c r="BG25" s="1"/>
      <c r="BH25" s="1"/>
      <c r="BI25" s="1"/>
      <c r="BJ25" s="1"/>
      <c r="BK25" s="1"/>
      <c r="BL25" s="1"/>
      <c r="BM25" s="1"/>
      <c r="BN25" s="1"/>
      <c r="BO25" s="1"/>
      <c r="BP25" s="1"/>
      <c r="BQ25" s="1"/>
      <c r="BR25" s="1"/>
      <c r="BS25" s="1"/>
      <c r="BU25" s="300"/>
      <c r="BV25" s="300"/>
      <c r="BW25" s="1"/>
      <c r="BX25" s="1"/>
      <c r="BY25" s="1"/>
      <c r="BZ25" s="1"/>
      <c r="CA25" s="1"/>
      <c r="CB25" s="1"/>
      <c r="CC25" s="1"/>
      <c r="CD25" s="1"/>
      <c r="CE25" s="1"/>
      <c r="CF25" s="1"/>
      <c r="CG25" s="1"/>
      <c r="CH25" s="1"/>
      <c r="CI25" s="1"/>
      <c r="CJ25" s="1"/>
      <c r="CK25" s="1"/>
      <c r="CL25" s="1"/>
      <c r="CM25" s="1"/>
      <c r="CN25" s="1"/>
      <c r="CO25" s="1"/>
      <c r="CP25" s="1"/>
      <c r="CQ25" s="1"/>
      <c r="CS25" s="300"/>
      <c r="CT25" s="300"/>
      <c r="CU25" s="1"/>
      <c r="CV25" s="1"/>
      <c r="CW25" s="1"/>
      <c r="CX25" s="1"/>
      <c r="CY25" s="1"/>
      <c r="CZ25" s="1"/>
      <c r="DA25" s="1"/>
      <c r="DB25" s="1"/>
      <c r="DC25" s="1"/>
      <c r="DD25" s="1"/>
      <c r="DE25" s="1"/>
      <c r="DF25" s="1"/>
      <c r="DG25" s="1"/>
      <c r="DH25" s="1"/>
      <c r="DI25" s="1"/>
      <c r="DJ25" s="1"/>
      <c r="DK25" s="1"/>
      <c r="DL25" s="1"/>
      <c r="DM25" s="1"/>
      <c r="DN25" s="1"/>
      <c r="DO25" s="1"/>
      <c r="DQ25" s="300"/>
      <c r="DR25" s="300"/>
      <c r="DS25" s="1"/>
      <c r="DT25" s="1"/>
      <c r="DU25" s="1"/>
      <c r="DV25" s="1"/>
      <c r="DW25" s="1"/>
      <c r="DX25" s="1"/>
      <c r="DY25" s="1"/>
      <c r="DZ25" s="1"/>
      <c r="EA25" s="1"/>
      <c r="EB25" s="1"/>
      <c r="EC25" s="1"/>
      <c r="ED25" s="1"/>
      <c r="EE25" s="1"/>
      <c r="EF25" s="1"/>
      <c r="EG25" s="1"/>
      <c r="EH25" s="1"/>
      <c r="EI25" s="1"/>
      <c r="EJ25" s="1"/>
      <c r="EK25" s="1"/>
      <c r="EL25" s="1"/>
      <c r="EM25" s="1"/>
      <c r="EO25" s="300"/>
      <c r="EP25" s="300"/>
      <c r="EQ25" s="1"/>
      <c r="ER25" s="1"/>
      <c r="ES25" s="1"/>
      <c r="ET25" s="1"/>
      <c r="EU25" s="1"/>
      <c r="EV25" s="1"/>
      <c r="EW25" s="1"/>
      <c r="EX25" s="1"/>
      <c r="EY25" s="1"/>
      <c r="EZ25" s="1"/>
      <c r="FA25" s="1"/>
      <c r="FB25" s="1"/>
      <c r="FC25" s="1"/>
      <c r="FD25" s="1"/>
      <c r="FE25" s="1"/>
      <c r="FF25" s="1"/>
      <c r="FG25" s="1"/>
      <c r="FH25" s="1"/>
      <c r="FI25" s="1"/>
      <c r="FJ25" s="1"/>
      <c r="FK25" s="1"/>
      <c r="FM25" s="300"/>
      <c r="FN25" s="300"/>
      <c r="FO25" s="1"/>
      <c r="FP25" s="1"/>
      <c r="FQ25" s="1"/>
      <c r="FR25" s="1"/>
      <c r="FS25" s="1"/>
      <c r="FT25" s="1"/>
      <c r="FU25" s="1"/>
      <c r="FV25" s="1"/>
      <c r="FW25" s="1"/>
      <c r="FX25" s="1"/>
      <c r="FY25" s="1"/>
      <c r="FZ25" s="1"/>
      <c r="GA25" s="1"/>
      <c r="GB25" s="1"/>
      <c r="GC25" s="1"/>
      <c r="GD25" s="1"/>
      <c r="GE25" s="1"/>
      <c r="GF25" s="1"/>
      <c r="GG25" s="1"/>
      <c r="GH25" s="1"/>
      <c r="GI25" s="1"/>
      <c r="GK25" s="300"/>
      <c r="GL25" s="300"/>
      <c r="GM25" s="1"/>
      <c r="GN25" s="1"/>
      <c r="GO25" s="1"/>
      <c r="GP25" s="1"/>
      <c r="GQ25" s="1"/>
      <c r="GR25" s="1"/>
      <c r="GS25" s="1"/>
      <c r="GT25" s="1"/>
      <c r="GU25" s="1"/>
      <c r="GV25" s="1"/>
      <c r="GW25" s="1"/>
      <c r="GX25" s="1"/>
      <c r="GY25" s="1"/>
      <c r="GZ25" s="1"/>
      <c r="HA25" s="1"/>
      <c r="HB25" s="1"/>
      <c r="HC25" s="1"/>
      <c r="HD25" s="1"/>
      <c r="HE25" s="1"/>
      <c r="HF25" s="1"/>
      <c r="HG25" s="1"/>
      <c r="HI25" s="300"/>
      <c r="HJ25" s="300"/>
      <c r="HK25" s="1"/>
      <c r="HL25" s="1"/>
      <c r="HM25" s="1"/>
      <c r="HN25" s="1"/>
      <c r="HO25" s="1"/>
      <c r="HP25" s="1"/>
      <c r="HQ25" s="1"/>
      <c r="HR25" s="1"/>
      <c r="HS25" s="1"/>
      <c r="HT25" s="1"/>
      <c r="HU25" s="1"/>
      <c r="HV25" s="1"/>
      <c r="HW25" s="1"/>
      <c r="HX25" s="1"/>
      <c r="HY25" s="1"/>
      <c r="HZ25" s="1"/>
      <c r="IA25" s="1"/>
      <c r="IB25" s="1"/>
      <c r="IC25" s="1"/>
      <c r="ID25" s="1"/>
      <c r="IE25" s="1"/>
    </row>
    <row r="26" spans="1:239" ht="15">
      <c r="A26" s="1"/>
      <c r="B26" s="11" t="s">
        <v>525</v>
      </c>
      <c r="C26" s="1"/>
      <c r="D26" s="1"/>
      <c r="E26" s="1"/>
      <c r="F26" s="1"/>
      <c r="G26" s="1"/>
      <c r="H26" s="1"/>
      <c r="I26" s="1"/>
      <c r="J26" s="1"/>
      <c r="K26" s="1"/>
      <c r="L26" s="1"/>
      <c r="M26" s="1"/>
      <c r="N26" s="1"/>
      <c r="O26" s="1"/>
      <c r="P26" s="1"/>
      <c r="Q26" s="1"/>
      <c r="R26" s="1"/>
      <c r="S26" s="1"/>
      <c r="T26" s="1"/>
      <c r="U26" s="1"/>
      <c r="V26" s="1"/>
      <c r="W26" s="1"/>
      <c r="Y26" s="1"/>
      <c r="Z26" s="11" t="s">
        <v>525</v>
      </c>
      <c r="AA26" s="1"/>
      <c r="AB26" s="1"/>
      <c r="AC26" s="1"/>
      <c r="AD26" s="1"/>
      <c r="AE26" s="1"/>
      <c r="AF26" s="1"/>
      <c r="AG26" s="1"/>
      <c r="AH26" s="1"/>
      <c r="AI26" s="1"/>
      <c r="AJ26" s="1"/>
      <c r="AK26" s="1"/>
      <c r="AL26" s="1"/>
      <c r="AM26" s="1"/>
      <c r="AN26" s="1"/>
      <c r="AO26" s="1"/>
      <c r="AP26" s="1"/>
      <c r="AQ26" s="1"/>
      <c r="AR26" s="1"/>
      <c r="AS26" s="1"/>
      <c r="AT26" s="1"/>
      <c r="AU26" s="1"/>
      <c r="AW26" s="1"/>
      <c r="AX26" s="11" t="s">
        <v>525</v>
      </c>
      <c r="AY26" s="1"/>
      <c r="AZ26" s="1"/>
      <c r="BA26" s="1"/>
      <c r="BB26" s="1"/>
      <c r="BC26" s="1"/>
      <c r="BD26" s="1"/>
      <c r="BE26" s="1"/>
      <c r="BF26" s="1"/>
      <c r="BG26" s="1"/>
      <c r="BH26" s="1"/>
      <c r="BI26" s="1"/>
      <c r="BJ26" s="1"/>
      <c r="BK26" s="1"/>
      <c r="BL26" s="1"/>
      <c r="BM26" s="1"/>
      <c r="BN26" s="1"/>
      <c r="BO26" s="1"/>
      <c r="BP26" s="1"/>
      <c r="BQ26" s="1"/>
      <c r="BR26" s="1"/>
      <c r="BS26" s="1"/>
      <c r="BU26" s="1"/>
      <c r="BV26" s="11" t="s">
        <v>525</v>
      </c>
      <c r="BW26" s="1"/>
      <c r="BX26" s="1"/>
      <c r="BY26" s="1"/>
      <c r="BZ26" s="1"/>
      <c r="CA26" s="1"/>
      <c r="CB26" s="1"/>
      <c r="CC26" s="1"/>
      <c r="CD26" s="1"/>
      <c r="CE26" s="1"/>
      <c r="CF26" s="1"/>
      <c r="CG26" s="1"/>
      <c r="CH26" s="1"/>
      <c r="CI26" s="1"/>
      <c r="CJ26" s="1"/>
      <c r="CK26" s="1"/>
      <c r="CL26" s="1"/>
      <c r="CM26" s="1"/>
      <c r="CN26" s="1"/>
      <c r="CO26" s="1"/>
      <c r="CP26" s="1"/>
      <c r="CQ26" s="1"/>
      <c r="CS26" s="1"/>
      <c r="CT26" s="11" t="s">
        <v>525</v>
      </c>
      <c r="CU26" s="1"/>
      <c r="CV26" s="1"/>
      <c r="CW26" s="1"/>
      <c r="CX26" s="1"/>
      <c r="CY26" s="1"/>
      <c r="CZ26" s="1"/>
      <c r="DA26" s="1"/>
      <c r="DB26" s="1"/>
      <c r="DC26" s="1"/>
      <c r="DD26" s="1"/>
      <c r="DE26" s="1"/>
      <c r="DF26" s="1"/>
      <c r="DG26" s="1"/>
      <c r="DH26" s="1"/>
      <c r="DI26" s="1"/>
      <c r="DJ26" s="1"/>
      <c r="DK26" s="1"/>
      <c r="DL26" s="1"/>
      <c r="DM26" s="1"/>
      <c r="DN26" s="1"/>
      <c r="DO26" s="1"/>
      <c r="DQ26" s="1"/>
      <c r="DR26" s="11" t="s">
        <v>525</v>
      </c>
      <c r="DS26" s="1"/>
      <c r="DT26" s="1"/>
      <c r="DU26" s="1"/>
      <c r="DV26" s="1"/>
      <c r="DW26" s="1"/>
      <c r="DX26" s="1"/>
      <c r="DY26" s="1"/>
      <c r="DZ26" s="1"/>
      <c r="EA26" s="1"/>
      <c r="EB26" s="1"/>
      <c r="EC26" s="1"/>
      <c r="ED26" s="1"/>
      <c r="EE26" s="1"/>
      <c r="EF26" s="1"/>
      <c r="EG26" s="1"/>
      <c r="EH26" s="1"/>
      <c r="EI26" s="1"/>
      <c r="EJ26" s="1"/>
      <c r="EK26" s="1"/>
      <c r="EL26" s="1"/>
      <c r="EM26" s="1"/>
      <c r="EO26" s="1"/>
      <c r="EP26" s="11" t="s">
        <v>525</v>
      </c>
      <c r="EQ26" s="1"/>
      <c r="ER26" s="1"/>
      <c r="ES26" s="1"/>
      <c r="ET26" s="1"/>
      <c r="EU26" s="1"/>
      <c r="EV26" s="1"/>
      <c r="EW26" s="1"/>
      <c r="EX26" s="1"/>
      <c r="EY26" s="1"/>
      <c r="EZ26" s="1"/>
      <c r="FA26" s="1"/>
      <c r="FB26" s="1"/>
      <c r="FC26" s="1"/>
      <c r="FD26" s="1"/>
      <c r="FE26" s="1"/>
      <c r="FF26" s="1"/>
      <c r="FG26" s="1"/>
      <c r="FH26" s="1"/>
      <c r="FI26" s="1"/>
      <c r="FJ26" s="1"/>
      <c r="FK26" s="1"/>
      <c r="FM26" s="1"/>
      <c r="FN26" s="11" t="s">
        <v>525</v>
      </c>
      <c r="FO26" s="1"/>
      <c r="FP26" s="1"/>
      <c r="FQ26" s="1"/>
      <c r="FR26" s="1"/>
      <c r="FS26" s="1"/>
      <c r="FT26" s="1"/>
      <c r="FU26" s="1"/>
      <c r="FV26" s="1"/>
      <c r="FW26" s="1"/>
      <c r="FX26" s="1"/>
      <c r="FY26" s="1"/>
      <c r="FZ26" s="1"/>
      <c r="GA26" s="1"/>
      <c r="GB26" s="1"/>
      <c r="GC26" s="1"/>
      <c r="GD26" s="1"/>
      <c r="GE26" s="1"/>
      <c r="GF26" s="1"/>
      <c r="GG26" s="1"/>
      <c r="GH26" s="1"/>
      <c r="GI26" s="1"/>
      <c r="GK26" s="1"/>
      <c r="GL26" s="11" t="s">
        <v>525</v>
      </c>
      <c r="GM26" s="1"/>
      <c r="GN26" s="1"/>
      <c r="GO26" s="1"/>
      <c r="GP26" s="1"/>
      <c r="GQ26" s="1"/>
      <c r="GR26" s="1"/>
      <c r="GS26" s="1"/>
      <c r="GT26" s="1"/>
      <c r="GU26" s="1"/>
      <c r="GV26" s="1"/>
      <c r="GW26" s="1"/>
      <c r="GX26" s="1"/>
      <c r="GY26" s="1"/>
      <c r="GZ26" s="1"/>
      <c r="HA26" s="1"/>
      <c r="HB26" s="1"/>
      <c r="HC26" s="1"/>
      <c r="HD26" s="1"/>
      <c r="HE26" s="1"/>
      <c r="HF26" s="1"/>
      <c r="HG26" s="1"/>
      <c r="HI26" s="1"/>
      <c r="HJ26" s="11" t="s">
        <v>525</v>
      </c>
      <c r="HK26" s="1"/>
      <c r="HL26" s="1"/>
      <c r="HM26" s="1"/>
      <c r="HN26" s="1"/>
      <c r="HO26" s="1"/>
      <c r="HP26" s="1"/>
      <c r="HQ26" s="1"/>
      <c r="HR26" s="1"/>
      <c r="HS26" s="1"/>
      <c r="HT26" s="1"/>
      <c r="HU26" s="1"/>
      <c r="HV26" s="1"/>
      <c r="HW26" s="1"/>
      <c r="HX26" s="1"/>
      <c r="HY26" s="1"/>
      <c r="HZ26" s="1"/>
      <c r="IA26" s="1"/>
      <c r="IB26" s="1"/>
      <c r="IC26" s="1"/>
      <c r="ID26" s="1"/>
      <c r="IE26" s="1"/>
    </row>
    <row r="27" spans="1:239" ht="15">
      <c r="A27" s="1"/>
      <c r="B27" s="14" t="s">
        <v>198</v>
      </c>
      <c r="C27" s="1">
        <v>4</v>
      </c>
      <c r="D27" s="1">
        <v>4</v>
      </c>
      <c r="E27" s="1">
        <v>4</v>
      </c>
      <c r="F27" s="1">
        <v>4</v>
      </c>
      <c r="G27" s="1">
        <v>5</v>
      </c>
      <c r="H27" s="1">
        <v>5</v>
      </c>
      <c r="I27" s="1">
        <v>6</v>
      </c>
      <c r="J27" s="1">
        <v>7</v>
      </c>
      <c r="K27" s="1">
        <v>9</v>
      </c>
      <c r="L27" s="1">
        <v>11</v>
      </c>
      <c r="M27" s="1">
        <v>13</v>
      </c>
      <c r="N27" s="1">
        <v>14</v>
      </c>
      <c r="O27" s="1">
        <v>14</v>
      </c>
      <c r="P27" s="1">
        <v>15</v>
      </c>
      <c r="Q27" s="1">
        <v>15</v>
      </c>
      <c r="R27" s="1">
        <v>15</v>
      </c>
      <c r="S27" s="1">
        <v>16</v>
      </c>
      <c r="T27" s="1">
        <v>15</v>
      </c>
      <c r="U27" s="1">
        <v>14</v>
      </c>
      <c r="V27" s="1">
        <v>14</v>
      </c>
      <c r="W27" s="1">
        <v>14</v>
      </c>
      <c r="Y27" s="1"/>
      <c r="Z27" s="14" t="s">
        <v>198</v>
      </c>
      <c r="AA27" s="1">
        <v>1</v>
      </c>
      <c r="AB27" s="1">
        <v>1</v>
      </c>
      <c r="AC27" s="1">
        <v>1</v>
      </c>
      <c r="AD27" s="1">
        <v>1</v>
      </c>
      <c r="AE27" s="1">
        <v>1</v>
      </c>
      <c r="AF27" s="1">
        <v>2</v>
      </c>
      <c r="AG27" s="1">
        <v>2</v>
      </c>
      <c r="AH27" s="1">
        <v>2</v>
      </c>
      <c r="AI27" s="1">
        <v>3</v>
      </c>
      <c r="AJ27" s="1">
        <v>3</v>
      </c>
      <c r="AK27" s="1">
        <v>3</v>
      </c>
      <c r="AL27" s="1">
        <v>3</v>
      </c>
      <c r="AM27" s="1">
        <v>3</v>
      </c>
      <c r="AN27" s="1">
        <v>3</v>
      </c>
      <c r="AO27" s="1">
        <v>3</v>
      </c>
      <c r="AP27" s="1">
        <v>3</v>
      </c>
      <c r="AQ27" s="1">
        <v>3</v>
      </c>
      <c r="AR27" s="1">
        <v>3</v>
      </c>
      <c r="AS27" s="1">
        <v>4</v>
      </c>
      <c r="AT27" s="1">
        <v>4</v>
      </c>
      <c r="AU27" s="1">
        <v>4</v>
      </c>
      <c r="AW27" s="1"/>
      <c r="AX27" s="14" t="s">
        <v>198</v>
      </c>
      <c r="AY27" s="1">
        <v>9</v>
      </c>
      <c r="AZ27" s="1">
        <v>7</v>
      </c>
      <c r="BA27" s="1">
        <v>8</v>
      </c>
      <c r="BB27" s="1">
        <v>7</v>
      </c>
      <c r="BC27" s="1">
        <v>9</v>
      </c>
      <c r="BD27" s="1">
        <v>10</v>
      </c>
      <c r="BE27" s="1">
        <v>12</v>
      </c>
      <c r="BF27" s="1">
        <v>14</v>
      </c>
      <c r="BG27" s="1">
        <v>16</v>
      </c>
      <c r="BH27" s="1">
        <v>16</v>
      </c>
      <c r="BI27" s="1">
        <v>18</v>
      </c>
      <c r="BJ27" s="1">
        <v>18</v>
      </c>
      <c r="BK27" s="1">
        <v>20</v>
      </c>
      <c r="BL27" s="1">
        <v>19</v>
      </c>
      <c r="BM27" s="1">
        <v>19</v>
      </c>
      <c r="BN27" s="1">
        <v>18</v>
      </c>
      <c r="BO27" s="1">
        <v>19</v>
      </c>
      <c r="BP27" s="1">
        <v>18</v>
      </c>
      <c r="BQ27" s="1">
        <v>19</v>
      </c>
      <c r="BR27" s="1">
        <v>20</v>
      </c>
      <c r="BS27" s="1">
        <v>20</v>
      </c>
      <c r="BU27" s="1"/>
      <c r="BV27" s="14" t="s">
        <v>198</v>
      </c>
      <c r="BW27" s="1">
        <v>9</v>
      </c>
      <c r="BX27" s="1">
        <v>10</v>
      </c>
      <c r="BY27" s="1">
        <v>11</v>
      </c>
      <c r="BZ27" s="1">
        <v>11</v>
      </c>
      <c r="CA27" s="1">
        <v>13</v>
      </c>
      <c r="CB27" s="1">
        <v>14</v>
      </c>
      <c r="CC27" s="1">
        <v>16</v>
      </c>
      <c r="CD27" s="1">
        <v>17</v>
      </c>
      <c r="CE27" s="1">
        <v>18</v>
      </c>
      <c r="CF27" s="1">
        <v>19</v>
      </c>
      <c r="CG27" s="1">
        <v>21</v>
      </c>
      <c r="CH27" s="1">
        <v>20</v>
      </c>
      <c r="CI27" s="1">
        <v>22</v>
      </c>
      <c r="CJ27" s="1">
        <v>21</v>
      </c>
      <c r="CK27" s="1">
        <v>21</v>
      </c>
      <c r="CL27" s="1">
        <v>22</v>
      </c>
      <c r="CM27" s="1">
        <v>21</v>
      </c>
      <c r="CN27" s="1">
        <v>21</v>
      </c>
      <c r="CO27" s="1">
        <v>22</v>
      </c>
      <c r="CP27" s="1">
        <v>22</v>
      </c>
      <c r="CQ27" s="1">
        <v>22</v>
      </c>
      <c r="CS27" s="1"/>
      <c r="CT27" s="14" t="s">
        <v>198</v>
      </c>
      <c r="CU27" s="1">
        <v>110</v>
      </c>
      <c r="CV27" s="1">
        <v>117</v>
      </c>
      <c r="CW27" s="1">
        <v>127</v>
      </c>
      <c r="CX27" s="1">
        <v>138</v>
      </c>
      <c r="CY27" s="1">
        <v>152</v>
      </c>
      <c r="CZ27" s="1">
        <v>165</v>
      </c>
      <c r="DA27" s="1">
        <v>175</v>
      </c>
      <c r="DB27" s="1">
        <v>181</v>
      </c>
      <c r="DC27" s="1">
        <v>183</v>
      </c>
      <c r="DD27" s="1">
        <v>183</v>
      </c>
      <c r="DE27" s="1">
        <v>180</v>
      </c>
      <c r="DF27" s="1">
        <v>182</v>
      </c>
      <c r="DG27" s="1">
        <v>190</v>
      </c>
      <c r="DH27" s="1">
        <v>194</v>
      </c>
      <c r="DI27" s="1">
        <v>201</v>
      </c>
      <c r="DJ27" s="1">
        <v>205</v>
      </c>
      <c r="DK27" s="1">
        <v>214</v>
      </c>
      <c r="DL27" s="1">
        <v>218</v>
      </c>
      <c r="DM27" s="1">
        <v>227</v>
      </c>
      <c r="DN27" s="1">
        <v>228</v>
      </c>
      <c r="DO27" s="1">
        <v>227</v>
      </c>
      <c r="DQ27" s="1"/>
      <c r="DR27" s="14" t="s">
        <v>198</v>
      </c>
      <c r="DS27" s="1">
        <v>84</v>
      </c>
      <c r="DT27" s="1">
        <v>96</v>
      </c>
      <c r="DU27" s="1">
        <v>108</v>
      </c>
      <c r="DV27" s="1">
        <v>113</v>
      </c>
      <c r="DW27" s="1">
        <v>120</v>
      </c>
      <c r="DX27" s="1">
        <v>128</v>
      </c>
      <c r="DY27" s="1">
        <v>141</v>
      </c>
      <c r="DZ27" s="1">
        <v>153</v>
      </c>
      <c r="EA27" s="1">
        <v>168</v>
      </c>
      <c r="EB27" s="1">
        <v>181</v>
      </c>
      <c r="EC27" s="1">
        <v>191</v>
      </c>
      <c r="ED27" s="1">
        <v>198</v>
      </c>
      <c r="EE27" s="1">
        <v>209</v>
      </c>
      <c r="EF27" s="1">
        <v>211</v>
      </c>
      <c r="EG27" s="1">
        <v>213</v>
      </c>
      <c r="EH27" s="1">
        <v>217</v>
      </c>
      <c r="EI27" s="1">
        <v>220</v>
      </c>
      <c r="EJ27" s="1">
        <v>219</v>
      </c>
      <c r="EK27" s="1">
        <v>219</v>
      </c>
      <c r="EL27" s="1">
        <v>217</v>
      </c>
      <c r="EM27" s="1">
        <v>220</v>
      </c>
      <c r="EO27" s="1"/>
      <c r="EP27" s="14" t="s">
        <v>198</v>
      </c>
      <c r="EQ27" s="1">
        <v>3</v>
      </c>
      <c r="ER27" s="1">
        <v>5</v>
      </c>
      <c r="ES27" s="1">
        <v>7</v>
      </c>
      <c r="ET27" s="1">
        <v>8</v>
      </c>
      <c r="EU27" s="1">
        <v>8</v>
      </c>
      <c r="EV27" s="1">
        <v>9</v>
      </c>
      <c r="EW27" s="1">
        <v>10</v>
      </c>
      <c r="EX27" s="1">
        <v>11</v>
      </c>
      <c r="EY27" s="1">
        <v>12</v>
      </c>
      <c r="EZ27" s="1">
        <v>13</v>
      </c>
      <c r="FA27" s="1">
        <v>14</v>
      </c>
      <c r="FB27" s="1">
        <v>15</v>
      </c>
      <c r="FC27" s="1">
        <v>16</v>
      </c>
      <c r="FD27" s="1">
        <v>17</v>
      </c>
      <c r="FE27" s="1">
        <v>18</v>
      </c>
      <c r="FF27" s="1">
        <v>19</v>
      </c>
      <c r="FG27" s="1">
        <v>20</v>
      </c>
      <c r="FH27" s="1">
        <v>21</v>
      </c>
      <c r="FI27" s="1">
        <v>22</v>
      </c>
      <c r="FJ27" s="1">
        <v>23</v>
      </c>
      <c r="FK27" s="1">
        <v>24</v>
      </c>
      <c r="FM27" s="1"/>
      <c r="FN27" s="14" t="s">
        <v>198</v>
      </c>
      <c r="FO27" s="1">
        <v>7</v>
      </c>
      <c r="FP27" s="1">
        <v>4</v>
      </c>
      <c r="FQ27" s="1">
        <v>4</v>
      </c>
      <c r="FR27" s="1">
        <v>5</v>
      </c>
      <c r="FS27" s="1">
        <v>6</v>
      </c>
      <c r="FT27" s="1">
        <v>6</v>
      </c>
      <c r="FU27" s="1">
        <v>6</v>
      </c>
      <c r="FV27" s="1">
        <v>7</v>
      </c>
      <c r="FW27" s="1">
        <v>8</v>
      </c>
      <c r="FX27" s="1">
        <v>9</v>
      </c>
      <c r="FY27" s="1">
        <v>11</v>
      </c>
      <c r="FZ27" s="1">
        <v>14</v>
      </c>
      <c r="GA27" s="1">
        <v>13</v>
      </c>
      <c r="GB27" s="1">
        <v>12</v>
      </c>
      <c r="GC27" s="1">
        <v>11</v>
      </c>
      <c r="GD27" s="1">
        <v>10</v>
      </c>
      <c r="GE27" s="1">
        <v>9</v>
      </c>
      <c r="GF27" s="1">
        <v>9</v>
      </c>
      <c r="GG27" s="1">
        <v>8</v>
      </c>
      <c r="GH27" s="1">
        <v>7</v>
      </c>
      <c r="GI27" s="1">
        <v>7</v>
      </c>
      <c r="GK27" s="1"/>
      <c r="GL27" s="14" t="s">
        <v>198</v>
      </c>
      <c r="GM27" s="1">
        <v>37</v>
      </c>
      <c r="GN27" s="1">
        <v>44</v>
      </c>
      <c r="GO27" s="1">
        <v>49</v>
      </c>
      <c r="GP27" s="1">
        <v>53</v>
      </c>
      <c r="GQ27" s="1">
        <v>59</v>
      </c>
      <c r="GR27" s="1">
        <v>63</v>
      </c>
      <c r="GS27" s="1">
        <v>71</v>
      </c>
      <c r="GT27" s="1">
        <v>82</v>
      </c>
      <c r="GU27" s="1">
        <v>96</v>
      </c>
      <c r="GV27" s="1">
        <v>103</v>
      </c>
      <c r="GW27" s="1">
        <v>107</v>
      </c>
      <c r="GX27" s="1">
        <v>107</v>
      </c>
      <c r="GY27" s="1">
        <v>112</v>
      </c>
      <c r="GZ27" s="1">
        <v>117</v>
      </c>
      <c r="HA27" s="1">
        <v>122</v>
      </c>
      <c r="HB27" s="1">
        <v>129</v>
      </c>
      <c r="HC27" s="1">
        <v>129</v>
      </c>
      <c r="HD27" s="1">
        <v>124</v>
      </c>
      <c r="HE27" s="1">
        <v>122</v>
      </c>
      <c r="HF27" s="1">
        <v>126</v>
      </c>
      <c r="HG27" s="1">
        <v>125</v>
      </c>
      <c r="HI27" s="1"/>
      <c r="HJ27" s="14" t="s">
        <v>198</v>
      </c>
      <c r="HK27" s="1">
        <v>48</v>
      </c>
      <c r="HL27" s="1">
        <v>29</v>
      </c>
      <c r="HM27" s="1">
        <v>30</v>
      </c>
      <c r="HN27" s="1">
        <v>33</v>
      </c>
      <c r="HO27" s="1">
        <v>37</v>
      </c>
      <c r="HP27" s="1">
        <v>41</v>
      </c>
      <c r="HQ27" s="1">
        <v>46</v>
      </c>
      <c r="HR27" s="1">
        <v>49</v>
      </c>
      <c r="HS27" s="1">
        <v>55</v>
      </c>
      <c r="HT27" s="1">
        <v>57</v>
      </c>
      <c r="HU27" s="1">
        <v>60</v>
      </c>
      <c r="HV27" s="1">
        <v>59</v>
      </c>
      <c r="HW27" s="1">
        <v>61</v>
      </c>
      <c r="HX27" s="1">
        <v>64</v>
      </c>
      <c r="HY27" s="1">
        <v>65</v>
      </c>
      <c r="HZ27" s="1">
        <v>71</v>
      </c>
      <c r="IA27" s="1">
        <v>65</v>
      </c>
      <c r="IB27" s="1">
        <v>71</v>
      </c>
      <c r="IC27" s="1">
        <v>73</v>
      </c>
      <c r="ID27" s="1">
        <v>75</v>
      </c>
      <c r="IE27" s="1">
        <v>77</v>
      </c>
    </row>
    <row r="28" spans="1:239" ht="15">
      <c r="A28" s="5"/>
      <c r="B28" s="14" t="s">
        <v>199</v>
      </c>
      <c r="C28" s="9">
        <v>4003</v>
      </c>
      <c r="D28" s="9">
        <v>3981</v>
      </c>
      <c r="E28" s="9">
        <v>4159</v>
      </c>
      <c r="F28" s="9">
        <v>4125</v>
      </c>
      <c r="G28" s="9">
        <v>3766</v>
      </c>
      <c r="H28" s="9">
        <v>4043</v>
      </c>
      <c r="I28" s="9">
        <v>3870</v>
      </c>
      <c r="J28" s="9">
        <v>4545</v>
      </c>
      <c r="K28" s="9">
        <v>4765</v>
      </c>
      <c r="L28" s="9">
        <v>4257</v>
      </c>
      <c r="M28" s="9">
        <v>4140</v>
      </c>
      <c r="N28" s="9">
        <v>4631</v>
      </c>
      <c r="O28" s="9">
        <v>4966</v>
      </c>
      <c r="P28" s="9">
        <v>4211</v>
      </c>
      <c r="Q28" s="9">
        <v>4662</v>
      </c>
      <c r="R28" s="9">
        <v>4794</v>
      </c>
      <c r="S28" s="9">
        <v>4620</v>
      </c>
      <c r="T28" s="9">
        <v>4812</v>
      </c>
      <c r="U28" s="9">
        <v>4762</v>
      </c>
      <c r="V28" s="9">
        <v>4673</v>
      </c>
      <c r="W28" s="9">
        <v>4635</v>
      </c>
      <c r="Y28" s="5"/>
      <c r="Z28" s="14" t="s">
        <v>199</v>
      </c>
      <c r="AA28" s="9">
        <v>5211</v>
      </c>
      <c r="AB28" s="9">
        <v>4739</v>
      </c>
      <c r="AC28" s="9">
        <v>5533</v>
      </c>
      <c r="AD28" s="9">
        <v>5631</v>
      </c>
      <c r="AE28" s="9">
        <v>5827</v>
      </c>
      <c r="AF28" s="9">
        <v>5935</v>
      </c>
      <c r="AG28" s="9">
        <v>5803</v>
      </c>
      <c r="AH28" s="9">
        <v>5798</v>
      </c>
      <c r="AI28" s="9">
        <v>5256</v>
      </c>
      <c r="AJ28" s="9">
        <v>5404</v>
      </c>
      <c r="AK28" s="9">
        <v>5044</v>
      </c>
      <c r="AL28" s="9">
        <v>5447</v>
      </c>
      <c r="AM28" s="9">
        <v>5143</v>
      </c>
      <c r="AN28" s="9">
        <v>4329</v>
      </c>
      <c r="AO28" s="9">
        <v>4215</v>
      </c>
      <c r="AP28" s="9">
        <v>4039</v>
      </c>
      <c r="AQ28" s="9">
        <v>4159</v>
      </c>
      <c r="AR28" s="9">
        <v>4310</v>
      </c>
      <c r="AS28" s="9">
        <v>3915</v>
      </c>
      <c r="AT28" s="9">
        <v>3927</v>
      </c>
      <c r="AU28" s="9">
        <v>3491</v>
      </c>
      <c r="AW28" s="5"/>
      <c r="AX28" s="14" t="s">
        <v>199</v>
      </c>
      <c r="AY28" s="9">
        <v>5670</v>
      </c>
      <c r="AZ28" s="9">
        <v>5385</v>
      </c>
      <c r="BA28" s="9">
        <v>5604</v>
      </c>
      <c r="BB28" s="9">
        <v>5707</v>
      </c>
      <c r="BC28" s="9">
        <v>5673</v>
      </c>
      <c r="BD28" s="9">
        <v>5615</v>
      </c>
      <c r="BE28" s="9">
        <v>5625</v>
      </c>
      <c r="BF28" s="9">
        <v>5265</v>
      </c>
      <c r="BG28" s="9">
        <v>5353</v>
      </c>
      <c r="BH28" s="9">
        <v>4743</v>
      </c>
      <c r="BI28" s="9">
        <v>4821</v>
      </c>
      <c r="BJ28" s="9">
        <v>5318</v>
      </c>
      <c r="BK28" s="9">
        <v>5437</v>
      </c>
      <c r="BL28" s="9">
        <v>4707</v>
      </c>
      <c r="BM28" s="9">
        <v>4201</v>
      </c>
      <c r="BN28" s="9">
        <v>5224</v>
      </c>
      <c r="BO28" s="9">
        <v>5368</v>
      </c>
      <c r="BP28" s="9">
        <v>5451</v>
      </c>
      <c r="BQ28" s="9">
        <v>5448</v>
      </c>
      <c r="BR28" s="9">
        <v>5324</v>
      </c>
      <c r="BS28" s="9">
        <v>4322</v>
      </c>
      <c r="BU28" s="5"/>
      <c r="BV28" s="14" t="s">
        <v>199</v>
      </c>
      <c r="BW28" s="9">
        <v>4320</v>
      </c>
      <c r="BX28" s="9">
        <v>4473</v>
      </c>
      <c r="BY28" s="9">
        <v>4782</v>
      </c>
      <c r="BZ28" s="9">
        <v>4910</v>
      </c>
      <c r="CA28" s="9">
        <v>5040</v>
      </c>
      <c r="CB28" s="9">
        <v>4957</v>
      </c>
      <c r="CC28" s="9">
        <v>4857</v>
      </c>
      <c r="CD28" s="9">
        <v>4795</v>
      </c>
      <c r="CE28" s="9">
        <v>4799</v>
      </c>
      <c r="CF28" s="9">
        <v>3991</v>
      </c>
      <c r="CG28" s="9">
        <v>4152</v>
      </c>
      <c r="CH28" s="9">
        <v>4965</v>
      </c>
      <c r="CI28" s="9">
        <v>4843</v>
      </c>
      <c r="CJ28" s="9">
        <v>3922</v>
      </c>
      <c r="CK28" s="9">
        <v>3519</v>
      </c>
      <c r="CL28" s="9">
        <v>4262</v>
      </c>
      <c r="CM28" s="9">
        <v>4874</v>
      </c>
      <c r="CN28" s="9">
        <v>4280</v>
      </c>
      <c r="CO28" s="9">
        <v>4121</v>
      </c>
      <c r="CP28" s="9">
        <v>4051</v>
      </c>
      <c r="CQ28" s="9">
        <v>3609</v>
      </c>
      <c r="CS28" s="5"/>
      <c r="CT28" s="14" t="s">
        <v>199</v>
      </c>
      <c r="CU28" s="9">
        <v>4274</v>
      </c>
      <c r="CV28" s="9">
        <v>4419</v>
      </c>
      <c r="CW28" s="9">
        <v>4512</v>
      </c>
      <c r="CX28" s="9">
        <v>4609</v>
      </c>
      <c r="CY28" s="9">
        <v>4484</v>
      </c>
      <c r="CZ28" s="9">
        <v>4437</v>
      </c>
      <c r="DA28" s="9">
        <v>4329</v>
      </c>
      <c r="DB28" s="9">
        <v>4499</v>
      </c>
      <c r="DC28" s="9">
        <v>4198</v>
      </c>
      <c r="DD28" s="9">
        <v>4277</v>
      </c>
      <c r="DE28" s="9">
        <v>4217</v>
      </c>
      <c r="DF28" s="9">
        <v>4336</v>
      </c>
      <c r="DG28" s="9">
        <v>4233</v>
      </c>
      <c r="DH28" s="9">
        <v>4118</v>
      </c>
      <c r="DI28" s="9">
        <v>3786</v>
      </c>
      <c r="DJ28" s="9">
        <v>3794</v>
      </c>
      <c r="DK28" s="9">
        <v>3750</v>
      </c>
      <c r="DL28" s="9">
        <v>3838</v>
      </c>
      <c r="DM28" s="9">
        <v>3768</v>
      </c>
      <c r="DN28" s="9">
        <v>3859</v>
      </c>
      <c r="DO28" s="9">
        <v>3293</v>
      </c>
      <c r="DQ28" s="5"/>
      <c r="DR28" s="14" t="s">
        <v>199</v>
      </c>
      <c r="DS28" s="9">
        <v>5106</v>
      </c>
      <c r="DT28" s="9">
        <v>4999</v>
      </c>
      <c r="DU28" s="9">
        <v>5324</v>
      </c>
      <c r="DV28" s="9">
        <v>5348</v>
      </c>
      <c r="DW28" s="9">
        <v>5433</v>
      </c>
      <c r="DX28" s="9">
        <v>5540</v>
      </c>
      <c r="DY28" s="9">
        <v>5396</v>
      </c>
      <c r="DZ28" s="9">
        <v>5408</v>
      </c>
      <c r="EA28" s="9">
        <v>5286</v>
      </c>
      <c r="EB28" s="9">
        <v>5474</v>
      </c>
      <c r="EC28" s="9">
        <v>5565</v>
      </c>
      <c r="ED28" s="9">
        <v>5488</v>
      </c>
      <c r="EE28" s="9">
        <v>5120</v>
      </c>
      <c r="EF28" s="9">
        <v>5352</v>
      </c>
      <c r="EG28" s="9">
        <v>5075</v>
      </c>
      <c r="EH28" s="9">
        <v>4997</v>
      </c>
      <c r="EI28" s="9">
        <v>4889</v>
      </c>
      <c r="EJ28" s="9">
        <v>4660</v>
      </c>
      <c r="EK28" s="9">
        <v>4575</v>
      </c>
      <c r="EL28" s="9">
        <v>4711</v>
      </c>
      <c r="EM28" s="9">
        <v>3984</v>
      </c>
      <c r="EO28" s="5"/>
      <c r="EP28" s="14" t="s">
        <v>199</v>
      </c>
      <c r="EQ28" s="9">
        <v>4068</v>
      </c>
      <c r="ER28" s="9">
        <v>3915</v>
      </c>
      <c r="ES28" s="9">
        <v>4167</v>
      </c>
      <c r="ET28" s="9">
        <v>4198</v>
      </c>
      <c r="EU28" s="9">
        <v>4227</v>
      </c>
      <c r="EV28" s="9">
        <v>4378</v>
      </c>
      <c r="EW28" s="9">
        <v>4819</v>
      </c>
      <c r="EX28" s="9">
        <v>3921</v>
      </c>
      <c r="EY28" s="9">
        <v>3609</v>
      </c>
      <c r="EZ28" s="9">
        <v>3648</v>
      </c>
      <c r="FA28" s="9">
        <v>4032</v>
      </c>
      <c r="FB28" s="9">
        <v>4133</v>
      </c>
      <c r="FC28" s="9">
        <v>4991</v>
      </c>
      <c r="FD28" s="9">
        <v>5087</v>
      </c>
      <c r="FE28" s="9">
        <v>5115</v>
      </c>
      <c r="FF28" s="9">
        <v>4907</v>
      </c>
      <c r="FG28" s="9">
        <v>5035</v>
      </c>
      <c r="FH28" s="9">
        <v>4927</v>
      </c>
      <c r="FI28" s="9">
        <v>5368</v>
      </c>
      <c r="FJ28" s="9">
        <v>5395</v>
      </c>
      <c r="FK28" s="9">
        <v>4813</v>
      </c>
      <c r="FM28" s="5"/>
      <c r="FN28" s="14" t="s">
        <v>199</v>
      </c>
      <c r="FO28" s="9">
        <v>4375</v>
      </c>
      <c r="FP28" s="9">
        <v>4294</v>
      </c>
      <c r="FQ28" s="9">
        <v>4831</v>
      </c>
      <c r="FR28" s="9">
        <v>5006</v>
      </c>
      <c r="FS28" s="9">
        <v>4825</v>
      </c>
      <c r="FT28" s="9">
        <v>4641</v>
      </c>
      <c r="FU28" s="9">
        <v>4952</v>
      </c>
      <c r="FV28" s="9">
        <v>5422</v>
      </c>
      <c r="FW28" s="9">
        <v>5628</v>
      </c>
      <c r="FX28" s="9">
        <v>5700</v>
      </c>
      <c r="FY28" s="9">
        <v>5748</v>
      </c>
      <c r="FZ28" s="9">
        <v>4767</v>
      </c>
      <c r="GA28" s="9">
        <v>5605</v>
      </c>
      <c r="GB28" s="9">
        <v>5928</v>
      </c>
      <c r="GC28" s="9">
        <v>5453</v>
      </c>
      <c r="GD28" s="9">
        <v>5454</v>
      </c>
      <c r="GE28" s="9">
        <v>5597</v>
      </c>
      <c r="GF28" s="9">
        <v>5651</v>
      </c>
      <c r="GG28" s="9">
        <v>5553</v>
      </c>
      <c r="GH28" s="9">
        <v>5659</v>
      </c>
      <c r="GI28" s="9">
        <v>5156</v>
      </c>
      <c r="GK28" s="5"/>
      <c r="GL28" s="14" t="s">
        <v>199</v>
      </c>
      <c r="GM28" s="9">
        <v>5020</v>
      </c>
      <c r="GN28" s="9">
        <v>5142</v>
      </c>
      <c r="GO28" s="9">
        <v>5192</v>
      </c>
      <c r="GP28" s="9">
        <v>5015</v>
      </c>
      <c r="GQ28" s="9">
        <v>4781</v>
      </c>
      <c r="GR28" s="9">
        <v>4839</v>
      </c>
      <c r="GS28" s="9">
        <v>4658</v>
      </c>
      <c r="GT28" s="9">
        <v>4572</v>
      </c>
      <c r="GU28" s="9">
        <v>3976</v>
      </c>
      <c r="GV28" s="9">
        <v>3749</v>
      </c>
      <c r="GW28" s="9">
        <v>3681</v>
      </c>
      <c r="GX28" s="9">
        <v>3329</v>
      </c>
      <c r="GY28" s="9">
        <v>3567</v>
      </c>
      <c r="GZ28" s="9">
        <v>3693</v>
      </c>
      <c r="HA28" s="9">
        <v>3692</v>
      </c>
      <c r="HB28" s="9">
        <v>3439</v>
      </c>
      <c r="HC28" s="9">
        <v>3580</v>
      </c>
      <c r="HD28" s="9">
        <v>3668</v>
      </c>
      <c r="HE28" s="9">
        <v>3746</v>
      </c>
      <c r="HF28" s="9">
        <v>3956</v>
      </c>
      <c r="HG28" s="9">
        <v>3307</v>
      </c>
      <c r="HI28" s="5"/>
      <c r="HJ28" s="14" t="s">
        <v>199</v>
      </c>
      <c r="HK28" s="9">
        <v>5487</v>
      </c>
      <c r="HL28" s="9">
        <v>5149</v>
      </c>
      <c r="HM28" s="9">
        <v>5277</v>
      </c>
      <c r="HN28" s="9">
        <v>5182</v>
      </c>
      <c r="HO28" s="9">
        <v>5378</v>
      </c>
      <c r="HP28" s="9">
        <v>5167</v>
      </c>
      <c r="HQ28" s="9">
        <v>4610</v>
      </c>
      <c r="HR28" s="9">
        <v>4595</v>
      </c>
      <c r="HS28" s="9">
        <v>4076</v>
      </c>
      <c r="HT28" s="9">
        <v>4085</v>
      </c>
      <c r="HU28" s="9">
        <v>4142</v>
      </c>
      <c r="HV28" s="9">
        <v>3877</v>
      </c>
      <c r="HW28" s="9">
        <v>4041</v>
      </c>
      <c r="HX28" s="9">
        <v>3985</v>
      </c>
      <c r="HY28" s="9">
        <v>4019</v>
      </c>
      <c r="HZ28" s="9">
        <v>4024</v>
      </c>
      <c r="IA28" s="9">
        <v>4275</v>
      </c>
      <c r="IB28" s="9">
        <v>4216</v>
      </c>
      <c r="IC28" s="9">
        <v>4299</v>
      </c>
      <c r="ID28" s="9">
        <v>4074</v>
      </c>
      <c r="IE28" s="9">
        <v>3722</v>
      </c>
    </row>
    <row r="29" spans="1:239" ht="115.5">
      <c r="A29" s="1"/>
      <c r="B29" s="15" t="s">
        <v>529</v>
      </c>
      <c r="C29" s="1">
        <v>4.7</v>
      </c>
      <c r="D29" s="1">
        <v>4.7</v>
      </c>
      <c r="E29" s="1">
        <v>4.7</v>
      </c>
      <c r="F29" s="1">
        <v>4.7</v>
      </c>
      <c r="G29" s="1">
        <v>4.7</v>
      </c>
      <c r="H29" s="1">
        <v>4.3</v>
      </c>
      <c r="I29" s="1">
        <v>4.3</v>
      </c>
      <c r="J29" s="1">
        <v>4.2</v>
      </c>
      <c r="K29" s="1">
        <v>4.2</v>
      </c>
      <c r="L29" s="1">
        <v>5.4</v>
      </c>
      <c r="M29" s="1">
        <v>5.4</v>
      </c>
      <c r="N29" s="1">
        <v>5.4</v>
      </c>
      <c r="O29" s="1">
        <v>5.4</v>
      </c>
      <c r="P29" s="1">
        <v>5.4</v>
      </c>
      <c r="Q29" s="1">
        <v>5.4</v>
      </c>
      <c r="R29" s="1">
        <v>5.4</v>
      </c>
      <c r="S29" s="1">
        <v>5.4</v>
      </c>
      <c r="T29" s="1">
        <v>5.3</v>
      </c>
      <c r="U29" s="1">
        <v>5.3</v>
      </c>
      <c r="V29" s="1">
        <v>5.3</v>
      </c>
      <c r="W29" s="1">
        <v>5.3</v>
      </c>
      <c r="Y29" s="1"/>
      <c r="Z29" s="15" t="s">
        <v>529</v>
      </c>
      <c r="AA29" s="1">
        <v>4.7</v>
      </c>
      <c r="AB29" s="1">
        <v>4.7</v>
      </c>
      <c r="AC29" s="1">
        <v>4.7</v>
      </c>
      <c r="AD29" s="1">
        <v>4.7</v>
      </c>
      <c r="AE29" s="1">
        <v>4.7</v>
      </c>
      <c r="AF29" s="1">
        <v>4.3</v>
      </c>
      <c r="AG29" s="1">
        <v>4.3</v>
      </c>
      <c r="AH29" s="1">
        <v>4.2</v>
      </c>
      <c r="AI29" s="1">
        <v>4.2</v>
      </c>
      <c r="AJ29" s="1">
        <v>5.4</v>
      </c>
      <c r="AK29" s="1">
        <v>5.4</v>
      </c>
      <c r="AL29" s="1">
        <v>5.4</v>
      </c>
      <c r="AM29" s="1">
        <v>5.4</v>
      </c>
      <c r="AN29" s="1">
        <v>5.4</v>
      </c>
      <c r="AO29" s="1">
        <v>5.4</v>
      </c>
      <c r="AP29" s="1">
        <v>5.4</v>
      </c>
      <c r="AQ29" s="1">
        <v>5.4</v>
      </c>
      <c r="AR29" s="1">
        <v>5.3</v>
      </c>
      <c r="AS29" s="1">
        <v>5.3</v>
      </c>
      <c r="AT29" s="1">
        <v>5.3</v>
      </c>
      <c r="AU29" s="1">
        <v>5.3</v>
      </c>
      <c r="AW29" s="1"/>
      <c r="AX29" s="15" t="s">
        <v>529</v>
      </c>
      <c r="AY29" s="1">
        <v>4.7</v>
      </c>
      <c r="AZ29" s="1">
        <v>4.7</v>
      </c>
      <c r="BA29" s="1">
        <v>4.7</v>
      </c>
      <c r="BB29" s="1">
        <v>4.7</v>
      </c>
      <c r="BC29" s="1">
        <v>4.7</v>
      </c>
      <c r="BD29" s="1">
        <v>4.3</v>
      </c>
      <c r="BE29" s="1">
        <v>4.3</v>
      </c>
      <c r="BF29" s="1">
        <v>4.2</v>
      </c>
      <c r="BG29" s="1">
        <v>4.2</v>
      </c>
      <c r="BH29" s="1">
        <v>5.4</v>
      </c>
      <c r="BI29" s="1">
        <v>5.4</v>
      </c>
      <c r="BJ29" s="1">
        <v>5.4</v>
      </c>
      <c r="BK29" s="1">
        <v>5.4</v>
      </c>
      <c r="BL29" s="1">
        <v>5.4</v>
      </c>
      <c r="BM29" s="1">
        <v>5.4</v>
      </c>
      <c r="BN29" s="1">
        <v>5.4</v>
      </c>
      <c r="BO29" s="1">
        <v>5.4</v>
      </c>
      <c r="BP29" s="1">
        <v>5.3</v>
      </c>
      <c r="BQ29" s="1">
        <v>5.3</v>
      </c>
      <c r="BR29" s="1">
        <v>5.3</v>
      </c>
      <c r="BS29" s="1">
        <v>5.3</v>
      </c>
      <c r="BU29" s="1"/>
      <c r="BV29" s="15" t="s">
        <v>529</v>
      </c>
      <c r="BW29" s="1">
        <v>4.7</v>
      </c>
      <c r="BX29" s="1">
        <v>4.7</v>
      </c>
      <c r="BY29" s="1">
        <v>4.7</v>
      </c>
      <c r="BZ29" s="1">
        <v>4.7</v>
      </c>
      <c r="CA29" s="1">
        <v>4.7</v>
      </c>
      <c r="CB29" s="1">
        <v>4.3</v>
      </c>
      <c r="CC29" s="1">
        <v>4.3</v>
      </c>
      <c r="CD29" s="1">
        <v>4.2</v>
      </c>
      <c r="CE29" s="1">
        <v>4.2</v>
      </c>
      <c r="CF29" s="1">
        <v>5.4</v>
      </c>
      <c r="CG29" s="1">
        <v>5.4</v>
      </c>
      <c r="CH29" s="1">
        <v>5.4</v>
      </c>
      <c r="CI29" s="1">
        <v>5.4</v>
      </c>
      <c r="CJ29" s="1">
        <v>5.4</v>
      </c>
      <c r="CK29" s="1">
        <v>5.4</v>
      </c>
      <c r="CL29" s="1">
        <v>5.4</v>
      </c>
      <c r="CM29" s="1">
        <v>5.4</v>
      </c>
      <c r="CN29" s="1">
        <v>5.3</v>
      </c>
      <c r="CO29" s="1">
        <v>5.3</v>
      </c>
      <c r="CP29" s="1">
        <v>5.3</v>
      </c>
      <c r="CQ29" s="1">
        <v>5.3</v>
      </c>
      <c r="CS29" s="1"/>
      <c r="CT29" s="15" t="s">
        <v>529</v>
      </c>
      <c r="CU29" s="1">
        <v>4.7</v>
      </c>
      <c r="CV29" s="1">
        <v>4.7</v>
      </c>
      <c r="CW29" s="1">
        <v>4.7</v>
      </c>
      <c r="CX29" s="1">
        <v>4.7</v>
      </c>
      <c r="CY29" s="1">
        <v>4.7</v>
      </c>
      <c r="CZ29" s="1">
        <v>4.3</v>
      </c>
      <c r="DA29" s="1">
        <v>4.3</v>
      </c>
      <c r="DB29" s="1">
        <v>4.2</v>
      </c>
      <c r="DC29" s="1">
        <v>4.2</v>
      </c>
      <c r="DD29" s="1">
        <v>5.4</v>
      </c>
      <c r="DE29" s="1">
        <v>5.4</v>
      </c>
      <c r="DF29" s="1">
        <v>5.4</v>
      </c>
      <c r="DG29" s="1">
        <v>5.4</v>
      </c>
      <c r="DH29" s="1">
        <v>5.4</v>
      </c>
      <c r="DI29" s="1">
        <v>5.4</v>
      </c>
      <c r="DJ29" s="1">
        <v>5.4</v>
      </c>
      <c r="DK29" s="1">
        <v>5.4</v>
      </c>
      <c r="DL29" s="1">
        <v>5.3</v>
      </c>
      <c r="DM29" s="1">
        <v>5.3</v>
      </c>
      <c r="DN29" s="1">
        <v>5.3</v>
      </c>
      <c r="DO29" s="1">
        <v>5.3</v>
      </c>
      <c r="DQ29" s="1"/>
      <c r="DR29" s="15" t="s">
        <v>529</v>
      </c>
      <c r="DS29" s="1">
        <v>4.7</v>
      </c>
      <c r="DT29" s="1">
        <v>4.7</v>
      </c>
      <c r="DU29" s="1">
        <v>4.7</v>
      </c>
      <c r="DV29" s="1">
        <v>4.7</v>
      </c>
      <c r="DW29" s="1">
        <v>4.7</v>
      </c>
      <c r="DX29" s="1">
        <v>4.3</v>
      </c>
      <c r="DY29" s="1">
        <v>4.3</v>
      </c>
      <c r="DZ29" s="1">
        <v>4.2</v>
      </c>
      <c r="EA29" s="1">
        <v>4.2</v>
      </c>
      <c r="EB29" s="1">
        <v>5.4</v>
      </c>
      <c r="EC29" s="1">
        <v>5.4</v>
      </c>
      <c r="ED29" s="1">
        <v>5.4</v>
      </c>
      <c r="EE29" s="1">
        <v>5.4</v>
      </c>
      <c r="EF29" s="1">
        <v>5.4</v>
      </c>
      <c r="EG29" s="1">
        <v>5.4</v>
      </c>
      <c r="EH29" s="1">
        <v>5.4</v>
      </c>
      <c r="EI29" s="1">
        <v>5.4</v>
      </c>
      <c r="EJ29" s="1">
        <v>5.3</v>
      </c>
      <c r="EK29" s="1">
        <v>5.3</v>
      </c>
      <c r="EL29" s="1">
        <v>5.3</v>
      </c>
      <c r="EM29" s="1">
        <v>5.3</v>
      </c>
      <c r="EO29" s="1"/>
      <c r="EP29" s="15" t="s">
        <v>529</v>
      </c>
      <c r="EQ29" s="1">
        <v>4.7</v>
      </c>
      <c r="ER29" s="1">
        <v>4.7</v>
      </c>
      <c r="ES29" s="1">
        <v>4.7</v>
      </c>
      <c r="ET29" s="1">
        <v>4.7</v>
      </c>
      <c r="EU29" s="1">
        <v>4.7</v>
      </c>
      <c r="EV29" s="1">
        <v>4.3</v>
      </c>
      <c r="EW29" s="1">
        <v>4.3</v>
      </c>
      <c r="EX29" s="1">
        <v>4.2</v>
      </c>
      <c r="EY29" s="1">
        <v>4.2</v>
      </c>
      <c r="EZ29" s="1">
        <v>5.4</v>
      </c>
      <c r="FA29" s="1">
        <v>5.4</v>
      </c>
      <c r="FB29" s="1">
        <v>5.4</v>
      </c>
      <c r="FC29" s="1">
        <v>5.4</v>
      </c>
      <c r="FD29" s="1">
        <v>5.4</v>
      </c>
      <c r="FE29" s="1">
        <v>5.4</v>
      </c>
      <c r="FF29" s="1">
        <v>5.4</v>
      </c>
      <c r="FG29" s="1">
        <v>5.4</v>
      </c>
      <c r="FH29" s="1">
        <v>5.3</v>
      </c>
      <c r="FI29" s="1">
        <v>5.3</v>
      </c>
      <c r="FJ29" s="1">
        <v>5.3</v>
      </c>
      <c r="FK29" s="1">
        <v>5.3</v>
      </c>
      <c r="FM29" s="1"/>
      <c r="FN29" s="15" t="s">
        <v>529</v>
      </c>
      <c r="FO29" s="1">
        <v>4.7</v>
      </c>
      <c r="FP29" s="1">
        <v>4.7</v>
      </c>
      <c r="FQ29" s="1">
        <v>4.7</v>
      </c>
      <c r="FR29" s="1">
        <v>4.7</v>
      </c>
      <c r="FS29" s="1">
        <v>4.7</v>
      </c>
      <c r="FT29" s="1">
        <v>4.3</v>
      </c>
      <c r="FU29" s="1">
        <v>4.3</v>
      </c>
      <c r="FV29" s="1">
        <v>4.2</v>
      </c>
      <c r="FW29" s="1">
        <v>4.2</v>
      </c>
      <c r="FX29" s="1">
        <v>5.4</v>
      </c>
      <c r="FY29" s="1">
        <v>5.4</v>
      </c>
      <c r="FZ29" s="1">
        <v>5.4</v>
      </c>
      <c r="GA29" s="1">
        <v>5.4</v>
      </c>
      <c r="GB29" s="1">
        <v>5.4</v>
      </c>
      <c r="GC29" s="1">
        <v>5.4</v>
      </c>
      <c r="GD29" s="1">
        <v>5.4</v>
      </c>
      <c r="GE29" s="1">
        <v>5.4</v>
      </c>
      <c r="GF29" s="1">
        <v>5.3</v>
      </c>
      <c r="GG29" s="1">
        <v>5.3</v>
      </c>
      <c r="GH29" s="1">
        <v>5.3</v>
      </c>
      <c r="GI29" s="1">
        <v>5.3</v>
      </c>
      <c r="GK29" s="1"/>
      <c r="GL29" s="15" t="s">
        <v>529</v>
      </c>
      <c r="GM29" s="1">
        <v>4.7</v>
      </c>
      <c r="GN29" s="1">
        <v>4.7</v>
      </c>
      <c r="GO29" s="1">
        <v>4.7</v>
      </c>
      <c r="GP29" s="1">
        <v>4.7</v>
      </c>
      <c r="GQ29" s="1">
        <v>4.7</v>
      </c>
      <c r="GR29" s="1">
        <v>4.3</v>
      </c>
      <c r="GS29" s="1">
        <v>4.3</v>
      </c>
      <c r="GT29" s="1">
        <v>4.2</v>
      </c>
      <c r="GU29" s="1">
        <v>4.2</v>
      </c>
      <c r="GV29" s="1">
        <v>5.4</v>
      </c>
      <c r="GW29" s="1">
        <v>5.4</v>
      </c>
      <c r="GX29" s="1">
        <v>5.4</v>
      </c>
      <c r="GY29" s="1">
        <v>5.4</v>
      </c>
      <c r="GZ29" s="1">
        <v>5.4</v>
      </c>
      <c r="HA29" s="1">
        <v>5.4</v>
      </c>
      <c r="HB29" s="1">
        <v>5.4</v>
      </c>
      <c r="HC29" s="1">
        <v>5.4</v>
      </c>
      <c r="HD29" s="1">
        <v>5.3</v>
      </c>
      <c r="HE29" s="1">
        <v>5.3</v>
      </c>
      <c r="HF29" s="1">
        <v>5.3</v>
      </c>
      <c r="HG29" s="1">
        <v>5.3</v>
      </c>
      <c r="HI29" s="1"/>
      <c r="HJ29" s="15" t="s">
        <v>529</v>
      </c>
      <c r="HK29" s="1">
        <v>4.7</v>
      </c>
      <c r="HL29" s="1">
        <v>4.7</v>
      </c>
      <c r="HM29" s="1">
        <v>4.7</v>
      </c>
      <c r="HN29" s="1">
        <v>4.7</v>
      </c>
      <c r="HO29" s="1">
        <v>4.7</v>
      </c>
      <c r="HP29" s="1">
        <v>4.3</v>
      </c>
      <c r="HQ29" s="1">
        <v>4.3</v>
      </c>
      <c r="HR29" s="1">
        <v>4.2</v>
      </c>
      <c r="HS29" s="1">
        <v>4.2</v>
      </c>
      <c r="HT29" s="1">
        <v>5.4</v>
      </c>
      <c r="HU29" s="1">
        <v>5.4</v>
      </c>
      <c r="HV29" s="1">
        <v>5.4</v>
      </c>
      <c r="HW29" s="1">
        <v>5.4</v>
      </c>
      <c r="HX29" s="1">
        <v>5.4</v>
      </c>
      <c r="HY29" s="1">
        <v>5.4</v>
      </c>
      <c r="HZ29" s="1">
        <v>5.4</v>
      </c>
      <c r="IA29" s="1">
        <v>5.4</v>
      </c>
      <c r="IB29" s="1">
        <v>5.3</v>
      </c>
      <c r="IC29" s="1">
        <v>5.3</v>
      </c>
      <c r="ID29" s="1">
        <v>5.3</v>
      </c>
      <c r="IE29" s="1">
        <v>5.3</v>
      </c>
    </row>
    <row r="30" spans="1:239" ht="15">
      <c r="A30" s="300"/>
      <c r="B30" s="300"/>
      <c r="C30" s="1"/>
      <c r="D30" s="1"/>
      <c r="E30" s="1"/>
      <c r="F30" s="1"/>
      <c r="G30" s="1"/>
      <c r="H30" s="1"/>
      <c r="I30" s="1"/>
      <c r="J30" s="1"/>
      <c r="K30" s="1"/>
      <c r="L30" s="1"/>
      <c r="M30" s="1"/>
      <c r="N30" s="1"/>
      <c r="O30" s="1"/>
      <c r="P30" s="1"/>
      <c r="Q30" s="1"/>
      <c r="R30" s="1"/>
      <c r="S30" s="1"/>
      <c r="T30" s="1"/>
      <c r="U30" s="1"/>
      <c r="V30" s="1"/>
      <c r="W30" s="1"/>
      <c r="Y30" s="300"/>
      <c r="Z30" s="300"/>
      <c r="AA30" s="1"/>
      <c r="AB30" s="1"/>
      <c r="AC30" s="1"/>
      <c r="AD30" s="1"/>
      <c r="AE30" s="1"/>
      <c r="AF30" s="1"/>
      <c r="AG30" s="1"/>
      <c r="AH30" s="1"/>
      <c r="AI30" s="1"/>
      <c r="AJ30" s="1"/>
      <c r="AK30" s="1"/>
      <c r="AL30" s="1"/>
      <c r="AM30" s="1"/>
      <c r="AN30" s="1"/>
      <c r="AO30" s="1"/>
      <c r="AP30" s="1"/>
      <c r="AQ30" s="1"/>
      <c r="AR30" s="1"/>
      <c r="AS30" s="1"/>
      <c r="AT30" s="1"/>
      <c r="AU30" s="1"/>
      <c r="AW30" s="300"/>
      <c r="AX30" s="300"/>
      <c r="AY30" s="1"/>
      <c r="AZ30" s="1"/>
      <c r="BA30" s="1"/>
      <c r="BB30" s="1"/>
      <c r="BC30" s="1"/>
      <c r="BD30" s="1"/>
      <c r="BE30" s="1"/>
      <c r="BF30" s="1"/>
      <c r="BG30" s="1"/>
      <c r="BH30" s="1"/>
      <c r="BI30" s="1"/>
      <c r="BJ30" s="1"/>
      <c r="BK30" s="1"/>
      <c r="BL30" s="1"/>
      <c r="BM30" s="1"/>
      <c r="BN30" s="1"/>
      <c r="BO30" s="1"/>
      <c r="BP30" s="1"/>
      <c r="BQ30" s="1"/>
      <c r="BR30" s="1"/>
      <c r="BS30" s="1"/>
      <c r="BU30" s="300"/>
      <c r="BV30" s="300"/>
      <c r="BW30" s="1"/>
      <c r="BX30" s="1"/>
      <c r="BY30" s="1"/>
      <c r="BZ30" s="1"/>
      <c r="CA30" s="1"/>
      <c r="CB30" s="1"/>
      <c r="CC30" s="1"/>
      <c r="CD30" s="1"/>
      <c r="CE30" s="1"/>
      <c r="CF30" s="1"/>
      <c r="CG30" s="1"/>
      <c r="CH30" s="1"/>
      <c r="CI30" s="1"/>
      <c r="CJ30" s="1"/>
      <c r="CK30" s="1"/>
      <c r="CL30" s="1"/>
      <c r="CM30" s="1"/>
      <c r="CN30" s="1"/>
      <c r="CO30" s="1"/>
      <c r="CP30" s="1"/>
      <c r="CQ30" s="1"/>
      <c r="CS30" s="300"/>
      <c r="CT30" s="300"/>
      <c r="CU30" s="1"/>
      <c r="CV30" s="1"/>
      <c r="CW30" s="1"/>
      <c r="CX30" s="1"/>
      <c r="CY30" s="1"/>
      <c r="CZ30" s="1"/>
      <c r="DA30" s="1"/>
      <c r="DB30" s="1"/>
      <c r="DC30" s="1"/>
      <c r="DD30" s="1"/>
      <c r="DE30" s="1"/>
      <c r="DF30" s="1"/>
      <c r="DG30" s="1"/>
      <c r="DH30" s="1"/>
      <c r="DI30" s="1"/>
      <c r="DJ30" s="1"/>
      <c r="DK30" s="1"/>
      <c r="DL30" s="1"/>
      <c r="DM30" s="1"/>
      <c r="DN30" s="1"/>
      <c r="DO30" s="1"/>
      <c r="DQ30" s="300"/>
      <c r="DR30" s="300"/>
      <c r="DS30" s="1"/>
      <c r="DT30" s="1"/>
      <c r="DU30" s="1"/>
      <c r="DV30" s="1"/>
      <c r="DW30" s="1"/>
      <c r="DX30" s="1"/>
      <c r="DY30" s="1"/>
      <c r="DZ30" s="1"/>
      <c r="EA30" s="1"/>
      <c r="EB30" s="1"/>
      <c r="EC30" s="1"/>
      <c r="ED30" s="1"/>
      <c r="EE30" s="1"/>
      <c r="EF30" s="1"/>
      <c r="EG30" s="1"/>
      <c r="EH30" s="1"/>
      <c r="EI30" s="1"/>
      <c r="EJ30" s="1"/>
      <c r="EK30" s="1"/>
      <c r="EL30" s="1"/>
      <c r="EM30" s="1"/>
      <c r="EO30" s="300"/>
      <c r="EP30" s="300"/>
      <c r="EQ30" s="1"/>
      <c r="ER30" s="1"/>
      <c r="ES30" s="1"/>
      <c r="ET30" s="1"/>
      <c r="EU30" s="1"/>
      <c r="EV30" s="1"/>
      <c r="EW30" s="1"/>
      <c r="EX30" s="1"/>
      <c r="EY30" s="1"/>
      <c r="EZ30" s="1"/>
      <c r="FA30" s="1"/>
      <c r="FB30" s="1"/>
      <c r="FC30" s="1"/>
      <c r="FD30" s="1"/>
      <c r="FE30" s="1"/>
      <c r="FF30" s="1"/>
      <c r="FG30" s="1"/>
      <c r="FH30" s="1"/>
      <c r="FI30" s="1"/>
      <c r="FJ30" s="1"/>
      <c r="FK30" s="1"/>
      <c r="FM30" s="300"/>
      <c r="FN30" s="300"/>
      <c r="FO30" s="1"/>
      <c r="FP30" s="1"/>
      <c r="FQ30" s="1"/>
      <c r="FR30" s="1"/>
      <c r="FS30" s="1"/>
      <c r="FT30" s="1"/>
      <c r="FU30" s="1"/>
      <c r="FV30" s="1"/>
      <c r="FW30" s="1"/>
      <c r="FX30" s="1"/>
      <c r="FY30" s="1"/>
      <c r="FZ30" s="1"/>
      <c r="GA30" s="1"/>
      <c r="GB30" s="1"/>
      <c r="GC30" s="1"/>
      <c r="GD30" s="1"/>
      <c r="GE30" s="1"/>
      <c r="GF30" s="1"/>
      <c r="GG30" s="1"/>
      <c r="GH30" s="1"/>
      <c r="GI30" s="1"/>
      <c r="GK30" s="300"/>
      <c r="GL30" s="300"/>
      <c r="GM30" s="1"/>
      <c r="GN30" s="1"/>
      <c r="GO30" s="1"/>
      <c r="GP30" s="1"/>
      <c r="GQ30" s="1"/>
      <c r="GR30" s="1"/>
      <c r="GS30" s="1"/>
      <c r="GT30" s="1"/>
      <c r="GU30" s="1"/>
      <c r="GV30" s="1"/>
      <c r="GW30" s="1"/>
      <c r="GX30" s="1"/>
      <c r="GY30" s="1"/>
      <c r="GZ30" s="1"/>
      <c r="HA30" s="1"/>
      <c r="HB30" s="1"/>
      <c r="HC30" s="1"/>
      <c r="HD30" s="1"/>
      <c r="HE30" s="1"/>
      <c r="HF30" s="1"/>
      <c r="HG30" s="1"/>
      <c r="HI30" s="300"/>
      <c r="HJ30" s="300"/>
      <c r="HK30" s="1"/>
      <c r="HL30" s="1"/>
      <c r="HM30" s="1"/>
      <c r="HN30" s="1"/>
      <c r="HO30" s="1"/>
      <c r="HP30" s="1"/>
      <c r="HQ30" s="1"/>
      <c r="HR30" s="1"/>
      <c r="HS30" s="1"/>
      <c r="HT30" s="1"/>
      <c r="HU30" s="1"/>
      <c r="HV30" s="1"/>
      <c r="HW30" s="1"/>
      <c r="HX30" s="1"/>
      <c r="HY30" s="1"/>
      <c r="HZ30" s="1"/>
      <c r="IA30" s="1"/>
      <c r="IB30" s="1"/>
      <c r="IC30" s="1"/>
      <c r="ID30" s="1"/>
      <c r="IE30" s="1"/>
    </row>
    <row r="31" spans="1:239" ht="15">
      <c r="A31" s="314" t="s">
        <v>531</v>
      </c>
      <c r="B31" s="314"/>
      <c r="C31" s="1"/>
      <c r="D31" s="1"/>
      <c r="E31" s="1"/>
      <c r="F31" s="1"/>
      <c r="G31" s="1"/>
      <c r="H31" s="1"/>
      <c r="I31" s="1"/>
      <c r="J31" s="1"/>
      <c r="K31" s="1"/>
      <c r="L31" s="1"/>
      <c r="M31" s="1"/>
      <c r="N31" s="1"/>
      <c r="O31" s="1"/>
      <c r="P31" s="1"/>
      <c r="Q31" s="1"/>
      <c r="R31" s="1"/>
      <c r="S31" s="1"/>
      <c r="T31" s="1"/>
      <c r="U31" s="1"/>
      <c r="V31" s="1"/>
      <c r="W31" s="1"/>
      <c r="Y31" s="314" t="s">
        <v>531</v>
      </c>
      <c r="Z31" s="314"/>
      <c r="AA31" s="1"/>
      <c r="AB31" s="1"/>
      <c r="AC31" s="1"/>
      <c r="AD31" s="1"/>
      <c r="AE31" s="1"/>
      <c r="AF31" s="1"/>
      <c r="AG31" s="1"/>
      <c r="AH31" s="1"/>
      <c r="AI31" s="1"/>
      <c r="AJ31" s="1"/>
      <c r="AK31" s="1"/>
      <c r="AL31" s="1"/>
      <c r="AM31" s="1"/>
      <c r="AN31" s="1"/>
      <c r="AO31" s="1"/>
      <c r="AP31" s="1"/>
      <c r="AQ31" s="1"/>
      <c r="AR31" s="1"/>
      <c r="AS31" s="1"/>
      <c r="AT31" s="1"/>
      <c r="AU31" s="1"/>
      <c r="AW31" s="314" t="s">
        <v>531</v>
      </c>
      <c r="AX31" s="314"/>
      <c r="AY31" s="1"/>
      <c r="AZ31" s="1"/>
      <c r="BA31" s="1"/>
      <c r="BB31" s="1"/>
      <c r="BC31" s="1"/>
      <c r="BD31" s="1"/>
      <c r="BE31" s="1"/>
      <c r="BF31" s="1"/>
      <c r="BG31" s="1"/>
      <c r="BH31" s="1"/>
      <c r="BI31" s="1"/>
      <c r="BJ31" s="1"/>
      <c r="BK31" s="1"/>
      <c r="BL31" s="1"/>
      <c r="BM31" s="1"/>
      <c r="BN31" s="1"/>
      <c r="BO31" s="1"/>
      <c r="BP31" s="1"/>
      <c r="BQ31" s="1"/>
      <c r="BR31" s="1"/>
      <c r="BS31" s="1"/>
      <c r="BU31" s="314" t="s">
        <v>531</v>
      </c>
      <c r="BV31" s="314"/>
      <c r="BW31" s="1"/>
      <c r="BX31" s="1"/>
      <c r="BY31" s="1"/>
      <c r="BZ31" s="1"/>
      <c r="CA31" s="1"/>
      <c r="CB31" s="1"/>
      <c r="CC31" s="1"/>
      <c r="CD31" s="1"/>
      <c r="CE31" s="1"/>
      <c r="CF31" s="1"/>
      <c r="CG31" s="1"/>
      <c r="CH31" s="1"/>
      <c r="CI31" s="1"/>
      <c r="CJ31" s="1"/>
      <c r="CK31" s="1"/>
      <c r="CL31" s="1"/>
      <c r="CM31" s="1"/>
      <c r="CN31" s="1"/>
      <c r="CO31" s="1"/>
      <c r="CP31" s="1"/>
      <c r="CQ31" s="1"/>
      <c r="CS31" s="314" t="s">
        <v>531</v>
      </c>
      <c r="CT31" s="314"/>
      <c r="CU31" s="1"/>
      <c r="CV31" s="1"/>
      <c r="CW31" s="1"/>
      <c r="CX31" s="1"/>
      <c r="CY31" s="1"/>
      <c r="CZ31" s="1"/>
      <c r="DA31" s="1"/>
      <c r="DB31" s="1"/>
      <c r="DC31" s="1"/>
      <c r="DD31" s="1"/>
      <c r="DE31" s="1"/>
      <c r="DF31" s="1"/>
      <c r="DG31" s="1"/>
      <c r="DH31" s="1"/>
      <c r="DI31" s="1"/>
      <c r="DJ31" s="1"/>
      <c r="DK31" s="1"/>
      <c r="DL31" s="1"/>
      <c r="DM31" s="1"/>
      <c r="DN31" s="1"/>
      <c r="DO31" s="1"/>
      <c r="DQ31" s="314" t="s">
        <v>531</v>
      </c>
      <c r="DR31" s="314"/>
      <c r="DS31" s="1"/>
      <c r="DT31" s="1"/>
      <c r="DU31" s="1"/>
      <c r="DV31" s="1"/>
      <c r="DW31" s="1"/>
      <c r="DX31" s="1"/>
      <c r="DY31" s="1"/>
      <c r="DZ31" s="1"/>
      <c r="EA31" s="1"/>
      <c r="EB31" s="1"/>
      <c r="EC31" s="1"/>
      <c r="ED31" s="1"/>
      <c r="EE31" s="1"/>
      <c r="EF31" s="1"/>
      <c r="EG31" s="1"/>
      <c r="EH31" s="1"/>
      <c r="EI31" s="1"/>
      <c r="EJ31" s="1"/>
      <c r="EK31" s="1"/>
      <c r="EL31" s="1"/>
      <c r="EM31" s="1"/>
      <c r="EO31" s="314" t="s">
        <v>531</v>
      </c>
      <c r="EP31" s="314"/>
      <c r="EQ31" s="1"/>
      <c r="ER31" s="1"/>
      <c r="ES31" s="1"/>
      <c r="ET31" s="1"/>
      <c r="EU31" s="1"/>
      <c r="EV31" s="1"/>
      <c r="EW31" s="1"/>
      <c r="EX31" s="1"/>
      <c r="EY31" s="1"/>
      <c r="EZ31" s="1"/>
      <c r="FA31" s="1"/>
      <c r="FB31" s="1"/>
      <c r="FC31" s="1"/>
      <c r="FD31" s="1"/>
      <c r="FE31" s="1"/>
      <c r="FF31" s="1"/>
      <c r="FG31" s="1"/>
      <c r="FH31" s="1"/>
      <c r="FI31" s="1"/>
      <c r="FJ31" s="1"/>
      <c r="FK31" s="1"/>
      <c r="FM31" s="314" t="s">
        <v>531</v>
      </c>
      <c r="FN31" s="314"/>
      <c r="FO31" s="1"/>
      <c r="FP31" s="1"/>
      <c r="FQ31" s="1"/>
      <c r="FR31" s="1"/>
      <c r="FS31" s="1"/>
      <c r="FT31" s="1"/>
      <c r="FU31" s="1"/>
      <c r="FV31" s="1"/>
      <c r="FW31" s="1"/>
      <c r="FX31" s="1"/>
      <c r="FY31" s="1"/>
      <c r="FZ31" s="1"/>
      <c r="GA31" s="1"/>
      <c r="GB31" s="1"/>
      <c r="GC31" s="1"/>
      <c r="GD31" s="1"/>
      <c r="GE31" s="1"/>
      <c r="GF31" s="1"/>
      <c r="GG31" s="1"/>
      <c r="GH31" s="1"/>
      <c r="GI31" s="1"/>
      <c r="GK31" s="314" t="s">
        <v>531</v>
      </c>
      <c r="GL31" s="314"/>
      <c r="GM31" s="1"/>
      <c r="GN31" s="1"/>
      <c r="GO31" s="1"/>
      <c r="GP31" s="1"/>
      <c r="GQ31" s="1"/>
      <c r="GR31" s="1"/>
      <c r="GS31" s="1"/>
      <c r="GT31" s="1"/>
      <c r="GU31" s="1"/>
      <c r="GV31" s="1"/>
      <c r="GW31" s="1"/>
      <c r="GX31" s="1"/>
      <c r="GY31" s="1"/>
      <c r="GZ31" s="1"/>
      <c r="HA31" s="1"/>
      <c r="HB31" s="1"/>
      <c r="HC31" s="1"/>
      <c r="HD31" s="1"/>
      <c r="HE31" s="1"/>
      <c r="HF31" s="1"/>
      <c r="HG31" s="1"/>
      <c r="HI31" s="314" t="s">
        <v>531</v>
      </c>
      <c r="HJ31" s="314"/>
      <c r="HK31" s="1"/>
      <c r="HL31" s="1"/>
      <c r="HM31" s="1"/>
      <c r="HN31" s="1"/>
      <c r="HO31" s="1"/>
      <c r="HP31" s="1"/>
      <c r="HQ31" s="1"/>
      <c r="HR31" s="1"/>
      <c r="HS31" s="1"/>
      <c r="HT31" s="1"/>
      <c r="HU31" s="1"/>
      <c r="HV31" s="1"/>
      <c r="HW31" s="1"/>
      <c r="HX31" s="1"/>
      <c r="HY31" s="1"/>
      <c r="HZ31" s="1"/>
      <c r="IA31" s="1"/>
      <c r="IB31" s="1"/>
      <c r="IC31" s="1"/>
      <c r="ID31" s="1"/>
      <c r="IE31" s="1"/>
    </row>
    <row r="32" spans="1:239" ht="15">
      <c r="A32" s="300"/>
      <c r="B32" s="300"/>
      <c r="C32" s="1"/>
      <c r="D32" s="1"/>
      <c r="E32" s="1"/>
      <c r="F32" s="1"/>
      <c r="G32" s="1"/>
      <c r="H32" s="1"/>
      <c r="I32" s="1"/>
      <c r="J32" s="1"/>
      <c r="K32" s="1"/>
      <c r="L32" s="1"/>
      <c r="M32" s="1"/>
      <c r="N32" s="1"/>
      <c r="O32" s="1"/>
      <c r="P32" s="1"/>
      <c r="Q32" s="1"/>
      <c r="R32" s="1"/>
      <c r="S32" s="1"/>
      <c r="T32" s="1"/>
      <c r="U32" s="1"/>
      <c r="V32" s="1"/>
      <c r="W32" s="1"/>
      <c r="Y32" s="300"/>
      <c r="Z32" s="300"/>
      <c r="AA32" s="1"/>
      <c r="AB32" s="1"/>
      <c r="AC32" s="1"/>
      <c r="AD32" s="1"/>
      <c r="AE32" s="1"/>
      <c r="AF32" s="1"/>
      <c r="AG32" s="1"/>
      <c r="AH32" s="1"/>
      <c r="AI32" s="1"/>
      <c r="AJ32" s="1"/>
      <c r="AK32" s="1"/>
      <c r="AL32" s="1"/>
      <c r="AM32" s="1"/>
      <c r="AN32" s="1"/>
      <c r="AO32" s="1"/>
      <c r="AP32" s="1"/>
      <c r="AQ32" s="1"/>
      <c r="AR32" s="1"/>
      <c r="AS32" s="1"/>
      <c r="AT32" s="1"/>
      <c r="AU32" s="1"/>
      <c r="AW32" s="300"/>
      <c r="AX32" s="300"/>
      <c r="AY32" s="1"/>
      <c r="AZ32" s="1"/>
      <c r="BA32" s="1"/>
      <c r="BB32" s="1"/>
      <c r="BC32" s="1"/>
      <c r="BD32" s="1"/>
      <c r="BE32" s="1"/>
      <c r="BF32" s="1"/>
      <c r="BG32" s="1"/>
      <c r="BH32" s="1"/>
      <c r="BI32" s="1"/>
      <c r="BJ32" s="1"/>
      <c r="BK32" s="1"/>
      <c r="BL32" s="1"/>
      <c r="BM32" s="1"/>
      <c r="BN32" s="1"/>
      <c r="BO32" s="1"/>
      <c r="BP32" s="1"/>
      <c r="BQ32" s="1"/>
      <c r="BR32" s="1"/>
      <c r="BS32" s="1"/>
      <c r="BU32" s="300"/>
      <c r="BV32" s="300"/>
      <c r="BW32" s="1"/>
      <c r="BX32" s="1"/>
      <c r="BY32" s="1"/>
      <c r="BZ32" s="1"/>
      <c r="CA32" s="1"/>
      <c r="CB32" s="1"/>
      <c r="CC32" s="1"/>
      <c r="CD32" s="1"/>
      <c r="CE32" s="1"/>
      <c r="CF32" s="1"/>
      <c r="CG32" s="1"/>
      <c r="CH32" s="1"/>
      <c r="CI32" s="1"/>
      <c r="CJ32" s="1"/>
      <c r="CK32" s="1"/>
      <c r="CL32" s="1"/>
      <c r="CM32" s="1"/>
      <c r="CN32" s="1"/>
      <c r="CO32" s="1"/>
      <c r="CP32" s="1"/>
      <c r="CQ32" s="1"/>
      <c r="CS32" s="300"/>
      <c r="CT32" s="300"/>
      <c r="CU32" s="1"/>
      <c r="CV32" s="1"/>
      <c r="CW32" s="1"/>
      <c r="CX32" s="1"/>
      <c r="CY32" s="1"/>
      <c r="CZ32" s="1"/>
      <c r="DA32" s="1"/>
      <c r="DB32" s="1"/>
      <c r="DC32" s="1"/>
      <c r="DD32" s="1"/>
      <c r="DE32" s="1"/>
      <c r="DF32" s="1"/>
      <c r="DG32" s="1"/>
      <c r="DH32" s="1"/>
      <c r="DI32" s="1"/>
      <c r="DJ32" s="1"/>
      <c r="DK32" s="1"/>
      <c r="DL32" s="1"/>
      <c r="DM32" s="1"/>
      <c r="DN32" s="1"/>
      <c r="DO32" s="1"/>
      <c r="DQ32" s="300"/>
      <c r="DR32" s="300"/>
      <c r="DS32" s="1"/>
      <c r="DT32" s="1"/>
      <c r="DU32" s="1"/>
      <c r="DV32" s="1"/>
      <c r="DW32" s="1"/>
      <c r="DX32" s="1"/>
      <c r="DY32" s="1"/>
      <c r="DZ32" s="1"/>
      <c r="EA32" s="1"/>
      <c r="EB32" s="1"/>
      <c r="EC32" s="1"/>
      <c r="ED32" s="1"/>
      <c r="EE32" s="1"/>
      <c r="EF32" s="1"/>
      <c r="EG32" s="1"/>
      <c r="EH32" s="1"/>
      <c r="EI32" s="1"/>
      <c r="EJ32" s="1"/>
      <c r="EK32" s="1"/>
      <c r="EL32" s="1"/>
      <c r="EM32" s="1"/>
      <c r="EO32" s="300"/>
      <c r="EP32" s="300"/>
      <c r="EQ32" s="1"/>
      <c r="ER32" s="1"/>
      <c r="ES32" s="1"/>
      <c r="ET32" s="1"/>
      <c r="EU32" s="1"/>
      <c r="EV32" s="1"/>
      <c r="EW32" s="1"/>
      <c r="EX32" s="1"/>
      <c r="EY32" s="1"/>
      <c r="EZ32" s="1"/>
      <c r="FA32" s="1"/>
      <c r="FB32" s="1"/>
      <c r="FC32" s="1"/>
      <c r="FD32" s="1"/>
      <c r="FE32" s="1"/>
      <c r="FF32" s="1"/>
      <c r="FG32" s="1"/>
      <c r="FH32" s="1"/>
      <c r="FI32" s="1"/>
      <c r="FJ32" s="1"/>
      <c r="FK32" s="1"/>
      <c r="FM32" s="300"/>
      <c r="FN32" s="300"/>
      <c r="FO32" s="1"/>
      <c r="FP32" s="1"/>
      <c r="FQ32" s="1"/>
      <c r="FR32" s="1"/>
      <c r="FS32" s="1"/>
      <c r="FT32" s="1"/>
      <c r="FU32" s="1"/>
      <c r="FV32" s="1"/>
      <c r="FW32" s="1"/>
      <c r="FX32" s="1"/>
      <c r="FY32" s="1"/>
      <c r="FZ32" s="1"/>
      <c r="GA32" s="1"/>
      <c r="GB32" s="1"/>
      <c r="GC32" s="1"/>
      <c r="GD32" s="1"/>
      <c r="GE32" s="1"/>
      <c r="GF32" s="1"/>
      <c r="GG32" s="1"/>
      <c r="GH32" s="1"/>
      <c r="GI32" s="1"/>
      <c r="GK32" s="300"/>
      <c r="GL32" s="300"/>
      <c r="GM32" s="1"/>
      <c r="GN32" s="1"/>
      <c r="GO32" s="1"/>
      <c r="GP32" s="1"/>
      <c r="GQ32" s="1"/>
      <c r="GR32" s="1"/>
      <c r="GS32" s="1"/>
      <c r="GT32" s="1"/>
      <c r="GU32" s="1"/>
      <c r="GV32" s="1"/>
      <c r="GW32" s="1"/>
      <c r="GX32" s="1"/>
      <c r="GY32" s="1"/>
      <c r="GZ32" s="1"/>
      <c r="HA32" s="1"/>
      <c r="HB32" s="1"/>
      <c r="HC32" s="1"/>
      <c r="HD32" s="1"/>
      <c r="HE32" s="1"/>
      <c r="HF32" s="1"/>
      <c r="HG32" s="1"/>
      <c r="HI32" s="300"/>
      <c r="HJ32" s="300"/>
      <c r="HK32" s="1"/>
      <c r="HL32" s="1"/>
      <c r="HM32" s="1"/>
      <c r="HN32" s="1"/>
      <c r="HO32" s="1"/>
      <c r="HP32" s="1"/>
      <c r="HQ32" s="1"/>
      <c r="HR32" s="1"/>
      <c r="HS32" s="1"/>
      <c r="HT32" s="1"/>
      <c r="HU32" s="1"/>
      <c r="HV32" s="1"/>
      <c r="HW32" s="1"/>
      <c r="HX32" s="1"/>
      <c r="HY32" s="1"/>
      <c r="HZ32" s="1"/>
      <c r="IA32" s="1"/>
      <c r="IB32" s="1"/>
      <c r="IC32" s="1"/>
      <c r="ID32" s="1"/>
      <c r="IE32" s="1"/>
    </row>
    <row r="33" spans="1:239" ht="15">
      <c r="A33" s="300"/>
      <c r="B33" s="300"/>
      <c r="C33" s="1"/>
      <c r="D33" s="1"/>
      <c r="E33" s="1"/>
      <c r="F33" s="1"/>
      <c r="G33" s="1"/>
      <c r="H33" s="1"/>
      <c r="I33" s="1"/>
      <c r="J33" s="1"/>
      <c r="K33" s="1"/>
      <c r="L33" s="1"/>
      <c r="M33" s="1"/>
      <c r="N33" s="1"/>
      <c r="O33" s="1"/>
      <c r="P33" s="1"/>
      <c r="Q33" s="1"/>
      <c r="R33" s="1"/>
      <c r="S33" s="1"/>
      <c r="T33" s="1"/>
      <c r="U33" s="1"/>
      <c r="V33" s="1"/>
      <c r="W33" s="1"/>
      <c r="Y33" s="300"/>
      <c r="Z33" s="300"/>
      <c r="AA33" s="1"/>
      <c r="AB33" s="1"/>
      <c r="AC33" s="1"/>
      <c r="AD33" s="1"/>
      <c r="AE33" s="1"/>
      <c r="AF33" s="1"/>
      <c r="AG33" s="1"/>
      <c r="AH33" s="1"/>
      <c r="AI33" s="1"/>
      <c r="AJ33" s="1"/>
      <c r="AK33" s="1"/>
      <c r="AL33" s="1"/>
      <c r="AM33" s="1"/>
      <c r="AN33" s="1"/>
      <c r="AO33" s="1"/>
      <c r="AP33" s="1"/>
      <c r="AQ33" s="1"/>
      <c r="AR33" s="1"/>
      <c r="AS33" s="1"/>
      <c r="AT33" s="1"/>
      <c r="AU33" s="1"/>
      <c r="AW33" s="300"/>
      <c r="AX33" s="300"/>
      <c r="AY33" s="1"/>
      <c r="AZ33" s="1"/>
      <c r="BA33" s="1"/>
      <c r="BB33" s="1"/>
      <c r="BC33" s="1"/>
      <c r="BD33" s="1"/>
      <c r="BE33" s="1"/>
      <c r="BF33" s="1"/>
      <c r="BG33" s="1"/>
      <c r="BH33" s="1"/>
      <c r="BI33" s="1"/>
      <c r="BJ33" s="1"/>
      <c r="BK33" s="1"/>
      <c r="BL33" s="1"/>
      <c r="BM33" s="1"/>
      <c r="BN33" s="1"/>
      <c r="BO33" s="1"/>
      <c r="BP33" s="1"/>
      <c r="BQ33" s="1"/>
      <c r="BR33" s="1"/>
      <c r="BS33" s="1"/>
      <c r="BU33" s="300"/>
      <c r="BV33" s="300"/>
      <c r="BW33" s="1"/>
      <c r="BX33" s="1"/>
      <c r="BY33" s="1"/>
      <c r="BZ33" s="1"/>
      <c r="CA33" s="1"/>
      <c r="CB33" s="1"/>
      <c r="CC33" s="1"/>
      <c r="CD33" s="1"/>
      <c r="CE33" s="1"/>
      <c r="CF33" s="1"/>
      <c r="CG33" s="1"/>
      <c r="CH33" s="1"/>
      <c r="CI33" s="1"/>
      <c r="CJ33" s="1"/>
      <c r="CK33" s="1"/>
      <c r="CL33" s="1"/>
      <c r="CM33" s="1"/>
      <c r="CN33" s="1"/>
      <c r="CO33" s="1"/>
      <c r="CP33" s="1"/>
      <c r="CQ33" s="1"/>
      <c r="CS33" s="300"/>
      <c r="CT33" s="300"/>
      <c r="CU33" s="1"/>
      <c r="CV33" s="1"/>
      <c r="CW33" s="1"/>
      <c r="CX33" s="1"/>
      <c r="CY33" s="1"/>
      <c r="CZ33" s="1"/>
      <c r="DA33" s="1"/>
      <c r="DB33" s="1"/>
      <c r="DC33" s="1"/>
      <c r="DD33" s="1"/>
      <c r="DE33" s="1"/>
      <c r="DF33" s="1"/>
      <c r="DG33" s="1"/>
      <c r="DH33" s="1"/>
      <c r="DI33" s="1"/>
      <c r="DJ33" s="1"/>
      <c r="DK33" s="1"/>
      <c r="DL33" s="1"/>
      <c r="DM33" s="1"/>
      <c r="DN33" s="1"/>
      <c r="DO33" s="1"/>
      <c r="DQ33" s="300"/>
      <c r="DR33" s="300"/>
      <c r="DS33" s="1"/>
      <c r="DT33" s="1"/>
      <c r="DU33" s="1"/>
      <c r="DV33" s="1"/>
      <c r="DW33" s="1"/>
      <c r="DX33" s="1"/>
      <c r="DY33" s="1"/>
      <c r="DZ33" s="1"/>
      <c r="EA33" s="1"/>
      <c r="EB33" s="1"/>
      <c r="EC33" s="1"/>
      <c r="ED33" s="1"/>
      <c r="EE33" s="1"/>
      <c r="EF33" s="1"/>
      <c r="EG33" s="1"/>
      <c r="EH33" s="1"/>
      <c r="EI33" s="1"/>
      <c r="EJ33" s="1"/>
      <c r="EK33" s="1"/>
      <c r="EL33" s="1"/>
      <c r="EM33" s="1"/>
      <c r="EO33" s="300"/>
      <c r="EP33" s="300"/>
      <c r="EQ33" s="1"/>
      <c r="ER33" s="1"/>
      <c r="ES33" s="1"/>
      <c r="ET33" s="1"/>
      <c r="EU33" s="1"/>
      <c r="EV33" s="1"/>
      <c r="EW33" s="1"/>
      <c r="EX33" s="1"/>
      <c r="EY33" s="1"/>
      <c r="EZ33" s="1"/>
      <c r="FA33" s="1"/>
      <c r="FB33" s="1"/>
      <c r="FC33" s="1"/>
      <c r="FD33" s="1"/>
      <c r="FE33" s="1"/>
      <c r="FF33" s="1"/>
      <c r="FG33" s="1"/>
      <c r="FH33" s="1"/>
      <c r="FI33" s="1"/>
      <c r="FJ33" s="1"/>
      <c r="FK33" s="1"/>
      <c r="FM33" s="300"/>
      <c r="FN33" s="300"/>
      <c r="FO33" s="1"/>
      <c r="FP33" s="1"/>
      <c r="FQ33" s="1"/>
      <c r="FR33" s="1"/>
      <c r="FS33" s="1"/>
      <c r="FT33" s="1"/>
      <c r="FU33" s="1"/>
      <c r="FV33" s="1"/>
      <c r="FW33" s="1"/>
      <c r="FX33" s="1"/>
      <c r="FY33" s="1"/>
      <c r="FZ33" s="1"/>
      <c r="GA33" s="1"/>
      <c r="GB33" s="1"/>
      <c r="GC33" s="1"/>
      <c r="GD33" s="1"/>
      <c r="GE33" s="1"/>
      <c r="GF33" s="1"/>
      <c r="GG33" s="1"/>
      <c r="GH33" s="1"/>
      <c r="GI33" s="1"/>
      <c r="GK33" s="300"/>
      <c r="GL33" s="300"/>
      <c r="GM33" s="1"/>
      <c r="GN33" s="1"/>
      <c r="GO33" s="1"/>
      <c r="GP33" s="1"/>
      <c r="GQ33" s="1"/>
      <c r="GR33" s="1"/>
      <c r="GS33" s="1"/>
      <c r="GT33" s="1"/>
      <c r="GU33" s="1"/>
      <c r="GV33" s="1"/>
      <c r="GW33" s="1"/>
      <c r="GX33" s="1"/>
      <c r="GY33" s="1"/>
      <c r="GZ33" s="1"/>
      <c r="HA33" s="1"/>
      <c r="HB33" s="1"/>
      <c r="HC33" s="1"/>
      <c r="HD33" s="1"/>
      <c r="HE33" s="1"/>
      <c r="HF33" s="1"/>
      <c r="HG33" s="1"/>
      <c r="HI33" s="300"/>
      <c r="HJ33" s="300"/>
      <c r="HK33" s="1"/>
      <c r="HL33" s="1"/>
      <c r="HM33" s="1"/>
      <c r="HN33" s="1"/>
      <c r="HO33" s="1"/>
      <c r="HP33" s="1"/>
      <c r="HQ33" s="1"/>
      <c r="HR33" s="1"/>
      <c r="HS33" s="1"/>
      <c r="HT33" s="1"/>
      <c r="HU33" s="1"/>
      <c r="HV33" s="1"/>
      <c r="HW33" s="1"/>
      <c r="HX33" s="1"/>
      <c r="HY33" s="1"/>
      <c r="HZ33" s="1"/>
      <c r="IA33" s="1"/>
      <c r="IB33" s="1"/>
      <c r="IC33" s="1"/>
      <c r="ID33" s="1"/>
      <c r="IE33" s="1"/>
    </row>
    <row r="34" spans="1:239" ht="15">
      <c r="A34" s="300"/>
      <c r="B34" s="300"/>
      <c r="C34" s="1"/>
      <c r="D34" s="1"/>
      <c r="E34" s="1"/>
      <c r="F34" s="1"/>
      <c r="G34" s="1"/>
      <c r="H34" s="1"/>
      <c r="I34" s="1"/>
      <c r="J34" s="1"/>
      <c r="K34" s="1"/>
      <c r="L34" s="1"/>
      <c r="M34" s="1"/>
      <c r="N34" s="1"/>
      <c r="O34" s="1"/>
      <c r="P34" s="1"/>
      <c r="Q34" s="1"/>
      <c r="R34" s="1"/>
      <c r="S34" s="1"/>
      <c r="T34" s="1"/>
      <c r="U34" s="1"/>
      <c r="V34" s="1"/>
      <c r="W34" s="1"/>
      <c r="Y34" s="300"/>
      <c r="Z34" s="300"/>
      <c r="AA34" s="1"/>
      <c r="AB34" s="1"/>
      <c r="AC34" s="1"/>
      <c r="AD34" s="1"/>
      <c r="AE34" s="1"/>
      <c r="AF34" s="1"/>
      <c r="AG34" s="1"/>
      <c r="AH34" s="1"/>
      <c r="AI34" s="1"/>
      <c r="AJ34" s="1"/>
      <c r="AK34" s="1"/>
      <c r="AL34" s="1"/>
      <c r="AM34" s="1"/>
      <c r="AN34" s="1"/>
      <c r="AO34" s="1"/>
      <c r="AP34" s="1"/>
      <c r="AQ34" s="1"/>
      <c r="AR34" s="1"/>
      <c r="AS34" s="1"/>
      <c r="AT34" s="1"/>
      <c r="AU34" s="1"/>
      <c r="AW34" s="300"/>
      <c r="AX34" s="300"/>
      <c r="AY34" s="1"/>
      <c r="AZ34" s="1"/>
      <c r="BA34" s="1"/>
      <c r="BB34" s="1"/>
      <c r="BC34" s="1"/>
      <c r="BD34" s="1"/>
      <c r="BE34" s="1"/>
      <c r="BF34" s="1"/>
      <c r="BG34" s="1"/>
      <c r="BH34" s="1"/>
      <c r="BI34" s="1"/>
      <c r="BJ34" s="1"/>
      <c r="BK34" s="1"/>
      <c r="BL34" s="1"/>
      <c r="BM34" s="1"/>
      <c r="BN34" s="1"/>
      <c r="BO34" s="1"/>
      <c r="BP34" s="1"/>
      <c r="BQ34" s="1"/>
      <c r="BR34" s="1"/>
      <c r="BS34" s="1"/>
      <c r="BU34" s="300"/>
      <c r="BV34" s="300"/>
      <c r="BW34" s="1"/>
      <c r="BX34" s="1"/>
      <c r="BY34" s="1"/>
      <c r="BZ34" s="1"/>
      <c r="CA34" s="1"/>
      <c r="CB34" s="1"/>
      <c r="CC34" s="1"/>
      <c r="CD34" s="1"/>
      <c r="CE34" s="1"/>
      <c r="CF34" s="1"/>
      <c r="CG34" s="1"/>
      <c r="CH34" s="1"/>
      <c r="CI34" s="1"/>
      <c r="CJ34" s="1"/>
      <c r="CK34" s="1"/>
      <c r="CL34" s="1"/>
      <c r="CM34" s="1"/>
      <c r="CN34" s="1"/>
      <c r="CO34" s="1"/>
      <c r="CP34" s="1"/>
      <c r="CQ34" s="1"/>
      <c r="CS34" s="300"/>
      <c r="CT34" s="300"/>
      <c r="CU34" s="1"/>
      <c r="CV34" s="1"/>
      <c r="CW34" s="1"/>
      <c r="CX34" s="1"/>
      <c r="CY34" s="1"/>
      <c r="CZ34" s="1"/>
      <c r="DA34" s="1"/>
      <c r="DB34" s="1"/>
      <c r="DC34" s="1"/>
      <c r="DD34" s="1"/>
      <c r="DE34" s="1"/>
      <c r="DF34" s="1"/>
      <c r="DG34" s="1"/>
      <c r="DH34" s="1"/>
      <c r="DI34" s="1"/>
      <c r="DJ34" s="1"/>
      <c r="DK34" s="1"/>
      <c r="DL34" s="1"/>
      <c r="DM34" s="1"/>
      <c r="DN34" s="1"/>
      <c r="DO34" s="1"/>
      <c r="DQ34" s="300"/>
      <c r="DR34" s="300"/>
      <c r="DS34" s="1"/>
      <c r="DT34" s="1"/>
      <c r="DU34" s="1"/>
      <c r="DV34" s="1"/>
      <c r="DW34" s="1"/>
      <c r="DX34" s="1"/>
      <c r="DY34" s="1"/>
      <c r="DZ34" s="1"/>
      <c r="EA34" s="1"/>
      <c r="EB34" s="1"/>
      <c r="EC34" s="1"/>
      <c r="ED34" s="1"/>
      <c r="EE34" s="1"/>
      <c r="EF34" s="1"/>
      <c r="EG34" s="1"/>
      <c r="EH34" s="1"/>
      <c r="EI34" s="1"/>
      <c r="EJ34" s="1"/>
      <c r="EK34" s="1"/>
      <c r="EL34" s="1"/>
      <c r="EM34" s="1"/>
      <c r="EO34" s="300"/>
      <c r="EP34" s="300"/>
      <c r="EQ34" s="1"/>
      <c r="ER34" s="1"/>
      <c r="ES34" s="1"/>
      <c r="ET34" s="1"/>
      <c r="EU34" s="1"/>
      <c r="EV34" s="1"/>
      <c r="EW34" s="1"/>
      <c r="EX34" s="1"/>
      <c r="EY34" s="1"/>
      <c r="EZ34" s="1"/>
      <c r="FA34" s="1"/>
      <c r="FB34" s="1"/>
      <c r="FC34" s="1"/>
      <c r="FD34" s="1"/>
      <c r="FE34" s="1"/>
      <c r="FF34" s="1"/>
      <c r="FG34" s="1"/>
      <c r="FH34" s="1"/>
      <c r="FI34" s="1"/>
      <c r="FJ34" s="1"/>
      <c r="FK34" s="1"/>
      <c r="FM34" s="300"/>
      <c r="FN34" s="300"/>
      <c r="FO34" s="1"/>
      <c r="FP34" s="1"/>
      <c r="FQ34" s="1"/>
      <c r="FR34" s="1"/>
      <c r="FS34" s="1"/>
      <c r="FT34" s="1"/>
      <c r="FU34" s="1"/>
      <c r="FV34" s="1"/>
      <c r="FW34" s="1"/>
      <c r="FX34" s="1"/>
      <c r="FY34" s="1"/>
      <c r="FZ34" s="1"/>
      <c r="GA34" s="1"/>
      <c r="GB34" s="1"/>
      <c r="GC34" s="1"/>
      <c r="GD34" s="1"/>
      <c r="GE34" s="1"/>
      <c r="GF34" s="1"/>
      <c r="GG34" s="1"/>
      <c r="GH34" s="1"/>
      <c r="GI34" s="1"/>
      <c r="GK34" s="300"/>
      <c r="GL34" s="300"/>
      <c r="GM34" s="1"/>
      <c r="GN34" s="1"/>
      <c r="GO34" s="1"/>
      <c r="GP34" s="1"/>
      <c r="GQ34" s="1"/>
      <c r="GR34" s="1"/>
      <c r="GS34" s="1"/>
      <c r="GT34" s="1"/>
      <c r="GU34" s="1"/>
      <c r="GV34" s="1"/>
      <c r="GW34" s="1"/>
      <c r="GX34" s="1"/>
      <c r="GY34" s="1"/>
      <c r="GZ34" s="1"/>
      <c r="HA34" s="1"/>
      <c r="HB34" s="1"/>
      <c r="HC34" s="1"/>
      <c r="HD34" s="1"/>
      <c r="HE34" s="1"/>
      <c r="HF34" s="1"/>
      <c r="HG34" s="1"/>
      <c r="HI34" s="300"/>
      <c r="HJ34" s="300"/>
      <c r="HK34" s="1"/>
      <c r="HL34" s="1"/>
      <c r="HM34" s="1"/>
      <c r="HN34" s="1"/>
      <c r="HO34" s="1"/>
      <c r="HP34" s="1"/>
      <c r="HQ34" s="1"/>
      <c r="HR34" s="1"/>
      <c r="HS34" s="1"/>
      <c r="HT34" s="1"/>
      <c r="HU34" s="1"/>
      <c r="HV34" s="1"/>
      <c r="HW34" s="1"/>
      <c r="HX34" s="1"/>
      <c r="HY34" s="1"/>
      <c r="HZ34" s="1"/>
      <c r="IA34" s="1"/>
      <c r="IB34" s="1"/>
      <c r="IC34" s="1"/>
      <c r="ID34" s="1"/>
      <c r="IE34" s="1"/>
    </row>
    <row r="35" spans="1:239" ht="15">
      <c r="A35" s="300"/>
      <c r="B35" s="300"/>
      <c r="C35" s="1"/>
      <c r="D35" s="1"/>
      <c r="E35" s="1"/>
      <c r="F35" s="1"/>
      <c r="G35" s="1"/>
      <c r="H35" s="1"/>
      <c r="I35" s="1"/>
      <c r="J35" s="1"/>
      <c r="K35" s="1"/>
      <c r="L35" s="1"/>
      <c r="M35" s="1"/>
      <c r="N35" s="1"/>
      <c r="O35" s="1"/>
      <c r="P35" s="1"/>
      <c r="Q35" s="1"/>
      <c r="R35" s="1"/>
      <c r="S35" s="1"/>
      <c r="T35" s="1"/>
      <c r="U35" s="1"/>
      <c r="V35" s="1"/>
      <c r="W35" s="1"/>
      <c r="Y35" s="300"/>
      <c r="Z35" s="300"/>
      <c r="AA35" s="1"/>
      <c r="AB35" s="1"/>
      <c r="AC35" s="1"/>
      <c r="AD35" s="1"/>
      <c r="AE35" s="1"/>
      <c r="AF35" s="1"/>
      <c r="AG35" s="1"/>
      <c r="AH35" s="1"/>
      <c r="AI35" s="1"/>
      <c r="AJ35" s="1"/>
      <c r="AK35" s="1"/>
      <c r="AL35" s="1"/>
      <c r="AM35" s="1"/>
      <c r="AN35" s="1"/>
      <c r="AO35" s="1"/>
      <c r="AP35" s="1"/>
      <c r="AQ35" s="1"/>
      <c r="AR35" s="1"/>
      <c r="AS35" s="1"/>
      <c r="AT35" s="1"/>
      <c r="AU35" s="1"/>
      <c r="AW35" s="300"/>
      <c r="AX35" s="300"/>
      <c r="AY35" s="1"/>
      <c r="AZ35" s="1"/>
      <c r="BA35" s="1"/>
      <c r="BB35" s="1"/>
      <c r="BC35" s="1"/>
      <c r="BD35" s="1"/>
      <c r="BE35" s="1"/>
      <c r="BF35" s="1"/>
      <c r="BG35" s="1"/>
      <c r="BH35" s="1"/>
      <c r="BI35" s="1"/>
      <c r="BJ35" s="1"/>
      <c r="BK35" s="1"/>
      <c r="BL35" s="1"/>
      <c r="BM35" s="1"/>
      <c r="BN35" s="1"/>
      <c r="BO35" s="1"/>
      <c r="BP35" s="1"/>
      <c r="BQ35" s="1"/>
      <c r="BR35" s="1"/>
      <c r="BS35" s="1"/>
      <c r="BU35" s="300"/>
      <c r="BV35" s="300"/>
      <c r="BW35" s="1"/>
      <c r="BX35" s="1"/>
      <c r="BY35" s="1"/>
      <c r="BZ35" s="1"/>
      <c r="CA35" s="1"/>
      <c r="CB35" s="1"/>
      <c r="CC35" s="1"/>
      <c r="CD35" s="1"/>
      <c r="CE35" s="1"/>
      <c r="CF35" s="1"/>
      <c r="CG35" s="1"/>
      <c r="CH35" s="1"/>
      <c r="CI35" s="1"/>
      <c r="CJ35" s="1"/>
      <c r="CK35" s="1"/>
      <c r="CL35" s="1"/>
      <c r="CM35" s="1"/>
      <c r="CN35" s="1"/>
      <c r="CO35" s="1"/>
      <c r="CP35" s="1"/>
      <c r="CQ35" s="1"/>
      <c r="CS35" s="300"/>
      <c r="CT35" s="300"/>
      <c r="CU35" s="1"/>
      <c r="CV35" s="1"/>
      <c r="CW35" s="1"/>
      <c r="CX35" s="1"/>
      <c r="CY35" s="1"/>
      <c r="CZ35" s="1"/>
      <c r="DA35" s="1"/>
      <c r="DB35" s="1"/>
      <c r="DC35" s="1"/>
      <c r="DD35" s="1"/>
      <c r="DE35" s="1"/>
      <c r="DF35" s="1"/>
      <c r="DG35" s="1"/>
      <c r="DH35" s="1"/>
      <c r="DI35" s="1"/>
      <c r="DJ35" s="1"/>
      <c r="DK35" s="1"/>
      <c r="DL35" s="1"/>
      <c r="DM35" s="1"/>
      <c r="DN35" s="1"/>
      <c r="DO35" s="1"/>
      <c r="DQ35" s="300"/>
      <c r="DR35" s="300"/>
      <c r="DS35" s="1"/>
      <c r="DT35" s="1"/>
      <c r="DU35" s="1"/>
      <c r="DV35" s="1"/>
      <c r="DW35" s="1"/>
      <c r="DX35" s="1"/>
      <c r="DY35" s="1"/>
      <c r="DZ35" s="1"/>
      <c r="EA35" s="1"/>
      <c r="EB35" s="1"/>
      <c r="EC35" s="1"/>
      <c r="ED35" s="1"/>
      <c r="EE35" s="1"/>
      <c r="EF35" s="1"/>
      <c r="EG35" s="1"/>
      <c r="EH35" s="1"/>
      <c r="EI35" s="1"/>
      <c r="EJ35" s="1"/>
      <c r="EK35" s="1"/>
      <c r="EL35" s="1"/>
      <c r="EM35" s="1"/>
      <c r="EO35" s="300"/>
      <c r="EP35" s="300"/>
      <c r="EQ35" s="1"/>
      <c r="ER35" s="1"/>
      <c r="ES35" s="1"/>
      <c r="ET35" s="1"/>
      <c r="EU35" s="1"/>
      <c r="EV35" s="1"/>
      <c r="EW35" s="1"/>
      <c r="EX35" s="1"/>
      <c r="EY35" s="1"/>
      <c r="EZ35" s="1"/>
      <c r="FA35" s="1"/>
      <c r="FB35" s="1"/>
      <c r="FC35" s="1"/>
      <c r="FD35" s="1"/>
      <c r="FE35" s="1"/>
      <c r="FF35" s="1"/>
      <c r="FG35" s="1"/>
      <c r="FH35" s="1"/>
      <c r="FI35" s="1"/>
      <c r="FJ35" s="1"/>
      <c r="FK35" s="1"/>
      <c r="FM35" s="300"/>
      <c r="FN35" s="300"/>
      <c r="FO35" s="1"/>
      <c r="FP35" s="1"/>
      <c r="FQ35" s="1"/>
      <c r="FR35" s="1"/>
      <c r="FS35" s="1"/>
      <c r="FT35" s="1"/>
      <c r="FU35" s="1"/>
      <c r="FV35" s="1"/>
      <c r="FW35" s="1"/>
      <c r="FX35" s="1"/>
      <c r="FY35" s="1"/>
      <c r="FZ35" s="1"/>
      <c r="GA35" s="1"/>
      <c r="GB35" s="1"/>
      <c r="GC35" s="1"/>
      <c r="GD35" s="1"/>
      <c r="GE35" s="1"/>
      <c r="GF35" s="1"/>
      <c r="GG35" s="1"/>
      <c r="GH35" s="1"/>
      <c r="GI35" s="1"/>
      <c r="GK35" s="300"/>
      <c r="GL35" s="300"/>
      <c r="GM35" s="1"/>
      <c r="GN35" s="1"/>
      <c r="GO35" s="1"/>
      <c r="GP35" s="1"/>
      <c r="GQ35" s="1"/>
      <c r="GR35" s="1"/>
      <c r="GS35" s="1"/>
      <c r="GT35" s="1"/>
      <c r="GU35" s="1"/>
      <c r="GV35" s="1"/>
      <c r="GW35" s="1"/>
      <c r="GX35" s="1"/>
      <c r="GY35" s="1"/>
      <c r="GZ35" s="1"/>
      <c r="HA35" s="1"/>
      <c r="HB35" s="1"/>
      <c r="HC35" s="1"/>
      <c r="HD35" s="1"/>
      <c r="HE35" s="1"/>
      <c r="HF35" s="1"/>
      <c r="HG35" s="1"/>
      <c r="HI35" s="300"/>
      <c r="HJ35" s="300"/>
      <c r="HK35" s="1"/>
      <c r="HL35" s="1"/>
      <c r="HM35" s="1"/>
      <c r="HN35" s="1"/>
      <c r="HO35" s="1"/>
      <c r="HP35" s="1"/>
      <c r="HQ35" s="1"/>
      <c r="HR35" s="1"/>
      <c r="HS35" s="1"/>
      <c r="HT35" s="1"/>
      <c r="HU35" s="1"/>
      <c r="HV35" s="1"/>
      <c r="HW35" s="1"/>
      <c r="HX35" s="1"/>
      <c r="HY35" s="1"/>
      <c r="HZ35" s="1"/>
      <c r="IA35" s="1"/>
      <c r="IB35" s="1"/>
      <c r="IC35" s="1"/>
      <c r="ID35" s="1"/>
      <c r="IE35" s="1"/>
    </row>
    <row r="36" spans="1:239" ht="15">
      <c r="A36" s="300"/>
      <c r="B36" s="300"/>
      <c r="C36" s="1"/>
      <c r="D36" s="1"/>
      <c r="E36" s="1"/>
      <c r="F36" s="1"/>
      <c r="G36" s="1"/>
      <c r="H36" s="1"/>
      <c r="I36" s="1"/>
      <c r="J36" s="1"/>
      <c r="K36" s="1"/>
      <c r="L36" s="1"/>
      <c r="M36" s="1"/>
      <c r="N36" s="1"/>
      <c r="O36" s="1"/>
      <c r="P36" s="1"/>
      <c r="Q36" s="1"/>
      <c r="R36" s="1"/>
      <c r="S36" s="1"/>
      <c r="T36" s="1"/>
      <c r="U36" s="1"/>
      <c r="V36" s="1"/>
      <c r="W36" s="1"/>
      <c r="Y36" s="300"/>
      <c r="Z36" s="300"/>
      <c r="AA36" s="1"/>
      <c r="AB36" s="1"/>
      <c r="AC36" s="1"/>
      <c r="AD36" s="1"/>
      <c r="AE36" s="1"/>
      <c r="AF36" s="1"/>
      <c r="AG36" s="1"/>
      <c r="AH36" s="1"/>
      <c r="AI36" s="1"/>
      <c r="AJ36" s="1"/>
      <c r="AK36" s="1"/>
      <c r="AL36" s="1"/>
      <c r="AM36" s="1"/>
      <c r="AN36" s="1"/>
      <c r="AO36" s="1"/>
      <c r="AP36" s="1"/>
      <c r="AQ36" s="1"/>
      <c r="AR36" s="1"/>
      <c r="AS36" s="1"/>
      <c r="AT36" s="1"/>
      <c r="AU36" s="1"/>
      <c r="AW36" s="300"/>
      <c r="AX36" s="300"/>
      <c r="AY36" s="1"/>
      <c r="AZ36" s="1"/>
      <c r="BA36" s="1"/>
      <c r="BB36" s="1"/>
      <c r="BC36" s="1"/>
      <c r="BD36" s="1"/>
      <c r="BE36" s="1"/>
      <c r="BF36" s="1"/>
      <c r="BG36" s="1"/>
      <c r="BH36" s="1"/>
      <c r="BI36" s="1"/>
      <c r="BJ36" s="1"/>
      <c r="BK36" s="1"/>
      <c r="BL36" s="1"/>
      <c r="BM36" s="1"/>
      <c r="BN36" s="1"/>
      <c r="BO36" s="1"/>
      <c r="BP36" s="1"/>
      <c r="BQ36" s="1"/>
      <c r="BR36" s="1"/>
      <c r="BS36" s="1"/>
      <c r="BU36" s="300"/>
      <c r="BV36" s="300"/>
      <c r="BW36" s="1"/>
      <c r="BX36" s="1"/>
      <c r="BY36" s="1"/>
      <c r="BZ36" s="1"/>
      <c r="CA36" s="1"/>
      <c r="CB36" s="1"/>
      <c r="CC36" s="1"/>
      <c r="CD36" s="1"/>
      <c r="CE36" s="1"/>
      <c r="CF36" s="1"/>
      <c r="CG36" s="1"/>
      <c r="CH36" s="1"/>
      <c r="CI36" s="1"/>
      <c r="CJ36" s="1"/>
      <c r="CK36" s="1"/>
      <c r="CL36" s="1"/>
      <c r="CM36" s="1"/>
      <c r="CN36" s="1"/>
      <c r="CO36" s="1"/>
      <c r="CP36" s="1"/>
      <c r="CQ36" s="1"/>
      <c r="CS36" s="300"/>
      <c r="CT36" s="300"/>
      <c r="CU36" s="1"/>
      <c r="CV36" s="1"/>
      <c r="CW36" s="1"/>
      <c r="CX36" s="1"/>
      <c r="CY36" s="1"/>
      <c r="CZ36" s="1"/>
      <c r="DA36" s="1"/>
      <c r="DB36" s="1"/>
      <c r="DC36" s="1"/>
      <c r="DD36" s="1"/>
      <c r="DE36" s="1"/>
      <c r="DF36" s="1"/>
      <c r="DG36" s="1"/>
      <c r="DH36" s="1"/>
      <c r="DI36" s="1"/>
      <c r="DJ36" s="1"/>
      <c r="DK36" s="1"/>
      <c r="DL36" s="1"/>
      <c r="DM36" s="1"/>
      <c r="DN36" s="1"/>
      <c r="DO36" s="1"/>
      <c r="DQ36" s="300"/>
      <c r="DR36" s="300"/>
      <c r="DS36" s="1"/>
      <c r="DT36" s="1"/>
      <c r="DU36" s="1"/>
      <c r="DV36" s="1"/>
      <c r="DW36" s="1"/>
      <c r="DX36" s="1"/>
      <c r="DY36" s="1"/>
      <c r="DZ36" s="1"/>
      <c r="EA36" s="1"/>
      <c r="EB36" s="1"/>
      <c r="EC36" s="1"/>
      <c r="ED36" s="1"/>
      <c r="EE36" s="1"/>
      <c r="EF36" s="1"/>
      <c r="EG36" s="1"/>
      <c r="EH36" s="1"/>
      <c r="EI36" s="1"/>
      <c r="EJ36" s="1"/>
      <c r="EK36" s="1"/>
      <c r="EL36" s="1"/>
      <c r="EM36" s="1"/>
      <c r="EO36" s="300"/>
      <c r="EP36" s="300"/>
      <c r="EQ36" s="1"/>
      <c r="ER36" s="1"/>
      <c r="ES36" s="1"/>
      <c r="ET36" s="1"/>
      <c r="EU36" s="1"/>
      <c r="EV36" s="1"/>
      <c r="EW36" s="1"/>
      <c r="EX36" s="1"/>
      <c r="EY36" s="1"/>
      <c r="EZ36" s="1"/>
      <c r="FA36" s="1"/>
      <c r="FB36" s="1"/>
      <c r="FC36" s="1"/>
      <c r="FD36" s="1"/>
      <c r="FE36" s="1"/>
      <c r="FF36" s="1"/>
      <c r="FG36" s="1"/>
      <c r="FH36" s="1"/>
      <c r="FI36" s="1"/>
      <c r="FJ36" s="1"/>
      <c r="FK36" s="1"/>
      <c r="FM36" s="300"/>
      <c r="FN36" s="300"/>
      <c r="FO36" s="1"/>
      <c r="FP36" s="1"/>
      <c r="FQ36" s="1"/>
      <c r="FR36" s="1"/>
      <c r="FS36" s="1"/>
      <c r="FT36" s="1"/>
      <c r="FU36" s="1"/>
      <c r="FV36" s="1"/>
      <c r="FW36" s="1"/>
      <c r="FX36" s="1"/>
      <c r="FY36" s="1"/>
      <c r="FZ36" s="1"/>
      <c r="GA36" s="1"/>
      <c r="GB36" s="1"/>
      <c r="GC36" s="1"/>
      <c r="GD36" s="1"/>
      <c r="GE36" s="1"/>
      <c r="GF36" s="1"/>
      <c r="GG36" s="1"/>
      <c r="GH36" s="1"/>
      <c r="GI36" s="1"/>
      <c r="GK36" s="300"/>
      <c r="GL36" s="300"/>
      <c r="GM36" s="1"/>
      <c r="GN36" s="1"/>
      <c r="GO36" s="1"/>
      <c r="GP36" s="1"/>
      <c r="GQ36" s="1"/>
      <c r="GR36" s="1"/>
      <c r="GS36" s="1"/>
      <c r="GT36" s="1"/>
      <c r="GU36" s="1"/>
      <c r="GV36" s="1"/>
      <c r="GW36" s="1"/>
      <c r="GX36" s="1"/>
      <c r="GY36" s="1"/>
      <c r="GZ36" s="1"/>
      <c r="HA36" s="1"/>
      <c r="HB36" s="1"/>
      <c r="HC36" s="1"/>
      <c r="HD36" s="1"/>
      <c r="HE36" s="1"/>
      <c r="HF36" s="1"/>
      <c r="HG36" s="1"/>
      <c r="HI36" s="300"/>
      <c r="HJ36" s="300"/>
      <c r="HK36" s="1"/>
      <c r="HL36" s="1"/>
      <c r="HM36" s="1"/>
      <c r="HN36" s="1"/>
      <c r="HO36" s="1"/>
      <c r="HP36" s="1"/>
      <c r="HQ36" s="1"/>
      <c r="HR36" s="1"/>
      <c r="HS36" s="1"/>
      <c r="HT36" s="1"/>
      <c r="HU36" s="1"/>
      <c r="HV36" s="1"/>
      <c r="HW36" s="1"/>
      <c r="HX36" s="1"/>
      <c r="HY36" s="1"/>
      <c r="HZ36" s="1"/>
      <c r="IA36" s="1"/>
      <c r="IB36" s="1"/>
      <c r="IC36" s="1"/>
      <c r="ID36" s="1"/>
      <c r="IE36" s="1"/>
    </row>
    <row r="37" spans="1:239" ht="15">
      <c r="A37" s="300"/>
      <c r="B37" s="300"/>
      <c r="C37" s="1"/>
      <c r="D37" s="1"/>
      <c r="E37" s="1"/>
      <c r="F37" s="1"/>
      <c r="G37" s="1"/>
      <c r="H37" s="1"/>
      <c r="I37" s="1"/>
      <c r="J37" s="1"/>
      <c r="K37" s="1"/>
      <c r="L37" s="1"/>
      <c r="M37" s="1"/>
      <c r="N37" s="1"/>
      <c r="O37" s="1"/>
      <c r="P37" s="1"/>
      <c r="Q37" s="1"/>
      <c r="R37" s="1"/>
      <c r="S37" s="1"/>
      <c r="T37" s="1"/>
      <c r="U37" s="1"/>
      <c r="V37" s="1"/>
      <c r="W37" s="1"/>
      <c r="Y37" s="300"/>
      <c r="Z37" s="300"/>
      <c r="AA37" s="1"/>
      <c r="AB37" s="1"/>
      <c r="AC37" s="1"/>
      <c r="AD37" s="1"/>
      <c r="AE37" s="1"/>
      <c r="AF37" s="1"/>
      <c r="AG37" s="1"/>
      <c r="AH37" s="1"/>
      <c r="AI37" s="1"/>
      <c r="AJ37" s="1"/>
      <c r="AK37" s="1"/>
      <c r="AL37" s="1"/>
      <c r="AM37" s="1"/>
      <c r="AN37" s="1"/>
      <c r="AO37" s="1"/>
      <c r="AP37" s="1"/>
      <c r="AQ37" s="1"/>
      <c r="AR37" s="1"/>
      <c r="AS37" s="1"/>
      <c r="AT37" s="1"/>
      <c r="AU37" s="1"/>
      <c r="AW37" s="300"/>
      <c r="AX37" s="300"/>
      <c r="AY37" s="1"/>
      <c r="AZ37" s="1"/>
      <c r="BA37" s="1"/>
      <c r="BB37" s="1"/>
      <c r="BC37" s="1"/>
      <c r="BD37" s="1"/>
      <c r="BE37" s="1"/>
      <c r="BF37" s="1"/>
      <c r="BG37" s="1"/>
      <c r="BH37" s="1"/>
      <c r="BI37" s="1"/>
      <c r="BJ37" s="1"/>
      <c r="BK37" s="1"/>
      <c r="BL37" s="1"/>
      <c r="BM37" s="1"/>
      <c r="BN37" s="1"/>
      <c r="BO37" s="1"/>
      <c r="BP37" s="1"/>
      <c r="BQ37" s="1"/>
      <c r="BR37" s="1"/>
      <c r="BS37" s="1"/>
      <c r="BU37" s="300"/>
      <c r="BV37" s="300"/>
      <c r="BW37" s="1"/>
      <c r="BX37" s="1"/>
      <c r="BY37" s="1"/>
      <c r="BZ37" s="1"/>
      <c r="CA37" s="1"/>
      <c r="CB37" s="1"/>
      <c r="CC37" s="1"/>
      <c r="CD37" s="1"/>
      <c r="CE37" s="1"/>
      <c r="CF37" s="1"/>
      <c r="CG37" s="1"/>
      <c r="CH37" s="1"/>
      <c r="CI37" s="1"/>
      <c r="CJ37" s="1"/>
      <c r="CK37" s="1"/>
      <c r="CL37" s="1"/>
      <c r="CM37" s="1"/>
      <c r="CN37" s="1"/>
      <c r="CO37" s="1"/>
      <c r="CP37" s="1"/>
      <c r="CQ37" s="1"/>
      <c r="CS37" s="300"/>
      <c r="CT37" s="300"/>
      <c r="CU37" s="1"/>
      <c r="CV37" s="1"/>
      <c r="CW37" s="1"/>
      <c r="CX37" s="1"/>
      <c r="CY37" s="1"/>
      <c r="CZ37" s="1"/>
      <c r="DA37" s="1"/>
      <c r="DB37" s="1"/>
      <c r="DC37" s="1"/>
      <c r="DD37" s="1"/>
      <c r="DE37" s="1"/>
      <c r="DF37" s="1"/>
      <c r="DG37" s="1"/>
      <c r="DH37" s="1"/>
      <c r="DI37" s="1"/>
      <c r="DJ37" s="1"/>
      <c r="DK37" s="1"/>
      <c r="DL37" s="1"/>
      <c r="DM37" s="1"/>
      <c r="DN37" s="1"/>
      <c r="DO37" s="1"/>
      <c r="DQ37" s="300"/>
      <c r="DR37" s="300"/>
      <c r="DS37" s="1"/>
      <c r="DT37" s="1"/>
      <c r="DU37" s="1"/>
      <c r="DV37" s="1"/>
      <c r="DW37" s="1"/>
      <c r="DX37" s="1"/>
      <c r="DY37" s="1"/>
      <c r="DZ37" s="1"/>
      <c r="EA37" s="1"/>
      <c r="EB37" s="1"/>
      <c r="EC37" s="1"/>
      <c r="ED37" s="1"/>
      <c r="EE37" s="1"/>
      <c r="EF37" s="1"/>
      <c r="EG37" s="1"/>
      <c r="EH37" s="1"/>
      <c r="EI37" s="1"/>
      <c r="EJ37" s="1"/>
      <c r="EK37" s="1"/>
      <c r="EL37" s="1"/>
      <c r="EM37" s="1"/>
      <c r="EO37" s="300"/>
      <c r="EP37" s="300"/>
      <c r="EQ37" s="1"/>
      <c r="ER37" s="1"/>
      <c r="ES37" s="1"/>
      <c r="ET37" s="1"/>
      <c r="EU37" s="1"/>
      <c r="EV37" s="1"/>
      <c r="EW37" s="1"/>
      <c r="EX37" s="1"/>
      <c r="EY37" s="1"/>
      <c r="EZ37" s="1"/>
      <c r="FA37" s="1"/>
      <c r="FB37" s="1"/>
      <c r="FC37" s="1"/>
      <c r="FD37" s="1"/>
      <c r="FE37" s="1"/>
      <c r="FF37" s="1"/>
      <c r="FG37" s="1"/>
      <c r="FH37" s="1"/>
      <c r="FI37" s="1"/>
      <c r="FJ37" s="1"/>
      <c r="FK37" s="1"/>
      <c r="FM37" s="300"/>
      <c r="FN37" s="300"/>
      <c r="FO37" s="1"/>
      <c r="FP37" s="1"/>
      <c r="FQ37" s="1"/>
      <c r="FR37" s="1"/>
      <c r="FS37" s="1"/>
      <c r="FT37" s="1"/>
      <c r="FU37" s="1"/>
      <c r="FV37" s="1"/>
      <c r="FW37" s="1"/>
      <c r="FX37" s="1"/>
      <c r="FY37" s="1"/>
      <c r="FZ37" s="1"/>
      <c r="GA37" s="1"/>
      <c r="GB37" s="1"/>
      <c r="GC37" s="1"/>
      <c r="GD37" s="1"/>
      <c r="GE37" s="1"/>
      <c r="GF37" s="1"/>
      <c r="GG37" s="1"/>
      <c r="GH37" s="1"/>
      <c r="GI37" s="1"/>
      <c r="GK37" s="300"/>
      <c r="GL37" s="300"/>
      <c r="GM37" s="1"/>
      <c r="GN37" s="1"/>
      <c r="GO37" s="1"/>
      <c r="GP37" s="1"/>
      <c r="GQ37" s="1"/>
      <c r="GR37" s="1"/>
      <c r="GS37" s="1"/>
      <c r="GT37" s="1"/>
      <c r="GU37" s="1"/>
      <c r="GV37" s="1"/>
      <c r="GW37" s="1"/>
      <c r="GX37" s="1"/>
      <c r="GY37" s="1"/>
      <c r="GZ37" s="1"/>
      <c r="HA37" s="1"/>
      <c r="HB37" s="1"/>
      <c r="HC37" s="1"/>
      <c r="HD37" s="1"/>
      <c r="HE37" s="1"/>
      <c r="HF37" s="1"/>
      <c r="HG37" s="1"/>
      <c r="HI37" s="300"/>
      <c r="HJ37" s="300"/>
      <c r="HK37" s="1"/>
      <c r="HL37" s="1"/>
      <c r="HM37" s="1"/>
      <c r="HN37" s="1"/>
      <c r="HO37" s="1"/>
      <c r="HP37" s="1"/>
      <c r="HQ37" s="1"/>
      <c r="HR37" s="1"/>
      <c r="HS37" s="1"/>
      <c r="HT37" s="1"/>
      <c r="HU37" s="1"/>
      <c r="HV37" s="1"/>
      <c r="HW37" s="1"/>
      <c r="HX37" s="1"/>
      <c r="HY37" s="1"/>
      <c r="HZ37" s="1"/>
      <c r="IA37" s="1"/>
      <c r="IB37" s="1"/>
      <c r="IC37" s="1"/>
      <c r="ID37" s="1"/>
      <c r="IE37" s="1"/>
    </row>
    <row r="38" spans="1:239" ht="15">
      <c r="A38" s="300"/>
      <c r="B38" s="300"/>
      <c r="C38" s="1"/>
      <c r="D38" s="1"/>
      <c r="E38" s="1"/>
      <c r="F38" s="1"/>
      <c r="G38" s="1"/>
      <c r="H38" s="1"/>
      <c r="I38" s="1"/>
      <c r="J38" s="1"/>
      <c r="K38" s="1"/>
      <c r="L38" s="1"/>
      <c r="M38" s="1"/>
      <c r="N38" s="1"/>
      <c r="O38" s="1"/>
      <c r="P38" s="1"/>
      <c r="Q38" s="1"/>
      <c r="R38" s="1"/>
      <c r="S38" s="1"/>
      <c r="T38" s="1"/>
      <c r="U38" s="1"/>
      <c r="V38" s="1"/>
      <c r="W38" s="1"/>
      <c r="Y38" s="300"/>
      <c r="Z38" s="300"/>
      <c r="AA38" s="1"/>
      <c r="AB38" s="1"/>
      <c r="AC38" s="1"/>
      <c r="AD38" s="1"/>
      <c r="AE38" s="1"/>
      <c r="AF38" s="1"/>
      <c r="AG38" s="1"/>
      <c r="AH38" s="1"/>
      <c r="AI38" s="1"/>
      <c r="AJ38" s="1"/>
      <c r="AK38" s="1"/>
      <c r="AL38" s="1"/>
      <c r="AM38" s="1"/>
      <c r="AN38" s="1"/>
      <c r="AO38" s="1"/>
      <c r="AP38" s="1"/>
      <c r="AQ38" s="1"/>
      <c r="AR38" s="1"/>
      <c r="AS38" s="1"/>
      <c r="AT38" s="1"/>
      <c r="AU38" s="1"/>
      <c r="AW38" s="300"/>
      <c r="AX38" s="300"/>
      <c r="AY38" s="1"/>
      <c r="AZ38" s="1"/>
      <c r="BA38" s="1"/>
      <c r="BB38" s="1"/>
      <c r="BC38" s="1"/>
      <c r="BD38" s="1"/>
      <c r="BE38" s="1"/>
      <c r="BF38" s="1"/>
      <c r="BG38" s="1"/>
      <c r="BH38" s="1"/>
      <c r="BI38" s="1"/>
      <c r="BJ38" s="1"/>
      <c r="BK38" s="1"/>
      <c r="BL38" s="1"/>
      <c r="BM38" s="1"/>
      <c r="BN38" s="1"/>
      <c r="BO38" s="1"/>
      <c r="BP38" s="1"/>
      <c r="BQ38" s="1"/>
      <c r="BR38" s="1"/>
      <c r="BS38" s="1"/>
      <c r="BU38" s="300"/>
      <c r="BV38" s="300"/>
      <c r="BW38" s="1"/>
      <c r="BX38" s="1"/>
      <c r="BY38" s="1"/>
      <c r="BZ38" s="1"/>
      <c r="CA38" s="1"/>
      <c r="CB38" s="1"/>
      <c r="CC38" s="1"/>
      <c r="CD38" s="1"/>
      <c r="CE38" s="1"/>
      <c r="CF38" s="1"/>
      <c r="CG38" s="1"/>
      <c r="CH38" s="1"/>
      <c r="CI38" s="1"/>
      <c r="CJ38" s="1"/>
      <c r="CK38" s="1"/>
      <c r="CL38" s="1"/>
      <c r="CM38" s="1"/>
      <c r="CN38" s="1"/>
      <c r="CO38" s="1"/>
      <c r="CP38" s="1"/>
      <c r="CQ38" s="1"/>
      <c r="CS38" s="300"/>
      <c r="CT38" s="300"/>
      <c r="CU38" s="1"/>
      <c r="CV38" s="1"/>
      <c r="CW38" s="1"/>
      <c r="CX38" s="1"/>
      <c r="CY38" s="1"/>
      <c r="CZ38" s="1"/>
      <c r="DA38" s="1"/>
      <c r="DB38" s="1"/>
      <c r="DC38" s="1"/>
      <c r="DD38" s="1"/>
      <c r="DE38" s="1"/>
      <c r="DF38" s="1"/>
      <c r="DG38" s="1"/>
      <c r="DH38" s="1"/>
      <c r="DI38" s="1"/>
      <c r="DJ38" s="1"/>
      <c r="DK38" s="1"/>
      <c r="DL38" s="1"/>
      <c r="DM38" s="1"/>
      <c r="DN38" s="1"/>
      <c r="DO38" s="1"/>
      <c r="DQ38" s="300"/>
      <c r="DR38" s="300"/>
      <c r="DS38" s="1"/>
      <c r="DT38" s="1"/>
      <c r="DU38" s="1"/>
      <c r="DV38" s="1"/>
      <c r="DW38" s="1"/>
      <c r="DX38" s="1"/>
      <c r="DY38" s="1"/>
      <c r="DZ38" s="1"/>
      <c r="EA38" s="1"/>
      <c r="EB38" s="1"/>
      <c r="EC38" s="1"/>
      <c r="ED38" s="1"/>
      <c r="EE38" s="1"/>
      <c r="EF38" s="1"/>
      <c r="EG38" s="1"/>
      <c r="EH38" s="1"/>
      <c r="EI38" s="1"/>
      <c r="EJ38" s="1"/>
      <c r="EK38" s="1"/>
      <c r="EL38" s="1"/>
      <c r="EM38" s="1"/>
      <c r="EO38" s="300"/>
      <c r="EP38" s="300"/>
      <c r="EQ38" s="1"/>
      <c r="ER38" s="1"/>
      <c r="ES38" s="1"/>
      <c r="ET38" s="1"/>
      <c r="EU38" s="1"/>
      <c r="EV38" s="1"/>
      <c r="EW38" s="1"/>
      <c r="EX38" s="1"/>
      <c r="EY38" s="1"/>
      <c r="EZ38" s="1"/>
      <c r="FA38" s="1"/>
      <c r="FB38" s="1"/>
      <c r="FC38" s="1"/>
      <c r="FD38" s="1"/>
      <c r="FE38" s="1"/>
      <c r="FF38" s="1"/>
      <c r="FG38" s="1"/>
      <c r="FH38" s="1"/>
      <c r="FI38" s="1"/>
      <c r="FJ38" s="1"/>
      <c r="FK38" s="1"/>
      <c r="FM38" s="300"/>
      <c r="FN38" s="300"/>
      <c r="FO38" s="1"/>
      <c r="FP38" s="1"/>
      <c r="FQ38" s="1"/>
      <c r="FR38" s="1"/>
      <c r="FS38" s="1"/>
      <c r="FT38" s="1"/>
      <c r="FU38" s="1"/>
      <c r="FV38" s="1"/>
      <c r="FW38" s="1"/>
      <c r="FX38" s="1"/>
      <c r="FY38" s="1"/>
      <c r="FZ38" s="1"/>
      <c r="GA38" s="1"/>
      <c r="GB38" s="1"/>
      <c r="GC38" s="1"/>
      <c r="GD38" s="1"/>
      <c r="GE38" s="1"/>
      <c r="GF38" s="1"/>
      <c r="GG38" s="1"/>
      <c r="GH38" s="1"/>
      <c r="GI38" s="1"/>
      <c r="GK38" s="300"/>
      <c r="GL38" s="300"/>
      <c r="GM38" s="1"/>
      <c r="GN38" s="1"/>
      <c r="GO38" s="1"/>
      <c r="GP38" s="1"/>
      <c r="GQ38" s="1"/>
      <c r="GR38" s="1"/>
      <c r="GS38" s="1"/>
      <c r="GT38" s="1"/>
      <c r="GU38" s="1"/>
      <c r="GV38" s="1"/>
      <c r="GW38" s="1"/>
      <c r="GX38" s="1"/>
      <c r="GY38" s="1"/>
      <c r="GZ38" s="1"/>
      <c r="HA38" s="1"/>
      <c r="HB38" s="1"/>
      <c r="HC38" s="1"/>
      <c r="HD38" s="1"/>
      <c r="HE38" s="1"/>
      <c r="HF38" s="1"/>
      <c r="HG38" s="1"/>
      <c r="HI38" s="300"/>
      <c r="HJ38" s="300"/>
      <c r="HK38" s="1"/>
      <c r="HL38" s="1"/>
      <c r="HM38" s="1"/>
      <c r="HN38" s="1"/>
      <c r="HO38" s="1"/>
      <c r="HP38" s="1"/>
      <c r="HQ38" s="1"/>
      <c r="HR38" s="1"/>
      <c r="HS38" s="1"/>
      <c r="HT38" s="1"/>
      <c r="HU38" s="1"/>
      <c r="HV38" s="1"/>
      <c r="HW38" s="1"/>
      <c r="HX38" s="1"/>
      <c r="HY38" s="1"/>
      <c r="HZ38" s="1"/>
      <c r="IA38" s="1"/>
      <c r="IB38" s="1"/>
      <c r="IC38" s="1"/>
      <c r="ID38" s="1"/>
      <c r="IE38" s="1"/>
    </row>
    <row r="39" spans="1:239" ht="15">
      <c r="A39" s="300"/>
      <c r="B39" s="300"/>
      <c r="C39" s="1"/>
      <c r="D39" s="1"/>
      <c r="E39" s="1"/>
      <c r="F39" s="1"/>
      <c r="G39" s="1"/>
      <c r="H39" s="1"/>
      <c r="I39" s="1"/>
      <c r="J39" s="1"/>
      <c r="K39" s="1"/>
      <c r="L39" s="1"/>
      <c r="M39" s="1"/>
      <c r="N39" s="1"/>
      <c r="O39" s="1"/>
      <c r="P39" s="1"/>
      <c r="Q39" s="1"/>
      <c r="R39" s="1"/>
      <c r="S39" s="1"/>
      <c r="T39" s="1"/>
      <c r="U39" s="1"/>
      <c r="V39" s="1"/>
      <c r="W39" s="1"/>
      <c r="Y39" s="300"/>
      <c r="Z39" s="300"/>
      <c r="AA39" s="1"/>
      <c r="AB39" s="1"/>
      <c r="AC39" s="1"/>
      <c r="AD39" s="1"/>
      <c r="AE39" s="1"/>
      <c r="AF39" s="1"/>
      <c r="AG39" s="1"/>
      <c r="AH39" s="1"/>
      <c r="AI39" s="1"/>
      <c r="AJ39" s="1"/>
      <c r="AK39" s="1"/>
      <c r="AL39" s="1"/>
      <c r="AM39" s="1"/>
      <c r="AN39" s="1"/>
      <c r="AO39" s="1"/>
      <c r="AP39" s="1"/>
      <c r="AQ39" s="1"/>
      <c r="AR39" s="1"/>
      <c r="AS39" s="1"/>
      <c r="AT39" s="1"/>
      <c r="AU39" s="1"/>
      <c r="AW39" s="300"/>
      <c r="AX39" s="300"/>
      <c r="AY39" s="1"/>
      <c r="AZ39" s="1"/>
      <c r="BA39" s="1"/>
      <c r="BB39" s="1"/>
      <c r="BC39" s="1"/>
      <c r="BD39" s="1"/>
      <c r="BE39" s="1"/>
      <c r="BF39" s="1"/>
      <c r="BG39" s="1"/>
      <c r="BH39" s="1"/>
      <c r="BI39" s="1"/>
      <c r="BJ39" s="1"/>
      <c r="BK39" s="1"/>
      <c r="BL39" s="1"/>
      <c r="BM39" s="1"/>
      <c r="BN39" s="1"/>
      <c r="BO39" s="1"/>
      <c r="BP39" s="1"/>
      <c r="BQ39" s="1"/>
      <c r="BR39" s="1"/>
      <c r="BS39" s="1"/>
      <c r="BU39" s="300"/>
      <c r="BV39" s="300"/>
      <c r="BW39" s="1"/>
      <c r="BX39" s="1"/>
      <c r="BY39" s="1"/>
      <c r="BZ39" s="1"/>
      <c r="CA39" s="1"/>
      <c r="CB39" s="1"/>
      <c r="CC39" s="1"/>
      <c r="CD39" s="1"/>
      <c r="CE39" s="1"/>
      <c r="CF39" s="1"/>
      <c r="CG39" s="1"/>
      <c r="CH39" s="1"/>
      <c r="CI39" s="1"/>
      <c r="CJ39" s="1"/>
      <c r="CK39" s="1"/>
      <c r="CL39" s="1"/>
      <c r="CM39" s="1"/>
      <c r="CN39" s="1"/>
      <c r="CO39" s="1"/>
      <c r="CP39" s="1"/>
      <c r="CQ39" s="1"/>
      <c r="CS39" s="300"/>
      <c r="CT39" s="300"/>
      <c r="CU39" s="1"/>
      <c r="CV39" s="1"/>
      <c r="CW39" s="1"/>
      <c r="CX39" s="1"/>
      <c r="CY39" s="1"/>
      <c r="CZ39" s="1"/>
      <c r="DA39" s="1"/>
      <c r="DB39" s="1"/>
      <c r="DC39" s="1"/>
      <c r="DD39" s="1"/>
      <c r="DE39" s="1"/>
      <c r="DF39" s="1"/>
      <c r="DG39" s="1"/>
      <c r="DH39" s="1"/>
      <c r="DI39" s="1"/>
      <c r="DJ39" s="1"/>
      <c r="DK39" s="1"/>
      <c r="DL39" s="1"/>
      <c r="DM39" s="1"/>
      <c r="DN39" s="1"/>
      <c r="DO39" s="1"/>
      <c r="DQ39" s="300"/>
      <c r="DR39" s="300"/>
      <c r="DS39" s="1"/>
      <c r="DT39" s="1"/>
      <c r="DU39" s="1"/>
      <c r="DV39" s="1"/>
      <c r="DW39" s="1"/>
      <c r="DX39" s="1"/>
      <c r="DY39" s="1"/>
      <c r="DZ39" s="1"/>
      <c r="EA39" s="1"/>
      <c r="EB39" s="1"/>
      <c r="EC39" s="1"/>
      <c r="ED39" s="1"/>
      <c r="EE39" s="1"/>
      <c r="EF39" s="1"/>
      <c r="EG39" s="1"/>
      <c r="EH39" s="1"/>
      <c r="EI39" s="1"/>
      <c r="EJ39" s="1"/>
      <c r="EK39" s="1"/>
      <c r="EL39" s="1"/>
      <c r="EM39" s="1"/>
      <c r="EO39" s="300"/>
      <c r="EP39" s="300"/>
      <c r="EQ39" s="1"/>
      <c r="ER39" s="1"/>
      <c r="ES39" s="1"/>
      <c r="ET39" s="1"/>
      <c r="EU39" s="1"/>
      <c r="EV39" s="1"/>
      <c r="EW39" s="1"/>
      <c r="EX39" s="1"/>
      <c r="EY39" s="1"/>
      <c r="EZ39" s="1"/>
      <c r="FA39" s="1"/>
      <c r="FB39" s="1"/>
      <c r="FC39" s="1"/>
      <c r="FD39" s="1"/>
      <c r="FE39" s="1"/>
      <c r="FF39" s="1"/>
      <c r="FG39" s="1"/>
      <c r="FH39" s="1"/>
      <c r="FI39" s="1"/>
      <c r="FJ39" s="1"/>
      <c r="FK39" s="1"/>
      <c r="FM39" s="300"/>
      <c r="FN39" s="300"/>
      <c r="FO39" s="1"/>
      <c r="FP39" s="1"/>
      <c r="FQ39" s="1"/>
      <c r="FR39" s="1"/>
      <c r="FS39" s="1"/>
      <c r="FT39" s="1"/>
      <c r="FU39" s="1"/>
      <c r="FV39" s="1"/>
      <c r="FW39" s="1"/>
      <c r="FX39" s="1"/>
      <c r="FY39" s="1"/>
      <c r="FZ39" s="1"/>
      <c r="GA39" s="1"/>
      <c r="GB39" s="1"/>
      <c r="GC39" s="1"/>
      <c r="GD39" s="1"/>
      <c r="GE39" s="1"/>
      <c r="GF39" s="1"/>
      <c r="GG39" s="1"/>
      <c r="GH39" s="1"/>
      <c r="GI39" s="1"/>
      <c r="GK39" s="300"/>
      <c r="GL39" s="300"/>
      <c r="GM39" s="1"/>
      <c r="GN39" s="1"/>
      <c r="GO39" s="1"/>
      <c r="GP39" s="1"/>
      <c r="GQ39" s="1"/>
      <c r="GR39" s="1"/>
      <c r="GS39" s="1"/>
      <c r="GT39" s="1"/>
      <c r="GU39" s="1"/>
      <c r="GV39" s="1"/>
      <c r="GW39" s="1"/>
      <c r="GX39" s="1"/>
      <c r="GY39" s="1"/>
      <c r="GZ39" s="1"/>
      <c r="HA39" s="1"/>
      <c r="HB39" s="1"/>
      <c r="HC39" s="1"/>
      <c r="HD39" s="1"/>
      <c r="HE39" s="1"/>
      <c r="HF39" s="1"/>
      <c r="HG39" s="1"/>
      <c r="HI39" s="300"/>
      <c r="HJ39" s="300"/>
      <c r="HK39" s="1"/>
      <c r="HL39" s="1"/>
      <c r="HM39" s="1"/>
      <c r="HN39" s="1"/>
      <c r="HO39" s="1"/>
      <c r="HP39" s="1"/>
      <c r="HQ39" s="1"/>
      <c r="HR39" s="1"/>
      <c r="HS39" s="1"/>
      <c r="HT39" s="1"/>
      <c r="HU39" s="1"/>
      <c r="HV39" s="1"/>
      <c r="HW39" s="1"/>
      <c r="HX39" s="1"/>
      <c r="HY39" s="1"/>
      <c r="HZ39" s="1"/>
      <c r="IA39" s="1"/>
      <c r="IB39" s="1"/>
      <c r="IC39" s="1"/>
      <c r="ID39" s="1"/>
      <c r="IE39" s="1"/>
    </row>
    <row r="40" spans="1:239" ht="15">
      <c r="A40" s="300"/>
      <c r="B40" s="300"/>
      <c r="C40" s="1"/>
      <c r="D40" s="1"/>
      <c r="E40" s="1"/>
      <c r="F40" s="1"/>
      <c r="G40" s="1"/>
      <c r="H40" s="1"/>
      <c r="I40" s="1"/>
      <c r="J40" s="1"/>
      <c r="K40" s="1"/>
      <c r="L40" s="1"/>
      <c r="M40" s="1"/>
      <c r="N40" s="1"/>
      <c r="O40" s="1"/>
      <c r="P40" s="1"/>
      <c r="Q40" s="1"/>
      <c r="R40" s="1"/>
      <c r="S40" s="1"/>
      <c r="T40" s="1"/>
      <c r="U40" s="1"/>
      <c r="V40" s="1"/>
      <c r="W40" s="1"/>
      <c r="Y40" s="300"/>
      <c r="Z40" s="300"/>
      <c r="AA40" s="1"/>
      <c r="AB40" s="1"/>
      <c r="AC40" s="1"/>
      <c r="AD40" s="1"/>
      <c r="AE40" s="1"/>
      <c r="AF40" s="1"/>
      <c r="AG40" s="1"/>
      <c r="AH40" s="1"/>
      <c r="AI40" s="1"/>
      <c r="AJ40" s="1"/>
      <c r="AK40" s="1"/>
      <c r="AL40" s="1"/>
      <c r="AM40" s="1"/>
      <c r="AN40" s="1"/>
      <c r="AO40" s="1"/>
      <c r="AP40" s="1"/>
      <c r="AQ40" s="1"/>
      <c r="AR40" s="1"/>
      <c r="AS40" s="1"/>
      <c r="AT40" s="1"/>
      <c r="AU40" s="1"/>
      <c r="AW40" s="300"/>
      <c r="AX40" s="300"/>
      <c r="AY40" s="1"/>
      <c r="AZ40" s="1"/>
      <c r="BA40" s="1"/>
      <c r="BB40" s="1"/>
      <c r="BC40" s="1"/>
      <c r="BD40" s="1"/>
      <c r="BE40" s="1"/>
      <c r="BF40" s="1"/>
      <c r="BG40" s="1"/>
      <c r="BH40" s="1"/>
      <c r="BI40" s="1"/>
      <c r="BJ40" s="1"/>
      <c r="BK40" s="1"/>
      <c r="BL40" s="1"/>
      <c r="BM40" s="1"/>
      <c r="BN40" s="1"/>
      <c r="BO40" s="1"/>
      <c r="BP40" s="1"/>
      <c r="BQ40" s="1"/>
      <c r="BR40" s="1"/>
      <c r="BS40" s="1"/>
      <c r="BU40" s="300"/>
      <c r="BV40" s="300"/>
      <c r="BW40" s="1"/>
      <c r="BX40" s="1"/>
      <c r="BY40" s="1"/>
      <c r="BZ40" s="1"/>
      <c r="CA40" s="1"/>
      <c r="CB40" s="1"/>
      <c r="CC40" s="1"/>
      <c r="CD40" s="1"/>
      <c r="CE40" s="1"/>
      <c r="CF40" s="1"/>
      <c r="CG40" s="1"/>
      <c r="CH40" s="1"/>
      <c r="CI40" s="1"/>
      <c r="CJ40" s="1"/>
      <c r="CK40" s="1"/>
      <c r="CL40" s="1"/>
      <c r="CM40" s="1"/>
      <c r="CN40" s="1"/>
      <c r="CO40" s="1"/>
      <c r="CP40" s="1"/>
      <c r="CQ40" s="1"/>
      <c r="CS40" s="300"/>
      <c r="CT40" s="300"/>
      <c r="CU40" s="1"/>
      <c r="CV40" s="1"/>
      <c r="CW40" s="1"/>
      <c r="CX40" s="1"/>
      <c r="CY40" s="1"/>
      <c r="CZ40" s="1"/>
      <c r="DA40" s="1"/>
      <c r="DB40" s="1"/>
      <c r="DC40" s="1"/>
      <c r="DD40" s="1"/>
      <c r="DE40" s="1"/>
      <c r="DF40" s="1"/>
      <c r="DG40" s="1"/>
      <c r="DH40" s="1"/>
      <c r="DI40" s="1"/>
      <c r="DJ40" s="1"/>
      <c r="DK40" s="1"/>
      <c r="DL40" s="1"/>
      <c r="DM40" s="1"/>
      <c r="DN40" s="1"/>
      <c r="DO40" s="1"/>
      <c r="DQ40" s="300"/>
      <c r="DR40" s="300"/>
      <c r="DS40" s="1"/>
      <c r="DT40" s="1"/>
      <c r="DU40" s="1"/>
      <c r="DV40" s="1"/>
      <c r="DW40" s="1"/>
      <c r="DX40" s="1"/>
      <c r="DY40" s="1"/>
      <c r="DZ40" s="1"/>
      <c r="EA40" s="1"/>
      <c r="EB40" s="1"/>
      <c r="EC40" s="1"/>
      <c r="ED40" s="1"/>
      <c r="EE40" s="1"/>
      <c r="EF40" s="1"/>
      <c r="EG40" s="1"/>
      <c r="EH40" s="1"/>
      <c r="EI40" s="1"/>
      <c r="EJ40" s="1"/>
      <c r="EK40" s="1"/>
      <c r="EL40" s="1"/>
      <c r="EM40" s="1"/>
      <c r="EO40" s="300"/>
      <c r="EP40" s="300"/>
      <c r="EQ40" s="1"/>
      <c r="ER40" s="1"/>
      <c r="ES40" s="1"/>
      <c r="ET40" s="1"/>
      <c r="EU40" s="1"/>
      <c r="EV40" s="1"/>
      <c r="EW40" s="1"/>
      <c r="EX40" s="1"/>
      <c r="EY40" s="1"/>
      <c r="EZ40" s="1"/>
      <c r="FA40" s="1"/>
      <c r="FB40" s="1"/>
      <c r="FC40" s="1"/>
      <c r="FD40" s="1"/>
      <c r="FE40" s="1"/>
      <c r="FF40" s="1"/>
      <c r="FG40" s="1"/>
      <c r="FH40" s="1"/>
      <c r="FI40" s="1"/>
      <c r="FJ40" s="1"/>
      <c r="FK40" s="1"/>
      <c r="FM40" s="300"/>
      <c r="FN40" s="300"/>
      <c r="FO40" s="1"/>
      <c r="FP40" s="1"/>
      <c r="FQ40" s="1"/>
      <c r="FR40" s="1"/>
      <c r="FS40" s="1"/>
      <c r="FT40" s="1"/>
      <c r="FU40" s="1"/>
      <c r="FV40" s="1"/>
      <c r="FW40" s="1"/>
      <c r="FX40" s="1"/>
      <c r="FY40" s="1"/>
      <c r="FZ40" s="1"/>
      <c r="GA40" s="1"/>
      <c r="GB40" s="1"/>
      <c r="GC40" s="1"/>
      <c r="GD40" s="1"/>
      <c r="GE40" s="1"/>
      <c r="GF40" s="1"/>
      <c r="GG40" s="1"/>
      <c r="GH40" s="1"/>
      <c r="GI40" s="1"/>
      <c r="GK40" s="300"/>
      <c r="GL40" s="300"/>
      <c r="GM40" s="1"/>
      <c r="GN40" s="1"/>
      <c r="GO40" s="1"/>
      <c r="GP40" s="1"/>
      <c r="GQ40" s="1"/>
      <c r="GR40" s="1"/>
      <c r="GS40" s="1"/>
      <c r="GT40" s="1"/>
      <c r="GU40" s="1"/>
      <c r="GV40" s="1"/>
      <c r="GW40" s="1"/>
      <c r="GX40" s="1"/>
      <c r="GY40" s="1"/>
      <c r="GZ40" s="1"/>
      <c r="HA40" s="1"/>
      <c r="HB40" s="1"/>
      <c r="HC40" s="1"/>
      <c r="HD40" s="1"/>
      <c r="HE40" s="1"/>
      <c r="HF40" s="1"/>
      <c r="HG40" s="1"/>
      <c r="HI40" s="300"/>
      <c r="HJ40" s="300"/>
      <c r="HK40" s="1"/>
      <c r="HL40" s="1"/>
      <c r="HM40" s="1"/>
      <c r="HN40" s="1"/>
      <c r="HO40" s="1"/>
      <c r="HP40" s="1"/>
      <c r="HQ40" s="1"/>
      <c r="HR40" s="1"/>
      <c r="HS40" s="1"/>
      <c r="HT40" s="1"/>
      <c r="HU40" s="1"/>
      <c r="HV40" s="1"/>
      <c r="HW40" s="1"/>
      <c r="HX40" s="1"/>
      <c r="HY40" s="1"/>
      <c r="HZ40" s="1"/>
      <c r="IA40" s="1"/>
      <c r="IB40" s="1"/>
      <c r="IC40" s="1"/>
      <c r="ID40" s="1"/>
      <c r="IE40" s="1"/>
    </row>
    <row r="41" spans="1:239" ht="15">
      <c r="A41" s="300"/>
      <c r="B41" s="300"/>
      <c r="C41" s="1"/>
      <c r="D41" s="1"/>
      <c r="E41" s="1"/>
      <c r="F41" s="1"/>
      <c r="G41" s="1"/>
      <c r="H41" s="1"/>
      <c r="I41" s="1"/>
      <c r="J41" s="1"/>
      <c r="K41" s="1"/>
      <c r="L41" s="1"/>
      <c r="M41" s="1"/>
      <c r="N41" s="1"/>
      <c r="O41" s="1"/>
      <c r="P41" s="1"/>
      <c r="Q41" s="1"/>
      <c r="R41" s="1"/>
      <c r="S41" s="1"/>
      <c r="T41" s="1"/>
      <c r="U41" s="1"/>
      <c r="V41" s="1"/>
      <c r="W41" s="1"/>
      <c r="Y41" s="300"/>
      <c r="Z41" s="300"/>
      <c r="AA41" s="1"/>
      <c r="AB41" s="1"/>
      <c r="AC41" s="1"/>
      <c r="AD41" s="1"/>
      <c r="AE41" s="1"/>
      <c r="AF41" s="1"/>
      <c r="AG41" s="1"/>
      <c r="AH41" s="1"/>
      <c r="AI41" s="1"/>
      <c r="AJ41" s="1"/>
      <c r="AK41" s="1"/>
      <c r="AL41" s="1"/>
      <c r="AM41" s="1"/>
      <c r="AN41" s="1"/>
      <c r="AO41" s="1"/>
      <c r="AP41" s="1"/>
      <c r="AQ41" s="1"/>
      <c r="AR41" s="1"/>
      <c r="AS41" s="1"/>
      <c r="AT41" s="1"/>
      <c r="AU41" s="1"/>
      <c r="AW41" s="300"/>
      <c r="AX41" s="300"/>
      <c r="AY41" s="1"/>
      <c r="AZ41" s="1"/>
      <c r="BA41" s="1"/>
      <c r="BB41" s="1"/>
      <c r="BC41" s="1"/>
      <c r="BD41" s="1"/>
      <c r="BE41" s="1"/>
      <c r="BF41" s="1"/>
      <c r="BG41" s="1"/>
      <c r="BH41" s="1"/>
      <c r="BI41" s="1"/>
      <c r="BJ41" s="1"/>
      <c r="BK41" s="1"/>
      <c r="BL41" s="1"/>
      <c r="BM41" s="1"/>
      <c r="BN41" s="1"/>
      <c r="BO41" s="1"/>
      <c r="BP41" s="1"/>
      <c r="BQ41" s="1"/>
      <c r="BR41" s="1"/>
      <c r="BS41" s="1"/>
      <c r="BU41" s="300"/>
      <c r="BV41" s="300"/>
      <c r="BW41" s="1"/>
      <c r="BX41" s="1"/>
      <c r="BY41" s="1"/>
      <c r="BZ41" s="1"/>
      <c r="CA41" s="1"/>
      <c r="CB41" s="1"/>
      <c r="CC41" s="1"/>
      <c r="CD41" s="1"/>
      <c r="CE41" s="1"/>
      <c r="CF41" s="1"/>
      <c r="CG41" s="1"/>
      <c r="CH41" s="1"/>
      <c r="CI41" s="1"/>
      <c r="CJ41" s="1"/>
      <c r="CK41" s="1"/>
      <c r="CL41" s="1"/>
      <c r="CM41" s="1"/>
      <c r="CN41" s="1"/>
      <c r="CO41" s="1"/>
      <c r="CP41" s="1"/>
      <c r="CQ41" s="1"/>
      <c r="CS41" s="300"/>
      <c r="CT41" s="300"/>
      <c r="CU41" s="1"/>
      <c r="CV41" s="1"/>
      <c r="CW41" s="1"/>
      <c r="CX41" s="1"/>
      <c r="CY41" s="1"/>
      <c r="CZ41" s="1"/>
      <c r="DA41" s="1"/>
      <c r="DB41" s="1"/>
      <c r="DC41" s="1"/>
      <c r="DD41" s="1"/>
      <c r="DE41" s="1"/>
      <c r="DF41" s="1"/>
      <c r="DG41" s="1"/>
      <c r="DH41" s="1"/>
      <c r="DI41" s="1"/>
      <c r="DJ41" s="1"/>
      <c r="DK41" s="1"/>
      <c r="DL41" s="1"/>
      <c r="DM41" s="1"/>
      <c r="DN41" s="1"/>
      <c r="DO41" s="1"/>
      <c r="DQ41" s="300"/>
      <c r="DR41" s="300"/>
      <c r="DS41" s="1"/>
      <c r="DT41" s="1"/>
      <c r="DU41" s="1"/>
      <c r="DV41" s="1"/>
      <c r="DW41" s="1"/>
      <c r="DX41" s="1"/>
      <c r="DY41" s="1"/>
      <c r="DZ41" s="1"/>
      <c r="EA41" s="1"/>
      <c r="EB41" s="1"/>
      <c r="EC41" s="1"/>
      <c r="ED41" s="1"/>
      <c r="EE41" s="1"/>
      <c r="EF41" s="1"/>
      <c r="EG41" s="1"/>
      <c r="EH41" s="1"/>
      <c r="EI41" s="1"/>
      <c r="EJ41" s="1"/>
      <c r="EK41" s="1"/>
      <c r="EL41" s="1"/>
      <c r="EM41" s="1"/>
      <c r="EO41" s="300"/>
      <c r="EP41" s="300"/>
      <c r="EQ41" s="1"/>
      <c r="ER41" s="1"/>
      <c r="ES41" s="1"/>
      <c r="ET41" s="1"/>
      <c r="EU41" s="1"/>
      <c r="EV41" s="1"/>
      <c r="EW41" s="1"/>
      <c r="EX41" s="1"/>
      <c r="EY41" s="1"/>
      <c r="EZ41" s="1"/>
      <c r="FA41" s="1"/>
      <c r="FB41" s="1"/>
      <c r="FC41" s="1"/>
      <c r="FD41" s="1"/>
      <c r="FE41" s="1"/>
      <c r="FF41" s="1"/>
      <c r="FG41" s="1"/>
      <c r="FH41" s="1"/>
      <c r="FI41" s="1"/>
      <c r="FJ41" s="1"/>
      <c r="FK41" s="1"/>
      <c r="FM41" s="300"/>
      <c r="FN41" s="300"/>
      <c r="FO41" s="1"/>
      <c r="FP41" s="1"/>
      <c r="FQ41" s="1"/>
      <c r="FR41" s="1"/>
      <c r="FS41" s="1"/>
      <c r="FT41" s="1"/>
      <c r="FU41" s="1"/>
      <c r="FV41" s="1"/>
      <c r="FW41" s="1"/>
      <c r="FX41" s="1"/>
      <c r="FY41" s="1"/>
      <c r="FZ41" s="1"/>
      <c r="GA41" s="1"/>
      <c r="GB41" s="1"/>
      <c r="GC41" s="1"/>
      <c r="GD41" s="1"/>
      <c r="GE41" s="1"/>
      <c r="GF41" s="1"/>
      <c r="GG41" s="1"/>
      <c r="GH41" s="1"/>
      <c r="GI41" s="1"/>
      <c r="GK41" s="300"/>
      <c r="GL41" s="300"/>
      <c r="GM41" s="1"/>
      <c r="GN41" s="1"/>
      <c r="GO41" s="1"/>
      <c r="GP41" s="1"/>
      <c r="GQ41" s="1"/>
      <c r="GR41" s="1"/>
      <c r="GS41" s="1"/>
      <c r="GT41" s="1"/>
      <c r="GU41" s="1"/>
      <c r="GV41" s="1"/>
      <c r="GW41" s="1"/>
      <c r="GX41" s="1"/>
      <c r="GY41" s="1"/>
      <c r="GZ41" s="1"/>
      <c r="HA41" s="1"/>
      <c r="HB41" s="1"/>
      <c r="HC41" s="1"/>
      <c r="HD41" s="1"/>
      <c r="HE41" s="1"/>
      <c r="HF41" s="1"/>
      <c r="HG41" s="1"/>
      <c r="HI41" s="300"/>
      <c r="HJ41" s="300"/>
      <c r="HK41" s="1"/>
      <c r="HL41" s="1"/>
      <c r="HM41" s="1"/>
      <c r="HN41" s="1"/>
      <c r="HO41" s="1"/>
      <c r="HP41" s="1"/>
      <c r="HQ41" s="1"/>
      <c r="HR41" s="1"/>
      <c r="HS41" s="1"/>
      <c r="HT41" s="1"/>
      <c r="HU41" s="1"/>
      <c r="HV41" s="1"/>
      <c r="HW41" s="1"/>
      <c r="HX41" s="1"/>
      <c r="HY41" s="1"/>
      <c r="HZ41" s="1"/>
      <c r="IA41" s="1"/>
      <c r="IB41" s="1"/>
      <c r="IC41" s="1"/>
      <c r="ID41" s="1"/>
      <c r="IE41" s="1"/>
    </row>
    <row r="42" spans="1:239" ht="15">
      <c r="A42" s="300"/>
      <c r="B42" s="300"/>
      <c r="C42" s="1"/>
      <c r="D42" s="1"/>
      <c r="E42" s="1"/>
      <c r="F42" s="1"/>
      <c r="G42" s="1"/>
      <c r="H42" s="1"/>
      <c r="I42" s="1"/>
      <c r="J42" s="1"/>
      <c r="K42" s="1"/>
      <c r="L42" s="1"/>
      <c r="M42" s="1"/>
      <c r="N42" s="1"/>
      <c r="O42" s="1"/>
      <c r="P42" s="1"/>
      <c r="Q42" s="1"/>
      <c r="R42" s="1"/>
      <c r="S42" s="1"/>
      <c r="T42" s="1"/>
      <c r="U42" s="1"/>
      <c r="V42" s="1"/>
      <c r="W42" s="1"/>
      <c r="Y42" s="300"/>
      <c r="Z42" s="300"/>
      <c r="AA42" s="1"/>
      <c r="AB42" s="1"/>
      <c r="AC42" s="1"/>
      <c r="AD42" s="1"/>
      <c r="AE42" s="1"/>
      <c r="AF42" s="1"/>
      <c r="AG42" s="1"/>
      <c r="AH42" s="1"/>
      <c r="AI42" s="1"/>
      <c r="AJ42" s="1"/>
      <c r="AK42" s="1"/>
      <c r="AL42" s="1"/>
      <c r="AM42" s="1"/>
      <c r="AN42" s="1"/>
      <c r="AO42" s="1"/>
      <c r="AP42" s="1"/>
      <c r="AQ42" s="1"/>
      <c r="AR42" s="1"/>
      <c r="AS42" s="1"/>
      <c r="AT42" s="1"/>
      <c r="AU42" s="1"/>
      <c r="AW42" s="300"/>
      <c r="AX42" s="300"/>
      <c r="AY42" s="1"/>
      <c r="AZ42" s="1"/>
      <c r="BA42" s="1"/>
      <c r="BB42" s="1"/>
      <c r="BC42" s="1"/>
      <c r="BD42" s="1"/>
      <c r="BE42" s="1"/>
      <c r="BF42" s="1"/>
      <c r="BG42" s="1"/>
      <c r="BH42" s="1"/>
      <c r="BI42" s="1"/>
      <c r="BJ42" s="1"/>
      <c r="BK42" s="1"/>
      <c r="BL42" s="1"/>
      <c r="BM42" s="1"/>
      <c r="BN42" s="1"/>
      <c r="BO42" s="1"/>
      <c r="BP42" s="1"/>
      <c r="BQ42" s="1"/>
      <c r="BR42" s="1"/>
      <c r="BS42" s="1"/>
      <c r="BU42" s="300"/>
      <c r="BV42" s="300"/>
      <c r="BW42" s="1"/>
      <c r="BX42" s="1"/>
      <c r="BY42" s="1"/>
      <c r="BZ42" s="1"/>
      <c r="CA42" s="1"/>
      <c r="CB42" s="1"/>
      <c r="CC42" s="1"/>
      <c r="CD42" s="1"/>
      <c r="CE42" s="1"/>
      <c r="CF42" s="1"/>
      <c r="CG42" s="1"/>
      <c r="CH42" s="1"/>
      <c r="CI42" s="1"/>
      <c r="CJ42" s="1"/>
      <c r="CK42" s="1"/>
      <c r="CL42" s="1"/>
      <c r="CM42" s="1"/>
      <c r="CN42" s="1"/>
      <c r="CO42" s="1"/>
      <c r="CP42" s="1"/>
      <c r="CQ42" s="1"/>
      <c r="CS42" s="300"/>
      <c r="CT42" s="300"/>
      <c r="CU42" s="1"/>
      <c r="CV42" s="1"/>
      <c r="CW42" s="1"/>
      <c r="CX42" s="1"/>
      <c r="CY42" s="1"/>
      <c r="CZ42" s="1"/>
      <c r="DA42" s="1"/>
      <c r="DB42" s="1"/>
      <c r="DC42" s="1"/>
      <c r="DD42" s="1"/>
      <c r="DE42" s="1"/>
      <c r="DF42" s="1"/>
      <c r="DG42" s="1"/>
      <c r="DH42" s="1"/>
      <c r="DI42" s="1"/>
      <c r="DJ42" s="1"/>
      <c r="DK42" s="1"/>
      <c r="DL42" s="1"/>
      <c r="DM42" s="1"/>
      <c r="DN42" s="1"/>
      <c r="DO42" s="1"/>
      <c r="DQ42" s="300"/>
      <c r="DR42" s="300"/>
      <c r="DS42" s="1"/>
      <c r="DT42" s="1"/>
      <c r="DU42" s="1"/>
      <c r="DV42" s="1"/>
      <c r="DW42" s="1"/>
      <c r="DX42" s="1"/>
      <c r="DY42" s="1"/>
      <c r="DZ42" s="1"/>
      <c r="EA42" s="1"/>
      <c r="EB42" s="1"/>
      <c r="EC42" s="1"/>
      <c r="ED42" s="1"/>
      <c r="EE42" s="1"/>
      <c r="EF42" s="1"/>
      <c r="EG42" s="1"/>
      <c r="EH42" s="1"/>
      <c r="EI42" s="1"/>
      <c r="EJ42" s="1"/>
      <c r="EK42" s="1"/>
      <c r="EL42" s="1"/>
      <c r="EM42" s="1"/>
      <c r="EO42" s="300"/>
      <c r="EP42" s="300"/>
      <c r="EQ42" s="1"/>
      <c r="ER42" s="1"/>
      <c r="ES42" s="1"/>
      <c r="ET42" s="1"/>
      <c r="EU42" s="1"/>
      <c r="EV42" s="1"/>
      <c r="EW42" s="1"/>
      <c r="EX42" s="1"/>
      <c r="EY42" s="1"/>
      <c r="EZ42" s="1"/>
      <c r="FA42" s="1"/>
      <c r="FB42" s="1"/>
      <c r="FC42" s="1"/>
      <c r="FD42" s="1"/>
      <c r="FE42" s="1"/>
      <c r="FF42" s="1"/>
      <c r="FG42" s="1"/>
      <c r="FH42" s="1"/>
      <c r="FI42" s="1"/>
      <c r="FJ42" s="1"/>
      <c r="FK42" s="1"/>
      <c r="FM42" s="300"/>
      <c r="FN42" s="300"/>
      <c r="FO42" s="1"/>
      <c r="FP42" s="1"/>
      <c r="FQ42" s="1"/>
      <c r="FR42" s="1"/>
      <c r="FS42" s="1"/>
      <c r="FT42" s="1"/>
      <c r="FU42" s="1"/>
      <c r="FV42" s="1"/>
      <c r="FW42" s="1"/>
      <c r="FX42" s="1"/>
      <c r="FY42" s="1"/>
      <c r="FZ42" s="1"/>
      <c r="GA42" s="1"/>
      <c r="GB42" s="1"/>
      <c r="GC42" s="1"/>
      <c r="GD42" s="1"/>
      <c r="GE42" s="1"/>
      <c r="GF42" s="1"/>
      <c r="GG42" s="1"/>
      <c r="GH42" s="1"/>
      <c r="GI42" s="1"/>
      <c r="GK42" s="300"/>
      <c r="GL42" s="300"/>
      <c r="GM42" s="1"/>
      <c r="GN42" s="1"/>
      <c r="GO42" s="1"/>
      <c r="GP42" s="1"/>
      <c r="GQ42" s="1"/>
      <c r="GR42" s="1"/>
      <c r="GS42" s="1"/>
      <c r="GT42" s="1"/>
      <c r="GU42" s="1"/>
      <c r="GV42" s="1"/>
      <c r="GW42" s="1"/>
      <c r="GX42" s="1"/>
      <c r="GY42" s="1"/>
      <c r="GZ42" s="1"/>
      <c r="HA42" s="1"/>
      <c r="HB42" s="1"/>
      <c r="HC42" s="1"/>
      <c r="HD42" s="1"/>
      <c r="HE42" s="1"/>
      <c r="HF42" s="1"/>
      <c r="HG42" s="1"/>
      <c r="HI42" s="300"/>
      <c r="HJ42" s="300"/>
      <c r="HK42" s="1"/>
      <c r="HL42" s="1"/>
      <c r="HM42" s="1"/>
      <c r="HN42" s="1"/>
      <c r="HO42" s="1"/>
      <c r="HP42" s="1"/>
      <c r="HQ42" s="1"/>
      <c r="HR42" s="1"/>
      <c r="HS42" s="1"/>
      <c r="HT42" s="1"/>
      <c r="HU42" s="1"/>
      <c r="HV42" s="1"/>
      <c r="HW42" s="1"/>
      <c r="HX42" s="1"/>
      <c r="HY42" s="1"/>
      <c r="HZ42" s="1"/>
      <c r="IA42" s="1"/>
      <c r="IB42" s="1"/>
      <c r="IC42" s="1"/>
      <c r="ID42" s="1"/>
      <c r="IE42" s="1"/>
    </row>
    <row r="43" spans="1:239" ht="15">
      <c r="A43" s="300"/>
      <c r="B43" s="300"/>
      <c r="C43" s="1"/>
      <c r="D43" s="1"/>
      <c r="E43" s="1"/>
      <c r="F43" s="1"/>
      <c r="G43" s="1"/>
      <c r="H43" s="1"/>
      <c r="I43" s="1"/>
      <c r="J43" s="1"/>
      <c r="K43" s="1"/>
      <c r="L43" s="1"/>
      <c r="M43" s="1"/>
      <c r="N43" s="1"/>
      <c r="O43" s="1"/>
      <c r="P43" s="1"/>
      <c r="Q43" s="1"/>
      <c r="R43" s="1"/>
      <c r="S43" s="1"/>
      <c r="T43" s="1"/>
      <c r="U43" s="1"/>
      <c r="V43" s="1"/>
      <c r="W43" s="1"/>
      <c r="Y43" s="300"/>
      <c r="Z43" s="300"/>
      <c r="AA43" s="1"/>
      <c r="AB43" s="1"/>
      <c r="AC43" s="1"/>
      <c r="AD43" s="1"/>
      <c r="AE43" s="1"/>
      <c r="AF43" s="1"/>
      <c r="AG43" s="1"/>
      <c r="AH43" s="1"/>
      <c r="AI43" s="1"/>
      <c r="AJ43" s="1"/>
      <c r="AK43" s="1"/>
      <c r="AL43" s="1"/>
      <c r="AM43" s="1"/>
      <c r="AN43" s="1"/>
      <c r="AO43" s="1"/>
      <c r="AP43" s="1"/>
      <c r="AQ43" s="1"/>
      <c r="AR43" s="1"/>
      <c r="AS43" s="1"/>
      <c r="AT43" s="1"/>
      <c r="AU43" s="1"/>
      <c r="AW43" s="300"/>
      <c r="AX43" s="300"/>
      <c r="AY43" s="1"/>
      <c r="AZ43" s="1"/>
      <c r="BA43" s="1"/>
      <c r="BB43" s="1"/>
      <c r="BC43" s="1"/>
      <c r="BD43" s="1"/>
      <c r="BE43" s="1"/>
      <c r="BF43" s="1"/>
      <c r="BG43" s="1"/>
      <c r="BH43" s="1"/>
      <c r="BI43" s="1"/>
      <c r="BJ43" s="1"/>
      <c r="BK43" s="1"/>
      <c r="BL43" s="1"/>
      <c r="BM43" s="1"/>
      <c r="BN43" s="1"/>
      <c r="BO43" s="1"/>
      <c r="BP43" s="1"/>
      <c r="BQ43" s="1"/>
      <c r="BR43" s="1"/>
      <c r="BS43" s="1"/>
      <c r="BU43" s="300"/>
      <c r="BV43" s="300"/>
      <c r="BW43" s="1"/>
      <c r="BX43" s="1"/>
      <c r="BY43" s="1"/>
      <c r="BZ43" s="1"/>
      <c r="CA43" s="1"/>
      <c r="CB43" s="1"/>
      <c r="CC43" s="1"/>
      <c r="CD43" s="1"/>
      <c r="CE43" s="1"/>
      <c r="CF43" s="1"/>
      <c r="CG43" s="1"/>
      <c r="CH43" s="1"/>
      <c r="CI43" s="1"/>
      <c r="CJ43" s="1"/>
      <c r="CK43" s="1"/>
      <c r="CL43" s="1"/>
      <c r="CM43" s="1"/>
      <c r="CN43" s="1"/>
      <c r="CO43" s="1"/>
      <c r="CP43" s="1"/>
      <c r="CQ43" s="1"/>
      <c r="CS43" s="300"/>
      <c r="CT43" s="300"/>
      <c r="CU43" s="1"/>
      <c r="CV43" s="1"/>
      <c r="CW43" s="1"/>
      <c r="CX43" s="1"/>
      <c r="CY43" s="1"/>
      <c r="CZ43" s="1"/>
      <c r="DA43" s="1"/>
      <c r="DB43" s="1"/>
      <c r="DC43" s="1"/>
      <c r="DD43" s="1"/>
      <c r="DE43" s="1"/>
      <c r="DF43" s="1"/>
      <c r="DG43" s="1"/>
      <c r="DH43" s="1"/>
      <c r="DI43" s="1"/>
      <c r="DJ43" s="1"/>
      <c r="DK43" s="1"/>
      <c r="DL43" s="1"/>
      <c r="DM43" s="1"/>
      <c r="DN43" s="1"/>
      <c r="DO43" s="1"/>
      <c r="DQ43" s="300"/>
      <c r="DR43" s="300"/>
      <c r="DS43" s="1"/>
      <c r="DT43" s="1"/>
      <c r="DU43" s="1"/>
      <c r="DV43" s="1"/>
      <c r="DW43" s="1"/>
      <c r="DX43" s="1"/>
      <c r="DY43" s="1"/>
      <c r="DZ43" s="1"/>
      <c r="EA43" s="1"/>
      <c r="EB43" s="1"/>
      <c r="EC43" s="1"/>
      <c r="ED43" s="1"/>
      <c r="EE43" s="1"/>
      <c r="EF43" s="1"/>
      <c r="EG43" s="1"/>
      <c r="EH43" s="1"/>
      <c r="EI43" s="1"/>
      <c r="EJ43" s="1"/>
      <c r="EK43" s="1"/>
      <c r="EL43" s="1"/>
      <c r="EM43" s="1"/>
      <c r="EO43" s="300"/>
      <c r="EP43" s="300"/>
      <c r="EQ43" s="1"/>
      <c r="ER43" s="1"/>
      <c r="ES43" s="1"/>
      <c r="ET43" s="1"/>
      <c r="EU43" s="1"/>
      <c r="EV43" s="1"/>
      <c r="EW43" s="1"/>
      <c r="EX43" s="1"/>
      <c r="EY43" s="1"/>
      <c r="EZ43" s="1"/>
      <c r="FA43" s="1"/>
      <c r="FB43" s="1"/>
      <c r="FC43" s="1"/>
      <c r="FD43" s="1"/>
      <c r="FE43" s="1"/>
      <c r="FF43" s="1"/>
      <c r="FG43" s="1"/>
      <c r="FH43" s="1"/>
      <c r="FI43" s="1"/>
      <c r="FJ43" s="1"/>
      <c r="FK43" s="1"/>
      <c r="FM43" s="300"/>
      <c r="FN43" s="300"/>
      <c r="FO43" s="1"/>
      <c r="FP43" s="1"/>
      <c r="FQ43" s="1"/>
      <c r="FR43" s="1"/>
      <c r="FS43" s="1"/>
      <c r="FT43" s="1"/>
      <c r="FU43" s="1"/>
      <c r="FV43" s="1"/>
      <c r="FW43" s="1"/>
      <c r="FX43" s="1"/>
      <c r="FY43" s="1"/>
      <c r="FZ43" s="1"/>
      <c r="GA43" s="1"/>
      <c r="GB43" s="1"/>
      <c r="GC43" s="1"/>
      <c r="GD43" s="1"/>
      <c r="GE43" s="1"/>
      <c r="GF43" s="1"/>
      <c r="GG43" s="1"/>
      <c r="GH43" s="1"/>
      <c r="GI43" s="1"/>
      <c r="GK43" s="300"/>
      <c r="GL43" s="300"/>
      <c r="GM43" s="1"/>
      <c r="GN43" s="1"/>
      <c r="GO43" s="1"/>
      <c r="GP43" s="1"/>
      <c r="GQ43" s="1"/>
      <c r="GR43" s="1"/>
      <c r="GS43" s="1"/>
      <c r="GT43" s="1"/>
      <c r="GU43" s="1"/>
      <c r="GV43" s="1"/>
      <c r="GW43" s="1"/>
      <c r="GX43" s="1"/>
      <c r="GY43" s="1"/>
      <c r="GZ43" s="1"/>
      <c r="HA43" s="1"/>
      <c r="HB43" s="1"/>
      <c r="HC43" s="1"/>
      <c r="HD43" s="1"/>
      <c r="HE43" s="1"/>
      <c r="HF43" s="1"/>
      <c r="HG43" s="1"/>
      <c r="HI43" s="300"/>
      <c r="HJ43" s="300"/>
      <c r="HK43" s="1"/>
      <c r="HL43" s="1"/>
      <c r="HM43" s="1"/>
      <c r="HN43" s="1"/>
      <c r="HO43" s="1"/>
      <c r="HP43" s="1"/>
      <c r="HQ43" s="1"/>
      <c r="HR43" s="1"/>
      <c r="HS43" s="1"/>
      <c r="HT43" s="1"/>
      <c r="HU43" s="1"/>
      <c r="HV43" s="1"/>
      <c r="HW43" s="1"/>
      <c r="HX43" s="1"/>
      <c r="HY43" s="1"/>
      <c r="HZ43" s="1"/>
      <c r="IA43" s="1"/>
      <c r="IB43" s="1"/>
      <c r="IC43" s="1"/>
      <c r="ID43" s="1"/>
      <c r="IE43" s="1"/>
    </row>
    <row r="44" spans="1:239" ht="15">
      <c r="A44" s="303"/>
      <c r="B44" s="303"/>
      <c r="C44" s="1"/>
      <c r="D44" s="1"/>
      <c r="E44" s="1"/>
      <c r="F44" s="1"/>
      <c r="G44" s="1"/>
      <c r="H44" s="1"/>
      <c r="I44" s="1"/>
      <c r="J44" s="1"/>
      <c r="K44" s="1"/>
      <c r="L44" s="1"/>
      <c r="M44" s="1"/>
      <c r="N44" s="1"/>
      <c r="O44" s="1"/>
      <c r="P44" s="1"/>
      <c r="Q44" s="1"/>
      <c r="R44" s="1"/>
      <c r="S44" s="1"/>
      <c r="T44" s="1"/>
      <c r="U44" s="1"/>
      <c r="V44" s="1"/>
      <c r="W44" s="1"/>
      <c r="Y44" s="303"/>
      <c r="Z44" s="303"/>
      <c r="AA44" s="1"/>
      <c r="AB44" s="1"/>
      <c r="AC44" s="1"/>
      <c r="AD44" s="1"/>
      <c r="AE44" s="1"/>
      <c r="AF44" s="1"/>
      <c r="AG44" s="1"/>
      <c r="AH44" s="1"/>
      <c r="AI44" s="1"/>
      <c r="AJ44" s="1"/>
      <c r="AK44" s="1"/>
      <c r="AL44" s="1"/>
      <c r="AM44" s="1"/>
      <c r="AN44" s="1"/>
      <c r="AO44" s="1"/>
      <c r="AP44" s="1"/>
      <c r="AQ44" s="1"/>
      <c r="AR44" s="1"/>
      <c r="AS44" s="1"/>
      <c r="AT44" s="1"/>
      <c r="AU44" s="1"/>
      <c r="AW44" s="303"/>
      <c r="AX44" s="303"/>
      <c r="AY44" s="1"/>
      <c r="AZ44" s="1"/>
      <c r="BA44" s="1"/>
      <c r="BB44" s="1"/>
      <c r="BC44" s="1"/>
      <c r="BD44" s="1"/>
      <c r="BE44" s="1"/>
      <c r="BF44" s="1"/>
      <c r="BG44" s="1"/>
      <c r="BH44" s="1"/>
      <c r="BI44" s="1"/>
      <c r="BJ44" s="1"/>
      <c r="BK44" s="1"/>
      <c r="BL44" s="1"/>
      <c r="BM44" s="1"/>
      <c r="BN44" s="1"/>
      <c r="BO44" s="1"/>
      <c r="BP44" s="1"/>
      <c r="BQ44" s="1"/>
      <c r="BR44" s="1"/>
      <c r="BS44" s="1"/>
      <c r="BU44" s="303"/>
      <c r="BV44" s="303"/>
      <c r="BW44" s="1"/>
      <c r="BX44" s="1"/>
      <c r="BY44" s="1"/>
      <c r="BZ44" s="1"/>
      <c r="CA44" s="1"/>
      <c r="CB44" s="1"/>
      <c r="CC44" s="1"/>
      <c r="CD44" s="1"/>
      <c r="CE44" s="1"/>
      <c r="CF44" s="1"/>
      <c r="CG44" s="1"/>
      <c r="CH44" s="1"/>
      <c r="CI44" s="1"/>
      <c r="CJ44" s="1"/>
      <c r="CK44" s="1"/>
      <c r="CL44" s="1"/>
      <c r="CM44" s="1"/>
      <c r="CN44" s="1"/>
      <c r="CO44" s="1"/>
      <c r="CP44" s="1"/>
      <c r="CQ44" s="1"/>
      <c r="CS44" s="303"/>
      <c r="CT44" s="303"/>
      <c r="CU44" s="1"/>
      <c r="CV44" s="1"/>
      <c r="CW44" s="1"/>
      <c r="CX44" s="1"/>
      <c r="CY44" s="1"/>
      <c r="CZ44" s="1"/>
      <c r="DA44" s="1"/>
      <c r="DB44" s="1"/>
      <c r="DC44" s="1"/>
      <c r="DD44" s="1"/>
      <c r="DE44" s="1"/>
      <c r="DF44" s="1"/>
      <c r="DG44" s="1"/>
      <c r="DH44" s="1"/>
      <c r="DI44" s="1"/>
      <c r="DJ44" s="1"/>
      <c r="DK44" s="1"/>
      <c r="DL44" s="1"/>
      <c r="DM44" s="1"/>
      <c r="DN44" s="1"/>
      <c r="DO44" s="1"/>
      <c r="DQ44" s="303"/>
      <c r="DR44" s="303"/>
      <c r="DS44" s="1"/>
      <c r="DT44" s="1"/>
      <c r="DU44" s="1"/>
      <c r="DV44" s="1"/>
      <c r="DW44" s="1"/>
      <c r="DX44" s="1"/>
      <c r="DY44" s="1"/>
      <c r="DZ44" s="1"/>
      <c r="EA44" s="1"/>
      <c r="EB44" s="1"/>
      <c r="EC44" s="1"/>
      <c r="ED44" s="1"/>
      <c r="EE44" s="1"/>
      <c r="EF44" s="1"/>
      <c r="EG44" s="1"/>
      <c r="EH44" s="1"/>
      <c r="EI44" s="1"/>
      <c r="EJ44" s="1"/>
      <c r="EK44" s="1"/>
      <c r="EL44" s="1"/>
      <c r="EM44" s="1"/>
      <c r="EO44" s="303"/>
      <c r="EP44" s="303"/>
      <c r="EQ44" s="1"/>
      <c r="ER44" s="1"/>
      <c r="ES44" s="1"/>
      <c r="ET44" s="1"/>
      <c r="EU44" s="1"/>
      <c r="EV44" s="1"/>
      <c r="EW44" s="1"/>
      <c r="EX44" s="1"/>
      <c r="EY44" s="1"/>
      <c r="EZ44" s="1"/>
      <c r="FA44" s="1"/>
      <c r="FB44" s="1"/>
      <c r="FC44" s="1"/>
      <c r="FD44" s="1"/>
      <c r="FE44" s="1"/>
      <c r="FF44" s="1"/>
      <c r="FG44" s="1"/>
      <c r="FH44" s="1"/>
      <c r="FI44" s="1"/>
      <c r="FJ44" s="1"/>
      <c r="FK44" s="1"/>
      <c r="FM44" s="303"/>
      <c r="FN44" s="303"/>
      <c r="FO44" s="1"/>
      <c r="FP44" s="1"/>
      <c r="FQ44" s="1"/>
      <c r="FR44" s="1"/>
      <c r="FS44" s="1"/>
      <c r="FT44" s="1"/>
      <c r="FU44" s="1"/>
      <c r="FV44" s="1"/>
      <c r="FW44" s="1"/>
      <c r="FX44" s="1"/>
      <c r="FY44" s="1"/>
      <c r="FZ44" s="1"/>
      <c r="GA44" s="1"/>
      <c r="GB44" s="1"/>
      <c r="GC44" s="1"/>
      <c r="GD44" s="1"/>
      <c r="GE44" s="1"/>
      <c r="GF44" s="1"/>
      <c r="GG44" s="1"/>
      <c r="GH44" s="1"/>
      <c r="GI44" s="1"/>
      <c r="GK44" s="303"/>
      <c r="GL44" s="303"/>
      <c r="GM44" s="1"/>
      <c r="GN44" s="1"/>
      <c r="GO44" s="1"/>
      <c r="GP44" s="1"/>
      <c r="GQ44" s="1"/>
      <c r="GR44" s="1"/>
      <c r="GS44" s="1"/>
      <c r="GT44" s="1"/>
      <c r="GU44" s="1"/>
      <c r="GV44" s="1"/>
      <c r="GW44" s="1"/>
      <c r="GX44" s="1"/>
      <c r="GY44" s="1"/>
      <c r="GZ44" s="1"/>
      <c r="HA44" s="1"/>
      <c r="HB44" s="1"/>
      <c r="HC44" s="1"/>
      <c r="HD44" s="1"/>
      <c r="HE44" s="1"/>
      <c r="HF44" s="1"/>
      <c r="HG44" s="1"/>
      <c r="HI44" s="303"/>
      <c r="HJ44" s="303"/>
      <c r="HK44" s="1"/>
      <c r="HL44" s="1"/>
      <c r="HM44" s="1"/>
      <c r="HN44" s="1"/>
      <c r="HO44" s="1"/>
      <c r="HP44" s="1"/>
      <c r="HQ44" s="1"/>
      <c r="HR44" s="1"/>
      <c r="HS44" s="1"/>
      <c r="HT44" s="1"/>
      <c r="HU44" s="1"/>
      <c r="HV44" s="1"/>
      <c r="HW44" s="1"/>
      <c r="HX44" s="1"/>
      <c r="HY44" s="1"/>
      <c r="HZ44" s="1"/>
      <c r="IA44" s="1"/>
      <c r="IB44" s="1"/>
      <c r="IC44" s="1"/>
      <c r="ID44" s="1"/>
      <c r="IE44" s="1"/>
    </row>
  </sheetData>
  <mergeCells count="340">
    <mergeCell ref="HI43:HJ43"/>
    <mergeCell ref="A44:B44"/>
    <mergeCell ref="Y44:Z44"/>
    <mergeCell ref="AW44:AX44"/>
    <mergeCell ref="BU44:BV44"/>
    <mergeCell ref="CS44:CT44"/>
    <mergeCell ref="DQ44:DR44"/>
    <mergeCell ref="EO44:EP44"/>
    <mergeCell ref="FM44:FN44"/>
    <mergeCell ref="GK44:GL44"/>
    <mergeCell ref="HI44:HJ44"/>
    <mergeCell ref="A43:B43"/>
    <mergeCell ref="Y43:Z43"/>
    <mergeCell ref="AW43:AX43"/>
    <mergeCell ref="BU43:BV43"/>
    <mergeCell ref="CS43:CT43"/>
    <mergeCell ref="DQ43:DR43"/>
    <mergeCell ref="EO43:EP43"/>
    <mergeCell ref="FM43:FN43"/>
    <mergeCell ref="GK43:GL43"/>
    <mergeCell ref="HI41:HJ41"/>
    <mergeCell ref="A42:B42"/>
    <mergeCell ref="Y42:Z42"/>
    <mergeCell ref="AW42:AX42"/>
    <mergeCell ref="BU42:BV42"/>
    <mergeCell ref="CS42:CT42"/>
    <mergeCell ref="DQ42:DR42"/>
    <mergeCell ref="EO42:EP42"/>
    <mergeCell ref="FM42:FN42"/>
    <mergeCell ref="GK42:GL42"/>
    <mergeCell ref="HI42:HJ42"/>
    <mergeCell ref="A41:B41"/>
    <mergeCell ref="Y41:Z41"/>
    <mergeCell ref="AW41:AX41"/>
    <mergeCell ref="BU41:BV41"/>
    <mergeCell ref="CS41:CT41"/>
    <mergeCell ref="DQ41:DR41"/>
    <mergeCell ref="EO41:EP41"/>
    <mergeCell ref="FM41:FN41"/>
    <mergeCell ref="GK41:GL41"/>
    <mergeCell ref="HI39:HJ39"/>
    <mergeCell ref="A40:B40"/>
    <mergeCell ref="Y40:Z40"/>
    <mergeCell ref="AW40:AX40"/>
    <mergeCell ref="BU40:BV40"/>
    <mergeCell ref="CS40:CT40"/>
    <mergeCell ref="DQ40:DR40"/>
    <mergeCell ref="EO40:EP40"/>
    <mergeCell ref="FM40:FN40"/>
    <mergeCell ref="GK40:GL40"/>
    <mergeCell ref="HI40:HJ40"/>
    <mergeCell ref="A39:B39"/>
    <mergeCell ref="Y39:Z39"/>
    <mergeCell ref="AW39:AX39"/>
    <mergeCell ref="BU39:BV39"/>
    <mergeCell ref="CS39:CT39"/>
    <mergeCell ref="DQ39:DR39"/>
    <mergeCell ref="EO39:EP39"/>
    <mergeCell ref="FM39:FN39"/>
    <mergeCell ref="GK39:GL39"/>
    <mergeCell ref="HI37:HJ37"/>
    <mergeCell ref="A38:B38"/>
    <mergeCell ref="Y38:Z38"/>
    <mergeCell ref="AW38:AX38"/>
    <mergeCell ref="BU38:BV38"/>
    <mergeCell ref="CS38:CT38"/>
    <mergeCell ref="DQ38:DR38"/>
    <mergeCell ref="EO38:EP38"/>
    <mergeCell ref="FM38:FN38"/>
    <mergeCell ref="GK38:GL38"/>
    <mergeCell ref="HI38:HJ38"/>
    <mergeCell ref="A37:B37"/>
    <mergeCell ref="Y37:Z37"/>
    <mergeCell ref="AW37:AX37"/>
    <mergeCell ref="BU37:BV37"/>
    <mergeCell ref="CS37:CT37"/>
    <mergeCell ref="DQ37:DR37"/>
    <mergeCell ref="EO37:EP37"/>
    <mergeCell ref="FM37:FN37"/>
    <mergeCell ref="GK37:GL37"/>
    <mergeCell ref="HI35:HJ35"/>
    <mergeCell ref="A36:B36"/>
    <mergeCell ref="Y36:Z36"/>
    <mergeCell ref="AW36:AX36"/>
    <mergeCell ref="BU36:BV36"/>
    <mergeCell ref="CS36:CT36"/>
    <mergeCell ref="DQ36:DR36"/>
    <mergeCell ref="EO36:EP36"/>
    <mergeCell ref="FM36:FN36"/>
    <mergeCell ref="GK36:GL36"/>
    <mergeCell ref="HI36:HJ36"/>
    <mergeCell ref="A35:B35"/>
    <mergeCell ref="Y35:Z35"/>
    <mergeCell ref="AW35:AX35"/>
    <mergeCell ref="BU35:BV35"/>
    <mergeCell ref="CS35:CT35"/>
    <mergeCell ref="DQ35:DR35"/>
    <mergeCell ref="EO35:EP35"/>
    <mergeCell ref="FM35:FN35"/>
    <mergeCell ref="GK35:GL35"/>
    <mergeCell ref="HI33:HJ33"/>
    <mergeCell ref="A34:B34"/>
    <mergeCell ref="Y34:Z34"/>
    <mergeCell ref="AW34:AX34"/>
    <mergeCell ref="BU34:BV34"/>
    <mergeCell ref="CS34:CT34"/>
    <mergeCell ref="DQ34:DR34"/>
    <mergeCell ref="EO34:EP34"/>
    <mergeCell ref="FM34:FN34"/>
    <mergeCell ref="GK34:GL34"/>
    <mergeCell ref="HI34:HJ34"/>
    <mergeCell ref="A33:B33"/>
    <mergeCell ref="Y33:Z33"/>
    <mergeCell ref="AW33:AX33"/>
    <mergeCell ref="BU33:BV33"/>
    <mergeCell ref="CS33:CT33"/>
    <mergeCell ref="DQ33:DR33"/>
    <mergeCell ref="EO33:EP33"/>
    <mergeCell ref="FM33:FN33"/>
    <mergeCell ref="GK33:GL33"/>
    <mergeCell ref="HI31:HJ31"/>
    <mergeCell ref="A32:B32"/>
    <mergeCell ref="Y32:Z32"/>
    <mergeCell ref="AW32:AX32"/>
    <mergeCell ref="BU32:BV32"/>
    <mergeCell ref="CS32:CT32"/>
    <mergeCell ref="DQ32:DR32"/>
    <mergeCell ref="EO32:EP32"/>
    <mergeCell ref="FM32:FN32"/>
    <mergeCell ref="GK32:GL32"/>
    <mergeCell ref="HI32:HJ32"/>
    <mergeCell ref="A31:B31"/>
    <mergeCell ref="Y31:Z31"/>
    <mergeCell ref="AW31:AX31"/>
    <mergeCell ref="BU31:BV31"/>
    <mergeCell ref="CS31:CT31"/>
    <mergeCell ref="DQ31:DR31"/>
    <mergeCell ref="EO31:EP31"/>
    <mergeCell ref="FM31:FN31"/>
    <mergeCell ref="GK31:GL31"/>
    <mergeCell ref="HI25:HJ25"/>
    <mergeCell ref="A30:B30"/>
    <mergeCell ref="Y30:Z30"/>
    <mergeCell ref="AW30:AX30"/>
    <mergeCell ref="BU30:BV30"/>
    <mergeCell ref="CS30:CT30"/>
    <mergeCell ref="DQ30:DR30"/>
    <mergeCell ref="EO30:EP30"/>
    <mergeCell ref="FM30:FN30"/>
    <mergeCell ref="GK30:GL30"/>
    <mergeCell ref="HI30:HJ30"/>
    <mergeCell ref="A25:B25"/>
    <mergeCell ref="Y25:Z25"/>
    <mergeCell ref="AW25:AX25"/>
    <mergeCell ref="BU25:BV25"/>
    <mergeCell ref="CS25:CT25"/>
    <mergeCell ref="DQ25:DR25"/>
    <mergeCell ref="EO25:EP25"/>
    <mergeCell ref="FM25:FN25"/>
    <mergeCell ref="GK25:GL25"/>
    <mergeCell ref="HI22:HJ22"/>
    <mergeCell ref="A24:B24"/>
    <mergeCell ref="Y24:Z24"/>
    <mergeCell ref="AW24:AX24"/>
    <mergeCell ref="BU24:BV24"/>
    <mergeCell ref="CS24:CT24"/>
    <mergeCell ref="DQ24:DR24"/>
    <mergeCell ref="EO24:EP24"/>
    <mergeCell ref="FM24:FN24"/>
    <mergeCell ref="GK24:GL24"/>
    <mergeCell ref="HI24:HJ24"/>
    <mergeCell ref="A22:B22"/>
    <mergeCell ref="Y22:Z22"/>
    <mergeCell ref="AW22:AX22"/>
    <mergeCell ref="BU22:BV22"/>
    <mergeCell ref="CS22:CT22"/>
    <mergeCell ref="DQ22:DR22"/>
    <mergeCell ref="EO22:EP22"/>
    <mergeCell ref="FM22:FN22"/>
    <mergeCell ref="GK22:GL22"/>
    <mergeCell ref="HI19:HJ19"/>
    <mergeCell ref="A20:B20"/>
    <mergeCell ref="Y20:Z20"/>
    <mergeCell ref="AW20:AX20"/>
    <mergeCell ref="BU20:BV20"/>
    <mergeCell ref="CS20:CT20"/>
    <mergeCell ref="DQ20:DR20"/>
    <mergeCell ref="EO20:EP20"/>
    <mergeCell ref="FM20:FN20"/>
    <mergeCell ref="GK20:GL20"/>
    <mergeCell ref="HI20:HJ20"/>
    <mergeCell ref="A19:B19"/>
    <mergeCell ref="Y19:Z19"/>
    <mergeCell ref="AW19:AX19"/>
    <mergeCell ref="BU19:BV19"/>
    <mergeCell ref="CS19:CT19"/>
    <mergeCell ref="DQ19:DR19"/>
    <mergeCell ref="EO19:EP19"/>
    <mergeCell ref="FM19:FN19"/>
    <mergeCell ref="GK19:GL19"/>
    <mergeCell ref="HI14:HJ14"/>
    <mergeCell ref="A17:B17"/>
    <mergeCell ref="Y17:Z17"/>
    <mergeCell ref="AW17:AX17"/>
    <mergeCell ref="BU17:BV17"/>
    <mergeCell ref="CS17:CT17"/>
    <mergeCell ref="DQ17:DR17"/>
    <mergeCell ref="EO17:EP17"/>
    <mergeCell ref="FM17:FN17"/>
    <mergeCell ref="GK17:GL17"/>
    <mergeCell ref="HI17:HJ17"/>
    <mergeCell ref="A14:B14"/>
    <mergeCell ref="Y14:Z14"/>
    <mergeCell ref="AW14:AX14"/>
    <mergeCell ref="BU14:BV14"/>
    <mergeCell ref="CS14:CT14"/>
    <mergeCell ref="DQ14:DR14"/>
    <mergeCell ref="EO14:EP14"/>
    <mergeCell ref="FM14:FN14"/>
    <mergeCell ref="GK14:GL14"/>
    <mergeCell ref="HI11:HJ11"/>
    <mergeCell ref="A12:B12"/>
    <mergeCell ref="Y12:Z12"/>
    <mergeCell ref="AW12:AX12"/>
    <mergeCell ref="BU12:BV12"/>
    <mergeCell ref="CS12:CT12"/>
    <mergeCell ref="DQ12:DR12"/>
    <mergeCell ref="EO12:EP12"/>
    <mergeCell ref="FM12:FN12"/>
    <mergeCell ref="GK12:GL12"/>
    <mergeCell ref="HI12:HJ12"/>
    <mergeCell ref="A11:B11"/>
    <mergeCell ref="Y11:Z11"/>
    <mergeCell ref="AW11:AX11"/>
    <mergeCell ref="BU11:BV11"/>
    <mergeCell ref="CS11:CT11"/>
    <mergeCell ref="DQ11:DR11"/>
    <mergeCell ref="EO11:EP11"/>
    <mergeCell ref="FM11:FN11"/>
    <mergeCell ref="GK11:GL11"/>
    <mergeCell ref="HI9:HJ9"/>
    <mergeCell ref="A10:B10"/>
    <mergeCell ref="Y10:Z10"/>
    <mergeCell ref="AW10:AX10"/>
    <mergeCell ref="BU10:BV10"/>
    <mergeCell ref="CS10:CT10"/>
    <mergeCell ref="DQ10:DR10"/>
    <mergeCell ref="EO10:EP10"/>
    <mergeCell ref="FM10:FN10"/>
    <mergeCell ref="GK10:GL10"/>
    <mergeCell ref="HI10:HJ10"/>
    <mergeCell ref="A9:B9"/>
    <mergeCell ref="Y9:Z9"/>
    <mergeCell ref="AW9:AX9"/>
    <mergeCell ref="BU9:BV9"/>
    <mergeCell ref="CS9:CT9"/>
    <mergeCell ref="DQ9:DR9"/>
    <mergeCell ref="EO9:EP9"/>
    <mergeCell ref="FM9:FN9"/>
    <mergeCell ref="GK9:GL9"/>
    <mergeCell ref="HI7:HJ7"/>
    <mergeCell ref="A8:B8"/>
    <mergeCell ref="Y8:Z8"/>
    <mergeCell ref="AW8:AX8"/>
    <mergeCell ref="BU8:BV8"/>
    <mergeCell ref="CS8:CT8"/>
    <mergeCell ref="DQ8:DR8"/>
    <mergeCell ref="EO8:EP8"/>
    <mergeCell ref="FM8:FN8"/>
    <mergeCell ref="GK8:GL8"/>
    <mergeCell ref="HI8:HJ8"/>
    <mergeCell ref="A7:B7"/>
    <mergeCell ref="Y7:Z7"/>
    <mergeCell ref="AW7:AX7"/>
    <mergeCell ref="BU7:BV7"/>
    <mergeCell ref="CS7:CT7"/>
    <mergeCell ref="DQ7:DR7"/>
    <mergeCell ref="EO7:EP7"/>
    <mergeCell ref="FM7:FN7"/>
    <mergeCell ref="GK7:GL7"/>
    <mergeCell ref="HI5:HJ5"/>
    <mergeCell ref="A6:B6"/>
    <mergeCell ref="Y6:Z6"/>
    <mergeCell ref="AW6:AX6"/>
    <mergeCell ref="BU6:BV6"/>
    <mergeCell ref="CS6:CT6"/>
    <mergeCell ref="DQ6:DR6"/>
    <mergeCell ref="EO6:EP6"/>
    <mergeCell ref="FM6:FN6"/>
    <mergeCell ref="GK6:GL6"/>
    <mergeCell ref="HI6:HJ6"/>
    <mergeCell ref="A5:B5"/>
    <mergeCell ref="Y5:Z5"/>
    <mergeCell ref="AW5:AX5"/>
    <mergeCell ref="BU5:BV5"/>
    <mergeCell ref="CS5:CT5"/>
    <mergeCell ref="DQ5:DR5"/>
    <mergeCell ref="EO5:EP5"/>
    <mergeCell ref="FM5:FN5"/>
    <mergeCell ref="GK5:GL5"/>
    <mergeCell ref="HI3:HJ3"/>
    <mergeCell ref="A4:B4"/>
    <mergeCell ref="Y4:Z4"/>
    <mergeCell ref="AW4:AX4"/>
    <mergeCell ref="BU4:BV4"/>
    <mergeCell ref="CS4:CT4"/>
    <mergeCell ref="DQ4:DR4"/>
    <mergeCell ref="EO4:EP4"/>
    <mergeCell ref="FM4:FN4"/>
    <mergeCell ref="GK4:GL4"/>
    <mergeCell ref="HI4:HJ4"/>
    <mergeCell ref="A3:B3"/>
    <mergeCell ref="Y3:Z3"/>
    <mergeCell ref="AW3:AX3"/>
    <mergeCell ref="BU3:BV3"/>
    <mergeCell ref="CS3:CT3"/>
    <mergeCell ref="DQ3:DR3"/>
    <mergeCell ref="EO3:EP3"/>
    <mergeCell ref="FM3:FN3"/>
    <mergeCell ref="GK3:GL3"/>
    <mergeCell ref="HI1:HJ1"/>
    <mergeCell ref="A2:B2"/>
    <mergeCell ref="Y2:Z2"/>
    <mergeCell ref="AW2:AX2"/>
    <mergeCell ref="BU2:BV2"/>
    <mergeCell ref="CS2:CT2"/>
    <mergeCell ref="DQ2:DR2"/>
    <mergeCell ref="EO2:EP2"/>
    <mergeCell ref="FM2:FN2"/>
    <mergeCell ref="GK2:GL2"/>
    <mergeCell ref="HI2:HJ2"/>
    <mergeCell ref="A1:B1"/>
    <mergeCell ref="Y1:Z1"/>
    <mergeCell ref="AW1:AX1"/>
    <mergeCell ref="BU1:BV1"/>
    <mergeCell ref="CS1:CT1"/>
    <mergeCell ref="DQ1:DR1"/>
    <mergeCell ref="EO1:EP1"/>
    <mergeCell ref="FM1:FN1"/>
    <mergeCell ref="GK1:GL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E48"/>
  <sheetViews>
    <sheetView topLeftCell="FL5" workbookViewId="0">
      <selection activeCell="HL1" sqref="HL1:ID1048576"/>
    </sheetView>
  </sheetViews>
  <sheetFormatPr defaultColWidth="9" defaultRowHeight="12.75"/>
  <cols>
    <col min="2" max="2" width="17.28515625" customWidth="1"/>
    <col min="4" max="22" width="9" hidden="1"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 min="220" max="238" width="9" hidden="1" customWidth="1"/>
  </cols>
  <sheetData>
    <row r="1" spans="1:239" ht="15">
      <c r="A1" s="300"/>
      <c r="B1" s="300"/>
      <c r="C1" s="1"/>
      <c r="D1" s="1"/>
      <c r="E1" s="1"/>
      <c r="F1" s="1"/>
      <c r="G1" s="1"/>
      <c r="H1" s="1"/>
      <c r="I1" s="1"/>
      <c r="J1" s="1"/>
      <c r="K1" s="1"/>
      <c r="L1" s="1"/>
      <c r="M1" s="1"/>
      <c r="N1" s="1"/>
      <c r="O1" s="1"/>
      <c r="P1" s="1"/>
      <c r="Q1" s="1"/>
      <c r="R1" s="1"/>
      <c r="S1" s="1"/>
      <c r="T1" s="1"/>
      <c r="U1" s="1"/>
      <c r="V1" s="1"/>
      <c r="W1" s="1"/>
      <c r="Y1" s="300"/>
      <c r="Z1" s="300"/>
      <c r="AA1" s="1"/>
      <c r="AB1" s="1"/>
      <c r="AC1" s="1"/>
      <c r="AD1" s="1"/>
      <c r="AE1" s="1"/>
      <c r="AF1" s="1"/>
      <c r="AG1" s="1"/>
      <c r="AH1" s="1"/>
      <c r="AI1" s="1"/>
      <c r="AJ1" s="1"/>
      <c r="AK1" s="1"/>
      <c r="AL1" s="1"/>
      <c r="AM1" s="1"/>
      <c r="AN1" s="1"/>
      <c r="AO1" s="1"/>
      <c r="AP1" s="1"/>
      <c r="AQ1" s="1"/>
      <c r="AR1" s="1"/>
      <c r="AS1" s="1"/>
      <c r="AT1" s="1"/>
      <c r="AU1" s="1"/>
      <c r="AW1" s="300"/>
      <c r="AX1" s="300"/>
      <c r="AY1" s="1"/>
      <c r="AZ1" s="1"/>
      <c r="BA1" s="1"/>
      <c r="BB1" s="1"/>
      <c r="BC1" s="1"/>
      <c r="BD1" s="1"/>
      <c r="BE1" s="1"/>
      <c r="BF1" s="1"/>
      <c r="BG1" s="1"/>
      <c r="BH1" s="1"/>
      <c r="BI1" s="1"/>
      <c r="BJ1" s="1"/>
      <c r="BK1" s="1"/>
      <c r="BL1" s="1"/>
      <c r="BM1" s="1"/>
      <c r="BN1" s="1"/>
      <c r="BO1" s="1"/>
      <c r="BP1" s="1"/>
      <c r="BQ1" s="1"/>
      <c r="BR1" s="1"/>
      <c r="BS1" s="1"/>
      <c r="BU1" s="300"/>
      <c r="BV1" s="300"/>
      <c r="BW1" s="1"/>
      <c r="BX1" s="1"/>
      <c r="BY1" s="1"/>
      <c r="BZ1" s="1"/>
      <c r="CA1" s="1"/>
      <c r="CB1" s="1"/>
      <c r="CC1" s="1"/>
      <c r="CD1" s="1"/>
      <c r="CE1" s="1"/>
      <c r="CF1" s="1"/>
      <c r="CG1" s="1"/>
      <c r="CH1" s="1"/>
      <c r="CI1" s="1"/>
      <c r="CJ1" s="1"/>
      <c r="CK1" s="1"/>
      <c r="CL1" s="1"/>
      <c r="CM1" s="1"/>
      <c r="CN1" s="1"/>
      <c r="CO1" s="1"/>
      <c r="CP1" s="1"/>
      <c r="CQ1" s="1"/>
      <c r="CS1" s="300"/>
      <c r="CT1" s="300"/>
      <c r="CU1" s="1"/>
      <c r="CV1" s="1"/>
      <c r="CW1" s="1"/>
      <c r="CX1" s="1"/>
      <c r="CY1" s="1"/>
      <c r="CZ1" s="1"/>
      <c r="DA1" s="1"/>
      <c r="DB1" s="1"/>
      <c r="DC1" s="1"/>
      <c r="DD1" s="1"/>
      <c r="DE1" s="1"/>
      <c r="DF1" s="1"/>
      <c r="DG1" s="1"/>
      <c r="DH1" s="1"/>
      <c r="DI1" s="1"/>
      <c r="DJ1" s="1"/>
      <c r="DK1" s="1"/>
      <c r="DL1" s="1"/>
      <c r="DM1" s="1"/>
      <c r="DN1" s="1"/>
      <c r="DO1" s="1"/>
      <c r="DQ1" s="300"/>
      <c r="DR1" s="300"/>
      <c r="DS1" s="1"/>
      <c r="DT1" s="1"/>
      <c r="DU1" s="1"/>
      <c r="DV1" s="1"/>
      <c r="DW1" s="1"/>
      <c r="DX1" s="1"/>
      <c r="DY1" s="1"/>
      <c r="DZ1" s="1"/>
      <c r="EA1" s="1"/>
      <c r="EB1" s="1"/>
      <c r="EC1" s="1"/>
      <c r="ED1" s="1"/>
      <c r="EE1" s="1"/>
      <c r="EF1" s="1"/>
      <c r="EG1" s="1"/>
      <c r="EH1" s="1"/>
      <c r="EI1" s="1"/>
      <c r="EJ1" s="1"/>
      <c r="EK1" s="1"/>
      <c r="EL1" s="1"/>
      <c r="EM1" s="1"/>
      <c r="EO1" s="300"/>
      <c r="EP1" s="300"/>
      <c r="EQ1" s="1"/>
      <c r="ER1" s="1"/>
      <c r="ES1" s="1"/>
      <c r="ET1" s="1"/>
      <c r="EU1" s="1"/>
      <c r="EV1" s="1"/>
      <c r="EW1" s="1"/>
      <c r="EX1" s="1"/>
      <c r="EY1" s="1"/>
      <c r="EZ1" s="1"/>
      <c r="FA1" s="1"/>
      <c r="FB1" s="1"/>
      <c r="FC1" s="1"/>
      <c r="FD1" s="1"/>
      <c r="FE1" s="1"/>
      <c r="FF1" s="1"/>
      <c r="FG1" s="1"/>
      <c r="FH1" s="1"/>
      <c r="FI1" s="1"/>
      <c r="FJ1" s="1"/>
      <c r="FK1" s="1"/>
      <c r="FM1" s="300"/>
      <c r="FN1" s="300"/>
      <c r="FO1" s="1"/>
      <c r="FP1" s="1"/>
      <c r="FQ1" s="1"/>
      <c r="FR1" s="1"/>
      <c r="FS1" s="1"/>
      <c r="FT1" s="1"/>
      <c r="FU1" s="1"/>
      <c r="FV1" s="1"/>
      <c r="FW1" s="1"/>
      <c r="FX1" s="1"/>
      <c r="FY1" s="1"/>
      <c r="FZ1" s="1"/>
      <c r="GA1" s="1"/>
      <c r="GB1" s="1"/>
      <c r="GC1" s="1"/>
      <c r="GD1" s="1"/>
      <c r="GE1" s="1"/>
      <c r="GF1" s="1"/>
      <c r="GG1" s="1"/>
      <c r="GH1" s="1"/>
      <c r="GI1" s="1"/>
      <c r="GK1" s="300"/>
      <c r="GL1" s="300"/>
      <c r="GM1" s="1"/>
      <c r="GN1" s="1"/>
      <c r="GO1" s="1"/>
      <c r="GP1" s="1"/>
      <c r="GQ1" s="1"/>
      <c r="GR1" s="1"/>
      <c r="GS1" s="1"/>
      <c r="GT1" s="1"/>
      <c r="GU1" s="1"/>
      <c r="GV1" s="1"/>
      <c r="GW1" s="1"/>
      <c r="GX1" s="1"/>
      <c r="GY1" s="1"/>
      <c r="GZ1" s="1"/>
      <c r="HA1" s="1"/>
      <c r="HB1" s="1"/>
      <c r="HC1" s="1"/>
      <c r="HD1" s="1"/>
      <c r="HE1" s="1"/>
      <c r="HF1" s="1"/>
      <c r="HG1" s="1"/>
      <c r="HI1" s="300"/>
      <c r="HJ1" s="300"/>
      <c r="HK1" s="1"/>
      <c r="HL1" s="1"/>
      <c r="HM1" s="1"/>
      <c r="HN1" s="1"/>
      <c r="HO1" s="1"/>
      <c r="HP1" s="1"/>
      <c r="HQ1" s="1"/>
      <c r="HR1" s="1"/>
      <c r="HS1" s="1"/>
      <c r="HT1" s="1"/>
      <c r="HU1" s="1"/>
      <c r="HV1" s="1"/>
      <c r="HW1" s="1"/>
      <c r="HX1" s="1"/>
      <c r="HY1" s="1"/>
      <c r="HZ1" s="1"/>
      <c r="IA1" s="1"/>
      <c r="IB1" s="1"/>
      <c r="IC1" s="1"/>
      <c r="ID1" s="1"/>
      <c r="IE1" s="1"/>
    </row>
    <row r="2" spans="1:239" ht="15">
      <c r="A2" s="300"/>
      <c r="B2" s="300"/>
      <c r="C2" s="1"/>
      <c r="D2" s="1"/>
      <c r="E2" s="1"/>
      <c r="F2" s="1"/>
      <c r="G2" s="1"/>
      <c r="H2" s="1"/>
      <c r="I2" s="1"/>
      <c r="J2" s="1"/>
      <c r="K2" s="1"/>
      <c r="L2" s="1"/>
      <c r="M2" s="1"/>
      <c r="N2" s="1"/>
      <c r="O2" s="1"/>
      <c r="P2" s="1"/>
      <c r="Q2" s="1"/>
      <c r="R2" s="1"/>
      <c r="S2" s="1"/>
      <c r="T2" s="1"/>
      <c r="U2" s="1"/>
      <c r="V2" s="1"/>
      <c r="W2" s="1"/>
      <c r="Y2" s="300"/>
      <c r="Z2" s="300"/>
      <c r="AA2" s="1"/>
      <c r="AB2" s="1"/>
      <c r="AC2" s="1"/>
      <c r="AD2" s="1"/>
      <c r="AE2" s="1"/>
      <c r="AF2" s="1"/>
      <c r="AG2" s="1"/>
      <c r="AH2" s="1"/>
      <c r="AI2" s="1"/>
      <c r="AJ2" s="1"/>
      <c r="AK2" s="1"/>
      <c r="AL2" s="1"/>
      <c r="AM2" s="1"/>
      <c r="AN2" s="1"/>
      <c r="AO2" s="1"/>
      <c r="AP2" s="1"/>
      <c r="AQ2" s="1"/>
      <c r="AR2" s="1"/>
      <c r="AS2" s="1"/>
      <c r="AT2" s="1"/>
      <c r="AU2" s="1"/>
      <c r="AW2" s="300"/>
      <c r="AX2" s="300"/>
      <c r="AY2" s="1"/>
      <c r="AZ2" s="1"/>
      <c r="BA2" s="1"/>
      <c r="BB2" s="1"/>
      <c r="BC2" s="1"/>
      <c r="BD2" s="1"/>
      <c r="BE2" s="1"/>
      <c r="BF2" s="1"/>
      <c r="BG2" s="1"/>
      <c r="BH2" s="1"/>
      <c r="BI2" s="1"/>
      <c r="BJ2" s="1"/>
      <c r="BK2" s="1"/>
      <c r="BL2" s="1"/>
      <c r="BM2" s="1"/>
      <c r="BN2" s="1"/>
      <c r="BO2" s="1"/>
      <c r="BP2" s="1"/>
      <c r="BQ2" s="1"/>
      <c r="BR2" s="1"/>
      <c r="BS2" s="1"/>
      <c r="BU2" s="300"/>
      <c r="BV2" s="300"/>
      <c r="BW2" s="1"/>
      <c r="BX2" s="1"/>
      <c r="BY2" s="1"/>
      <c r="BZ2" s="1"/>
      <c r="CA2" s="1"/>
      <c r="CB2" s="1"/>
      <c r="CC2" s="1"/>
      <c r="CD2" s="1"/>
      <c r="CE2" s="1"/>
      <c r="CF2" s="1"/>
      <c r="CG2" s="1"/>
      <c r="CH2" s="1"/>
      <c r="CI2" s="1"/>
      <c r="CJ2" s="1"/>
      <c r="CK2" s="1"/>
      <c r="CL2" s="1"/>
      <c r="CM2" s="1"/>
      <c r="CN2" s="1"/>
      <c r="CO2" s="1"/>
      <c r="CP2" s="1"/>
      <c r="CQ2" s="1"/>
      <c r="CS2" s="300"/>
      <c r="CT2" s="300"/>
      <c r="CU2" s="1"/>
      <c r="CV2" s="1"/>
      <c r="CW2" s="1"/>
      <c r="CX2" s="1"/>
      <c r="CY2" s="1"/>
      <c r="CZ2" s="1"/>
      <c r="DA2" s="1"/>
      <c r="DB2" s="1"/>
      <c r="DC2" s="1"/>
      <c r="DD2" s="1"/>
      <c r="DE2" s="1"/>
      <c r="DF2" s="1"/>
      <c r="DG2" s="1"/>
      <c r="DH2" s="1"/>
      <c r="DI2" s="1"/>
      <c r="DJ2" s="1"/>
      <c r="DK2" s="1"/>
      <c r="DL2" s="1"/>
      <c r="DM2" s="1"/>
      <c r="DN2" s="1"/>
      <c r="DO2" s="1"/>
      <c r="DQ2" s="300"/>
      <c r="DR2" s="300"/>
      <c r="DS2" s="1"/>
      <c r="DT2" s="1"/>
      <c r="DU2" s="1"/>
      <c r="DV2" s="1"/>
      <c r="DW2" s="1"/>
      <c r="DX2" s="1"/>
      <c r="DY2" s="1"/>
      <c r="DZ2" s="1"/>
      <c r="EA2" s="1"/>
      <c r="EB2" s="1"/>
      <c r="EC2" s="1"/>
      <c r="ED2" s="1"/>
      <c r="EE2" s="1"/>
      <c r="EF2" s="1"/>
      <c r="EG2" s="1"/>
      <c r="EH2" s="1"/>
      <c r="EI2" s="1"/>
      <c r="EJ2" s="1"/>
      <c r="EK2" s="1"/>
      <c r="EL2" s="1"/>
      <c r="EM2" s="1"/>
      <c r="EO2" s="300"/>
      <c r="EP2" s="300"/>
      <c r="EQ2" s="1"/>
      <c r="ER2" s="1"/>
      <c r="ES2" s="1"/>
      <c r="ET2" s="1"/>
      <c r="EU2" s="1"/>
      <c r="EV2" s="1"/>
      <c r="EW2" s="1"/>
      <c r="EX2" s="1"/>
      <c r="EY2" s="1"/>
      <c r="EZ2" s="1"/>
      <c r="FA2" s="1"/>
      <c r="FB2" s="1"/>
      <c r="FC2" s="1"/>
      <c r="FD2" s="1"/>
      <c r="FE2" s="1"/>
      <c r="FF2" s="1"/>
      <c r="FG2" s="1"/>
      <c r="FH2" s="1"/>
      <c r="FI2" s="1"/>
      <c r="FJ2" s="1"/>
      <c r="FK2" s="1"/>
      <c r="FM2" s="300"/>
      <c r="FN2" s="300"/>
      <c r="FO2" s="1"/>
      <c r="FP2" s="1"/>
      <c r="FQ2" s="1"/>
      <c r="FR2" s="1"/>
      <c r="FS2" s="1"/>
      <c r="FT2" s="1"/>
      <c r="FU2" s="1"/>
      <c r="FV2" s="1"/>
      <c r="FW2" s="1"/>
      <c r="FX2" s="1"/>
      <c r="FY2" s="1"/>
      <c r="FZ2" s="1"/>
      <c r="GA2" s="1"/>
      <c r="GB2" s="1"/>
      <c r="GC2" s="1"/>
      <c r="GD2" s="1"/>
      <c r="GE2" s="1"/>
      <c r="GF2" s="1"/>
      <c r="GG2" s="1"/>
      <c r="GH2" s="1"/>
      <c r="GI2" s="1"/>
      <c r="GK2" s="300"/>
      <c r="GL2" s="300"/>
      <c r="GM2" s="1"/>
      <c r="GN2" s="1"/>
      <c r="GO2" s="1"/>
      <c r="GP2" s="1"/>
      <c r="GQ2" s="1"/>
      <c r="GR2" s="1"/>
      <c r="GS2" s="1"/>
      <c r="GT2" s="1"/>
      <c r="GU2" s="1"/>
      <c r="GV2" s="1"/>
      <c r="GW2" s="1"/>
      <c r="GX2" s="1"/>
      <c r="GY2" s="1"/>
      <c r="GZ2" s="1"/>
      <c r="HA2" s="1"/>
      <c r="HB2" s="1"/>
      <c r="HC2" s="1"/>
      <c r="HD2" s="1"/>
      <c r="HE2" s="1"/>
      <c r="HF2" s="1"/>
      <c r="HG2" s="1"/>
      <c r="HI2" s="300"/>
      <c r="HJ2" s="300"/>
      <c r="HK2" s="1"/>
      <c r="HL2" s="1"/>
      <c r="HM2" s="1"/>
      <c r="HN2" s="1"/>
      <c r="HO2" s="1"/>
      <c r="HP2" s="1"/>
      <c r="HQ2" s="1"/>
      <c r="HR2" s="1"/>
      <c r="HS2" s="1"/>
      <c r="HT2" s="1"/>
      <c r="HU2" s="1"/>
      <c r="HV2" s="1"/>
      <c r="HW2" s="1"/>
      <c r="HX2" s="1"/>
      <c r="HY2" s="1"/>
      <c r="HZ2" s="1"/>
      <c r="IA2" s="1"/>
      <c r="IB2" s="1"/>
      <c r="IC2" s="1"/>
      <c r="ID2" s="1"/>
      <c r="IE2" s="1"/>
    </row>
    <row r="3" spans="1:239" ht="15">
      <c r="A3" s="300"/>
      <c r="B3" s="300"/>
      <c r="C3" s="1"/>
      <c r="D3" s="1"/>
      <c r="E3" s="1"/>
      <c r="F3" s="1"/>
      <c r="G3" s="1"/>
      <c r="H3" s="1"/>
      <c r="I3" s="1"/>
      <c r="J3" s="1"/>
      <c r="K3" s="1"/>
      <c r="L3" s="1"/>
      <c r="M3" s="1"/>
      <c r="N3" s="1"/>
      <c r="O3" s="1"/>
      <c r="P3" s="1"/>
      <c r="Q3" s="1"/>
      <c r="R3" s="1"/>
      <c r="S3" s="1"/>
      <c r="T3" s="1"/>
      <c r="U3" s="1"/>
      <c r="V3" s="1"/>
      <c r="W3" s="1"/>
      <c r="Y3" s="300"/>
      <c r="Z3" s="300"/>
      <c r="AA3" s="1"/>
      <c r="AB3" s="1"/>
      <c r="AC3" s="1"/>
      <c r="AD3" s="1"/>
      <c r="AE3" s="1"/>
      <c r="AF3" s="1"/>
      <c r="AG3" s="1"/>
      <c r="AH3" s="1"/>
      <c r="AI3" s="1"/>
      <c r="AJ3" s="1"/>
      <c r="AK3" s="1"/>
      <c r="AL3" s="1"/>
      <c r="AM3" s="1"/>
      <c r="AN3" s="1"/>
      <c r="AO3" s="1"/>
      <c r="AP3" s="1"/>
      <c r="AQ3" s="1"/>
      <c r="AR3" s="1"/>
      <c r="AS3" s="1"/>
      <c r="AT3" s="1"/>
      <c r="AU3" s="1"/>
      <c r="AW3" s="300"/>
      <c r="AX3" s="300"/>
      <c r="AY3" s="1"/>
      <c r="AZ3" s="1"/>
      <c r="BA3" s="1"/>
      <c r="BB3" s="1"/>
      <c r="BC3" s="1"/>
      <c r="BD3" s="1"/>
      <c r="BE3" s="1"/>
      <c r="BF3" s="1"/>
      <c r="BG3" s="1"/>
      <c r="BH3" s="1"/>
      <c r="BI3" s="1"/>
      <c r="BJ3" s="1"/>
      <c r="BK3" s="1"/>
      <c r="BL3" s="1"/>
      <c r="BM3" s="1"/>
      <c r="BN3" s="1"/>
      <c r="BO3" s="1"/>
      <c r="BP3" s="1"/>
      <c r="BQ3" s="1"/>
      <c r="BR3" s="1"/>
      <c r="BS3" s="1"/>
      <c r="BU3" s="300"/>
      <c r="BV3" s="300"/>
      <c r="BW3" s="1"/>
      <c r="BX3" s="1"/>
      <c r="BY3" s="1"/>
      <c r="BZ3" s="1"/>
      <c r="CA3" s="1"/>
      <c r="CB3" s="1"/>
      <c r="CC3" s="1"/>
      <c r="CD3" s="1"/>
      <c r="CE3" s="1"/>
      <c r="CF3" s="1"/>
      <c r="CG3" s="1"/>
      <c r="CH3" s="1"/>
      <c r="CI3" s="1"/>
      <c r="CJ3" s="1"/>
      <c r="CK3" s="1"/>
      <c r="CL3" s="1"/>
      <c r="CM3" s="1"/>
      <c r="CN3" s="1"/>
      <c r="CO3" s="1"/>
      <c r="CP3" s="1"/>
      <c r="CQ3" s="1"/>
      <c r="CS3" s="300"/>
      <c r="CT3" s="300"/>
      <c r="CU3" s="1"/>
      <c r="CV3" s="1"/>
      <c r="CW3" s="1"/>
      <c r="CX3" s="1"/>
      <c r="CY3" s="1"/>
      <c r="CZ3" s="1"/>
      <c r="DA3" s="1"/>
      <c r="DB3" s="1"/>
      <c r="DC3" s="1"/>
      <c r="DD3" s="1"/>
      <c r="DE3" s="1"/>
      <c r="DF3" s="1"/>
      <c r="DG3" s="1"/>
      <c r="DH3" s="1"/>
      <c r="DI3" s="1"/>
      <c r="DJ3" s="1"/>
      <c r="DK3" s="1"/>
      <c r="DL3" s="1"/>
      <c r="DM3" s="1"/>
      <c r="DN3" s="1"/>
      <c r="DO3" s="1"/>
      <c r="DQ3" s="300"/>
      <c r="DR3" s="300"/>
      <c r="DS3" s="1"/>
      <c r="DT3" s="1"/>
      <c r="DU3" s="1"/>
      <c r="DV3" s="1"/>
      <c r="DW3" s="1"/>
      <c r="DX3" s="1"/>
      <c r="DY3" s="1"/>
      <c r="DZ3" s="1"/>
      <c r="EA3" s="1"/>
      <c r="EB3" s="1"/>
      <c r="EC3" s="1"/>
      <c r="ED3" s="1"/>
      <c r="EE3" s="1"/>
      <c r="EF3" s="1"/>
      <c r="EG3" s="1"/>
      <c r="EH3" s="1"/>
      <c r="EI3" s="1"/>
      <c r="EJ3" s="1"/>
      <c r="EK3" s="1"/>
      <c r="EL3" s="1"/>
      <c r="EM3" s="1"/>
      <c r="EO3" s="300"/>
      <c r="EP3" s="300"/>
      <c r="EQ3" s="1"/>
      <c r="ER3" s="1"/>
      <c r="ES3" s="1"/>
      <c r="ET3" s="1"/>
      <c r="EU3" s="1"/>
      <c r="EV3" s="1"/>
      <c r="EW3" s="1"/>
      <c r="EX3" s="1"/>
      <c r="EY3" s="1"/>
      <c r="EZ3" s="1"/>
      <c r="FA3" s="1"/>
      <c r="FB3" s="1"/>
      <c r="FC3" s="1"/>
      <c r="FD3" s="1"/>
      <c r="FE3" s="1"/>
      <c r="FF3" s="1"/>
      <c r="FG3" s="1"/>
      <c r="FH3" s="1"/>
      <c r="FI3" s="1"/>
      <c r="FJ3" s="1"/>
      <c r="FK3" s="1"/>
      <c r="FM3" s="300"/>
      <c r="FN3" s="300"/>
      <c r="FO3" s="1"/>
      <c r="FP3" s="1"/>
      <c r="FQ3" s="1"/>
      <c r="FR3" s="1"/>
      <c r="FS3" s="1"/>
      <c r="FT3" s="1"/>
      <c r="FU3" s="1"/>
      <c r="FV3" s="1"/>
      <c r="FW3" s="1"/>
      <c r="FX3" s="1"/>
      <c r="FY3" s="1"/>
      <c r="FZ3" s="1"/>
      <c r="GA3" s="1"/>
      <c r="GB3" s="1"/>
      <c r="GC3" s="1"/>
      <c r="GD3" s="1"/>
      <c r="GE3" s="1"/>
      <c r="GF3" s="1"/>
      <c r="GG3" s="1"/>
      <c r="GH3" s="1"/>
      <c r="GI3" s="1"/>
      <c r="GK3" s="300"/>
      <c r="GL3" s="300"/>
      <c r="GM3" s="1"/>
      <c r="GN3" s="1"/>
      <c r="GO3" s="1"/>
      <c r="GP3" s="1"/>
      <c r="GQ3" s="1"/>
      <c r="GR3" s="1"/>
      <c r="GS3" s="1"/>
      <c r="GT3" s="1"/>
      <c r="GU3" s="1"/>
      <c r="GV3" s="1"/>
      <c r="GW3" s="1"/>
      <c r="GX3" s="1"/>
      <c r="GY3" s="1"/>
      <c r="GZ3" s="1"/>
      <c r="HA3" s="1"/>
      <c r="HB3" s="1"/>
      <c r="HC3" s="1"/>
      <c r="HD3" s="1"/>
      <c r="HE3" s="1"/>
      <c r="HF3" s="1"/>
      <c r="HG3" s="1"/>
      <c r="HI3" s="300"/>
      <c r="HJ3" s="300"/>
      <c r="HK3" s="1"/>
      <c r="HL3" s="1"/>
      <c r="HM3" s="1"/>
      <c r="HN3" s="1"/>
      <c r="HO3" s="1"/>
      <c r="HP3" s="1"/>
      <c r="HQ3" s="1"/>
      <c r="HR3" s="1"/>
      <c r="HS3" s="1"/>
      <c r="HT3" s="1"/>
      <c r="HU3" s="1"/>
      <c r="HV3" s="1"/>
      <c r="HW3" s="1"/>
      <c r="HX3" s="1"/>
      <c r="HY3" s="1"/>
      <c r="HZ3" s="1"/>
      <c r="IA3" s="1"/>
      <c r="IB3" s="1"/>
      <c r="IC3" s="1"/>
      <c r="ID3" s="1"/>
      <c r="IE3" s="1"/>
    </row>
    <row r="4" spans="1:239" ht="15">
      <c r="A4" s="300"/>
      <c r="B4" s="300"/>
      <c r="C4" s="1"/>
      <c r="D4" s="1"/>
      <c r="E4" s="1"/>
      <c r="F4" s="1"/>
      <c r="G4" s="1"/>
      <c r="H4" s="1"/>
      <c r="I4" s="1"/>
      <c r="J4" s="1"/>
      <c r="K4" s="1"/>
      <c r="L4" s="1"/>
      <c r="M4" s="1"/>
      <c r="N4" s="1"/>
      <c r="O4" s="1"/>
      <c r="P4" s="1"/>
      <c r="Q4" s="1"/>
      <c r="R4" s="1"/>
      <c r="S4" s="1"/>
      <c r="T4" s="1"/>
      <c r="U4" s="1"/>
      <c r="V4" s="1"/>
      <c r="W4" s="1"/>
      <c r="Y4" s="300"/>
      <c r="Z4" s="300"/>
      <c r="AA4" s="1"/>
      <c r="AB4" s="1"/>
      <c r="AC4" s="1"/>
      <c r="AD4" s="1"/>
      <c r="AE4" s="1"/>
      <c r="AF4" s="1"/>
      <c r="AG4" s="1"/>
      <c r="AH4" s="1"/>
      <c r="AI4" s="1"/>
      <c r="AJ4" s="1"/>
      <c r="AK4" s="1"/>
      <c r="AL4" s="1"/>
      <c r="AM4" s="1"/>
      <c r="AN4" s="1"/>
      <c r="AO4" s="1"/>
      <c r="AP4" s="1"/>
      <c r="AQ4" s="1"/>
      <c r="AR4" s="1"/>
      <c r="AS4" s="1"/>
      <c r="AT4" s="1"/>
      <c r="AU4" s="1"/>
      <c r="AW4" s="300"/>
      <c r="AX4" s="300"/>
      <c r="AY4" s="1"/>
      <c r="AZ4" s="1"/>
      <c r="BA4" s="1"/>
      <c r="BB4" s="1"/>
      <c r="BC4" s="1"/>
      <c r="BD4" s="1"/>
      <c r="BE4" s="1"/>
      <c r="BF4" s="1"/>
      <c r="BG4" s="1"/>
      <c r="BH4" s="1"/>
      <c r="BI4" s="1"/>
      <c r="BJ4" s="1"/>
      <c r="BK4" s="1"/>
      <c r="BL4" s="1"/>
      <c r="BM4" s="1"/>
      <c r="BN4" s="1"/>
      <c r="BO4" s="1"/>
      <c r="BP4" s="1"/>
      <c r="BQ4" s="1"/>
      <c r="BR4" s="1"/>
      <c r="BS4" s="1"/>
      <c r="BU4" s="300"/>
      <c r="BV4" s="300"/>
      <c r="BW4" s="1"/>
      <c r="BX4" s="1"/>
      <c r="BY4" s="1"/>
      <c r="BZ4" s="1"/>
      <c r="CA4" s="1"/>
      <c r="CB4" s="1"/>
      <c r="CC4" s="1"/>
      <c r="CD4" s="1"/>
      <c r="CE4" s="1"/>
      <c r="CF4" s="1"/>
      <c r="CG4" s="1"/>
      <c r="CH4" s="1"/>
      <c r="CI4" s="1"/>
      <c r="CJ4" s="1"/>
      <c r="CK4" s="1"/>
      <c r="CL4" s="1"/>
      <c r="CM4" s="1"/>
      <c r="CN4" s="1"/>
      <c r="CO4" s="1"/>
      <c r="CP4" s="1"/>
      <c r="CQ4" s="1"/>
      <c r="CS4" s="300"/>
      <c r="CT4" s="300"/>
      <c r="CU4" s="1"/>
      <c r="CV4" s="1"/>
      <c r="CW4" s="1"/>
      <c r="CX4" s="1"/>
      <c r="CY4" s="1"/>
      <c r="CZ4" s="1"/>
      <c r="DA4" s="1"/>
      <c r="DB4" s="1"/>
      <c r="DC4" s="1"/>
      <c r="DD4" s="1"/>
      <c r="DE4" s="1"/>
      <c r="DF4" s="1"/>
      <c r="DG4" s="1"/>
      <c r="DH4" s="1"/>
      <c r="DI4" s="1"/>
      <c r="DJ4" s="1"/>
      <c r="DK4" s="1"/>
      <c r="DL4" s="1"/>
      <c r="DM4" s="1"/>
      <c r="DN4" s="1"/>
      <c r="DO4" s="1"/>
      <c r="DQ4" s="300"/>
      <c r="DR4" s="300"/>
      <c r="DS4" s="1"/>
      <c r="DT4" s="1"/>
      <c r="DU4" s="1"/>
      <c r="DV4" s="1"/>
      <c r="DW4" s="1"/>
      <c r="DX4" s="1"/>
      <c r="DY4" s="1"/>
      <c r="DZ4" s="1"/>
      <c r="EA4" s="1"/>
      <c r="EB4" s="1"/>
      <c r="EC4" s="1"/>
      <c r="ED4" s="1"/>
      <c r="EE4" s="1"/>
      <c r="EF4" s="1"/>
      <c r="EG4" s="1"/>
      <c r="EH4" s="1"/>
      <c r="EI4" s="1"/>
      <c r="EJ4" s="1"/>
      <c r="EK4" s="1"/>
      <c r="EL4" s="1"/>
      <c r="EM4" s="1"/>
      <c r="EO4" s="300"/>
      <c r="EP4" s="300"/>
      <c r="EQ4" s="1"/>
      <c r="ER4" s="1"/>
      <c r="ES4" s="1"/>
      <c r="ET4" s="1"/>
      <c r="EU4" s="1"/>
      <c r="EV4" s="1"/>
      <c r="EW4" s="1"/>
      <c r="EX4" s="1"/>
      <c r="EY4" s="1"/>
      <c r="EZ4" s="1"/>
      <c r="FA4" s="1"/>
      <c r="FB4" s="1"/>
      <c r="FC4" s="1"/>
      <c r="FD4" s="1"/>
      <c r="FE4" s="1"/>
      <c r="FF4" s="1"/>
      <c r="FG4" s="1"/>
      <c r="FH4" s="1"/>
      <c r="FI4" s="1"/>
      <c r="FJ4" s="1"/>
      <c r="FK4" s="1"/>
      <c r="FM4" s="300"/>
      <c r="FN4" s="300"/>
      <c r="FO4" s="1"/>
      <c r="FP4" s="1"/>
      <c r="FQ4" s="1"/>
      <c r="FR4" s="1"/>
      <c r="FS4" s="1"/>
      <c r="FT4" s="1"/>
      <c r="FU4" s="1"/>
      <c r="FV4" s="1"/>
      <c r="FW4" s="1"/>
      <c r="FX4" s="1"/>
      <c r="FY4" s="1"/>
      <c r="FZ4" s="1"/>
      <c r="GA4" s="1"/>
      <c r="GB4" s="1"/>
      <c r="GC4" s="1"/>
      <c r="GD4" s="1"/>
      <c r="GE4" s="1"/>
      <c r="GF4" s="1"/>
      <c r="GG4" s="1"/>
      <c r="GH4" s="1"/>
      <c r="GI4" s="1"/>
      <c r="GK4" s="300"/>
      <c r="GL4" s="300"/>
      <c r="GM4" s="1"/>
      <c r="GN4" s="1"/>
      <c r="GO4" s="1"/>
      <c r="GP4" s="1"/>
      <c r="GQ4" s="1"/>
      <c r="GR4" s="1"/>
      <c r="GS4" s="1"/>
      <c r="GT4" s="1"/>
      <c r="GU4" s="1"/>
      <c r="GV4" s="1"/>
      <c r="GW4" s="1"/>
      <c r="GX4" s="1"/>
      <c r="GY4" s="1"/>
      <c r="GZ4" s="1"/>
      <c r="HA4" s="1"/>
      <c r="HB4" s="1"/>
      <c r="HC4" s="1"/>
      <c r="HD4" s="1"/>
      <c r="HE4" s="1"/>
      <c r="HF4" s="1"/>
      <c r="HG4" s="1"/>
      <c r="HI4" s="300"/>
      <c r="HJ4" s="300"/>
      <c r="HK4" s="1"/>
      <c r="HL4" s="1"/>
      <c r="HM4" s="1"/>
      <c r="HN4" s="1"/>
      <c r="HO4" s="1"/>
      <c r="HP4" s="1"/>
      <c r="HQ4" s="1"/>
      <c r="HR4" s="1"/>
      <c r="HS4" s="1"/>
      <c r="HT4" s="1"/>
      <c r="HU4" s="1"/>
      <c r="HV4" s="1"/>
      <c r="HW4" s="1"/>
      <c r="HX4" s="1"/>
      <c r="HY4" s="1"/>
      <c r="HZ4" s="1"/>
      <c r="IA4" s="1"/>
      <c r="IB4" s="1"/>
      <c r="IC4" s="1"/>
      <c r="ID4" s="1"/>
      <c r="IE4" s="1"/>
    </row>
    <row r="5" spans="1:239" ht="18">
      <c r="A5" s="301" t="s">
        <v>179</v>
      </c>
      <c r="B5" s="301"/>
      <c r="C5" s="2"/>
      <c r="D5" s="2"/>
      <c r="E5" s="2"/>
      <c r="F5" s="2"/>
      <c r="G5" s="2"/>
      <c r="H5" s="2"/>
      <c r="I5" s="2"/>
      <c r="J5" s="2"/>
      <c r="K5" s="1"/>
      <c r="L5" s="2"/>
      <c r="M5" s="2"/>
      <c r="N5" s="2"/>
      <c r="O5" s="2"/>
      <c r="P5" s="1"/>
      <c r="Q5" s="2"/>
      <c r="R5" s="1"/>
      <c r="S5" s="1"/>
      <c r="T5" s="2"/>
      <c r="U5" s="1"/>
      <c r="V5" s="1"/>
      <c r="W5" s="2" t="s">
        <v>180</v>
      </c>
      <c r="Y5" s="301" t="s">
        <v>179</v>
      </c>
      <c r="Z5" s="301"/>
      <c r="AA5" s="2"/>
      <c r="AB5" s="2"/>
      <c r="AC5" s="2"/>
      <c r="AD5" s="2"/>
      <c r="AE5" s="2"/>
      <c r="AF5" s="2"/>
      <c r="AG5" s="2"/>
      <c r="AH5" s="2"/>
      <c r="AI5" s="1"/>
      <c r="AJ5" s="2"/>
      <c r="AK5" s="2"/>
      <c r="AL5" s="2"/>
      <c r="AM5" s="2"/>
      <c r="AN5" s="1"/>
      <c r="AO5" s="2"/>
      <c r="AP5" s="1"/>
      <c r="AQ5" s="1"/>
      <c r="AR5" s="2"/>
      <c r="AS5" s="1"/>
      <c r="AT5" s="1"/>
      <c r="AU5" s="2" t="s">
        <v>180</v>
      </c>
      <c r="AW5" s="301" t="s">
        <v>179</v>
      </c>
      <c r="AX5" s="301"/>
      <c r="AY5" s="2"/>
      <c r="AZ5" s="2"/>
      <c r="BA5" s="2"/>
      <c r="BB5" s="2"/>
      <c r="BC5" s="2"/>
      <c r="BD5" s="2"/>
      <c r="BE5" s="2"/>
      <c r="BF5" s="2"/>
      <c r="BG5" s="1"/>
      <c r="BH5" s="2"/>
      <c r="BI5" s="2"/>
      <c r="BJ5" s="2"/>
      <c r="BK5" s="2"/>
      <c r="BL5" s="1"/>
      <c r="BM5" s="2"/>
      <c r="BN5" s="1"/>
      <c r="BO5" s="1"/>
      <c r="BP5" s="2"/>
      <c r="BQ5" s="1"/>
      <c r="BR5" s="1"/>
      <c r="BS5" s="2" t="s">
        <v>180</v>
      </c>
      <c r="BU5" s="301" t="s">
        <v>179</v>
      </c>
      <c r="BV5" s="301"/>
      <c r="BW5" s="2"/>
      <c r="BX5" s="2"/>
      <c r="BY5" s="2"/>
      <c r="BZ5" s="2"/>
      <c r="CA5" s="2"/>
      <c r="CB5" s="2"/>
      <c r="CC5" s="2"/>
      <c r="CD5" s="2"/>
      <c r="CE5" s="1"/>
      <c r="CF5" s="2"/>
      <c r="CG5" s="2"/>
      <c r="CH5" s="2"/>
      <c r="CI5" s="2"/>
      <c r="CJ5" s="1"/>
      <c r="CK5" s="2"/>
      <c r="CL5" s="1"/>
      <c r="CM5" s="1"/>
      <c r="CN5" s="2"/>
      <c r="CO5" s="1"/>
      <c r="CP5" s="1"/>
      <c r="CQ5" s="2" t="s">
        <v>180</v>
      </c>
      <c r="CS5" s="301" t="s">
        <v>179</v>
      </c>
      <c r="CT5" s="301"/>
      <c r="CU5" s="2"/>
      <c r="CV5" s="2"/>
      <c r="CW5" s="2"/>
      <c r="CX5" s="2"/>
      <c r="CY5" s="2"/>
      <c r="CZ5" s="2"/>
      <c r="DA5" s="2"/>
      <c r="DB5" s="2"/>
      <c r="DC5" s="1"/>
      <c r="DD5" s="2"/>
      <c r="DE5" s="2"/>
      <c r="DF5" s="2"/>
      <c r="DG5" s="2"/>
      <c r="DH5" s="1"/>
      <c r="DI5" s="2"/>
      <c r="DJ5" s="1"/>
      <c r="DK5" s="1"/>
      <c r="DL5" s="2"/>
      <c r="DM5" s="1"/>
      <c r="DN5" s="1"/>
      <c r="DO5" s="2" t="s">
        <v>180</v>
      </c>
      <c r="DQ5" s="301" t="s">
        <v>179</v>
      </c>
      <c r="DR5" s="301"/>
      <c r="DS5" s="2"/>
      <c r="DT5" s="2"/>
      <c r="DU5" s="2"/>
      <c r="DV5" s="2"/>
      <c r="DW5" s="2"/>
      <c r="DX5" s="2"/>
      <c r="DY5" s="2"/>
      <c r="DZ5" s="2"/>
      <c r="EA5" s="1"/>
      <c r="EB5" s="2"/>
      <c r="EC5" s="2"/>
      <c r="ED5" s="2"/>
      <c r="EE5" s="2"/>
      <c r="EF5" s="1"/>
      <c r="EG5" s="2"/>
      <c r="EH5" s="1"/>
      <c r="EI5" s="1"/>
      <c r="EJ5" s="2"/>
      <c r="EK5" s="1"/>
      <c r="EL5" s="1"/>
      <c r="EM5" s="2" t="s">
        <v>180</v>
      </c>
      <c r="EO5" s="301" t="s">
        <v>179</v>
      </c>
      <c r="EP5" s="301"/>
      <c r="EQ5" s="2"/>
      <c r="ER5" s="2"/>
      <c r="ES5" s="2"/>
      <c r="ET5" s="2"/>
      <c r="EU5" s="2"/>
      <c r="EV5" s="2"/>
      <c r="EW5" s="2"/>
      <c r="EX5" s="2"/>
      <c r="EY5" s="1"/>
      <c r="EZ5" s="2"/>
      <c r="FA5" s="2"/>
      <c r="FB5" s="2"/>
      <c r="FC5" s="2"/>
      <c r="FD5" s="1"/>
      <c r="FE5" s="2"/>
      <c r="FF5" s="1"/>
      <c r="FG5" s="1"/>
      <c r="FH5" s="2"/>
      <c r="FI5" s="1"/>
      <c r="FJ5" s="1"/>
      <c r="FK5" s="2" t="s">
        <v>180</v>
      </c>
      <c r="FM5" s="301" t="s">
        <v>179</v>
      </c>
      <c r="FN5" s="301"/>
      <c r="FO5" s="2"/>
      <c r="FP5" s="2"/>
      <c r="FQ5" s="2"/>
      <c r="FR5" s="2"/>
      <c r="FS5" s="2"/>
      <c r="FT5" s="2"/>
      <c r="FU5" s="2"/>
      <c r="FV5" s="2"/>
      <c r="FW5" s="1"/>
      <c r="FX5" s="2"/>
      <c r="FY5" s="2"/>
      <c r="FZ5" s="2"/>
      <c r="GA5" s="2"/>
      <c r="GB5" s="1"/>
      <c r="GC5" s="2"/>
      <c r="GD5" s="1"/>
      <c r="GE5" s="1"/>
      <c r="GF5" s="2"/>
      <c r="GG5" s="1"/>
      <c r="GH5" s="1"/>
      <c r="GI5" s="2" t="s">
        <v>180</v>
      </c>
      <c r="GK5" s="301" t="s">
        <v>179</v>
      </c>
      <c r="GL5" s="301"/>
      <c r="GM5" s="2"/>
      <c r="GN5" s="2"/>
      <c r="GO5" s="2"/>
      <c r="GP5" s="2"/>
      <c r="GQ5" s="2"/>
      <c r="GR5" s="2"/>
      <c r="GS5" s="2"/>
      <c r="GT5" s="2"/>
      <c r="GU5" s="1"/>
      <c r="GV5" s="2"/>
      <c r="GW5" s="2"/>
      <c r="GX5" s="2"/>
      <c r="GY5" s="2"/>
      <c r="GZ5" s="1"/>
      <c r="HA5" s="2"/>
      <c r="HB5" s="1"/>
      <c r="HC5" s="1"/>
      <c r="HD5" s="2"/>
      <c r="HE5" s="1"/>
      <c r="HF5" s="1"/>
      <c r="HG5" s="2" t="s">
        <v>180</v>
      </c>
      <c r="HI5" s="301" t="s">
        <v>179</v>
      </c>
      <c r="HJ5" s="301"/>
      <c r="HK5" s="2"/>
      <c r="HL5" s="2"/>
      <c r="HM5" s="2"/>
      <c r="HN5" s="2"/>
      <c r="HO5" s="2"/>
      <c r="HP5" s="2"/>
      <c r="HQ5" s="2"/>
      <c r="HR5" s="2"/>
      <c r="HS5" s="1"/>
      <c r="HT5" s="2"/>
      <c r="HU5" s="2"/>
      <c r="HV5" s="2"/>
      <c r="HW5" s="2"/>
      <c r="HX5" s="1"/>
      <c r="HY5" s="2"/>
      <c r="HZ5" s="1"/>
      <c r="IA5" s="1"/>
      <c r="IB5" s="2"/>
      <c r="IC5" s="1"/>
      <c r="ID5" s="1"/>
      <c r="IE5" s="2" t="s">
        <v>180</v>
      </c>
    </row>
    <row r="6" spans="1:239" ht="15">
      <c r="A6" s="300"/>
      <c r="B6" s="300"/>
      <c r="C6" s="1"/>
      <c r="D6" s="1"/>
      <c r="E6" s="1"/>
      <c r="F6" s="1"/>
      <c r="G6" s="1"/>
      <c r="H6" s="1"/>
      <c r="I6" s="1"/>
      <c r="J6" s="1"/>
      <c r="K6" s="1"/>
      <c r="L6" s="1"/>
      <c r="M6" s="1"/>
      <c r="N6" s="1"/>
      <c r="O6" s="1"/>
      <c r="P6" s="1"/>
      <c r="Q6" s="1"/>
      <c r="R6" s="1"/>
      <c r="S6" s="1"/>
      <c r="T6" s="1"/>
      <c r="U6" s="1"/>
      <c r="V6" s="1"/>
      <c r="W6" s="1"/>
      <c r="Y6" s="300"/>
      <c r="Z6" s="300"/>
      <c r="AA6" s="1"/>
      <c r="AB6" s="1"/>
      <c r="AC6" s="1"/>
      <c r="AD6" s="1"/>
      <c r="AE6" s="1"/>
      <c r="AF6" s="1"/>
      <c r="AG6" s="1"/>
      <c r="AH6" s="1"/>
      <c r="AI6" s="1"/>
      <c r="AJ6" s="1"/>
      <c r="AK6" s="1"/>
      <c r="AL6" s="1"/>
      <c r="AM6" s="1"/>
      <c r="AN6" s="1"/>
      <c r="AO6" s="1"/>
      <c r="AP6" s="1"/>
      <c r="AQ6" s="1"/>
      <c r="AR6" s="1"/>
      <c r="AS6" s="1"/>
      <c r="AT6" s="1"/>
      <c r="AU6" s="1"/>
      <c r="AW6" s="300"/>
      <c r="AX6" s="300"/>
      <c r="AY6" s="1"/>
      <c r="AZ6" s="1"/>
      <c r="BA6" s="1"/>
      <c r="BB6" s="1"/>
      <c r="BC6" s="1"/>
      <c r="BD6" s="1"/>
      <c r="BE6" s="1"/>
      <c r="BF6" s="1"/>
      <c r="BG6" s="1"/>
      <c r="BH6" s="1"/>
      <c r="BI6" s="1"/>
      <c r="BJ6" s="1"/>
      <c r="BK6" s="1"/>
      <c r="BL6" s="1"/>
      <c r="BM6" s="1"/>
      <c r="BN6" s="1"/>
      <c r="BO6" s="1"/>
      <c r="BP6" s="1"/>
      <c r="BQ6" s="1"/>
      <c r="BR6" s="1"/>
      <c r="BS6" s="1"/>
      <c r="BU6" s="300"/>
      <c r="BV6" s="300"/>
      <c r="BW6" s="1"/>
      <c r="BX6" s="1"/>
      <c r="BY6" s="1"/>
      <c r="BZ6" s="1"/>
      <c r="CA6" s="1"/>
      <c r="CB6" s="1"/>
      <c r="CC6" s="1"/>
      <c r="CD6" s="1"/>
      <c r="CE6" s="1"/>
      <c r="CF6" s="1"/>
      <c r="CG6" s="1"/>
      <c r="CH6" s="1"/>
      <c r="CI6" s="1"/>
      <c r="CJ6" s="1"/>
      <c r="CK6" s="1"/>
      <c r="CL6" s="1"/>
      <c r="CM6" s="1"/>
      <c r="CN6" s="1"/>
      <c r="CO6" s="1"/>
      <c r="CP6" s="1"/>
      <c r="CQ6" s="1"/>
      <c r="CS6" s="300"/>
      <c r="CT6" s="300"/>
      <c r="CU6" s="1"/>
      <c r="CV6" s="1"/>
      <c r="CW6" s="1"/>
      <c r="CX6" s="1"/>
      <c r="CY6" s="1"/>
      <c r="CZ6" s="1"/>
      <c r="DA6" s="1"/>
      <c r="DB6" s="1"/>
      <c r="DC6" s="1"/>
      <c r="DD6" s="1"/>
      <c r="DE6" s="1"/>
      <c r="DF6" s="1"/>
      <c r="DG6" s="1"/>
      <c r="DH6" s="1"/>
      <c r="DI6" s="1"/>
      <c r="DJ6" s="1"/>
      <c r="DK6" s="1"/>
      <c r="DL6" s="1"/>
      <c r="DM6" s="1"/>
      <c r="DN6" s="1"/>
      <c r="DO6" s="1"/>
      <c r="DQ6" s="300"/>
      <c r="DR6" s="300"/>
      <c r="DS6" s="1"/>
      <c r="DT6" s="1"/>
      <c r="DU6" s="1"/>
      <c r="DV6" s="1"/>
      <c r="DW6" s="1"/>
      <c r="DX6" s="1"/>
      <c r="DY6" s="1"/>
      <c r="DZ6" s="1"/>
      <c r="EA6" s="1"/>
      <c r="EB6" s="1"/>
      <c r="EC6" s="1"/>
      <c r="ED6" s="1"/>
      <c r="EE6" s="1"/>
      <c r="EF6" s="1"/>
      <c r="EG6" s="1"/>
      <c r="EH6" s="1"/>
      <c r="EI6" s="1"/>
      <c r="EJ6" s="1"/>
      <c r="EK6" s="1"/>
      <c r="EL6" s="1"/>
      <c r="EM6" s="1"/>
      <c r="EO6" s="300"/>
      <c r="EP6" s="300"/>
      <c r="EQ6" s="1"/>
      <c r="ER6" s="1"/>
      <c r="ES6" s="1"/>
      <c r="ET6" s="1"/>
      <c r="EU6" s="1"/>
      <c r="EV6" s="1"/>
      <c r="EW6" s="1"/>
      <c r="EX6" s="1"/>
      <c r="EY6" s="1"/>
      <c r="EZ6" s="1"/>
      <c r="FA6" s="1"/>
      <c r="FB6" s="1"/>
      <c r="FC6" s="1"/>
      <c r="FD6" s="1"/>
      <c r="FE6" s="1"/>
      <c r="FF6" s="1"/>
      <c r="FG6" s="1"/>
      <c r="FH6" s="1"/>
      <c r="FI6" s="1"/>
      <c r="FJ6" s="1"/>
      <c r="FK6" s="1"/>
      <c r="FM6" s="300"/>
      <c r="FN6" s="300"/>
      <c r="FO6" s="1"/>
      <c r="FP6" s="1"/>
      <c r="FQ6" s="1"/>
      <c r="FR6" s="1"/>
      <c r="FS6" s="1"/>
      <c r="FT6" s="1"/>
      <c r="FU6" s="1"/>
      <c r="FV6" s="1"/>
      <c r="FW6" s="1"/>
      <c r="FX6" s="1"/>
      <c r="FY6" s="1"/>
      <c r="FZ6" s="1"/>
      <c r="GA6" s="1"/>
      <c r="GB6" s="1"/>
      <c r="GC6" s="1"/>
      <c r="GD6" s="1"/>
      <c r="GE6" s="1"/>
      <c r="GF6" s="1"/>
      <c r="GG6" s="1"/>
      <c r="GH6" s="1"/>
      <c r="GI6" s="1"/>
      <c r="GK6" s="300"/>
      <c r="GL6" s="300"/>
      <c r="GM6" s="1"/>
      <c r="GN6" s="1"/>
      <c r="GO6" s="1"/>
      <c r="GP6" s="1"/>
      <c r="GQ6" s="1"/>
      <c r="GR6" s="1"/>
      <c r="GS6" s="1"/>
      <c r="GT6" s="1"/>
      <c r="GU6" s="1"/>
      <c r="GV6" s="1"/>
      <c r="GW6" s="1"/>
      <c r="GX6" s="1"/>
      <c r="GY6" s="1"/>
      <c r="GZ6" s="1"/>
      <c r="HA6" s="1"/>
      <c r="HB6" s="1"/>
      <c r="HC6" s="1"/>
      <c r="HD6" s="1"/>
      <c r="HE6" s="1"/>
      <c r="HF6" s="1"/>
      <c r="HG6" s="1"/>
      <c r="HI6" s="300"/>
      <c r="HJ6" s="300"/>
      <c r="HK6" s="1"/>
      <c r="HL6" s="1"/>
      <c r="HM6" s="1"/>
      <c r="HN6" s="1"/>
      <c r="HO6" s="1"/>
      <c r="HP6" s="1"/>
      <c r="HQ6" s="1"/>
      <c r="HR6" s="1"/>
      <c r="HS6" s="1"/>
      <c r="HT6" s="1"/>
      <c r="HU6" s="1"/>
      <c r="HV6" s="1"/>
      <c r="HW6" s="1"/>
      <c r="HX6" s="1"/>
      <c r="HY6" s="1"/>
      <c r="HZ6" s="1"/>
      <c r="IA6" s="1"/>
      <c r="IB6" s="1"/>
      <c r="IC6" s="1"/>
      <c r="ID6" s="1"/>
      <c r="IE6" s="1"/>
    </row>
    <row r="7" spans="1:239" ht="15.75">
      <c r="A7" s="302" t="s">
        <v>181</v>
      </c>
      <c r="B7" s="302"/>
      <c r="C7" s="2"/>
      <c r="D7" s="2"/>
      <c r="E7" s="2"/>
      <c r="F7" s="2"/>
      <c r="G7" s="2"/>
      <c r="H7" s="2"/>
      <c r="I7" s="2"/>
      <c r="J7" s="2"/>
      <c r="K7" s="2"/>
      <c r="L7" s="2"/>
      <c r="M7" s="2"/>
      <c r="N7" s="2"/>
      <c r="O7" s="2"/>
      <c r="P7" s="2"/>
      <c r="Q7" s="2"/>
      <c r="R7" s="2"/>
      <c r="S7" s="2"/>
      <c r="T7" s="2"/>
      <c r="U7" s="2"/>
      <c r="V7" s="2"/>
      <c r="W7" s="2"/>
      <c r="Y7" s="302" t="s">
        <v>182</v>
      </c>
      <c r="Z7" s="302"/>
      <c r="AA7" s="2"/>
      <c r="AB7" s="2"/>
      <c r="AC7" s="2"/>
      <c r="AD7" s="2"/>
      <c r="AE7" s="2"/>
      <c r="AF7" s="2"/>
      <c r="AG7" s="2"/>
      <c r="AH7" s="2"/>
      <c r="AI7" s="2"/>
      <c r="AJ7" s="2"/>
      <c r="AK7" s="2"/>
      <c r="AL7" s="2"/>
      <c r="AM7" s="2"/>
      <c r="AN7" s="2"/>
      <c r="AO7" s="2"/>
      <c r="AP7" s="2"/>
      <c r="AQ7" s="2"/>
      <c r="AR7" s="2"/>
      <c r="AS7" s="2"/>
      <c r="AT7" s="2"/>
      <c r="AU7" s="2"/>
      <c r="AW7" s="302" t="s">
        <v>183</v>
      </c>
      <c r="AX7" s="302"/>
      <c r="AY7" s="2"/>
      <c r="AZ7" s="2"/>
      <c r="BA7" s="2"/>
      <c r="BB7" s="2"/>
      <c r="BC7" s="2"/>
      <c r="BD7" s="2"/>
      <c r="BE7" s="2"/>
      <c r="BF7" s="2"/>
      <c r="BG7" s="2"/>
      <c r="BH7" s="2"/>
      <c r="BI7" s="2"/>
      <c r="BJ7" s="2"/>
      <c r="BK7" s="2"/>
      <c r="BL7" s="2"/>
      <c r="BM7" s="2"/>
      <c r="BN7" s="2"/>
      <c r="BO7" s="2"/>
      <c r="BP7" s="2"/>
      <c r="BQ7" s="2"/>
      <c r="BR7" s="2"/>
      <c r="BS7" s="2"/>
      <c r="BU7" s="302" t="s">
        <v>184</v>
      </c>
      <c r="BV7" s="302"/>
      <c r="BW7" s="2"/>
      <c r="BX7" s="2"/>
      <c r="BY7" s="2"/>
      <c r="BZ7" s="2"/>
      <c r="CA7" s="2"/>
      <c r="CB7" s="2"/>
      <c r="CC7" s="2"/>
      <c r="CD7" s="2"/>
      <c r="CE7" s="2"/>
      <c r="CF7" s="2"/>
      <c r="CG7" s="2"/>
      <c r="CH7" s="2"/>
      <c r="CI7" s="2"/>
      <c r="CJ7" s="2"/>
      <c r="CK7" s="2"/>
      <c r="CL7" s="2"/>
      <c r="CM7" s="2"/>
      <c r="CN7" s="2"/>
      <c r="CO7" s="2"/>
      <c r="CP7" s="2"/>
      <c r="CQ7" s="2"/>
      <c r="CS7" s="302" t="s">
        <v>185</v>
      </c>
      <c r="CT7" s="302"/>
      <c r="CU7" s="2"/>
      <c r="CV7" s="2"/>
      <c r="CW7" s="2"/>
      <c r="CX7" s="2"/>
      <c r="CY7" s="2"/>
      <c r="CZ7" s="2"/>
      <c r="DA7" s="2"/>
      <c r="DB7" s="2"/>
      <c r="DC7" s="2"/>
      <c r="DD7" s="2"/>
      <c r="DE7" s="2"/>
      <c r="DF7" s="2"/>
      <c r="DG7" s="2"/>
      <c r="DH7" s="2"/>
      <c r="DI7" s="2"/>
      <c r="DJ7" s="2"/>
      <c r="DK7" s="2"/>
      <c r="DL7" s="2"/>
      <c r="DM7" s="2"/>
      <c r="DN7" s="2"/>
      <c r="DO7" s="2"/>
      <c r="DQ7" s="302" t="s">
        <v>186</v>
      </c>
      <c r="DR7" s="302"/>
      <c r="DS7" s="2"/>
      <c r="DT7" s="2"/>
      <c r="DU7" s="2"/>
      <c r="DV7" s="2"/>
      <c r="DW7" s="2"/>
      <c r="DX7" s="2"/>
      <c r="DY7" s="2"/>
      <c r="DZ7" s="2"/>
      <c r="EA7" s="2"/>
      <c r="EB7" s="2"/>
      <c r="EC7" s="2"/>
      <c r="ED7" s="2"/>
      <c r="EE7" s="2"/>
      <c r="EF7" s="2"/>
      <c r="EG7" s="2"/>
      <c r="EH7" s="2"/>
      <c r="EI7" s="2"/>
      <c r="EJ7" s="2"/>
      <c r="EK7" s="2"/>
      <c r="EL7" s="2"/>
      <c r="EM7" s="2"/>
      <c r="EO7" s="302" t="s">
        <v>187</v>
      </c>
      <c r="EP7" s="302"/>
      <c r="EQ7" s="2"/>
      <c r="ER7" s="2"/>
      <c r="ES7" s="2"/>
      <c r="ET7" s="2"/>
      <c r="EU7" s="2"/>
      <c r="EV7" s="2"/>
      <c r="EW7" s="2"/>
      <c r="EX7" s="2"/>
      <c r="EY7" s="2"/>
      <c r="EZ7" s="2"/>
      <c r="FA7" s="2"/>
      <c r="FB7" s="2"/>
      <c r="FC7" s="2"/>
      <c r="FD7" s="2"/>
      <c r="FE7" s="2"/>
      <c r="FF7" s="2"/>
      <c r="FG7" s="2"/>
      <c r="FH7" s="2"/>
      <c r="FI7" s="2"/>
      <c r="FJ7" s="2"/>
      <c r="FK7" s="2"/>
      <c r="FM7" s="302" t="s">
        <v>188</v>
      </c>
      <c r="FN7" s="302"/>
      <c r="FO7" s="2"/>
      <c r="FP7" s="2"/>
      <c r="FQ7" s="2"/>
      <c r="FR7" s="2"/>
      <c r="FS7" s="2"/>
      <c r="FT7" s="2"/>
      <c r="FU7" s="2"/>
      <c r="FV7" s="2"/>
      <c r="FW7" s="2"/>
      <c r="FX7" s="2"/>
      <c r="FY7" s="2"/>
      <c r="FZ7" s="2"/>
      <c r="GA7" s="2"/>
      <c r="GB7" s="2"/>
      <c r="GC7" s="2"/>
      <c r="GD7" s="2"/>
      <c r="GE7" s="2"/>
      <c r="GF7" s="2"/>
      <c r="GG7" s="2"/>
      <c r="GH7" s="2"/>
      <c r="GI7" s="2"/>
      <c r="GK7" s="302" t="s">
        <v>189</v>
      </c>
      <c r="GL7" s="302"/>
      <c r="GM7" s="2"/>
      <c r="GN7" s="2"/>
      <c r="GO7" s="2"/>
      <c r="GP7" s="2"/>
      <c r="GQ7" s="2"/>
      <c r="GR7" s="2"/>
      <c r="GS7" s="2"/>
      <c r="GT7" s="2"/>
      <c r="GU7" s="2"/>
      <c r="GV7" s="2"/>
      <c r="GW7" s="2"/>
      <c r="GX7" s="2"/>
      <c r="GY7" s="2"/>
      <c r="GZ7" s="2"/>
      <c r="HA7" s="2"/>
      <c r="HB7" s="2"/>
      <c r="HC7" s="2"/>
      <c r="HD7" s="2"/>
      <c r="HE7" s="2"/>
      <c r="HF7" s="2"/>
      <c r="HG7" s="2"/>
      <c r="HI7" s="302" t="s">
        <v>190</v>
      </c>
      <c r="HJ7" s="302"/>
      <c r="HK7" s="2"/>
      <c r="HL7" s="2"/>
      <c r="HM7" s="2"/>
      <c r="HN7" s="2"/>
      <c r="HO7" s="2"/>
      <c r="HP7" s="2"/>
      <c r="HQ7" s="2"/>
      <c r="HR7" s="2"/>
      <c r="HS7" s="2"/>
      <c r="HT7" s="2"/>
      <c r="HU7" s="2"/>
      <c r="HV7" s="2"/>
      <c r="HW7" s="2"/>
      <c r="HX7" s="2"/>
      <c r="HY7" s="2"/>
      <c r="HZ7" s="2"/>
      <c r="IA7" s="2"/>
      <c r="IB7" s="2"/>
      <c r="IC7" s="2"/>
      <c r="ID7" s="2"/>
      <c r="IE7" s="2"/>
    </row>
    <row r="8" spans="1:239" ht="15.75">
      <c r="A8" s="302" t="s">
        <v>561</v>
      </c>
      <c r="B8" s="302"/>
      <c r="C8" s="3"/>
      <c r="D8" s="3"/>
      <c r="E8" s="3"/>
      <c r="F8" s="3"/>
      <c r="G8" s="3"/>
      <c r="H8" s="3"/>
      <c r="I8" s="3"/>
      <c r="J8" s="3"/>
      <c r="K8" s="3"/>
      <c r="L8" s="3"/>
      <c r="M8" s="3"/>
      <c r="N8" s="3"/>
      <c r="O8" s="3"/>
      <c r="P8" s="3"/>
      <c r="Q8" s="3"/>
      <c r="R8" s="3"/>
      <c r="S8" s="3"/>
      <c r="T8" s="3"/>
      <c r="U8" s="3"/>
      <c r="V8" s="3"/>
      <c r="W8" s="3"/>
      <c r="Y8" s="302" t="s">
        <v>561</v>
      </c>
      <c r="Z8" s="302"/>
      <c r="AA8" s="3"/>
      <c r="AB8" s="3"/>
      <c r="AC8" s="3"/>
      <c r="AD8" s="3"/>
      <c r="AE8" s="3"/>
      <c r="AF8" s="3"/>
      <c r="AG8" s="3"/>
      <c r="AH8" s="3"/>
      <c r="AI8" s="3"/>
      <c r="AJ8" s="3"/>
      <c r="AK8" s="3"/>
      <c r="AL8" s="3"/>
      <c r="AM8" s="3"/>
      <c r="AN8" s="3"/>
      <c r="AO8" s="3"/>
      <c r="AP8" s="3"/>
      <c r="AQ8" s="3"/>
      <c r="AR8" s="3"/>
      <c r="AS8" s="3"/>
      <c r="AT8" s="3"/>
      <c r="AU8" s="3"/>
      <c r="AW8" s="302" t="s">
        <v>561</v>
      </c>
      <c r="AX8" s="302"/>
      <c r="AY8" s="3"/>
      <c r="AZ8" s="3"/>
      <c r="BA8" s="3"/>
      <c r="BB8" s="3"/>
      <c r="BC8" s="3"/>
      <c r="BD8" s="3"/>
      <c r="BE8" s="3"/>
      <c r="BF8" s="3"/>
      <c r="BG8" s="3"/>
      <c r="BH8" s="3"/>
      <c r="BI8" s="3"/>
      <c r="BJ8" s="3"/>
      <c r="BK8" s="3"/>
      <c r="BL8" s="3"/>
      <c r="BM8" s="3"/>
      <c r="BN8" s="3"/>
      <c r="BO8" s="3"/>
      <c r="BP8" s="3"/>
      <c r="BQ8" s="3"/>
      <c r="BR8" s="3"/>
      <c r="BS8" s="3"/>
      <c r="BU8" s="302" t="s">
        <v>561</v>
      </c>
      <c r="BV8" s="302"/>
      <c r="BW8" s="3"/>
      <c r="BX8" s="3"/>
      <c r="BY8" s="3"/>
      <c r="BZ8" s="3"/>
      <c r="CA8" s="3"/>
      <c r="CB8" s="3"/>
      <c r="CC8" s="3"/>
      <c r="CD8" s="3"/>
      <c r="CE8" s="3"/>
      <c r="CF8" s="3"/>
      <c r="CG8" s="3"/>
      <c r="CH8" s="3"/>
      <c r="CI8" s="3"/>
      <c r="CJ8" s="3"/>
      <c r="CK8" s="3"/>
      <c r="CL8" s="3"/>
      <c r="CM8" s="3"/>
      <c r="CN8" s="3"/>
      <c r="CO8" s="3"/>
      <c r="CP8" s="3"/>
      <c r="CQ8" s="3"/>
      <c r="CS8" s="302" t="s">
        <v>561</v>
      </c>
      <c r="CT8" s="302"/>
      <c r="CU8" s="3"/>
      <c r="CV8" s="3"/>
      <c r="CW8" s="3"/>
      <c r="CX8" s="3"/>
      <c r="CY8" s="3"/>
      <c r="CZ8" s="3"/>
      <c r="DA8" s="3"/>
      <c r="DB8" s="3"/>
      <c r="DC8" s="3"/>
      <c r="DD8" s="3"/>
      <c r="DE8" s="3"/>
      <c r="DF8" s="3"/>
      <c r="DG8" s="3"/>
      <c r="DH8" s="3"/>
      <c r="DI8" s="3"/>
      <c r="DJ8" s="3"/>
      <c r="DK8" s="3"/>
      <c r="DL8" s="3"/>
      <c r="DM8" s="3"/>
      <c r="DN8" s="3"/>
      <c r="DO8" s="3"/>
      <c r="DQ8" s="302" t="s">
        <v>561</v>
      </c>
      <c r="DR8" s="302"/>
      <c r="DS8" s="3"/>
      <c r="DT8" s="3"/>
      <c r="DU8" s="3"/>
      <c r="DV8" s="3"/>
      <c r="DW8" s="3"/>
      <c r="DX8" s="3"/>
      <c r="DY8" s="3"/>
      <c r="DZ8" s="3"/>
      <c r="EA8" s="3"/>
      <c r="EB8" s="3"/>
      <c r="EC8" s="3"/>
      <c r="ED8" s="3"/>
      <c r="EE8" s="3"/>
      <c r="EF8" s="3"/>
      <c r="EG8" s="3"/>
      <c r="EH8" s="3"/>
      <c r="EI8" s="3"/>
      <c r="EJ8" s="3"/>
      <c r="EK8" s="3"/>
      <c r="EL8" s="3"/>
      <c r="EM8" s="3"/>
      <c r="EO8" s="302" t="s">
        <v>561</v>
      </c>
      <c r="EP8" s="302"/>
      <c r="EQ8" s="3"/>
      <c r="ER8" s="3"/>
      <c r="ES8" s="3"/>
      <c r="ET8" s="3"/>
      <c r="EU8" s="3"/>
      <c r="EV8" s="3"/>
      <c r="EW8" s="3"/>
      <c r="EX8" s="3"/>
      <c r="EY8" s="3"/>
      <c r="EZ8" s="3"/>
      <c r="FA8" s="3"/>
      <c r="FB8" s="3"/>
      <c r="FC8" s="3"/>
      <c r="FD8" s="3"/>
      <c r="FE8" s="3"/>
      <c r="FF8" s="3"/>
      <c r="FG8" s="3"/>
      <c r="FH8" s="3"/>
      <c r="FI8" s="3"/>
      <c r="FJ8" s="3"/>
      <c r="FK8" s="3"/>
      <c r="FM8" s="302" t="s">
        <v>561</v>
      </c>
      <c r="FN8" s="302"/>
      <c r="FO8" s="3"/>
      <c r="FP8" s="3"/>
      <c r="FQ8" s="3"/>
      <c r="FR8" s="3"/>
      <c r="FS8" s="3"/>
      <c r="FT8" s="3"/>
      <c r="FU8" s="3"/>
      <c r="FV8" s="3"/>
      <c r="FW8" s="3"/>
      <c r="FX8" s="3"/>
      <c r="FY8" s="3"/>
      <c r="FZ8" s="3"/>
      <c r="GA8" s="3"/>
      <c r="GB8" s="3"/>
      <c r="GC8" s="3"/>
      <c r="GD8" s="3"/>
      <c r="GE8" s="3"/>
      <c r="GF8" s="3"/>
      <c r="GG8" s="3"/>
      <c r="GH8" s="3"/>
      <c r="GI8" s="3"/>
      <c r="GK8" s="302" t="s">
        <v>561</v>
      </c>
      <c r="GL8" s="302"/>
      <c r="GM8" s="3"/>
      <c r="GN8" s="3"/>
      <c r="GO8" s="3"/>
      <c r="GP8" s="3"/>
      <c r="GQ8" s="3"/>
      <c r="GR8" s="3"/>
      <c r="GS8" s="3"/>
      <c r="GT8" s="3"/>
      <c r="GU8" s="3"/>
      <c r="GV8" s="3"/>
      <c r="GW8" s="3"/>
      <c r="GX8" s="3"/>
      <c r="GY8" s="3"/>
      <c r="GZ8" s="3"/>
      <c r="HA8" s="3"/>
      <c r="HB8" s="3"/>
      <c r="HC8" s="3"/>
      <c r="HD8" s="3"/>
      <c r="HE8" s="3"/>
      <c r="HF8" s="3"/>
      <c r="HG8" s="3"/>
      <c r="HI8" s="302" t="s">
        <v>561</v>
      </c>
      <c r="HJ8" s="302"/>
      <c r="HK8" s="3"/>
      <c r="HL8" s="3"/>
      <c r="HM8" s="3"/>
      <c r="HN8" s="3"/>
      <c r="HO8" s="3"/>
      <c r="HP8" s="3"/>
      <c r="HQ8" s="3"/>
      <c r="HR8" s="3"/>
      <c r="HS8" s="3"/>
      <c r="HT8" s="3"/>
      <c r="HU8" s="3"/>
      <c r="HV8" s="3"/>
      <c r="HW8" s="3"/>
      <c r="HX8" s="3"/>
      <c r="HY8" s="3"/>
      <c r="HZ8" s="3"/>
      <c r="IA8" s="3"/>
      <c r="IB8" s="3"/>
      <c r="IC8" s="3"/>
      <c r="ID8" s="3"/>
      <c r="IE8" s="3"/>
    </row>
    <row r="9" spans="1:239" ht="15">
      <c r="A9" s="300"/>
      <c r="B9" s="300"/>
      <c r="C9" s="1"/>
      <c r="D9" s="1"/>
      <c r="E9" s="1"/>
      <c r="F9" s="1"/>
      <c r="G9" s="1"/>
      <c r="H9" s="1"/>
      <c r="I9" s="1"/>
      <c r="J9" s="1"/>
      <c r="K9" s="1"/>
      <c r="L9" s="1"/>
      <c r="M9" s="1"/>
      <c r="N9" s="1"/>
      <c r="O9" s="1"/>
      <c r="P9" s="1"/>
      <c r="Q9" s="1"/>
      <c r="R9" s="1"/>
      <c r="S9" s="1"/>
      <c r="T9" s="1"/>
      <c r="U9" s="1"/>
      <c r="V9" s="1"/>
      <c r="W9" s="1"/>
      <c r="Y9" s="300"/>
      <c r="Z9" s="300"/>
      <c r="AA9" s="1"/>
      <c r="AB9" s="1"/>
      <c r="AC9" s="1"/>
      <c r="AD9" s="1"/>
      <c r="AE9" s="1"/>
      <c r="AF9" s="1"/>
      <c r="AG9" s="1"/>
      <c r="AH9" s="1"/>
      <c r="AI9" s="1"/>
      <c r="AJ9" s="1"/>
      <c r="AK9" s="1"/>
      <c r="AL9" s="1"/>
      <c r="AM9" s="1"/>
      <c r="AN9" s="1"/>
      <c r="AO9" s="1"/>
      <c r="AP9" s="1"/>
      <c r="AQ9" s="1"/>
      <c r="AR9" s="1"/>
      <c r="AS9" s="1"/>
      <c r="AT9" s="1"/>
      <c r="AU9" s="1"/>
      <c r="AW9" s="300"/>
      <c r="AX9" s="300"/>
      <c r="AY9" s="1"/>
      <c r="AZ9" s="1"/>
      <c r="BA9" s="1"/>
      <c r="BB9" s="1"/>
      <c r="BC9" s="1"/>
      <c r="BD9" s="1"/>
      <c r="BE9" s="1"/>
      <c r="BF9" s="1"/>
      <c r="BG9" s="1"/>
      <c r="BH9" s="1"/>
      <c r="BI9" s="1"/>
      <c r="BJ9" s="1"/>
      <c r="BK9" s="1"/>
      <c r="BL9" s="1"/>
      <c r="BM9" s="1"/>
      <c r="BN9" s="1"/>
      <c r="BO9" s="1"/>
      <c r="BP9" s="1"/>
      <c r="BQ9" s="1"/>
      <c r="BR9" s="1"/>
      <c r="BS9" s="1"/>
      <c r="BU9" s="300"/>
      <c r="BV9" s="300"/>
      <c r="BW9" s="1"/>
      <c r="BX9" s="1"/>
      <c r="BY9" s="1"/>
      <c r="BZ9" s="1"/>
      <c r="CA9" s="1"/>
      <c r="CB9" s="1"/>
      <c r="CC9" s="1"/>
      <c r="CD9" s="1"/>
      <c r="CE9" s="1"/>
      <c r="CF9" s="1"/>
      <c r="CG9" s="1"/>
      <c r="CH9" s="1"/>
      <c r="CI9" s="1"/>
      <c r="CJ9" s="1"/>
      <c r="CK9" s="1"/>
      <c r="CL9" s="1"/>
      <c r="CM9" s="1"/>
      <c r="CN9" s="1"/>
      <c r="CO9" s="1"/>
      <c r="CP9" s="1"/>
      <c r="CQ9" s="1"/>
      <c r="CS9" s="300"/>
      <c r="CT9" s="300"/>
      <c r="CU9" s="1"/>
      <c r="CV9" s="1"/>
      <c r="CW9" s="1"/>
      <c r="CX9" s="1"/>
      <c r="CY9" s="1"/>
      <c r="CZ9" s="1"/>
      <c r="DA9" s="1"/>
      <c r="DB9" s="1"/>
      <c r="DC9" s="1"/>
      <c r="DD9" s="1"/>
      <c r="DE9" s="1"/>
      <c r="DF9" s="1"/>
      <c r="DG9" s="1"/>
      <c r="DH9" s="1"/>
      <c r="DI9" s="1"/>
      <c r="DJ9" s="1"/>
      <c r="DK9" s="1"/>
      <c r="DL9" s="1"/>
      <c r="DM9" s="1"/>
      <c r="DN9" s="1"/>
      <c r="DO9" s="1"/>
      <c r="DQ9" s="300"/>
      <c r="DR9" s="300"/>
      <c r="DS9" s="1"/>
      <c r="DT9" s="1"/>
      <c r="DU9" s="1"/>
      <c r="DV9" s="1"/>
      <c r="DW9" s="1"/>
      <c r="DX9" s="1"/>
      <c r="DY9" s="1"/>
      <c r="DZ9" s="1"/>
      <c r="EA9" s="1"/>
      <c r="EB9" s="1"/>
      <c r="EC9" s="1"/>
      <c r="ED9" s="1"/>
      <c r="EE9" s="1"/>
      <c r="EF9" s="1"/>
      <c r="EG9" s="1"/>
      <c r="EH9" s="1"/>
      <c r="EI9" s="1"/>
      <c r="EJ9" s="1"/>
      <c r="EK9" s="1"/>
      <c r="EL9" s="1"/>
      <c r="EM9" s="1"/>
      <c r="EO9" s="300"/>
      <c r="EP9" s="300"/>
      <c r="EQ9" s="1"/>
      <c r="ER9" s="1"/>
      <c r="ES9" s="1"/>
      <c r="ET9" s="1"/>
      <c r="EU9" s="1"/>
      <c r="EV9" s="1"/>
      <c r="EW9" s="1"/>
      <c r="EX9" s="1"/>
      <c r="EY9" s="1"/>
      <c r="EZ9" s="1"/>
      <c r="FA9" s="1"/>
      <c r="FB9" s="1"/>
      <c r="FC9" s="1"/>
      <c r="FD9" s="1"/>
      <c r="FE9" s="1"/>
      <c r="FF9" s="1"/>
      <c r="FG9" s="1"/>
      <c r="FH9" s="1"/>
      <c r="FI9" s="1"/>
      <c r="FJ9" s="1"/>
      <c r="FK9" s="1"/>
      <c r="FM9" s="300"/>
      <c r="FN9" s="300"/>
      <c r="FO9" s="1"/>
      <c r="FP9" s="1"/>
      <c r="FQ9" s="1"/>
      <c r="FR9" s="1"/>
      <c r="FS9" s="1"/>
      <c r="FT9" s="1"/>
      <c r="FU9" s="1"/>
      <c r="FV9" s="1"/>
      <c r="FW9" s="1"/>
      <c r="FX9" s="1"/>
      <c r="FY9" s="1"/>
      <c r="FZ9" s="1"/>
      <c r="GA9" s="1"/>
      <c r="GB9" s="1"/>
      <c r="GC9" s="1"/>
      <c r="GD9" s="1"/>
      <c r="GE9" s="1"/>
      <c r="GF9" s="1"/>
      <c r="GG9" s="1"/>
      <c r="GH9" s="1"/>
      <c r="GI9" s="1"/>
      <c r="GK9" s="300"/>
      <c r="GL9" s="300"/>
      <c r="GM9" s="1"/>
      <c r="GN9" s="1"/>
      <c r="GO9" s="1"/>
      <c r="GP9" s="1"/>
      <c r="GQ9" s="1"/>
      <c r="GR9" s="1"/>
      <c r="GS9" s="1"/>
      <c r="GT9" s="1"/>
      <c r="GU9" s="1"/>
      <c r="GV9" s="1"/>
      <c r="GW9" s="1"/>
      <c r="GX9" s="1"/>
      <c r="GY9" s="1"/>
      <c r="GZ9" s="1"/>
      <c r="HA9" s="1"/>
      <c r="HB9" s="1"/>
      <c r="HC9" s="1"/>
      <c r="HD9" s="1"/>
      <c r="HE9" s="1"/>
      <c r="HF9" s="1"/>
      <c r="HG9" s="1"/>
      <c r="HI9" s="300"/>
      <c r="HJ9" s="300"/>
      <c r="HK9" s="1"/>
      <c r="HL9" s="1"/>
      <c r="HM9" s="1"/>
      <c r="HN9" s="1"/>
      <c r="HO9" s="1"/>
      <c r="HP9" s="1"/>
      <c r="HQ9" s="1"/>
      <c r="HR9" s="1"/>
      <c r="HS9" s="1"/>
      <c r="HT9" s="1"/>
      <c r="HU9" s="1"/>
      <c r="HV9" s="1"/>
      <c r="HW9" s="1"/>
      <c r="HX9" s="1"/>
      <c r="HY9" s="1"/>
      <c r="HZ9" s="1"/>
      <c r="IA9" s="1"/>
      <c r="IB9" s="1"/>
      <c r="IC9" s="1"/>
      <c r="ID9" s="1"/>
      <c r="IE9" s="1"/>
    </row>
    <row r="10" spans="1:239" ht="15">
      <c r="A10" s="300"/>
      <c r="B10" s="300"/>
      <c r="C10" s="1"/>
      <c r="D10" s="1"/>
      <c r="E10" s="1"/>
      <c r="F10" s="1"/>
      <c r="G10" s="1"/>
      <c r="H10" s="1"/>
      <c r="I10" s="1"/>
      <c r="J10" s="1"/>
      <c r="K10" s="1"/>
      <c r="L10" s="1"/>
      <c r="M10" s="1"/>
      <c r="N10" s="1"/>
      <c r="O10" s="1"/>
      <c r="P10" s="1"/>
      <c r="Q10" s="1"/>
      <c r="R10" s="1"/>
      <c r="S10" s="1"/>
      <c r="T10" s="1"/>
      <c r="U10" s="1"/>
      <c r="V10" s="1"/>
      <c r="W10" s="1"/>
      <c r="Y10" s="300"/>
      <c r="Z10" s="300"/>
      <c r="AA10" s="1"/>
      <c r="AB10" s="1"/>
      <c r="AC10" s="1"/>
      <c r="AD10" s="1"/>
      <c r="AE10" s="1"/>
      <c r="AF10" s="1"/>
      <c r="AG10" s="1"/>
      <c r="AH10" s="1"/>
      <c r="AI10" s="1"/>
      <c r="AJ10" s="1"/>
      <c r="AK10" s="1"/>
      <c r="AL10" s="1"/>
      <c r="AM10" s="1"/>
      <c r="AN10" s="1"/>
      <c r="AO10" s="1"/>
      <c r="AP10" s="1"/>
      <c r="AQ10" s="1"/>
      <c r="AR10" s="1"/>
      <c r="AS10" s="1"/>
      <c r="AT10" s="1"/>
      <c r="AU10" s="1"/>
      <c r="AW10" s="300"/>
      <c r="AX10" s="300"/>
      <c r="AY10" s="1"/>
      <c r="AZ10" s="1"/>
      <c r="BA10" s="1"/>
      <c r="BB10" s="1"/>
      <c r="BC10" s="1"/>
      <c r="BD10" s="1"/>
      <c r="BE10" s="1"/>
      <c r="BF10" s="1"/>
      <c r="BG10" s="1"/>
      <c r="BH10" s="1"/>
      <c r="BI10" s="1"/>
      <c r="BJ10" s="1"/>
      <c r="BK10" s="1"/>
      <c r="BL10" s="1"/>
      <c r="BM10" s="1"/>
      <c r="BN10" s="1"/>
      <c r="BO10" s="1"/>
      <c r="BP10" s="1"/>
      <c r="BQ10" s="1"/>
      <c r="BR10" s="1"/>
      <c r="BS10" s="1"/>
      <c r="BU10" s="300"/>
      <c r="BV10" s="300"/>
      <c r="BW10" s="1"/>
      <c r="BX10" s="1"/>
      <c r="BY10" s="1"/>
      <c r="BZ10" s="1"/>
      <c r="CA10" s="1"/>
      <c r="CB10" s="1"/>
      <c r="CC10" s="1"/>
      <c r="CD10" s="1"/>
      <c r="CE10" s="1"/>
      <c r="CF10" s="1"/>
      <c r="CG10" s="1"/>
      <c r="CH10" s="1"/>
      <c r="CI10" s="1"/>
      <c r="CJ10" s="1"/>
      <c r="CK10" s="1"/>
      <c r="CL10" s="1"/>
      <c r="CM10" s="1"/>
      <c r="CN10" s="1"/>
      <c r="CO10" s="1"/>
      <c r="CP10" s="1"/>
      <c r="CQ10" s="1"/>
      <c r="CS10" s="300"/>
      <c r="CT10" s="300"/>
      <c r="CU10" s="1"/>
      <c r="CV10" s="1"/>
      <c r="CW10" s="1"/>
      <c r="CX10" s="1"/>
      <c r="CY10" s="1"/>
      <c r="CZ10" s="1"/>
      <c r="DA10" s="1"/>
      <c r="DB10" s="1"/>
      <c r="DC10" s="1"/>
      <c r="DD10" s="1"/>
      <c r="DE10" s="1"/>
      <c r="DF10" s="1"/>
      <c r="DG10" s="1"/>
      <c r="DH10" s="1"/>
      <c r="DI10" s="1"/>
      <c r="DJ10" s="1"/>
      <c r="DK10" s="1"/>
      <c r="DL10" s="1"/>
      <c r="DM10" s="1"/>
      <c r="DN10" s="1"/>
      <c r="DO10" s="1"/>
      <c r="DQ10" s="300"/>
      <c r="DR10" s="300"/>
      <c r="DS10" s="1"/>
      <c r="DT10" s="1"/>
      <c r="DU10" s="1"/>
      <c r="DV10" s="1"/>
      <c r="DW10" s="1"/>
      <c r="DX10" s="1"/>
      <c r="DY10" s="1"/>
      <c r="DZ10" s="1"/>
      <c r="EA10" s="1"/>
      <c r="EB10" s="1"/>
      <c r="EC10" s="1"/>
      <c r="ED10" s="1"/>
      <c r="EE10" s="1"/>
      <c r="EF10" s="1"/>
      <c r="EG10" s="1"/>
      <c r="EH10" s="1"/>
      <c r="EI10" s="1"/>
      <c r="EJ10" s="1"/>
      <c r="EK10" s="1"/>
      <c r="EL10" s="1"/>
      <c r="EM10" s="1"/>
      <c r="EO10" s="300"/>
      <c r="EP10" s="300"/>
      <c r="EQ10" s="1"/>
      <c r="ER10" s="1"/>
      <c r="ES10" s="1"/>
      <c r="ET10" s="1"/>
      <c r="EU10" s="1"/>
      <c r="EV10" s="1"/>
      <c r="EW10" s="1"/>
      <c r="EX10" s="1"/>
      <c r="EY10" s="1"/>
      <c r="EZ10" s="1"/>
      <c r="FA10" s="1"/>
      <c r="FB10" s="1"/>
      <c r="FC10" s="1"/>
      <c r="FD10" s="1"/>
      <c r="FE10" s="1"/>
      <c r="FF10" s="1"/>
      <c r="FG10" s="1"/>
      <c r="FH10" s="1"/>
      <c r="FI10" s="1"/>
      <c r="FJ10" s="1"/>
      <c r="FK10" s="1"/>
      <c r="FM10" s="300"/>
      <c r="FN10" s="300"/>
      <c r="FO10" s="1"/>
      <c r="FP10" s="1"/>
      <c r="FQ10" s="1"/>
      <c r="FR10" s="1"/>
      <c r="FS10" s="1"/>
      <c r="FT10" s="1"/>
      <c r="FU10" s="1"/>
      <c r="FV10" s="1"/>
      <c r="FW10" s="1"/>
      <c r="FX10" s="1"/>
      <c r="FY10" s="1"/>
      <c r="FZ10" s="1"/>
      <c r="GA10" s="1"/>
      <c r="GB10" s="1"/>
      <c r="GC10" s="1"/>
      <c r="GD10" s="1"/>
      <c r="GE10" s="1"/>
      <c r="GF10" s="1"/>
      <c r="GG10" s="1"/>
      <c r="GH10" s="1"/>
      <c r="GI10" s="1"/>
      <c r="GK10" s="300"/>
      <c r="GL10" s="300"/>
      <c r="GM10" s="1"/>
      <c r="GN10" s="1"/>
      <c r="GO10" s="1"/>
      <c r="GP10" s="1"/>
      <c r="GQ10" s="1"/>
      <c r="GR10" s="1"/>
      <c r="GS10" s="1"/>
      <c r="GT10" s="1"/>
      <c r="GU10" s="1"/>
      <c r="GV10" s="1"/>
      <c r="GW10" s="1"/>
      <c r="GX10" s="1"/>
      <c r="GY10" s="1"/>
      <c r="GZ10" s="1"/>
      <c r="HA10" s="1"/>
      <c r="HB10" s="1"/>
      <c r="HC10" s="1"/>
      <c r="HD10" s="1"/>
      <c r="HE10" s="1"/>
      <c r="HF10" s="1"/>
      <c r="HG10" s="1"/>
      <c r="HI10" s="300"/>
      <c r="HJ10" s="300"/>
      <c r="HK10" s="1"/>
      <c r="HL10" s="1"/>
      <c r="HM10" s="1"/>
      <c r="HN10" s="1"/>
      <c r="HO10" s="1"/>
      <c r="HP10" s="1"/>
      <c r="HQ10" s="1"/>
      <c r="HR10" s="1"/>
      <c r="HS10" s="1"/>
      <c r="HT10" s="1"/>
      <c r="HU10" s="1"/>
      <c r="HV10" s="1"/>
      <c r="HW10" s="1"/>
      <c r="HX10" s="1"/>
      <c r="HY10" s="1"/>
      <c r="HZ10" s="1"/>
      <c r="IA10" s="1"/>
      <c r="IB10" s="1"/>
      <c r="IC10" s="1"/>
      <c r="ID10" s="1"/>
      <c r="IE10" s="1"/>
    </row>
    <row r="11" spans="1:239" ht="15">
      <c r="A11" s="300"/>
      <c r="B11" s="300"/>
      <c r="C11" s="4">
        <v>2000</v>
      </c>
      <c r="D11" s="4">
        <v>2001</v>
      </c>
      <c r="E11" s="4">
        <v>2002</v>
      </c>
      <c r="F11" s="4">
        <v>2003</v>
      </c>
      <c r="G11" s="4">
        <v>2004</v>
      </c>
      <c r="H11" s="4">
        <v>2005</v>
      </c>
      <c r="I11" s="4">
        <v>2006</v>
      </c>
      <c r="J11" s="4">
        <v>2007</v>
      </c>
      <c r="K11" s="4">
        <v>2008</v>
      </c>
      <c r="L11" s="4">
        <v>2009</v>
      </c>
      <c r="M11" s="4">
        <v>2010</v>
      </c>
      <c r="N11" s="4">
        <v>2011</v>
      </c>
      <c r="O11" s="4">
        <v>2012</v>
      </c>
      <c r="P11" s="4">
        <v>2013</v>
      </c>
      <c r="Q11" s="4">
        <v>2014</v>
      </c>
      <c r="R11" s="4">
        <v>2015</v>
      </c>
      <c r="S11" s="4">
        <v>2016</v>
      </c>
      <c r="T11" s="4">
        <v>2017</v>
      </c>
      <c r="U11" s="4">
        <v>2018</v>
      </c>
      <c r="V11" s="4">
        <v>2019</v>
      </c>
      <c r="W11" s="4">
        <v>2020</v>
      </c>
      <c r="Y11" s="300"/>
      <c r="Z11" s="300"/>
      <c r="AA11" s="4">
        <v>2000</v>
      </c>
      <c r="AB11" s="4">
        <v>2001</v>
      </c>
      <c r="AC11" s="4">
        <v>2002</v>
      </c>
      <c r="AD11" s="4">
        <v>2003</v>
      </c>
      <c r="AE11" s="4">
        <v>2004</v>
      </c>
      <c r="AF11" s="4">
        <v>2005</v>
      </c>
      <c r="AG11" s="4">
        <v>2006</v>
      </c>
      <c r="AH11" s="4">
        <v>2007</v>
      </c>
      <c r="AI11" s="4">
        <v>2008</v>
      </c>
      <c r="AJ11" s="4">
        <v>2009</v>
      </c>
      <c r="AK11" s="4">
        <v>2010</v>
      </c>
      <c r="AL11" s="4">
        <v>2011</v>
      </c>
      <c r="AM11" s="4">
        <v>2012</v>
      </c>
      <c r="AN11" s="4">
        <v>2013</v>
      </c>
      <c r="AO11" s="4">
        <v>2014</v>
      </c>
      <c r="AP11" s="4">
        <v>2015</v>
      </c>
      <c r="AQ11" s="4">
        <v>2016</v>
      </c>
      <c r="AR11" s="4">
        <v>2017</v>
      </c>
      <c r="AS11" s="4">
        <v>2018</v>
      </c>
      <c r="AT11" s="4">
        <v>2019</v>
      </c>
      <c r="AU11" s="4">
        <v>2020</v>
      </c>
      <c r="AW11" s="300"/>
      <c r="AX11" s="300"/>
      <c r="AY11" s="4">
        <v>2000</v>
      </c>
      <c r="AZ11" s="4">
        <v>2001</v>
      </c>
      <c r="BA11" s="4">
        <v>2002</v>
      </c>
      <c r="BB11" s="4">
        <v>2003</v>
      </c>
      <c r="BC11" s="4">
        <v>2004</v>
      </c>
      <c r="BD11" s="4">
        <v>2005</v>
      </c>
      <c r="BE11" s="4">
        <v>2006</v>
      </c>
      <c r="BF11" s="4">
        <v>2007</v>
      </c>
      <c r="BG11" s="4">
        <v>2008</v>
      </c>
      <c r="BH11" s="4">
        <v>2009</v>
      </c>
      <c r="BI11" s="4">
        <v>2010</v>
      </c>
      <c r="BJ11" s="4">
        <v>2011</v>
      </c>
      <c r="BK11" s="4">
        <v>2012</v>
      </c>
      <c r="BL11" s="4">
        <v>2013</v>
      </c>
      <c r="BM11" s="4">
        <v>2014</v>
      </c>
      <c r="BN11" s="4">
        <v>2015</v>
      </c>
      <c r="BO11" s="4">
        <v>2016</v>
      </c>
      <c r="BP11" s="4">
        <v>2017</v>
      </c>
      <c r="BQ11" s="4">
        <v>2018</v>
      </c>
      <c r="BR11" s="4">
        <v>2019</v>
      </c>
      <c r="BS11" s="4">
        <v>2020</v>
      </c>
      <c r="BU11" s="300"/>
      <c r="BV11" s="300"/>
      <c r="BW11" s="4">
        <v>2000</v>
      </c>
      <c r="BX11" s="4">
        <v>2001</v>
      </c>
      <c r="BY11" s="4">
        <v>2002</v>
      </c>
      <c r="BZ11" s="4">
        <v>2003</v>
      </c>
      <c r="CA11" s="4">
        <v>2004</v>
      </c>
      <c r="CB11" s="4">
        <v>2005</v>
      </c>
      <c r="CC11" s="4">
        <v>2006</v>
      </c>
      <c r="CD11" s="4">
        <v>2007</v>
      </c>
      <c r="CE11" s="4">
        <v>2008</v>
      </c>
      <c r="CF11" s="4">
        <v>2009</v>
      </c>
      <c r="CG11" s="4">
        <v>2010</v>
      </c>
      <c r="CH11" s="4">
        <v>2011</v>
      </c>
      <c r="CI11" s="4">
        <v>2012</v>
      </c>
      <c r="CJ11" s="4">
        <v>2013</v>
      </c>
      <c r="CK11" s="4">
        <v>2014</v>
      </c>
      <c r="CL11" s="4">
        <v>2015</v>
      </c>
      <c r="CM11" s="4">
        <v>2016</v>
      </c>
      <c r="CN11" s="4">
        <v>2017</v>
      </c>
      <c r="CO11" s="4">
        <v>2018</v>
      </c>
      <c r="CP11" s="4">
        <v>2019</v>
      </c>
      <c r="CQ11" s="4">
        <v>2020</v>
      </c>
      <c r="CS11" s="300"/>
      <c r="CT11" s="300"/>
      <c r="CU11" s="4">
        <v>2000</v>
      </c>
      <c r="CV11" s="4">
        <v>2001</v>
      </c>
      <c r="CW11" s="4">
        <v>2002</v>
      </c>
      <c r="CX11" s="4">
        <v>2003</v>
      </c>
      <c r="CY11" s="4">
        <v>2004</v>
      </c>
      <c r="CZ11" s="4">
        <v>2005</v>
      </c>
      <c r="DA11" s="4">
        <v>2006</v>
      </c>
      <c r="DB11" s="4">
        <v>2007</v>
      </c>
      <c r="DC11" s="4">
        <v>2008</v>
      </c>
      <c r="DD11" s="4">
        <v>2009</v>
      </c>
      <c r="DE11" s="4">
        <v>2010</v>
      </c>
      <c r="DF11" s="4">
        <v>2011</v>
      </c>
      <c r="DG11" s="4">
        <v>2012</v>
      </c>
      <c r="DH11" s="4">
        <v>2013</v>
      </c>
      <c r="DI11" s="4">
        <v>2014</v>
      </c>
      <c r="DJ11" s="4">
        <v>2015</v>
      </c>
      <c r="DK11" s="4">
        <v>2016</v>
      </c>
      <c r="DL11" s="4">
        <v>2017</v>
      </c>
      <c r="DM11" s="4">
        <v>2018</v>
      </c>
      <c r="DN11" s="4">
        <v>2019</v>
      </c>
      <c r="DO11" s="4">
        <v>2020</v>
      </c>
      <c r="DQ11" s="300"/>
      <c r="DR11" s="300"/>
      <c r="DS11" s="4">
        <v>2000</v>
      </c>
      <c r="DT11" s="4">
        <v>2001</v>
      </c>
      <c r="DU11" s="4">
        <v>2002</v>
      </c>
      <c r="DV11" s="4">
        <v>2003</v>
      </c>
      <c r="DW11" s="4">
        <v>2004</v>
      </c>
      <c r="DX11" s="4">
        <v>2005</v>
      </c>
      <c r="DY11" s="4">
        <v>2006</v>
      </c>
      <c r="DZ11" s="4">
        <v>2007</v>
      </c>
      <c r="EA11" s="4">
        <v>2008</v>
      </c>
      <c r="EB11" s="4">
        <v>2009</v>
      </c>
      <c r="EC11" s="4">
        <v>2010</v>
      </c>
      <c r="ED11" s="4">
        <v>2011</v>
      </c>
      <c r="EE11" s="4">
        <v>2012</v>
      </c>
      <c r="EF11" s="4">
        <v>2013</v>
      </c>
      <c r="EG11" s="4">
        <v>2014</v>
      </c>
      <c r="EH11" s="4">
        <v>2015</v>
      </c>
      <c r="EI11" s="4">
        <v>2016</v>
      </c>
      <c r="EJ11" s="4">
        <v>2017</v>
      </c>
      <c r="EK11" s="4">
        <v>2018</v>
      </c>
      <c r="EL11" s="4">
        <v>2019</v>
      </c>
      <c r="EM11" s="4">
        <v>2020</v>
      </c>
      <c r="EO11" s="300"/>
      <c r="EP11" s="300"/>
      <c r="EQ11" s="4">
        <v>2000</v>
      </c>
      <c r="ER11" s="4">
        <v>2001</v>
      </c>
      <c r="ES11" s="4">
        <v>2002</v>
      </c>
      <c r="ET11" s="4">
        <v>2003</v>
      </c>
      <c r="EU11" s="4">
        <v>2004</v>
      </c>
      <c r="EV11" s="4">
        <v>2005</v>
      </c>
      <c r="EW11" s="4">
        <v>2006</v>
      </c>
      <c r="EX11" s="4">
        <v>2007</v>
      </c>
      <c r="EY11" s="4">
        <v>2008</v>
      </c>
      <c r="EZ11" s="4">
        <v>2009</v>
      </c>
      <c r="FA11" s="4">
        <v>2010</v>
      </c>
      <c r="FB11" s="4">
        <v>2011</v>
      </c>
      <c r="FC11" s="4">
        <v>2012</v>
      </c>
      <c r="FD11" s="4">
        <v>2013</v>
      </c>
      <c r="FE11" s="4">
        <v>2014</v>
      </c>
      <c r="FF11" s="4">
        <v>2015</v>
      </c>
      <c r="FG11" s="4">
        <v>2016</v>
      </c>
      <c r="FH11" s="4">
        <v>2017</v>
      </c>
      <c r="FI11" s="4">
        <v>2018</v>
      </c>
      <c r="FJ11" s="4">
        <v>2019</v>
      </c>
      <c r="FK11" s="4">
        <v>2020</v>
      </c>
      <c r="FM11" s="300"/>
      <c r="FN11" s="300"/>
      <c r="FO11" s="4">
        <v>2000</v>
      </c>
      <c r="FP11" s="4">
        <v>2001</v>
      </c>
      <c r="FQ11" s="4">
        <v>2002</v>
      </c>
      <c r="FR11" s="4">
        <v>2003</v>
      </c>
      <c r="FS11" s="4">
        <v>2004</v>
      </c>
      <c r="FT11" s="4">
        <v>2005</v>
      </c>
      <c r="FU11" s="4">
        <v>2006</v>
      </c>
      <c r="FV11" s="4">
        <v>2007</v>
      </c>
      <c r="FW11" s="4">
        <v>2008</v>
      </c>
      <c r="FX11" s="4">
        <v>2009</v>
      </c>
      <c r="FY11" s="4">
        <v>2010</v>
      </c>
      <c r="FZ11" s="4">
        <v>2011</v>
      </c>
      <c r="GA11" s="4">
        <v>2012</v>
      </c>
      <c r="GB11" s="4">
        <v>2013</v>
      </c>
      <c r="GC11" s="4">
        <v>2014</v>
      </c>
      <c r="GD11" s="4">
        <v>2015</v>
      </c>
      <c r="GE11" s="4">
        <v>2016</v>
      </c>
      <c r="GF11" s="4">
        <v>2017</v>
      </c>
      <c r="GG11" s="4">
        <v>2018</v>
      </c>
      <c r="GH11" s="4">
        <v>2019</v>
      </c>
      <c r="GI11" s="4">
        <v>2020</v>
      </c>
      <c r="GK11" s="300"/>
      <c r="GL11" s="300"/>
      <c r="GM11" s="4">
        <v>2000</v>
      </c>
      <c r="GN11" s="4">
        <v>2001</v>
      </c>
      <c r="GO11" s="4">
        <v>2002</v>
      </c>
      <c r="GP11" s="4">
        <v>2003</v>
      </c>
      <c r="GQ11" s="4">
        <v>2004</v>
      </c>
      <c r="GR11" s="4">
        <v>2005</v>
      </c>
      <c r="GS11" s="4">
        <v>2006</v>
      </c>
      <c r="GT11" s="4">
        <v>2007</v>
      </c>
      <c r="GU11" s="4">
        <v>2008</v>
      </c>
      <c r="GV11" s="4">
        <v>2009</v>
      </c>
      <c r="GW11" s="4">
        <v>2010</v>
      </c>
      <c r="GX11" s="4">
        <v>2011</v>
      </c>
      <c r="GY11" s="4">
        <v>2012</v>
      </c>
      <c r="GZ11" s="4">
        <v>2013</v>
      </c>
      <c r="HA11" s="4">
        <v>2014</v>
      </c>
      <c r="HB11" s="4">
        <v>2015</v>
      </c>
      <c r="HC11" s="4">
        <v>2016</v>
      </c>
      <c r="HD11" s="4">
        <v>2017</v>
      </c>
      <c r="HE11" s="4">
        <v>2018</v>
      </c>
      <c r="HF11" s="4">
        <v>2019</v>
      </c>
      <c r="HG11" s="4">
        <v>2020</v>
      </c>
      <c r="HI11" s="300"/>
      <c r="HJ11" s="300"/>
      <c r="HK11" s="4">
        <v>2000</v>
      </c>
      <c r="HL11" s="4">
        <v>2001</v>
      </c>
      <c r="HM11" s="4">
        <v>2002</v>
      </c>
      <c r="HN11" s="4">
        <v>2003</v>
      </c>
      <c r="HO11" s="4">
        <v>2004</v>
      </c>
      <c r="HP11" s="4">
        <v>2005</v>
      </c>
      <c r="HQ11" s="4">
        <v>2006</v>
      </c>
      <c r="HR11" s="4">
        <v>2007</v>
      </c>
      <c r="HS11" s="4">
        <v>2008</v>
      </c>
      <c r="HT11" s="4">
        <v>2009</v>
      </c>
      <c r="HU11" s="4">
        <v>2010</v>
      </c>
      <c r="HV11" s="4">
        <v>2011</v>
      </c>
      <c r="HW11" s="4">
        <v>2012</v>
      </c>
      <c r="HX11" s="4">
        <v>2013</v>
      </c>
      <c r="HY11" s="4">
        <v>2014</v>
      </c>
      <c r="HZ11" s="4">
        <v>2015</v>
      </c>
      <c r="IA11" s="4">
        <v>2016</v>
      </c>
      <c r="IB11" s="4">
        <v>2017</v>
      </c>
      <c r="IC11" s="4">
        <v>2018</v>
      </c>
      <c r="ID11" s="4">
        <v>2019</v>
      </c>
      <c r="IE11" s="4">
        <v>2020</v>
      </c>
    </row>
    <row r="12" spans="1:239" ht="15">
      <c r="A12" s="303"/>
      <c r="B12" s="303"/>
      <c r="C12" s="1"/>
      <c r="D12" s="1"/>
      <c r="E12" s="1"/>
      <c r="F12" s="1"/>
      <c r="G12" s="1"/>
      <c r="H12" s="1"/>
      <c r="I12" s="1"/>
      <c r="J12" s="1"/>
      <c r="K12" s="1"/>
      <c r="L12" s="1"/>
      <c r="M12" s="1"/>
      <c r="N12" s="1"/>
      <c r="O12" s="1"/>
      <c r="P12" s="1"/>
      <c r="Q12" s="1"/>
      <c r="R12" s="1"/>
      <c r="S12" s="1"/>
      <c r="T12" s="1"/>
      <c r="U12" s="1"/>
      <c r="V12" s="1"/>
      <c r="W12" s="1"/>
      <c r="Y12" s="303"/>
      <c r="Z12" s="303"/>
      <c r="AA12" s="1"/>
      <c r="AB12" s="1"/>
      <c r="AC12" s="1"/>
      <c r="AD12" s="1"/>
      <c r="AE12" s="1"/>
      <c r="AF12" s="1"/>
      <c r="AG12" s="1"/>
      <c r="AH12" s="1"/>
      <c r="AI12" s="1"/>
      <c r="AJ12" s="1"/>
      <c r="AK12" s="1"/>
      <c r="AL12" s="1"/>
      <c r="AM12" s="1"/>
      <c r="AN12" s="1"/>
      <c r="AO12" s="1"/>
      <c r="AP12" s="1"/>
      <c r="AQ12" s="1"/>
      <c r="AR12" s="1"/>
      <c r="AS12" s="1"/>
      <c r="AT12" s="1"/>
      <c r="AU12" s="1"/>
      <c r="AW12" s="303"/>
      <c r="AX12" s="303"/>
      <c r="AY12" s="1"/>
      <c r="AZ12" s="1"/>
      <c r="BA12" s="1"/>
      <c r="BB12" s="1"/>
      <c r="BC12" s="1"/>
      <c r="BD12" s="1"/>
      <c r="BE12" s="1"/>
      <c r="BF12" s="1"/>
      <c r="BG12" s="1"/>
      <c r="BH12" s="1"/>
      <c r="BI12" s="1"/>
      <c r="BJ12" s="1"/>
      <c r="BK12" s="1"/>
      <c r="BL12" s="1"/>
      <c r="BM12" s="1"/>
      <c r="BN12" s="1"/>
      <c r="BO12" s="1"/>
      <c r="BP12" s="1"/>
      <c r="BQ12" s="1"/>
      <c r="BR12" s="1"/>
      <c r="BS12" s="1"/>
      <c r="BU12" s="303"/>
      <c r="BV12" s="303"/>
      <c r="BW12" s="1"/>
      <c r="BX12" s="1"/>
      <c r="BY12" s="1"/>
      <c r="BZ12" s="1"/>
      <c r="CA12" s="1"/>
      <c r="CB12" s="1"/>
      <c r="CC12" s="1"/>
      <c r="CD12" s="1"/>
      <c r="CE12" s="1"/>
      <c r="CF12" s="1"/>
      <c r="CG12" s="1"/>
      <c r="CH12" s="1"/>
      <c r="CI12" s="1"/>
      <c r="CJ12" s="1"/>
      <c r="CK12" s="1"/>
      <c r="CL12" s="1"/>
      <c r="CM12" s="1"/>
      <c r="CN12" s="1"/>
      <c r="CO12" s="1"/>
      <c r="CP12" s="1"/>
      <c r="CQ12" s="1"/>
      <c r="CS12" s="303"/>
      <c r="CT12" s="303"/>
      <c r="CU12" s="1"/>
      <c r="CV12" s="1"/>
      <c r="CW12" s="1"/>
      <c r="CX12" s="1"/>
      <c r="CY12" s="1"/>
      <c r="CZ12" s="1"/>
      <c r="DA12" s="1"/>
      <c r="DB12" s="1"/>
      <c r="DC12" s="1"/>
      <c r="DD12" s="1"/>
      <c r="DE12" s="1"/>
      <c r="DF12" s="1"/>
      <c r="DG12" s="1"/>
      <c r="DH12" s="1"/>
      <c r="DI12" s="1"/>
      <c r="DJ12" s="1"/>
      <c r="DK12" s="1"/>
      <c r="DL12" s="1"/>
      <c r="DM12" s="1"/>
      <c r="DN12" s="1"/>
      <c r="DO12" s="1"/>
      <c r="DQ12" s="303"/>
      <c r="DR12" s="303"/>
      <c r="DS12" s="1"/>
      <c r="DT12" s="1"/>
      <c r="DU12" s="1"/>
      <c r="DV12" s="1"/>
      <c r="DW12" s="1"/>
      <c r="DX12" s="1"/>
      <c r="DY12" s="1"/>
      <c r="DZ12" s="1"/>
      <c r="EA12" s="1"/>
      <c r="EB12" s="1"/>
      <c r="EC12" s="1"/>
      <c r="ED12" s="1"/>
      <c r="EE12" s="1"/>
      <c r="EF12" s="1"/>
      <c r="EG12" s="1"/>
      <c r="EH12" s="1"/>
      <c r="EI12" s="1"/>
      <c r="EJ12" s="1"/>
      <c r="EK12" s="1"/>
      <c r="EL12" s="1"/>
      <c r="EM12" s="1"/>
      <c r="EO12" s="303"/>
      <c r="EP12" s="303"/>
      <c r="EQ12" s="1"/>
      <c r="ER12" s="1"/>
      <c r="ES12" s="1"/>
      <c r="ET12" s="1"/>
      <c r="EU12" s="1"/>
      <c r="EV12" s="1"/>
      <c r="EW12" s="1"/>
      <c r="EX12" s="1"/>
      <c r="EY12" s="1"/>
      <c r="EZ12" s="1"/>
      <c r="FA12" s="1"/>
      <c r="FB12" s="1"/>
      <c r="FC12" s="1"/>
      <c r="FD12" s="1"/>
      <c r="FE12" s="1"/>
      <c r="FF12" s="1"/>
      <c r="FG12" s="1"/>
      <c r="FH12" s="1"/>
      <c r="FI12" s="1"/>
      <c r="FJ12" s="1"/>
      <c r="FK12" s="1"/>
      <c r="FM12" s="303"/>
      <c r="FN12" s="303"/>
      <c r="FO12" s="1"/>
      <c r="FP12" s="1"/>
      <c r="FQ12" s="1"/>
      <c r="FR12" s="1"/>
      <c r="FS12" s="1"/>
      <c r="FT12" s="1"/>
      <c r="FU12" s="1"/>
      <c r="FV12" s="1"/>
      <c r="FW12" s="1"/>
      <c r="FX12" s="1"/>
      <c r="FY12" s="1"/>
      <c r="FZ12" s="1"/>
      <c r="GA12" s="1"/>
      <c r="GB12" s="1"/>
      <c r="GC12" s="1"/>
      <c r="GD12" s="1"/>
      <c r="GE12" s="1"/>
      <c r="GF12" s="1"/>
      <c r="GG12" s="1"/>
      <c r="GH12" s="1"/>
      <c r="GI12" s="1"/>
      <c r="GK12" s="303"/>
      <c r="GL12" s="303"/>
      <c r="GM12" s="1"/>
      <c r="GN12" s="1"/>
      <c r="GO12" s="1"/>
      <c r="GP12" s="1"/>
      <c r="GQ12" s="1"/>
      <c r="GR12" s="1"/>
      <c r="GS12" s="1"/>
      <c r="GT12" s="1"/>
      <c r="GU12" s="1"/>
      <c r="GV12" s="1"/>
      <c r="GW12" s="1"/>
      <c r="GX12" s="1"/>
      <c r="GY12" s="1"/>
      <c r="GZ12" s="1"/>
      <c r="HA12" s="1"/>
      <c r="HB12" s="1"/>
      <c r="HC12" s="1"/>
      <c r="HD12" s="1"/>
      <c r="HE12" s="1"/>
      <c r="HF12" s="1"/>
      <c r="HG12" s="1"/>
      <c r="HI12" s="303"/>
      <c r="HJ12" s="303"/>
      <c r="HK12" s="1"/>
      <c r="HL12" s="1"/>
      <c r="HM12" s="1"/>
      <c r="HN12" s="1"/>
      <c r="HO12" s="1"/>
      <c r="HP12" s="1"/>
      <c r="HQ12" s="1"/>
      <c r="HR12" s="1"/>
      <c r="HS12" s="1"/>
      <c r="HT12" s="1"/>
      <c r="HU12" s="1"/>
      <c r="HV12" s="1"/>
      <c r="HW12" s="1"/>
      <c r="HX12" s="1"/>
      <c r="HY12" s="1"/>
      <c r="HZ12" s="1"/>
      <c r="IA12" s="1"/>
      <c r="IB12" s="1"/>
      <c r="IC12" s="1"/>
      <c r="ID12" s="1"/>
      <c r="IE12" s="1"/>
    </row>
    <row r="13" spans="1:239" ht="15">
      <c r="A13" s="1"/>
      <c r="B13" s="6" t="s">
        <v>198</v>
      </c>
      <c r="C13" s="1"/>
      <c r="D13" s="1"/>
      <c r="E13" s="1"/>
      <c r="F13" s="1"/>
      <c r="G13" s="1"/>
      <c r="H13" s="1"/>
      <c r="I13" s="1"/>
      <c r="J13" s="1"/>
      <c r="K13" s="1"/>
      <c r="L13" s="1"/>
      <c r="M13" s="1"/>
      <c r="N13" s="1"/>
      <c r="O13" s="1"/>
      <c r="P13" s="1"/>
      <c r="Q13" s="1"/>
      <c r="R13" s="1"/>
      <c r="S13" s="1"/>
      <c r="T13" s="1"/>
      <c r="U13" s="1"/>
      <c r="V13" s="1"/>
      <c r="W13" s="1"/>
      <c r="Y13" s="1"/>
      <c r="Z13" s="6" t="s">
        <v>198</v>
      </c>
      <c r="AA13" s="1"/>
      <c r="AB13" s="1"/>
      <c r="AC13" s="1"/>
      <c r="AD13" s="1"/>
      <c r="AE13" s="1"/>
      <c r="AF13" s="1"/>
      <c r="AG13" s="1"/>
      <c r="AH13" s="1"/>
      <c r="AI13" s="1"/>
      <c r="AJ13" s="1"/>
      <c r="AK13" s="1"/>
      <c r="AL13" s="1"/>
      <c r="AM13" s="1"/>
      <c r="AN13" s="1"/>
      <c r="AO13" s="1"/>
      <c r="AP13" s="1"/>
      <c r="AQ13" s="1"/>
      <c r="AR13" s="1"/>
      <c r="AS13" s="1"/>
      <c r="AT13" s="1"/>
      <c r="AU13" s="1"/>
      <c r="AW13" s="1"/>
      <c r="AX13" s="6" t="s">
        <v>198</v>
      </c>
      <c r="AY13" s="1"/>
      <c r="AZ13" s="1"/>
      <c r="BA13" s="1"/>
      <c r="BB13" s="1"/>
      <c r="BC13" s="1"/>
      <c r="BD13" s="1"/>
      <c r="BE13" s="1"/>
      <c r="BF13" s="1"/>
      <c r="BG13" s="1"/>
      <c r="BH13" s="1"/>
      <c r="BI13" s="1"/>
      <c r="BJ13" s="1"/>
      <c r="BK13" s="1"/>
      <c r="BL13" s="1"/>
      <c r="BM13" s="1"/>
      <c r="BN13" s="1"/>
      <c r="BO13" s="1"/>
      <c r="BP13" s="1"/>
      <c r="BQ13" s="1"/>
      <c r="BR13" s="1"/>
      <c r="BS13" s="1"/>
      <c r="BU13" s="1"/>
      <c r="BV13" s="6" t="s">
        <v>198</v>
      </c>
      <c r="BW13" s="1"/>
      <c r="BX13" s="1"/>
      <c r="BY13" s="1"/>
      <c r="BZ13" s="1"/>
      <c r="CA13" s="1"/>
      <c r="CB13" s="1"/>
      <c r="CC13" s="1"/>
      <c r="CD13" s="1"/>
      <c r="CE13" s="1"/>
      <c r="CF13" s="1"/>
      <c r="CG13" s="1"/>
      <c r="CH13" s="1"/>
      <c r="CI13" s="1"/>
      <c r="CJ13" s="1"/>
      <c r="CK13" s="1"/>
      <c r="CL13" s="1"/>
      <c r="CM13" s="1"/>
      <c r="CN13" s="1"/>
      <c r="CO13" s="1"/>
      <c r="CP13" s="1"/>
      <c r="CQ13" s="1"/>
      <c r="CS13" s="1"/>
      <c r="CT13" s="6" t="s">
        <v>198</v>
      </c>
      <c r="CU13" s="1"/>
      <c r="CV13" s="1"/>
      <c r="CW13" s="1"/>
      <c r="CX13" s="1"/>
      <c r="CY13" s="1"/>
      <c r="CZ13" s="1"/>
      <c r="DA13" s="1"/>
      <c r="DB13" s="1"/>
      <c r="DC13" s="1"/>
      <c r="DD13" s="1"/>
      <c r="DE13" s="1"/>
      <c r="DF13" s="1"/>
      <c r="DG13" s="1"/>
      <c r="DH13" s="1"/>
      <c r="DI13" s="1"/>
      <c r="DJ13" s="1"/>
      <c r="DK13" s="1"/>
      <c r="DL13" s="1"/>
      <c r="DM13" s="1"/>
      <c r="DN13" s="1"/>
      <c r="DO13" s="1"/>
      <c r="DQ13" s="1"/>
      <c r="DR13" s="6" t="s">
        <v>198</v>
      </c>
      <c r="DS13" s="1"/>
      <c r="DT13" s="1"/>
      <c r="DU13" s="1"/>
      <c r="DV13" s="1"/>
      <c r="DW13" s="1"/>
      <c r="DX13" s="1"/>
      <c r="DY13" s="1"/>
      <c r="DZ13" s="1"/>
      <c r="EA13" s="1"/>
      <c r="EB13" s="1"/>
      <c r="EC13" s="1"/>
      <c r="ED13" s="1"/>
      <c r="EE13" s="1"/>
      <c r="EF13" s="1"/>
      <c r="EG13" s="1"/>
      <c r="EH13" s="1"/>
      <c r="EI13" s="1"/>
      <c r="EJ13" s="1"/>
      <c r="EK13" s="1"/>
      <c r="EL13" s="1"/>
      <c r="EM13" s="1"/>
      <c r="EO13" s="1"/>
      <c r="EP13" s="6" t="s">
        <v>198</v>
      </c>
      <c r="EQ13" s="1"/>
      <c r="ER13" s="1"/>
      <c r="ES13" s="1"/>
      <c r="ET13" s="1"/>
      <c r="EU13" s="1"/>
      <c r="EV13" s="1"/>
      <c r="EW13" s="1"/>
      <c r="EX13" s="1"/>
      <c r="EY13" s="1"/>
      <c r="EZ13" s="1"/>
      <c r="FA13" s="1"/>
      <c r="FB13" s="1"/>
      <c r="FC13" s="1"/>
      <c r="FD13" s="1"/>
      <c r="FE13" s="1"/>
      <c r="FF13" s="1"/>
      <c r="FG13" s="1"/>
      <c r="FH13" s="1"/>
      <c r="FI13" s="1"/>
      <c r="FJ13" s="1"/>
      <c r="FK13" s="1"/>
      <c r="FM13" s="1"/>
      <c r="FN13" s="6" t="s">
        <v>198</v>
      </c>
      <c r="FO13" s="1"/>
      <c r="FP13" s="1"/>
      <c r="FQ13" s="1"/>
      <c r="FR13" s="1"/>
      <c r="FS13" s="1"/>
      <c r="FT13" s="1"/>
      <c r="FU13" s="1"/>
      <c r="FV13" s="1"/>
      <c r="FW13" s="1"/>
      <c r="FX13" s="1"/>
      <c r="FY13" s="1"/>
      <c r="FZ13" s="1"/>
      <c r="GA13" s="1"/>
      <c r="GB13" s="1"/>
      <c r="GC13" s="1"/>
      <c r="GD13" s="1"/>
      <c r="GE13" s="1"/>
      <c r="GF13" s="1"/>
      <c r="GG13" s="1"/>
      <c r="GH13" s="1"/>
      <c r="GI13" s="1"/>
      <c r="GK13" s="1"/>
      <c r="GL13" s="6" t="s">
        <v>198</v>
      </c>
      <c r="GM13" s="1"/>
      <c r="GN13" s="1"/>
      <c r="GO13" s="1"/>
      <c r="GP13" s="1"/>
      <c r="GQ13" s="1"/>
      <c r="GR13" s="1"/>
      <c r="GS13" s="1"/>
      <c r="GT13" s="1"/>
      <c r="GU13" s="1"/>
      <c r="GV13" s="1"/>
      <c r="GW13" s="1"/>
      <c r="GX13" s="1"/>
      <c r="GY13" s="1"/>
      <c r="GZ13" s="1"/>
      <c r="HA13" s="1"/>
      <c r="HB13" s="1"/>
      <c r="HC13" s="1"/>
      <c r="HD13" s="1"/>
      <c r="HE13" s="1"/>
      <c r="HF13" s="1"/>
      <c r="HG13" s="1"/>
      <c r="HI13" s="1"/>
      <c r="HJ13" s="6" t="s">
        <v>198</v>
      </c>
      <c r="HK13" s="1"/>
      <c r="HL13" s="1"/>
      <c r="HM13" s="1"/>
      <c r="HN13" s="1"/>
      <c r="HO13" s="1"/>
      <c r="HP13" s="1"/>
      <c r="HQ13" s="1"/>
      <c r="HR13" s="1"/>
      <c r="HS13" s="1"/>
      <c r="HT13" s="1"/>
      <c r="HU13" s="1"/>
      <c r="HV13" s="1"/>
      <c r="HW13" s="1"/>
      <c r="HX13" s="1"/>
      <c r="HY13" s="1"/>
      <c r="HZ13" s="1"/>
      <c r="IA13" s="1"/>
      <c r="IB13" s="1"/>
      <c r="IC13" s="1"/>
      <c r="ID13" s="1"/>
      <c r="IE13" s="1"/>
    </row>
    <row r="14" spans="1:239" ht="15">
      <c r="A14" s="1"/>
      <c r="B14" s="7" t="s">
        <v>562</v>
      </c>
      <c r="C14" s="1">
        <v>1</v>
      </c>
      <c r="D14" s="1">
        <v>1</v>
      </c>
      <c r="E14" s="1">
        <v>1</v>
      </c>
      <c r="F14" s="1">
        <v>1</v>
      </c>
      <c r="G14" s="1">
        <v>1</v>
      </c>
      <c r="H14" s="1">
        <v>1</v>
      </c>
      <c r="I14" s="1">
        <v>1</v>
      </c>
      <c r="J14" s="1">
        <v>1</v>
      </c>
      <c r="K14" s="1">
        <v>1</v>
      </c>
      <c r="L14" s="1">
        <v>1</v>
      </c>
      <c r="M14" s="1">
        <v>1</v>
      </c>
      <c r="N14" s="1">
        <v>1</v>
      </c>
      <c r="O14" s="1">
        <v>1</v>
      </c>
      <c r="P14" s="1">
        <v>1</v>
      </c>
      <c r="Q14" s="1">
        <v>1</v>
      </c>
      <c r="R14" s="1">
        <v>1</v>
      </c>
      <c r="S14" s="1">
        <v>1</v>
      </c>
      <c r="T14" s="1">
        <v>1</v>
      </c>
      <c r="U14" s="1">
        <v>1</v>
      </c>
      <c r="V14" s="1">
        <v>1</v>
      </c>
      <c r="W14" s="1">
        <v>1</v>
      </c>
      <c r="Y14" s="1"/>
      <c r="Z14" s="7" t="s">
        <v>562</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W14" s="1"/>
      <c r="AX14" s="7" t="s">
        <v>562</v>
      </c>
      <c r="AY14" s="1">
        <v>1</v>
      </c>
      <c r="AZ14" s="1">
        <v>1</v>
      </c>
      <c r="BA14" s="1">
        <v>1</v>
      </c>
      <c r="BB14" s="1">
        <v>1</v>
      </c>
      <c r="BC14" s="1">
        <v>1</v>
      </c>
      <c r="BD14" s="1">
        <v>1</v>
      </c>
      <c r="BE14" s="1">
        <v>1</v>
      </c>
      <c r="BF14" s="1">
        <v>1</v>
      </c>
      <c r="BG14" s="1">
        <v>1</v>
      </c>
      <c r="BH14" s="1">
        <v>1</v>
      </c>
      <c r="BI14" s="1">
        <v>1</v>
      </c>
      <c r="BJ14" s="1">
        <v>1</v>
      </c>
      <c r="BK14" s="1">
        <v>1</v>
      </c>
      <c r="BL14" s="1">
        <v>1</v>
      </c>
      <c r="BM14" s="1">
        <v>1</v>
      </c>
      <c r="BN14" s="1">
        <v>1</v>
      </c>
      <c r="BO14" s="1">
        <v>1</v>
      </c>
      <c r="BP14" s="1">
        <v>1</v>
      </c>
      <c r="BQ14" s="1">
        <v>1</v>
      </c>
      <c r="BR14" s="1">
        <v>1</v>
      </c>
      <c r="BS14" s="1">
        <v>1</v>
      </c>
      <c r="BU14" s="1"/>
      <c r="BV14" s="7" t="s">
        <v>562</v>
      </c>
      <c r="BW14" s="1">
        <v>2</v>
      </c>
      <c r="BX14" s="1">
        <v>2</v>
      </c>
      <c r="BY14" s="1">
        <v>2</v>
      </c>
      <c r="BZ14" s="1">
        <v>2</v>
      </c>
      <c r="CA14" s="1">
        <v>2</v>
      </c>
      <c r="CB14" s="1">
        <v>2</v>
      </c>
      <c r="CC14" s="1">
        <v>2</v>
      </c>
      <c r="CD14" s="1">
        <v>2</v>
      </c>
      <c r="CE14" s="1">
        <v>2</v>
      </c>
      <c r="CF14" s="1">
        <v>2</v>
      </c>
      <c r="CG14" s="1">
        <v>2</v>
      </c>
      <c r="CH14" s="1">
        <v>2</v>
      </c>
      <c r="CI14" s="1">
        <v>2</v>
      </c>
      <c r="CJ14" s="1">
        <v>2</v>
      </c>
      <c r="CK14" s="1">
        <v>2</v>
      </c>
      <c r="CL14" s="1">
        <v>2</v>
      </c>
      <c r="CM14" s="1">
        <v>2</v>
      </c>
      <c r="CN14" s="1">
        <v>2</v>
      </c>
      <c r="CO14" s="1">
        <v>2</v>
      </c>
      <c r="CP14" s="1">
        <v>2</v>
      </c>
      <c r="CQ14" s="1">
        <v>2</v>
      </c>
      <c r="CS14" s="1"/>
      <c r="CT14" s="7" t="s">
        <v>562</v>
      </c>
      <c r="CU14" s="1">
        <v>10</v>
      </c>
      <c r="CV14" s="1">
        <v>9</v>
      </c>
      <c r="CW14" s="1">
        <v>10</v>
      </c>
      <c r="CX14" s="1">
        <v>10</v>
      </c>
      <c r="CY14" s="1">
        <v>10</v>
      </c>
      <c r="CZ14" s="1">
        <v>10</v>
      </c>
      <c r="DA14" s="1">
        <v>11</v>
      </c>
      <c r="DB14" s="1">
        <v>10</v>
      </c>
      <c r="DC14" s="1">
        <v>10</v>
      </c>
      <c r="DD14" s="1">
        <v>10</v>
      </c>
      <c r="DE14" s="1">
        <v>10</v>
      </c>
      <c r="DF14" s="1">
        <v>10</v>
      </c>
      <c r="DG14" s="1">
        <v>10</v>
      </c>
      <c r="DH14" s="1">
        <v>10</v>
      </c>
      <c r="DI14" s="1">
        <v>11</v>
      </c>
      <c r="DJ14" s="1">
        <v>10</v>
      </c>
      <c r="DK14" s="1">
        <v>11</v>
      </c>
      <c r="DL14" s="1">
        <v>11</v>
      </c>
      <c r="DM14" s="1">
        <v>11</v>
      </c>
      <c r="DN14" s="1">
        <v>11</v>
      </c>
      <c r="DO14" s="1">
        <v>12</v>
      </c>
      <c r="DQ14" s="1"/>
      <c r="DR14" s="7" t="s">
        <v>562</v>
      </c>
      <c r="DS14" s="1">
        <v>16</v>
      </c>
      <c r="DT14" s="1">
        <v>14</v>
      </c>
      <c r="DU14" s="1">
        <v>16</v>
      </c>
      <c r="DV14" s="1">
        <v>17</v>
      </c>
      <c r="DW14" s="1">
        <v>15</v>
      </c>
      <c r="DX14" s="1">
        <v>16</v>
      </c>
      <c r="DY14" s="1">
        <v>16</v>
      </c>
      <c r="DZ14" s="1">
        <v>16</v>
      </c>
      <c r="EA14" s="1">
        <v>16</v>
      </c>
      <c r="EB14" s="1">
        <v>17</v>
      </c>
      <c r="EC14" s="1">
        <v>17</v>
      </c>
      <c r="ED14" s="1">
        <v>17</v>
      </c>
      <c r="EE14" s="1">
        <v>17</v>
      </c>
      <c r="EF14" s="1">
        <v>17</v>
      </c>
      <c r="EG14" s="1">
        <v>17</v>
      </c>
      <c r="EH14" s="1">
        <v>17</v>
      </c>
      <c r="EI14" s="1">
        <v>17</v>
      </c>
      <c r="EJ14" s="1">
        <v>18</v>
      </c>
      <c r="EK14" s="1">
        <v>18</v>
      </c>
      <c r="EL14" s="1">
        <v>18</v>
      </c>
      <c r="EM14" s="1">
        <v>19</v>
      </c>
      <c r="EO14" s="1"/>
      <c r="EP14" s="7" t="s">
        <v>562</v>
      </c>
      <c r="EQ14" s="1">
        <v>2</v>
      </c>
      <c r="ER14" s="1">
        <v>2</v>
      </c>
      <c r="ES14" s="1">
        <v>2</v>
      </c>
      <c r="ET14" s="1">
        <v>2</v>
      </c>
      <c r="EU14" s="1">
        <v>2</v>
      </c>
      <c r="EV14" s="1">
        <v>2</v>
      </c>
      <c r="EW14" s="1">
        <v>2</v>
      </c>
      <c r="EX14" s="1">
        <v>2</v>
      </c>
      <c r="EY14" s="1">
        <v>2</v>
      </c>
      <c r="EZ14" s="1">
        <v>2</v>
      </c>
      <c r="FA14" s="1">
        <v>2</v>
      </c>
      <c r="FB14" s="1">
        <v>2</v>
      </c>
      <c r="FC14" s="1">
        <v>2</v>
      </c>
      <c r="FD14" s="1">
        <v>2</v>
      </c>
      <c r="FE14" s="1">
        <v>2</v>
      </c>
      <c r="FF14" s="1">
        <v>2</v>
      </c>
      <c r="FG14" s="1">
        <v>2</v>
      </c>
      <c r="FH14" s="1">
        <v>3</v>
      </c>
      <c r="FI14" s="1">
        <v>3</v>
      </c>
      <c r="FJ14" s="1">
        <v>3</v>
      </c>
      <c r="FK14" s="1">
        <v>3</v>
      </c>
      <c r="FM14" s="1"/>
      <c r="FN14" s="7" t="s">
        <v>562</v>
      </c>
      <c r="FO14" s="1">
        <v>2</v>
      </c>
      <c r="FP14" s="1">
        <v>2</v>
      </c>
      <c r="FQ14" s="1">
        <v>2</v>
      </c>
      <c r="FR14" s="1">
        <v>2</v>
      </c>
      <c r="FS14" s="1">
        <v>2</v>
      </c>
      <c r="FT14" s="1">
        <v>2</v>
      </c>
      <c r="FU14" s="1">
        <v>2</v>
      </c>
      <c r="FV14" s="1">
        <v>2</v>
      </c>
      <c r="FW14" s="1">
        <v>2</v>
      </c>
      <c r="FX14" s="1">
        <v>2</v>
      </c>
      <c r="FY14" s="1">
        <v>2</v>
      </c>
      <c r="FZ14" s="1">
        <v>2</v>
      </c>
      <c r="GA14" s="1">
        <v>2</v>
      </c>
      <c r="GB14" s="1">
        <v>2</v>
      </c>
      <c r="GC14" s="1">
        <v>2</v>
      </c>
      <c r="GD14" s="1">
        <v>2</v>
      </c>
      <c r="GE14" s="1">
        <v>2</v>
      </c>
      <c r="GF14" s="1">
        <v>2</v>
      </c>
      <c r="GG14" s="1">
        <v>2</v>
      </c>
      <c r="GH14" s="1">
        <v>2</v>
      </c>
      <c r="GI14" s="1">
        <v>2</v>
      </c>
      <c r="GK14" s="1"/>
      <c r="GL14" s="7" t="s">
        <v>562</v>
      </c>
      <c r="GM14" s="1">
        <v>7</v>
      </c>
      <c r="GN14" s="1">
        <v>7</v>
      </c>
      <c r="GO14" s="1">
        <v>7</v>
      </c>
      <c r="GP14" s="1">
        <v>8</v>
      </c>
      <c r="GQ14" s="1">
        <v>8</v>
      </c>
      <c r="GR14" s="1">
        <v>8</v>
      </c>
      <c r="GS14" s="1">
        <v>8</v>
      </c>
      <c r="GT14" s="1">
        <v>8</v>
      </c>
      <c r="GU14" s="1">
        <v>8</v>
      </c>
      <c r="GV14" s="1">
        <v>9</v>
      </c>
      <c r="GW14" s="1">
        <v>9</v>
      </c>
      <c r="GX14" s="1">
        <v>9</v>
      </c>
      <c r="GY14" s="1">
        <v>9</v>
      </c>
      <c r="GZ14" s="1">
        <v>9</v>
      </c>
      <c r="HA14" s="1">
        <v>10</v>
      </c>
      <c r="HB14" s="1">
        <v>9</v>
      </c>
      <c r="HC14" s="1">
        <v>9</v>
      </c>
      <c r="HD14" s="1">
        <v>10</v>
      </c>
      <c r="HE14" s="1">
        <v>9</v>
      </c>
      <c r="HF14" s="1">
        <v>9</v>
      </c>
      <c r="HG14" s="1">
        <v>9</v>
      </c>
      <c r="HI14" s="1"/>
      <c r="HJ14" s="7" t="s">
        <v>562</v>
      </c>
      <c r="HK14" s="1">
        <v>5</v>
      </c>
      <c r="HL14" s="1">
        <v>5</v>
      </c>
      <c r="HM14" s="1">
        <v>5</v>
      </c>
      <c r="HN14" s="1">
        <v>5</v>
      </c>
      <c r="HO14" s="1">
        <v>5</v>
      </c>
      <c r="HP14" s="1">
        <v>5</v>
      </c>
      <c r="HQ14" s="1">
        <v>6</v>
      </c>
      <c r="HR14" s="1">
        <v>6</v>
      </c>
      <c r="HS14" s="1">
        <v>6</v>
      </c>
      <c r="HT14" s="1">
        <v>6</v>
      </c>
      <c r="HU14" s="1">
        <v>6</v>
      </c>
      <c r="HV14" s="1">
        <v>6</v>
      </c>
      <c r="HW14" s="1">
        <v>6</v>
      </c>
      <c r="HX14" s="1">
        <v>6</v>
      </c>
      <c r="HY14" s="1">
        <v>6</v>
      </c>
      <c r="HZ14" s="1">
        <v>6</v>
      </c>
      <c r="IA14" s="1">
        <v>6</v>
      </c>
      <c r="IB14" s="1">
        <v>7</v>
      </c>
      <c r="IC14" s="1">
        <v>6</v>
      </c>
      <c r="ID14" s="1">
        <v>6</v>
      </c>
      <c r="IE14" s="1">
        <v>7</v>
      </c>
    </row>
    <row r="15" spans="1:239" ht="15">
      <c r="A15" s="1"/>
      <c r="B15" s="7" t="s">
        <v>94</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Y15" s="1"/>
      <c r="Z15" s="7" t="s">
        <v>94</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W15" s="1"/>
      <c r="AX15" s="7" t="s">
        <v>94</v>
      </c>
      <c r="AY15" s="1">
        <v>1</v>
      </c>
      <c r="AZ15" s="1">
        <v>1</v>
      </c>
      <c r="BA15" s="1">
        <v>1</v>
      </c>
      <c r="BB15" s="1">
        <v>1</v>
      </c>
      <c r="BC15" s="1">
        <v>1</v>
      </c>
      <c r="BD15" s="1">
        <v>1</v>
      </c>
      <c r="BE15" s="1">
        <v>1</v>
      </c>
      <c r="BF15" s="1">
        <v>1</v>
      </c>
      <c r="BG15" s="1">
        <v>1</v>
      </c>
      <c r="BH15" s="1">
        <v>1</v>
      </c>
      <c r="BI15" s="1">
        <v>1</v>
      </c>
      <c r="BJ15" s="1">
        <v>1</v>
      </c>
      <c r="BK15" s="1">
        <v>1</v>
      </c>
      <c r="BL15" s="1">
        <v>1</v>
      </c>
      <c r="BM15" s="1">
        <v>1</v>
      </c>
      <c r="BN15" s="1">
        <v>1</v>
      </c>
      <c r="BO15" s="1">
        <v>1</v>
      </c>
      <c r="BP15" s="1">
        <v>1</v>
      </c>
      <c r="BQ15" s="1">
        <v>1</v>
      </c>
      <c r="BR15" s="1">
        <v>1</v>
      </c>
      <c r="BS15" s="1">
        <v>1</v>
      </c>
      <c r="BU15" s="1"/>
      <c r="BV15" s="7" t="s">
        <v>94</v>
      </c>
      <c r="BW15" s="1">
        <v>1</v>
      </c>
      <c r="BX15" s="1">
        <v>1</v>
      </c>
      <c r="BY15" s="1">
        <v>1</v>
      </c>
      <c r="BZ15" s="1">
        <v>1</v>
      </c>
      <c r="CA15" s="1">
        <v>1</v>
      </c>
      <c r="CB15" s="1">
        <v>1</v>
      </c>
      <c r="CC15" s="1">
        <v>1</v>
      </c>
      <c r="CD15" s="1">
        <v>1</v>
      </c>
      <c r="CE15" s="1">
        <v>1</v>
      </c>
      <c r="CF15" s="1">
        <v>1</v>
      </c>
      <c r="CG15" s="1">
        <v>1</v>
      </c>
      <c r="CH15" s="1">
        <v>1</v>
      </c>
      <c r="CI15" s="1">
        <v>1</v>
      </c>
      <c r="CJ15" s="1">
        <v>1</v>
      </c>
      <c r="CK15" s="1">
        <v>1</v>
      </c>
      <c r="CL15" s="1">
        <v>1</v>
      </c>
      <c r="CM15" s="1">
        <v>1</v>
      </c>
      <c r="CN15" s="1">
        <v>1</v>
      </c>
      <c r="CO15" s="1">
        <v>1</v>
      </c>
      <c r="CP15" s="1">
        <v>1</v>
      </c>
      <c r="CQ15" s="1">
        <v>1</v>
      </c>
      <c r="CS15" s="1"/>
      <c r="CT15" s="7" t="s">
        <v>94</v>
      </c>
      <c r="CU15" s="1">
        <v>5</v>
      </c>
      <c r="CV15" s="1">
        <v>5</v>
      </c>
      <c r="CW15" s="1">
        <v>5</v>
      </c>
      <c r="CX15" s="1">
        <v>5</v>
      </c>
      <c r="CY15" s="1">
        <v>5</v>
      </c>
      <c r="CZ15" s="1">
        <v>5</v>
      </c>
      <c r="DA15" s="1">
        <v>5</v>
      </c>
      <c r="DB15" s="1">
        <v>5</v>
      </c>
      <c r="DC15" s="1">
        <v>6</v>
      </c>
      <c r="DD15" s="1">
        <v>6</v>
      </c>
      <c r="DE15" s="1">
        <v>6</v>
      </c>
      <c r="DF15" s="1">
        <v>6</v>
      </c>
      <c r="DG15" s="1">
        <v>6</v>
      </c>
      <c r="DH15" s="1">
        <v>6</v>
      </c>
      <c r="DI15" s="1">
        <v>6</v>
      </c>
      <c r="DJ15" s="1">
        <v>6</v>
      </c>
      <c r="DK15" s="1">
        <v>6</v>
      </c>
      <c r="DL15" s="1">
        <v>6</v>
      </c>
      <c r="DM15" s="1">
        <v>7</v>
      </c>
      <c r="DN15" s="1">
        <v>7</v>
      </c>
      <c r="DO15" s="1">
        <v>7</v>
      </c>
      <c r="DQ15" s="1"/>
      <c r="DR15" s="7" t="s">
        <v>94</v>
      </c>
      <c r="DS15" s="1">
        <v>8</v>
      </c>
      <c r="DT15" s="1">
        <v>8</v>
      </c>
      <c r="DU15" s="1">
        <v>9</v>
      </c>
      <c r="DV15" s="1">
        <v>8</v>
      </c>
      <c r="DW15" s="1">
        <v>8</v>
      </c>
      <c r="DX15" s="1">
        <v>8</v>
      </c>
      <c r="DY15" s="1">
        <v>8</v>
      </c>
      <c r="DZ15" s="1">
        <v>9</v>
      </c>
      <c r="EA15" s="1">
        <v>9</v>
      </c>
      <c r="EB15" s="1">
        <v>9</v>
      </c>
      <c r="EC15" s="1">
        <v>9</v>
      </c>
      <c r="ED15" s="1">
        <v>10</v>
      </c>
      <c r="EE15" s="1">
        <v>10</v>
      </c>
      <c r="EF15" s="1">
        <v>10</v>
      </c>
      <c r="EG15" s="1">
        <v>9</v>
      </c>
      <c r="EH15" s="1">
        <v>10</v>
      </c>
      <c r="EI15" s="1">
        <v>10</v>
      </c>
      <c r="EJ15" s="1">
        <v>10</v>
      </c>
      <c r="EK15" s="1">
        <v>11</v>
      </c>
      <c r="EL15" s="1">
        <v>11</v>
      </c>
      <c r="EM15" s="1">
        <v>11</v>
      </c>
      <c r="EO15" s="1"/>
      <c r="EP15" s="7" t="s">
        <v>94</v>
      </c>
      <c r="EQ15" s="1">
        <v>1</v>
      </c>
      <c r="ER15" s="1">
        <v>1</v>
      </c>
      <c r="ES15" s="1">
        <v>1</v>
      </c>
      <c r="ET15" s="1">
        <v>1</v>
      </c>
      <c r="EU15" s="1">
        <v>1</v>
      </c>
      <c r="EV15" s="1">
        <v>1</v>
      </c>
      <c r="EW15" s="1">
        <v>1</v>
      </c>
      <c r="EX15" s="1">
        <v>1</v>
      </c>
      <c r="EY15" s="1">
        <v>1</v>
      </c>
      <c r="EZ15" s="1">
        <v>1</v>
      </c>
      <c r="FA15" s="1">
        <v>1</v>
      </c>
      <c r="FB15" s="1">
        <v>1</v>
      </c>
      <c r="FC15" s="1">
        <v>1</v>
      </c>
      <c r="FD15" s="1">
        <v>1</v>
      </c>
      <c r="FE15" s="1">
        <v>1</v>
      </c>
      <c r="FF15" s="1">
        <v>1</v>
      </c>
      <c r="FG15" s="1">
        <v>1</v>
      </c>
      <c r="FH15" s="1">
        <v>1</v>
      </c>
      <c r="FI15" s="1">
        <v>2</v>
      </c>
      <c r="FJ15" s="1">
        <v>2</v>
      </c>
      <c r="FK15" s="1">
        <v>2</v>
      </c>
      <c r="FM15" s="1"/>
      <c r="FN15" s="7" t="s">
        <v>94</v>
      </c>
      <c r="FO15" s="1">
        <v>1</v>
      </c>
      <c r="FP15" s="1">
        <v>1</v>
      </c>
      <c r="FQ15" s="1">
        <v>1</v>
      </c>
      <c r="FR15" s="1">
        <v>1</v>
      </c>
      <c r="FS15" s="1">
        <v>1</v>
      </c>
      <c r="FT15" s="1">
        <v>1</v>
      </c>
      <c r="FU15" s="1">
        <v>1</v>
      </c>
      <c r="FV15" s="1">
        <v>1</v>
      </c>
      <c r="FW15" s="1">
        <v>1</v>
      </c>
      <c r="FX15" s="1">
        <v>1</v>
      </c>
      <c r="FY15" s="1">
        <v>1</v>
      </c>
      <c r="FZ15" s="1">
        <v>1</v>
      </c>
      <c r="GA15" s="1">
        <v>1</v>
      </c>
      <c r="GB15" s="1">
        <v>1</v>
      </c>
      <c r="GC15" s="1">
        <v>1</v>
      </c>
      <c r="GD15" s="1">
        <v>1</v>
      </c>
      <c r="GE15" s="1">
        <v>1</v>
      </c>
      <c r="GF15" s="1">
        <v>1</v>
      </c>
      <c r="GG15" s="1">
        <v>1</v>
      </c>
      <c r="GH15" s="1">
        <v>1</v>
      </c>
      <c r="GI15" s="1">
        <v>1</v>
      </c>
      <c r="GK15" s="1"/>
      <c r="GL15" s="7" t="s">
        <v>94</v>
      </c>
      <c r="GM15" s="1">
        <v>4</v>
      </c>
      <c r="GN15" s="1">
        <v>4</v>
      </c>
      <c r="GO15" s="1">
        <v>4</v>
      </c>
      <c r="GP15" s="1">
        <v>4</v>
      </c>
      <c r="GQ15" s="1">
        <v>4</v>
      </c>
      <c r="GR15" s="1">
        <v>4</v>
      </c>
      <c r="GS15" s="1">
        <v>4</v>
      </c>
      <c r="GT15" s="1">
        <v>4</v>
      </c>
      <c r="GU15" s="1">
        <v>5</v>
      </c>
      <c r="GV15" s="1">
        <v>5</v>
      </c>
      <c r="GW15" s="1">
        <v>5</v>
      </c>
      <c r="GX15" s="1">
        <v>5</v>
      </c>
      <c r="GY15" s="1">
        <v>5</v>
      </c>
      <c r="GZ15" s="1">
        <v>5</v>
      </c>
      <c r="HA15" s="1">
        <v>5</v>
      </c>
      <c r="HB15" s="1">
        <v>6</v>
      </c>
      <c r="HC15" s="1">
        <v>5</v>
      </c>
      <c r="HD15" s="1">
        <v>5</v>
      </c>
      <c r="HE15" s="1">
        <v>5</v>
      </c>
      <c r="HF15" s="1">
        <v>5</v>
      </c>
      <c r="HG15" s="1">
        <v>5</v>
      </c>
      <c r="HI15" s="1"/>
      <c r="HJ15" s="7" t="s">
        <v>94</v>
      </c>
      <c r="HK15" s="1">
        <v>3</v>
      </c>
      <c r="HL15" s="1">
        <v>3</v>
      </c>
      <c r="HM15" s="1">
        <v>3</v>
      </c>
      <c r="HN15" s="1">
        <v>3</v>
      </c>
      <c r="HO15" s="1">
        <v>3</v>
      </c>
      <c r="HP15" s="1">
        <v>3</v>
      </c>
      <c r="HQ15" s="1">
        <v>3</v>
      </c>
      <c r="HR15" s="1">
        <v>3</v>
      </c>
      <c r="HS15" s="1">
        <v>3</v>
      </c>
      <c r="HT15" s="1">
        <v>3</v>
      </c>
      <c r="HU15" s="1">
        <v>3</v>
      </c>
      <c r="HV15" s="1">
        <v>3</v>
      </c>
      <c r="HW15" s="1">
        <v>3</v>
      </c>
      <c r="HX15" s="1">
        <v>3</v>
      </c>
      <c r="HY15" s="1">
        <v>3</v>
      </c>
      <c r="HZ15" s="1">
        <v>4</v>
      </c>
      <c r="IA15" s="1">
        <v>3</v>
      </c>
      <c r="IB15" s="1">
        <v>3</v>
      </c>
      <c r="IC15" s="1">
        <v>4</v>
      </c>
      <c r="ID15" s="1">
        <v>4</v>
      </c>
      <c r="IE15" s="1">
        <v>4</v>
      </c>
    </row>
    <row r="16" spans="1:239" ht="15">
      <c r="A16" s="1"/>
      <c r="B16" s="7" t="s">
        <v>563</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Y16" s="1"/>
      <c r="Z16" s="7" t="s">
        <v>563</v>
      </c>
      <c r="AA16" s="1">
        <v>0</v>
      </c>
      <c r="AB16" s="1">
        <v>0</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W16" s="1"/>
      <c r="AX16" s="7" t="s">
        <v>563</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U16" s="1"/>
      <c r="BV16" s="7" t="s">
        <v>563</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S16" s="1"/>
      <c r="CT16" s="7" t="s">
        <v>563</v>
      </c>
      <c r="CU16" s="1">
        <v>1</v>
      </c>
      <c r="CV16" s="1">
        <v>2</v>
      </c>
      <c r="CW16" s="1">
        <v>2</v>
      </c>
      <c r="CX16" s="1">
        <v>2</v>
      </c>
      <c r="CY16" s="1">
        <v>2</v>
      </c>
      <c r="CZ16" s="1">
        <v>2</v>
      </c>
      <c r="DA16" s="1">
        <v>2</v>
      </c>
      <c r="DB16" s="1">
        <v>2</v>
      </c>
      <c r="DC16" s="1">
        <v>2</v>
      </c>
      <c r="DD16" s="1">
        <v>2</v>
      </c>
      <c r="DE16" s="1">
        <v>2</v>
      </c>
      <c r="DF16" s="1">
        <v>2</v>
      </c>
      <c r="DG16" s="1">
        <v>2</v>
      </c>
      <c r="DH16" s="1">
        <v>2</v>
      </c>
      <c r="DI16" s="1">
        <v>2</v>
      </c>
      <c r="DJ16" s="1">
        <v>2</v>
      </c>
      <c r="DK16" s="1">
        <v>2</v>
      </c>
      <c r="DL16" s="1">
        <v>1</v>
      </c>
      <c r="DM16" s="1">
        <v>1</v>
      </c>
      <c r="DN16" s="1">
        <v>1</v>
      </c>
      <c r="DO16" s="1">
        <v>1</v>
      </c>
      <c r="DQ16" s="1"/>
      <c r="DR16" s="7" t="s">
        <v>563</v>
      </c>
      <c r="DS16" s="1">
        <v>2</v>
      </c>
      <c r="DT16" s="1">
        <v>3</v>
      </c>
      <c r="DU16" s="1">
        <v>3</v>
      </c>
      <c r="DV16" s="1">
        <v>3</v>
      </c>
      <c r="DW16" s="1">
        <v>2</v>
      </c>
      <c r="DX16" s="1">
        <v>3</v>
      </c>
      <c r="DY16" s="1">
        <v>3</v>
      </c>
      <c r="DZ16" s="1">
        <v>3</v>
      </c>
      <c r="EA16" s="1">
        <v>3</v>
      </c>
      <c r="EB16" s="1">
        <v>3</v>
      </c>
      <c r="EC16" s="1">
        <v>3</v>
      </c>
      <c r="ED16" s="1">
        <v>3</v>
      </c>
      <c r="EE16" s="1">
        <v>3</v>
      </c>
      <c r="EF16" s="1">
        <v>3</v>
      </c>
      <c r="EG16" s="1">
        <v>3</v>
      </c>
      <c r="EH16" s="1">
        <v>3</v>
      </c>
      <c r="EI16" s="1">
        <v>4</v>
      </c>
      <c r="EJ16" s="1">
        <v>2</v>
      </c>
      <c r="EK16" s="1">
        <v>2</v>
      </c>
      <c r="EL16" s="1">
        <v>2</v>
      </c>
      <c r="EM16" s="1">
        <v>2</v>
      </c>
      <c r="EO16" s="1"/>
      <c r="EP16" s="7" t="s">
        <v>563</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1</v>
      </c>
      <c r="FH16" s="1">
        <v>0</v>
      </c>
      <c r="FI16" s="1">
        <v>0</v>
      </c>
      <c r="FJ16" s="1">
        <v>0</v>
      </c>
      <c r="FK16" s="1">
        <v>0</v>
      </c>
      <c r="FM16" s="1"/>
      <c r="FN16" s="7" t="s">
        <v>563</v>
      </c>
      <c r="FO16" s="1">
        <v>0</v>
      </c>
      <c r="FP16" s="1">
        <v>0</v>
      </c>
      <c r="FQ16" s="1">
        <v>0</v>
      </c>
      <c r="FR16" s="1">
        <v>0</v>
      </c>
      <c r="FS16" s="1">
        <v>0</v>
      </c>
      <c r="FT16" s="1">
        <v>0</v>
      </c>
      <c r="FU16" s="1">
        <v>0</v>
      </c>
      <c r="FV16" s="1">
        <v>0</v>
      </c>
      <c r="FW16" s="1">
        <v>0</v>
      </c>
      <c r="FX16" s="1">
        <v>0</v>
      </c>
      <c r="FY16" s="1">
        <v>0</v>
      </c>
      <c r="FZ16" s="1">
        <v>0</v>
      </c>
      <c r="GA16" s="1">
        <v>0</v>
      </c>
      <c r="GB16" s="1">
        <v>0</v>
      </c>
      <c r="GC16" s="1">
        <v>0</v>
      </c>
      <c r="GD16" s="1">
        <v>0</v>
      </c>
      <c r="GE16" s="1">
        <v>0</v>
      </c>
      <c r="GF16" s="1">
        <v>0</v>
      </c>
      <c r="GG16" s="1">
        <v>0</v>
      </c>
      <c r="GH16" s="1">
        <v>0</v>
      </c>
      <c r="GI16" s="1">
        <v>0</v>
      </c>
      <c r="GK16" s="1"/>
      <c r="GL16" s="7" t="s">
        <v>563</v>
      </c>
      <c r="GM16" s="1">
        <v>1</v>
      </c>
      <c r="GN16" s="1">
        <v>1</v>
      </c>
      <c r="GO16" s="1">
        <v>1</v>
      </c>
      <c r="GP16" s="1">
        <v>1</v>
      </c>
      <c r="GQ16" s="1">
        <v>1</v>
      </c>
      <c r="GR16" s="1">
        <v>1</v>
      </c>
      <c r="GS16" s="1">
        <v>1</v>
      </c>
      <c r="GT16" s="1">
        <v>1</v>
      </c>
      <c r="GU16" s="1">
        <v>2</v>
      </c>
      <c r="GV16" s="1">
        <v>1</v>
      </c>
      <c r="GW16" s="1">
        <v>1</v>
      </c>
      <c r="GX16" s="1">
        <v>1</v>
      </c>
      <c r="GY16" s="1">
        <v>1</v>
      </c>
      <c r="GZ16" s="1">
        <v>2</v>
      </c>
      <c r="HA16" s="1">
        <v>2</v>
      </c>
      <c r="HB16" s="1">
        <v>2</v>
      </c>
      <c r="HC16" s="1">
        <v>2</v>
      </c>
      <c r="HD16" s="1">
        <v>1</v>
      </c>
      <c r="HE16" s="1">
        <v>1</v>
      </c>
      <c r="HF16" s="1">
        <v>1</v>
      </c>
      <c r="HG16" s="1">
        <v>1</v>
      </c>
      <c r="HI16" s="1"/>
      <c r="HJ16" s="7" t="s">
        <v>563</v>
      </c>
      <c r="HK16" s="1">
        <v>1</v>
      </c>
      <c r="HL16" s="1">
        <v>1</v>
      </c>
      <c r="HM16" s="1">
        <v>1</v>
      </c>
      <c r="HN16" s="1">
        <v>1</v>
      </c>
      <c r="HO16" s="1">
        <v>1</v>
      </c>
      <c r="HP16" s="1">
        <v>1</v>
      </c>
      <c r="HQ16" s="1">
        <v>1</v>
      </c>
      <c r="HR16" s="1">
        <v>1</v>
      </c>
      <c r="HS16" s="1">
        <v>1</v>
      </c>
      <c r="HT16" s="1">
        <v>1</v>
      </c>
      <c r="HU16" s="1">
        <v>1</v>
      </c>
      <c r="HV16" s="1">
        <v>1</v>
      </c>
      <c r="HW16" s="1">
        <v>1</v>
      </c>
      <c r="HX16" s="1">
        <v>1</v>
      </c>
      <c r="HY16" s="1">
        <v>1</v>
      </c>
      <c r="HZ16" s="1">
        <v>1</v>
      </c>
      <c r="IA16" s="1">
        <v>1</v>
      </c>
      <c r="IB16" s="1">
        <v>1</v>
      </c>
      <c r="IC16" s="1">
        <v>1</v>
      </c>
      <c r="ID16" s="1">
        <v>1</v>
      </c>
      <c r="IE16" s="1">
        <v>1</v>
      </c>
    </row>
    <row r="17" spans="1:239" ht="15">
      <c r="A17" s="300"/>
      <c r="B17" s="300"/>
      <c r="C17" s="1"/>
      <c r="D17" s="1"/>
      <c r="E17" s="1"/>
      <c r="F17" s="1"/>
      <c r="G17" s="1"/>
      <c r="H17" s="1"/>
      <c r="I17" s="1"/>
      <c r="J17" s="1"/>
      <c r="K17" s="1"/>
      <c r="L17" s="1"/>
      <c r="M17" s="1"/>
      <c r="N17" s="1"/>
      <c r="O17" s="1"/>
      <c r="P17" s="1"/>
      <c r="Q17" s="1"/>
      <c r="R17" s="1"/>
      <c r="S17" s="1"/>
      <c r="T17" s="1"/>
      <c r="U17" s="1"/>
      <c r="V17" s="1"/>
      <c r="W17" s="1"/>
      <c r="Y17" s="300"/>
      <c r="Z17" s="300"/>
      <c r="AA17" s="1"/>
      <c r="AB17" s="1"/>
      <c r="AC17" s="1"/>
      <c r="AD17" s="1"/>
      <c r="AE17" s="1"/>
      <c r="AF17" s="1"/>
      <c r="AG17" s="1"/>
      <c r="AH17" s="1"/>
      <c r="AI17" s="1"/>
      <c r="AJ17" s="1"/>
      <c r="AK17" s="1"/>
      <c r="AL17" s="1"/>
      <c r="AM17" s="1"/>
      <c r="AN17" s="1"/>
      <c r="AO17" s="1"/>
      <c r="AP17" s="1"/>
      <c r="AQ17" s="1"/>
      <c r="AR17" s="1"/>
      <c r="AS17" s="1"/>
      <c r="AT17" s="1"/>
      <c r="AU17" s="1"/>
      <c r="AW17" s="300"/>
      <c r="AX17" s="300"/>
      <c r="AY17" s="1"/>
      <c r="AZ17" s="1"/>
      <c r="BA17" s="1"/>
      <c r="BB17" s="1"/>
      <c r="BC17" s="1"/>
      <c r="BD17" s="1"/>
      <c r="BE17" s="1"/>
      <c r="BF17" s="1"/>
      <c r="BG17" s="1"/>
      <c r="BH17" s="1"/>
      <c r="BI17" s="1"/>
      <c r="BJ17" s="1"/>
      <c r="BK17" s="1"/>
      <c r="BL17" s="1"/>
      <c r="BM17" s="1"/>
      <c r="BN17" s="1"/>
      <c r="BO17" s="1"/>
      <c r="BP17" s="1"/>
      <c r="BQ17" s="1"/>
      <c r="BR17" s="1"/>
      <c r="BS17" s="1"/>
      <c r="BU17" s="300"/>
      <c r="BV17" s="300"/>
      <c r="BW17" s="1"/>
      <c r="BX17" s="1"/>
      <c r="BY17" s="1"/>
      <c r="BZ17" s="1"/>
      <c r="CA17" s="1"/>
      <c r="CB17" s="1"/>
      <c r="CC17" s="1"/>
      <c r="CD17" s="1"/>
      <c r="CE17" s="1"/>
      <c r="CF17" s="1"/>
      <c r="CG17" s="1"/>
      <c r="CH17" s="1"/>
      <c r="CI17" s="1"/>
      <c r="CJ17" s="1"/>
      <c r="CK17" s="1"/>
      <c r="CL17" s="1"/>
      <c r="CM17" s="1"/>
      <c r="CN17" s="1"/>
      <c r="CO17" s="1"/>
      <c r="CP17" s="1"/>
      <c r="CQ17" s="1"/>
      <c r="CS17" s="300"/>
      <c r="CT17" s="300"/>
      <c r="CU17" s="1"/>
      <c r="CV17" s="1"/>
      <c r="CW17" s="1"/>
      <c r="CX17" s="1"/>
      <c r="CY17" s="1"/>
      <c r="CZ17" s="1"/>
      <c r="DA17" s="1"/>
      <c r="DB17" s="1"/>
      <c r="DC17" s="1"/>
      <c r="DD17" s="1"/>
      <c r="DE17" s="1"/>
      <c r="DF17" s="1"/>
      <c r="DG17" s="1"/>
      <c r="DH17" s="1"/>
      <c r="DI17" s="1"/>
      <c r="DJ17" s="1"/>
      <c r="DK17" s="1"/>
      <c r="DL17" s="1"/>
      <c r="DM17" s="1"/>
      <c r="DN17" s="1"/>
      <c r="DO17" s="1"/>
      <c r="DQ17" s="300"/>
      <c r="DR17" s="300"/>
      <c r="DS17" s="1"/>
      <c r="DT17" s="1"/>
      <c r="DU17" s="1"/>
      <c r="DV17" s="1"/>
      <c r="DW17" s="1"/>
      <c r="DX17" s="1"/>
      <c r="DY17" s="1"/>
      <c r="DZ17" s="1"/>
      <c r="EA17" s="1"/>
      <c r="EB17" s="1"/>
      <c r="EC17" s="1"/>
      <c r="ED17" s="1"/>
      <c r="EE17" s="1"/>
      <c r="EF17" s="1"/>
      <c r="EG17" s="1"/>
      <c r="EH17" s="1"/>
      <c r="EI17" s="1"/>
      <c r="EJ17" s="1"/>
      <c r="EK17" s="1"/>
      <c r="EL17" s="1"/>
      <c r="EM17" s="1"/>
      <c r="EO17" s="300"/>
      <c r="EP17" s="300"/>
      <c r="EQ17" s="1"/>
      <c r="ER17" s="1"/>
      <c r="ES17" s="1"/>
      <c r="ET17" s="1"/>
      <c r="EU17" s="1"/>
      <c r="EV17" s="1"/>
      <c r="EW17" s="1"/>
      <c r="EX17" s="1"/>
      <c r="EY17" s="1"/>
      <c r="EZ17" s="1"/>
      <c r="FA17" s="1"/>
      <c r="FB17" s="1"/>
      <c r="FC17" s="1"/>
      <c r="FD17" s="1"/>
      <c r="FE17" s="1"/>
      <c r="FF17" s="1"/>
      <c r="FG17" s="1"/>
      <c r="FH17" s="1"/>
      <c r="FI17" s="1"/>
      <c r="FJ17" s="1"/>
      <c r="FK17" s="1"/>
      <c r="FM17" s="300"/>
      <c r="FN17" s="300"/>
      <c r="FO17" s="1"/>
      <c r="FP17" s="1"/>
      <c r="FQ17" s="1"/>
      <c r="FR17" s="1"/>
      <c r="FS17" s="1"/>
      <c r="FT17" s="1"/>
      <c r="FU17" s="1"/>
      <c r="FV17" s="1"/>
      <c r="FW17" s="1"/>
      <c r="FX17" s="1"/>
      <c r="FY17" s="1"/>
      <c r="FZ17" s="1"/>
      <c r="GA17" s="1"/>
      <c r="GB17" s="1"/>
      <c r="GC17" s="1"/>
      <c r="GD17" s="1"/>
      <c r="GE17" s="1"/>
      <c r="GF17" s="1"/>
      <c r="GG17" s="1"/>
      <c r="GH17" s="1"/>
      <c r="GI17" s="1"/>
      <c r="GK17" s="300"/>
      <c r="GL17" s="300"/>
      <c r="GM17" s="1"/>
      <c r="GN17" s="1"/>
      <c r="GO17" s="1"/>
      <c r="GP17" s="1"/>
      <c r="GQ17" s="1"/>
      <c r="GR17" s="1"/>
      <c r="GS17" s="1"/>
      <c r="GT17" s="1"/>
      <c r="GU17" s="1"/>
      <c r="GV17" s="1"/>
      <c r="GW17" s="1"/>
      <c r="GX17" s="1"/>
      <c r="GY17" s="1"/>
      <c r="GZ17" s="1"/>
      <c r="HA17" s="1"/>
      <c r="HB17" s="1"/>
      <c r="HC17" s="1"/>
      <c r="HD17" s="1"/>
      <c r="HE17" s="1"/>
      <c r="HF17" s="1"/>
      <c r="HG17" s="1"/>
      <c r="HI17" s="300"/>
      <c r="HJ17" s="300"/>
      <c r="HK17" s="1"/>
      <c r="HL17" s="1"/>
      <c r="HM17" s="1"/>
      <c r="HN17" s="1"/>
      <c r="HO17" s="1"/>
      <c r="HP17" s="1"/>
      <c r="HQ17" s="1"/>
      <c r="HR17" s="1"/>
      <c r="HS17" s="1"/>
      <c r="HT17" s="1"/>
      <c r="HU17" s="1"/>
      <c r="HV17" s="1"/>
      <c r="HW17" s="1"/>
      <c r="HX17" s="1"/>
      <c r="HY17" s="1"/>
      <c r="HZ17" s="1"/>
      <c r="IA17" s="1"/>
      <c r="IB17" s="1"/>
      <c r="IC17" s="1"/>
      <c r="ID17" s="1"/>
      <c r="IE17" s="1"/>
    </row>
    <row r="18" spans="1:239" ht="15">
      <c r="A18" s="1"/>
      <c r="B18" s="6" t="s">
        <v>197</v>
      </c>
      <c r="C18" s="1"/>
      <c r="D18" s="1"/>
      <c r="E18" s="1"/>
      <c r="F18" s="1"/>
      <c r="G18" s="1"/>
      <c r="H18" s="1"/>
      <c r="I18" s="1"/>
      <c r="J18" s="1"/>
      <c r="K18" s="1"/>
      <c r="L18" s="1"/>
      <c r="M18" s="1"/>
      <c r="N18" s="1"/>
      <c r="O18" s="1"/>
      <c r="P18" s="1"/>
      <c r="Q18" s="1"/>
      <c r="R18" s="1"/>
      <c r="S18" s="1"/>
      <c r="T18" s="1"/>
      <c r="U18" s="1"/>
      <c r="V18" s="1"/>
      <c r="W18" s="1"/>
      <c r="Y18" s="1"/>
      <c r="Z18" s="6" t="s">
        <v>197</v>
      </c>
      <c r="AA18" s="1"/>
      <c r="AB18" s="1"/>
      <c r="AC18" s="1"/>
      <c r="AD18" s="1"/>
      <c r="AE18" s="1"/>
      <c r="AF18" s="1"/>
      <c r="AG18" s="1"/>
      <c r="AH18" s="1"/>
      <c r="AI18" s="1"/>
      <c r="AJ18" s="1"/>
      <c r="AK18" s="1"/>
      <c r="AL18" s="1"/>
      <c r="AM18" s="1"/>
      <c r="AN18" s="1"/>
      <c r="AO18" s="1"/>
      <c r="AP18" s="1"/>
      <c r="AQ18" s="1"/>
      <c r="AR18" s="1"/>
      <c r="AS18" s="1"/>
      <c r="AT18" s="1"/>
      <c r="AU18" s="1"/>
      <c r="AW18" s="1"/>
      <c r="AX18" s="6" t="s">
        <v>197</v>
      </c>
      <c r="AY18" s="1"/>
      <c r="AZ18" s="1"/>
      <c r="BA18" s="1"/>
      <c r="BB18" s="1"/>
      <c r="BC18" s="1"/>
      <c r="BD18" s="1"/>
      <c r="BE18" s="1"/>
      <c r="BF18" s="1"/>
      <c r="BG18" s="1"/>
      <c r="BH18" s="1"/>
      <c r="BI18" s="1"/>
      <c r="BJ18" s="1"/>
      <c r="BK18" s="1"/>
      <c r="BL18" s="1"/>
      <c r="BM18" s="1"/>
      <c r="BN18" s="1"/>
      <c r="BO18" s="1"/>
      <c r="BP18" s="1"/>
      <c r="BQ18" s="1"/>
      <c r="BR18" s="1"/>
      <c r="BS18" s="1"/>
      <c r="BU18" s="1"/>
      <c r="BV18" s="6" t="s">
        <v>197</v>
      </c>
      <c r="BW18" s="1"/>
      <c r="BX18" s="1"/>
      <c r="BY18" s="1"/>
      <c r="BZ18" s="1"/>
      <c r="CA18" s="1"/>
      <c r="CB18" s="1"/>
      <c r="CC18" s="1"/>
      <c r="CD18" s="1"/>
      <c r="CE18" s="1"/>
      <c r="CF18" s="1"/>
      <c r="CG18" s="1"/>
      <c r="CH18" s="1"/>
      <c r="CI18" s="1"/>
      <c r="CJ18" s="1"/>
      <c r="CK18" s="1"/>
      <c r="CL18" s="1"/>
      <c r="CM18" s="1"/>
      <c r="CN18" s="1"/>
      <c r="CO18" s="1"/>
      <c r="CP18" s="1"/>
      <c r="CQ18" s="1"/>
      <c r="CS18" s="1"/>
      <c r="CT18" s="6" t="s">
        <v>197</v>
      </c>
      <c r="CU18" s="1"/>
      <c r="CV18" s="1"/>
      <c r="CW18" s="1"/>
      <c r="CX18" s="1"/>
      <c r="CY18" s="1"/>
      <c r="CZ18" s="1"/>
      <c r="DA18" s="1"/>
      <c r="DB18" s="1"/>
      <c r="DC18" s="1"/>
      <c r="DD18" s="1"/>
      <c r="DE18" s="1"/>
      <c r="DF18" s="1"/>
      <c r="DG18" s="1"/>
      <c r="DH18" s="1"/>
      <c r="DI18" s="1"/>
      <c r="DJ18" s="1"/>
      <c r="DK18" s="1"/>
      <c r="DL18" s="1"/>
      <c r="DM18" s="1"/>
      <c r="DN18" s="1"/>
      <c r="DO18" s="1"/>
      <c r="DQ18" s="1"/>
      <c r="DR18" s="6" t="s">
        <v>197</v>
      </c>
      <c r="DS18" s="1"/>
      <c r="DT18" s="1"/>
      <c r="DU18" s="1"/>
      <c r="DV18" s="1"/>
      <c r="DW18" s="1"/>
      <c r="DX18" s="1"/>
      <c r="DY18" s="1"/>
      <c r="DZ18" s="1"/>
      <c r="EA18" s="1"/>
      <c r="EB18" s="1"/>
      <c r="EC18" s="1"/>
      <c r="ED18" s="1"/>
      <c r="EE18" s="1"/>
      <c r="EF18" s="1"/>
      <c r="EG18" s="1"/>
      <c r="EH18" s="1"/>
      <c r="EI18" s="1"/>
      <c r="EJ18" s="1"/>
      <c r="EK18" s="1"/>
      <c r="EL18" s="1"/>
      <c r="EM18" s="1"/>
      <c r="EO18" s="1"/>
      <c r="EP18" s="6" t="s">
        <v>197</v>
      </c>
      <c r="EQ18" s="1"/>
      <c r="ER18" s="1"/>
      <c r="ES18" s="1"/>
      <c r="ET18" s="1"/>
      <c r="EU18" s="1"/>
      <c r="EV18" s="1"/>
      <c r="EW18" s="1"/>
      <c r="EX18" s="1"/>
      <c r="EY18" s="1"/>
      <c r="EZ18" s="1"/>
      <c r="FA18" s="1"/>
      <c r="FB18" s="1"/>
      <c r="FC18" s="1"/>
      <c r="FD18" s="1"/>
      <c r="FE18" s="1"/>
      <c r="FF18" s="1"/>
      <c r="FG18" s="1"/>
      <c r="FH18" s="1"/>
      <c r="FI18" s="1"/>
      <c r="FJ18" s="1"/>
      <c r="FK18" s="1"/>
      <c r="FM18" s="1"/>
      <c r="FN18" s="6" t="s">
        <v>197</v>
      </c>
      <c r="FO18" s="1"/>
      <c r="FP18" s="1"/>
      <c r="FQ18" s="1"/>
      <c r="FR18" s="1"/>
      <c r="FS18" s="1"/>
      <c r="FT18" s="1"/>
      <c r="FU18" s="1"/>
      <c r="FV18" s="1"/>
      <c r="FW18" s="1"/>
      <c r="FX18" s="1"/>
      <c r="FY18" s="1"/>
      <c r="FZ18" s="1"/>
      <c r="GA18" s="1"/>
      <c r="GB18" s="1"/>
      <c r="GC18" s="1"/>
      <c r="GD18" s="1"/>
      <c r="GE18" s="1"/>
      <c r="GF18" s="1"/>
      <c r="GG18" s="1"/>
      <c r="GH18" s="1"/>
      <c r="GI18" s="1"/>
      <c r="GK18" s="1"/>
      <c r="GL18" s="6" t="s">
        <v>197</v>
      </c>
      <c r="GM18" s="1"/>
      <c r="GN18" s="1"/>
      <c r="GO18" s="1"/>
      <c r="GP18" s="1"/>
      <c r="GQ18" s="1"/>
      <c r="GR18" s="1"/>
      <c r="GS18" s="1"/>
      <c r="GT18" s="1"/>
      <c r="GU18" s="1"/>
      <c r="GV18" s="1"/>
      <c r="GW18" s="1"/>
      <c r="GX18" s="1"/>
      <c r="GY18" s="1"/>
      <c r="GZ18" s="1"/>
      <c r="HA18" s="1"/>
      <c r="HB18" s="1"/>
      <c r="HC18" s="1"/>
      <c r="HD18" s="1"/>
      <c r="HE18" s="1"/>
      <c r="HF18" s="1"/>
      <c r="HG18" s="1"/>
      <c r="HI18" s="1"/>
      <c r="HJ18" s="6" t="s">
        <v>197</v>
      </c>
      <c r="HK18" s="1"/>
      <c r="HL18" s="1"/>
      <c r="HM18" s="1"/>
      <c r="HN18" s="1"/>
      <c r="HO18" s="1"/>
      <c r="HP18" s="1"/>
      <c r="HQ18" s="1"/>
      <c r="HR18" s="1"/>
      <c r="HS18" s="1"/>
      <c r="HT18" s="1"/>
      <c r="HU18" s="1"/>
      <c r="HV18" s="1"/>
      <c r="HW18" s="1"/>
      <c r="HX18" s="1"/>
      <c r="HY18" s="1"/>
      <c r="HZ18" s="1"/>
      <c r="IA18" s="1"/>
      <c r="IB18" s="1"/>
      <c r="IC18" s="1"/>
      <c r="ID18" s="1"/>
      <c r="IE18" s="1"/>
    </row>
    <row r="19" spans="1:239" ht="15">
      <c r="A19" s="1"/>
      <c r="B19" s="7" t="s">
        <v>562</v>
      </c>
      <c r="C19" s="1">
        <v>60.8</v>
      </c>
      <c r="D19" s="1">
        <v>58.1</v>
      </c>
      <c r="E19" s="1">
        <v>58.3</v>
      </c>
      <c r="F19" s="1">
        <v>59.5</v>
      </c>
      <c r="G19" s="1">
        <v>60.2</v>
      </c>
      <c r="H19" s="1">
        <v>59.5</v>
      </c>
      <c r="I19" s="1">
        <v>61.2</v>
      </c>
      <c r="J19" s="1">
        <v>58.1</v>
      </c>
      <c r="K19" s="1">
        <v>57.6</v>
      </c>
      <c r="L19" s="1">
        <v>57.8</v>
      </c>
      <c r="M19" s="1">
        <v>57.9</v>
      </c>
      <c r="N19" s="1">
        <v>57.6</v>
      </c>
      <c r="O19" s="1">
        <v>56.8</v>
      </c>
      <c r="P19" s="1">
        <v>56.4</v>
      </c>
      <c r="Q19" s="1">
        <v>58.7</v>
      </c>
      <c r="R19" s="1">
        <v>55.7</v>
      </c>
      <c r="S19" s="1">
        <v>56</v>
      </c>
      <c r="T19" s="1">
        <v>60.5</v>
      </c>
      <c r="U19" s="1">
        <v>58.3</v>
      </c>
      <c r="V19" s="1">
        <v>58</v>
      </c>
      <c r="W19" s="1">
        <v>60.1</v>
      </c>
      <c r="Y19" s="1"/>
      <c r="Z19" s="7" t="s">
        <v>562</v>
      </c>
      <c r="AA19" s="1">
        <v>61</v>
      </c>
      <c r="AB19" s="1">
        <v>57.4</v>
      </c>
      <c r="AC19" s="1">
        <v>57.4</v>
      </c>
      <c r="AD19" s="1">
        <v>59.6</v>
      </c>
      <c r="AE19" s="1">
        <v>60</v>
      </c>
      <c r="AF19" s="1">
        <v>60</v>
      </c>
      <c r="AG19" s="1">
        <v>61.8</v>
      </c>
      <c r="AH19" s="1">
        <v>57.6</v>
      </c>
      <c r="AI19" s="1">
        <v>57.4</v>
      </c>
      <c r="AJ19" s="1">
        <v>58</v>
      </c>
      <c r="AK19" s="1">
        <v>58.1</v>
      </c>
      <c r="AL19" s="1">
        <v>57.7</v>
      </c>
      <c r="AM19" s="1">
        <v>56.7</v>
      </c>
      <c r="AN19" s="1">
        <v>56.3</v>
      </c>
      <c r="AO19" s="1">
        <v>58.7</v>
      </c>
      <c r="AP19" s="1">
        <v>55.8</v>
      </c>
      <c r="AQ19" s="1">
        <v>56.1</v>
      </c>
      <c r="AR19" s="1">
        <v>60.4</v>
      </c>
      <c r="AS19" s="1">
        <v>58</v>
      </c>
      <c r="AT19" s="1">
        <v>58</v>
      </c>
      <c r="AU19" s="1">
        <v>59.6</v>
      </c>
      <c r="AW19" s="1"/>
      <c r="AX19" s="7" t="s">
        <v>562</v>
      </c>
      <c r="AY19" s="1">
        <v>60.7</v>
      </c>
      <c r="AZ19" s="1">
        <v>58.1</v>
      </c>
      <c r="BA19" s="1">
        <v>58.3</v>
      </c>
      <c r="BB19" s="1">
        <v>59.5</v>
      </c>
      <c r="BC19" s="1">
        <v>60.2</v>
      </c>
      <c r="BD19" s="1">
        <v>59.4</v>
      </c>
      <c r="BE19" s="1">
        <v>61.2</v>
      </c>
      <c r="BF19" s="1">
        <v>58.1</v>
      </c>
      <c r="BG19" s="1">
        <v>57.6</v>
      </c>
      <c r="BH19" s="1">
        <v>57.8</v>
      </c>
      <c r="BI19" s="1">
        <v>58</v>
      </c>
      <c r="BJ19" s="1">
        <v>57.5</v>
      </c>
      <c r="BK19" s="1">
        <v>56.9</v>
      </c>
      <c r="BL19" s="1">
        <v>56.3</v>
      </c>
      <c r="BM19" s="1">
        <v>58.7</v>
      </c>
      <c r="BN19" s="1">
        <v>55.7</v>
      </c>
      <c r="BO19" s="1">
        <v>56</v>
      </c>
      <c r="BP19" s="1">
        <v>60.5</v>
      </c>
      <c r="BQ19" s="1">
        <v>58.3</v>
      </c>
      <c r="BR19" s="1">
        <v>57.9</v>
      </c>
      <c r="BS19" s="1">
        <v>60.1</v>
      </c>
      <c r="BU19" s="1"/>
      <c r="BV19" s="7" t="s">
        <v>562</v>
      </c>
      <c r="BW19" s="1">
        <v>60.7</v>
      </c>
      <c r="BX19" s="1">
        <v>58.1</v>
      </c>
      <c r="BY19" s="1">
        <v>58.3</v>
      </c>
      <c r="BZ19" s="1">
        <v>59.5</v>
      </c>
      <c r="CA19" s="1">
        <v>60.2</v>
      </c>
      <c r="CB19" s="1">
        <v>59.4</v>
      </c>
      <c r="CC19" s="1">
        <v>61.2</v>
      </c>
      <c r="CD19" s="1">
        <v>58.1</v>
      </c>
      <c r="CE19" s="1">
        <v>57.6</v>
      </c>
      <c r="CF19" s="1">
        <v>57.8</v>
      </c>
      <c r="CG19" s="1">
        <v>58</v>
      </c>
      <c r="CH19" s="1">
        <v>57.5</v>
      </c>
      <c r="CI19" s="1">
        <v>56.9</v>
      </c>
      <c r="CJ19" s="1">
        <v>56.3</v>
      </c>
      <c r="CK19" s="1">
        <v>58.7</v>
      </c>
      <c r="CL19" s="1">
        <v>55.7</v>
      </c>
      <c r="CM19" s="1">
        <v>56</v>
      </c>
      <c r="CN19" s="1">
        <v>60.5</v>
      </c>
      <c r="CO19" s="1">
        <v>58.3</v>
      </c>
      <c r="CP19" s="1">
        <v>57.9</v>
      </c>
      <c r="CQ19" s="1">
        <v>60.1</v>
      </c>
      <c r="CS19" s="1"/>
      <c r="CT19" s="7" t="s">
        <v>562</v>
      </c>
      <c r="CU19" s="1">
        <v>60.7</v>
      </c>
      <c r="CV19" s="1">
        <v>58.1</v>
      </c>
      <c r="CW19" s="1">
        <v>58.3</v>
      </c>
      <c r="CX19" s="1">
        <v>59.5</v>
      </c>
      <c r="CY19" s="1">
        <v>60.2</v>
      </c>
      <c r="CZ19" s="1">
        <v>59.4</v>
      </c>
      <c r="DA19" s="1">
        <v>61.2</v>
      </c>
      <c r="DB19" s="1">
        <v>58.1</v>
      </c>
      <c r="DC19" s="1">
        <v>57.6</v>
      </c>
      <c r="DD19" s="1">
        <v>57.8</v>
      </c>
      <c r="DE19" s="1">
        <v>58</v>
      </c>
      <c r="DF19" s="1">
        <v>57.5</v>
      </c>
      <c r="DG19" s="1">
        <v>56.9</v>
      </c>
      <c r="DH19" s="1">
        <v>56.3</v>
      </c>
      <c r="DI19" s="1">
        <v>58.7</v>
      </c>
      <c r="DJ19" s="1">
        <v>55.7</v>
      </c>
      <c r="DK19" s="1">
        <v>56</v>
      </c>
      <c r="DL19" s="1">
        <v>60.5</v>
      </c>
      <c r="DM19" s="1">
        <v>58.3</v>
      </c>
      <c r="DN19" s="1">
        <v>57.9</v>
      </c>
      <c r="DO19" s="1">
        <v>60.1</v>
      </c>
      <c r="DQ19" s="1"/>
      <c r="DR19" s="7" t="s">
        <v>562</v>
      </c>
      <c r="DS19" s="1">
        <v>60.7</v>
      </c>
      <c r="DT19" s="1">
        <v>58.1</v>
      </c>
      <c r="DU19" s="1">
        <v>58.3</v>
      </c>
      <c r="DV19" s="1">
        <v>59.5</v>
      </c>
      <c r="DW19" s="1">
        <v>60.2</v>
      </c>
      <c r="DX19" s="1">
        <v>59.4</v>
      </c>
      <c r="DY19" s="1">
        <v>61.2</v>
      </c>
      <c r="DZ19" s="1">
        <v>58.1</v>
      </c>
      <c r="EA19" s="1">
        <v>57.6</v>
      </c>
      <c r="EB19" s="1">
        <v>57.8</v>
      </c>
      <c r="EC19" s="1">
        <v>58</v>
      </c>
      <c r="ED19" s="1">
        <v>57.5</v>
      </c>
      <c r="EE19" s="1">
        <v>56.9</v>
      </c>
      <c r="EF19" s="1">
        <v>56.3</v>
      </c>
      <c r="EG19" s="1">
        <v>58.7</v>
      </c>
      <c r="EH19" s="1">
        <v>55.7</v>
      </c>
      <c r="EI19" s="1">
        <v>56</v>
      </c>
      <c r="EJ19" s="1">
        <v>60.5</v>
      </c>
      <c r="EK19" s="1">
        <v>58.3</v>
      </c>
      <c r="EL19" s="1">
        <v>57.9</v>
      </c>
      <c r="EM19" s="1">
        <v>60.1</v>
      </c>
      <c r="EO19" s="1"/>
      <c r="EP19" s="7" t="s">
        <v>562</v>
      </c>
      <c r="EQ19" s="1">
        <v>60.7</v>
      </c>
      <c r="ER19" s="1">
        <v>58.1</v>
      </c>
      <c r="ES19" s="1">
        <v>58.3</v>
      </c>
      <c r="ET19" s="1">
        <v>59.5</v>
      </c>
      <c r="EU19" s="1">
        <v>60.2</v>
      </c>
      <c r="EV19" s="1">
        <v>59.4</v>
      </c>
      <c r="EW19" s="1">
        <v>61.2</v>
      </c>
      <c r="EX19" s="1">
        <v>58.1</v>
      </c>
      <c r="EY19" s="1">
        <v>57.6</v>
      </c>
      <c r="EZ19" s="1">
        <v>57.8</v>
      </c>
      <c r="FA19" s="1">
        <v>58</v>
      </c>
      <c r="FB19" s="1">
        <v>57.5</v>
      </c>
      <c r="FC19" s="1">
        <v>56.9</v>
      </c>
      <c r="FD19" s="1">
        <v>56.3</v>
      </c>
      <c r="FE19" s="1">
        <v>58.7</v>
      </c>
      <c r="FF19" s="1">
        <v>55.7</v>
      </c>
      <c r="FG19" s="1">
        <v>56</v>
      </c>
      <c r="FH19" s="1">
        <v>60.5</v>
      </c>
      <c r="FI19" s="1">
        <v>58.3</v>
      </c>
      <c r="FJ19" s="1">
        <v>58</v>
      </c>
      <c r="FK19" s="1">
        <v>60.1</v>
      </c>
      <c r="FM19" s="1"/>
      <c r="FN19" s="7" t="s">
        <v>562</v>
      </c>
      <c r="FO19" s="1">
        <v>60.7</v>
      </c>
      <c r="FP19" s="1">
        <v>58.1</v>
      </c>
      <c r="FQ19" s="1">
        <v>58.3</v>
      </c>
      <c r="FR19" s="1">
        <v>59.5</v>
      </c>
      <c r="FS19" s="1">
        <v>60.2</v>
      </c>
      <c r="FT19" s="1">
        <v>59.4</v>
      </c>
      <c r="FU19" s="1">
        <v>61.2</v>
      </c>
      <c r="FV19" s="1">
        <v>58.1</v>
      </c>
      <c r="FW19" s="1">
        <v>57.6</v>
      </c>
      <c r="FX19" s="1">
        <v>57.8</v>
      </c>
      <c r="FY19" s="1">
        <v>58</v>
      </c>
      <c r="FZ19" s="1">
        <v>57.6</v>
      </c>
      <c r="GA19" s="1">
        <v>56.9</v>
      </c>
      <c r="GB19" s="1">
        <v>56.3</v>
      </c>
      <c r="GC19" s="1">
        <v>58.7</v>
      </c>
      <c r="GD19" s="1">
        <v>55.7</v>
      </c>
      <c r="GE19" s="1">
        <v>56</v>
      </c>
      <c r="GF19" s="1">
        <v>60.5</v>
      </c>
      <c r="GG19" s="1">
        <v>58.3</v>
      </c>
      <c r="GH19" s="1">
        <v>58</v>
      </c>
      <c r="GI19" s="1">
        <v>60.1</v>
      </c>
      <c r="GK19" s="1"/>
      <c r="GL19" s="7" t="s">
        <v>562</v>
      </c>
      <c r="GM19" s="1">
        <v>60.7</v>
      </c>
      <c r="GN19" s="1">
        <v>58.1</v>
      </c>
      <c r="GO19" s="1">
        <v>58.3</v>
      </c>
      <c r="GP19" s="1">
        <v>59.5</v>
      </c>
      <c r="GQ19" s="1">
        <v>60.2</v>
      </c>
      <c r="GR19" s="1">
        <v>59.4</v>
      </c>
      <c r="GS19" s="1">
        <v>61.2</v>
      </c>
      <c r="GT19" s="1">
        <v>58.1</v>
      </c>
      <c r="GU19" s="1">
        <v>57.6</v>
      </c>
      <c r="GV19" s="1">
        <v>57.8</v>
      </c>
      <c r="GW19" s="1">
        <v>58</v>
      </c>
      <c r="GX19" s="1">
        <v>57.5</v>
      </c>
      <c r="GY19" s="1">
        <v>56.9</v>
      </c>
      <c r="GZ19" s="1">
        <v>56.3</v>
      </c>
      <c r="HA19" s="1">
        <v>58.7</v>
      </c>
      <c r="HB19" s="1">
        <v>55.7</v>
      </c>
      <c r="HC19" s="1">
        <v>56</v>
      </c>
      <c r="HD19" s="1">
        <v>60.5</v>
      </c>
      <c r="HE19" s="1">
        <v>58.3</v>
      </c>
      <c r="HF19" s="1">
        <v>57.9</v>
      </c>
      <c r="HG19" s="1">
        <v>60.1</v>
      </c>
      <c r="HI19" s="1"/>
      <c r="HJ19" s="7" t="s">
        <v>562</v>
      </c>
      <c r="HK19" s="1">
        <v>60.7</v>
      </c>
      <c r="HL19" s="1">
        <v>58.1</v>
      </c>
      <c r="HM19" s="1">
        <v>58.3</v>
      </c>
      <c r="HN19" s="1">
        <v>59.5</v>
      </c>
      <c r="HO19" s="1">
        <v>60.2</v>
      </c>
      <c r="HP19" s="1">
        <v>59.4</v>
      </c>
      <c r="HQ19" s="1">
        <v>61.2</v>
      </c>
      <c r="HR19" s="1">
        <v>58.1</v>
      </c>
      <c r="HS19" s="1">
        <v>57.6</v>
      </c>
      <c r="HT19" s="1">
        <v>57.8</v>
      </c>
      <c r="HU19" s="1">
        <v>58</v>
      </c>
      <c r="HV19" s="1">
        <v>57.5</v>
      </c>
      <c r="HW19" s="1">
        <v>56.9</v>
      </c>
      <c r="HX19" s="1">
        <v>56.3</v>
      </c>
      <c r="HY19" s="1">
        <v>58.7</v>
      </c>
      <c r="HZ19" s="1">
        <v>55.7</v>
      </c>
      <c r="IA19" s="1">
        <v>56</v>
      </c>
      <c r="IB19" s="1">
        <v>60.5</v>
      </c>
      <c r="IC19" s="1">
        <v>58.3</v>
      </c>
      <c r="ID19" s="1">
        <v>57.9</v>
      </c>
      <c r="IE19" s="1">
        <v>60.1</v>
      </c>
    </row>
    <row r="20" spans="1:239" ht="15">
      <c r="A20" s="1"/>
      <c r="B20" s="7" t="s">
        <v>94</v>
      </c>
      <c r="C20" s="1">
        <v>30.3</v>
      </c>
      <c r="D20" s="1">
        <v>31.3</v>
      </c>
      <c r="E20" s="1">
        <v>31.2</v>
      </c>
      <c r="F20" s="1">
        <v>30.1</v>
      </c>
      <c r="G20" s="1">
        <v>30.2</v>
      </c>
      <c r="H20" s="1">
        <v>30.4</v>
      </c>
      <c r="I20" s="1">
        <v>28.6</v>
      </c>
      <c r="J20" s="1">
        <v>31.3</v>
      </c>
      <c r="K20" s="1">
        <v>32.1</v>
      </c>
      <c r="L20" s="1">
        <v>32.799999999999997</v>
      </c>
      <c r="M20" s="1">
        <v>32.700000000000003</v>
      </c>
      <c r="N20" s="1">
        <v>33.200000000000003</v>
      </c>
      <c r="O20" s="1">
        <v>33.700000000000003</v>
      </c>
      <c r="P20" s="1">
        <v>32.6</v>
      </c>
      <c r="Q20" s="1">
        <v>31.1</v>
      </c>
      <c r="R20" s="1">
        <v>34.200000000000003</v>
      </c>
      <c r="S20" s="1">
        <v>32.1</v>
      </c>
      <c r="T20" s="1">
        <v>32.5</v>
      </c>
      <c r="U20" s="1">
        <v>34.700000000000003</v>
      </c>
      <c r="V20" s="1">
        <v>34.9</v>
      </c>
      <c r="W20" s="1">
        <v>34</v>
      </c>
      <c r="Y20" s="1"/>
      <c r="Z20" s="7" t="s">
        <v>94</v>
      </c>
      <c r="AA20" s="1">
        <v>30.5</v>
      </c>
      <c r="AB20" s="1">
        <v>31.5</v>
      </c>
      <c r="AC20" s="1">
        <v>31.5</v>
      </c>
      <c r="AD20" s="1">
        <v>29.8</v>
      </c>
      <c r="AE20" s="1">
        <v>30</v>
      </c>
      <c r="AF20" s="1">
        <v>30</v>
      </c>
      <c r="AG20" s="1">
        <v>27.9</v>
      </c>
      <c r="AH20" s="1">
        <v>31.5</v>
      </c>
      <c r="AI20" s="1">
        <v>32.4</v>
      </c>
      <c r="AJ20" s="1">
        <v>32.799999999999997</v>
      </c>
      <c r="AK20" s="1">
        <v>32.6</v>
      </c>
      <c r="AL20" s="1">
        <v>33.299999999999997</v>
      </c>
      <c r="AM20" s="1">
        <v>34</v>
      </c>
      <c r="AN20" s="1">
        <v>32.700000000000003</v>
      </c>
      <c r="AO20" s="1">
        <v>31</v>
      </c>
      <c r="AP20" s="1">
        <v>34.200000000000003</v>
      </c>
      <c r="AQ20" s="1">
        <v>32.200000000000003</v>
      </c>
      <c r="AR20" s="1">
        <v>32.6</v>
      </c>
      <c r="AS20" s="1">
        <v>34.799999999999997</v>
      </c>
      <c r="AT20" s="1">
        <v>35.299999999999997</v>
      </c>
      <c r="AU20" s="1">
        <v>34</v>
      </c>
      <c r="AW20" s="1"/>
      <c r="AX20" s="7" t="s">
        <v>94</v>
      </c>
      <c r="AY20" s="1">
        <v>30.3</v>
      </c>
      <c r="AZ20" s="1">
        <v>31.4</v>
      </c>
      <c r="BA20" s="1">
        <v>31.2</v>
      </c>
      <c r="BB20" s="1">
        <v>30.1</v>
      </c>
      <c r="BC20" s="1">
        <v>30.2</v>
      </c>
      <c r="BD20" s="1">
        <v>30.4</v>
      </c>
      <c r="BE20" s="1">
        <v>28.6</v>
      </c>
      <c r="BF20" s="1">
        <v>31.3</v>
      </c>
      <c r="BG20" s="1">
        <v>32.1</v>
      </c>
      <c r="BH20" s="1">
        <v>32.799999999999997</v>
      </c>
      <c r="BI20" s="1">
        <v>32.6</v>
      </c>
      <c r="BJ20" s="1">
        <v>33.299999999999997</v>
      </c>
      <c r="BK20" s="1">
        <v>33.700000000000003</v>
      </c>
      <c r="BL20" s="1">
        <v>32.6</v>
      </c>
      <c r="BM20" s="1">
        <v>31.1</v>
      </c>
      <c r="BN20" s="1">
        <v>34.200000000000003</v>
      </c>
      <c r="BO20" s="1">
        <v>32.1</v>
      </c>
      <c r="BP20" s="1">
        <v>32.5</v>
      </c>
      <c r="BQ20" s="1">
        <v>34.700000000000003</v>
      </c>
      <c r="BR20" s="1">
        <v>34.9</v>
      </c>
      <c r="BS20" s="1">
        <v>34</v>
      </c>
      <c r="BU20" s="1"/>
      <c r="BV20" s="7" t="s">
        <v>94</v>
      </c>
      <c r="BW20" s="1">
        <v>30.3</v>
      </c>
      <c r="BX20" s="1">
        <v>31.3</v>
      </c>
      <c r="BY20" s="1">
        <v>31.2</v>
      </c>
      <c r="BZ20" s="1">
        <v>30.1</v>
      </c>
      <c r="CA20" s="1">
        <v>30.2</v>
      </c>
      <c r="CB20" s="1">
        <v>30.4</v>
      </c>
      <c r="CC20" s="1">
        <v>28.6</v>
      </c>
      <c r="CD20" s="1">
        <v>31.3</v>
      </c>
      <c r="CE20" s="1">
        <v>32.200000000000003</v>
      </c>
      <c r="CF20" s="1">
        <v>32.799999999999997</v>
      </c>
      <c r="CG20" s="1">
        <v>32.700000000000003</v>
      </c>
      <c r="CH20" s="1">
        <v>33.200000000000003</v>
      </c>
      <c r="CI20" s="1">
        <v>33.700000000000003</v>
      </c>
      <c r="CJ20" s="1">
        <v>32.6</v>
      </c>
      <c r="CK20" s="1">
        <v>31.1</v>
      </c>
      <c r="CL20" s="1">
        <v>34.200000000000003</v>
      </c>
      <c r="CM20" s="1">
        <v>32.1</v>
      </c>
      <c r="CN20" s="1">
        <v>32.5</v>
      </c>
      <c r="CO20" s="1">
        <v>34.700000000000003</v>
      </c>
      <c r="CP20" s="1">
        <v>34.9</v>
      </c>
      <c r="CQ20" s="1">
        <v>34</v>
      </c>
      <c r="CS20" s="1"/>
      <c r="CT20" s="7" t="s">
        <v>94</v>
      </c>
      <c r="CU20" s="1">
        <v>30.3</v>
      </c>
      <c r="CV20" s="1">
        <v>31.3</v>
      </c>
      <c r="CW20" s="1">
        <v>31.2</v>
      </c>
      <c r="CX20" s="1">
        <v>30.2</v>
      </c>
      <c r="CY20" s="1">
        <v>30.2</v>
      </c>
      <c r="CZ20" s="1">
        <v>30.4</v>
      </c>
      <c r="DA20" s="1">
        <v>28.6</v>
      </c>
      <c r="DB20" s="1">
        <v>31.3</v>
      </c>
      <c r="DC20" s="1">
        <v>32.200000000000003</v>
      </c>
      <c r="DD20" s="1">
        <v>32.799999999999997</v>
      </c>
      <c r="DE20" s="1">
        <v>32.700000000000003</v>
      </c>
      <c r="DF20" s="1">
        <v>33.200000000000003</v>
      </c>
      <c r="DG20" s="1">
        <v>33.700000000000003</v>
      </c>
      <c r="DH20" s="1">
        <v>32.6</v>
      </c>
      <c r="DI20" s="1">
        <v>31.1</v>
      </c>
      <c r="DJ20" s="1">
        <v>34.200000000000003</v>
      </c>
      <c r="DK20" s="1">
        <v>32.1</v>
      </c>
      <c r="DL20" s="1">
        <v>32.5</v>
      </c>
      <c r="DM20" s="1">
        <v>34.700000000000003</v>
      </c>
      <c r="DN20" s="1">
        <v>34.9</v>
      </c>
      <c r="DO20" s="1">
        <v>34</v>
      </c>
      <c r="DQ20" s="1"/>
      <c r="DR20" s="7" t="s">
        <v>94</v>
      </c>
      <c r="DS20" s="1">
        <v>30.3</v>
      </c>
      <c r="DT20" s="1">
        <v>31.3</v>
      </c>
      <c r="DU20" s="1">
        <v>31.2</v>
      </c>
      <c r="DV20" s="1">
        <v>30.2</v>
      </c>
      <c r="DW20" s="1">
        <v>30.2</v>
      </c>
      <c r="DX20" s="1">
        <v>30.4</v>
      </c>
      <c r="DY20" s="1">
        <v>28.6</v>
      </c>
      <c r="DZ20" s="1">
        <v>31.3</v>
      </c>
      <c r="EA20" s="1">
        <v>32.200000000000003</v>
      </c>
      <c r="EB20" s="1">
        <v>32.799999999999997</v>
      </c>
      <c r="EC20" s="1">
        <v>32.700000000000003</v>
      </c>
      <c r="ED20" s="1">
        <v>33.200000000000003</v>
      </c>
      <c r="EE20" s="1">
        <v>33.700000000000003</v>
      </c>
      <c r="EF20" s="1">
        <v>32.700000000000003</v>
      </c>
      <c r="EG20" s="1">
        <v>31.1</v>
      </c>
      <c r="EH20" s="1">
        <v>34.200000000000003</v>
      </c>
      <c r="EI20" s="1">
        <v>32.1</v>
      </c>
      <c r="EJ20" s="1">
        <v>32.5</v>
      </c>
      <c r="EK20" s="1">
        <v>34.700000000000003</v>
      </c>
      <c r="EL20" s="1">
        <v>34.9</v>
      </c>
      <c r="EM20" s="1">
        <v>34</v>
      </c>
      <c r="EO20" s="1"/>
      <c r="EP20" s="7" t="s">
        <v>94</v>
      </c>
      <c r="EQ20" s="1">
        <v>30.3</v>
      </c>
      <c r="ER20" s="1">
        <v>31.3</v>
      </c>
      <c r="ES20" s="1">
        <v>31.2</v>
      </c>
      <c r="ET20" s="1">
        <v>30.2</v>
      </c>
      <c r="EU20" s="1">
        <v>30.2</v>
      </c>
      <c r="EV20" s="1">
        <v>30.4</v>
      </c>
      <c r="EW20" s="1">
        <v>28.6</v>
      </c>
      <c r="EX20" s="1">
        <v>31.3</v>
      </c>
      <c r="EY20" s="1">
        <v>32.200000000000003</v>
      </c>
      <c r="EZ20" s="1">
        <v>32.799999999999997</v>
      </c>
      <c r="FA20" s="1">
        <v>32.700000000000003</v>
      </c>
      <c r="FB20" s="1">
        <v>33.200000000000003</v>
      </c>
      <c r="FC20" s="1">
        <v>33.700000000000003</v>
      </c>
      <c r="FD20" s="1">
        <v>32.700000000000003</v>
      </c>
      <c r="FE20" s="1">
        <v>31.1</v>
      </c>
      <c r="FF20" s="1">
        <v>34.200000000000003</v>
      </c>
      <c r="FG20" s="1">
        <v>32.1</v>
      </c>
      <c r="FH20" s="1">
        <v>32.5</v>
      </c>
      <c r="FI20" s="1">
        <v>34.700000000000003</v>
      </c>
      <c r="FJ20" s="1">
        <v>34.9</v>
      </c>
      <c r="FK20" s="1">
        <v>34</v>
      </c>
      <c r="FM20" s="1"/>
      <c r="FN20" s="7" t="s">
        <v>94</v>
      </c>
      <c r="FO20" s="1">
        <v>30.3</v>
      </c>
      <c r="FP20" s="1">
        <v>31.3</v>
      </c>
      <c r="FQ20" s="1">
        <v>31.2</v>
      </c>
      <c r="FR20" s="1">
        <v>30.2</v>
      </c>
      <c r="FS20" s="1">
        <v>30.2</v>
      </c>
      <c r="FT20" s="1">
        <v>30.4</v>
      </c>
      <c r="FU20" s="1">
        <v>28.6</v>
      </c>
      <c r="FV20" s="1">
        <v>31.3</v>
      </c>
      <c r="FW20" s="1">
        <v>32.200000000000003</v>
      </c>
      <c r="FX20" s="1">
        <v>32.799999999999997</v>
      </c>
      <c r="FY20" s="1">
        <v>32.700000000000003</v>
      </c>
      <c r="FZ20" s="1">
        <v>33.200000000000003</v>
      </c>
      <c r="GA20" s="1">
        <v>33.700000000000003</v>
      </c>
      <c r="GB20" s="1">
        <v>32.700000000000003</v>
      </c>
      <c r="GC20" s="1">
        <v>31.1</v>
      </c>
      <c r="GD20" s="1">
        <v>34.200000000000003</v>
      </c>
      <c r="GE20" s="1">
        <v>32.1</v>
      </c>
      <c r="GF20" s="1">
        <v>32.5</v>
      </c>
      <c r="GG20" s="1">
        <v>34.700000000000003</v>
      </c>
      <c r="GH20" s="1">
        <v>34.9</v>
      </c>
      <c r="GI20" s="1">
        <v>34</v>
      </c>
      <c r="GK20" s="1"/>
      <c r="GL20" s="7" t="s">
        <v>94</v>
      </c>
      <c r="GM20" s="1">
        <v>30.3</v>
      </c>
      <c r="GN20" s="1">
        <v>31.3</v>
      </c>
      <c r="GO20" s="1">
        <v>31.2</v>
      </c>
      <c r="GP20" s="1">
        <v>30.2</v>
      </c>
      <c r="GQ20" s="1">
        <v>30.2</v>
      </c>
      <c r="GR20" s="1">
        <v>30.4</v>
      </c>
      <c r="GS20" s="1">
        <v>28.6</v>
      </c>
      <c r="GT20" s="1">
        <v>31.3</v>
      </c>
      <c r="GU20" s="1">
        <v>32.200000000000003</v>
      </c>
      <c r="GV20" s="1">
        <v>32.799999999999997</v>
      </c>
      <c r="GW20" s="1">
        <v>32.700000000000003</v>
      </c>
      <c r="GX20" s="1">
        <v>33.200000000000003</v>
      </c>
      <c r="GY20" s="1">
        <v>33.700000000000003</v>
      </c>
      <c r="GZ20" s="1">
        <v>32.700000000000003</v>
      </c>
      <c r="HA20" s="1">
        <v>31.1</v>
      </c>
      <c r="HB20" s="1">
        <v>34.200000000000003</v>
      </c>
      <c r="HC20" s="1">
        <v>32.1</v>
      </c>
      <c r="HD20" s="1">
        <v>32.5</v>
      </c>
      <c r="HE20" s="1">
        <v>34.700000000000003</v>
      </c>
      <c r="HF20" s="1">
        <v>34.9</v>
      </c>
      <c r="HG20" s="1">
        <v>34</v>
      </c>
      <c r="HI20" s="1"/>
      <c r="HJ20" s="7" t="s">
        <v>94</v>
      </c>
      <c r="HK20" s="1">
        <v>30.3</v>
      </c>
      <c r="HL20" s="1">
        <v>31.3</v>
      </c>
      <c r="HM20" s="1">
        <v>31.2</v>
      </c>
      <c r="HN20" s="1">
        <v>30.2</v>
      </c>
      <c r="HO20" s="1">
        <v>30.2</v>
      </c>
      <c r="HP20" s="1">
        <v>30.4</v>
      </c>
      <c r="HQ20" s="1">
        <v>28.6</v>
      </c>
      <c r="HR20" s="1">
        <v>31.3</v>
      </c>
      <c r="HS20" s="1">
        <v>32.200000000000003</v>
      </c>
      <c r="HT20" s="1">
        <v>32.799999999999997</v>
      </c>
      <c r="HU20" s="1">
        <v>32.700000000000003</v>
      </c>
      <c r="HV20" s="1">
        <v>33.200000000000003</v>
      </c>
      <c r="HW20" s="1">
        <v>33.700000000000003</v>
      </c>
      <c r="HX20" s="1">
        <v>32.6</v>
      </c>
      <c r="HY20" s="1">
        <v>31.1</v>
      </c>
      <c r="HZ20" s="1">
        <v>34.200000000000003</v>
      </c>
      <c r="IA20" s="1">
        <v>32.1</v>
      </c>
      <c r="IB20" s="1">
        <v>32.5</v>
      </c>
      <c r="IC20" s="1">
        <v>34.700000000000003</v>
      </c>
      <c r="ID20" s="1">
        <v>34.9</v>
      </c>
      <c r="IE20" s="1">
        <v>34</v>
      </c>
    </row>
    <row r="21" spans="1:239" ht="15">
      <c r="A21" s="1"/>
      <c r="B21" s="7" t="s">
        <v>563</v>
      </c>
      <c r="C21" s="1">
        <v>9</v>
      </c>
      <c r="D21" s="1">
        <v>10.6</v>
      </c>
      <c r="E21" s="1">
        <v>10.4</v>
      </c>
      <c r="F21" s="1">
        <v>10.4</v>
      </c>
      <c r="G21" s="1">
        <v>9.6</v>
      </c>
      <c r="H21" s="1">
        <v>10.1</v>
      </c>
      <c r="I21" s="1">
        <v>10.199999999999999</v>
      </c>
      <c r="J21" s="1">
        <v>10.6</v>
      </c>
      <c r="K21" s="1">
        <v>10.3</v>
      </c>
      <c r="L21" s="1">
        <v>9.4</v>
      </c>
      <c r="M21" s="1">
        <v>9.4</v>
      </c>
      <c r="N21" s="1">
        <v>9.1999999999999993</v>
      </c>
      <c r="O21" s="1">
        <v>9.4</v>
      </c>
      <c r="P21" s="1">
        <v>11</v>
      </c>
      <c r="Q21" s="1">
        <v>10.199999999999999</v>
      </c>
      <c r="R21" s="1">
        <v>10.1</v>
      </c>
      <c r="S21" s="1">
        <v>11.9</v>
      </c>
      <c r="T21" s="1">
        <v>7</v>
      </c>
      <c r="U21" s="1">
        <v>7.1</v>
      </c>
      <c r="V21" s="1">
        <v>7.1</v>
      </c>
      <c r="W21" s="1">
        <v>5.9</v>
      </c>
      <c r="Y21" s="1"/>
      <c r="Z21" s="7" t="s">
        <v>563</v>
      </c>
      <c r="AA21" s="1">
        <v>8.5</v>
      </c>
      <c r="AB21" s="1">
        <v>11.1</v>
      </c>
      <c r="AC21" s="1">
        <v>11.1</v>
      </c>
      <c r="AD21" s="1">
        <v>10.5</v>
      </c>
      <c r="AE21" s="1">
        <v>10</v>
      </c>
      <c r="AF21" s="1">
        <v>10</v>
      </c>
      <c r="AG21" s="1">
        <v>10.3</v>
      </c>
      <c r="AH21" s="1">
        <v>10.9</v>
      </c>
      <c r="AI21" s="1">
        <v>10.199999999999999</v>
      </c>
      <c r="AJ21" s="1">
        <v>9.1999999999999993</v>
      </c>
      <c r="AK21" s="1">
        <v>9.3000000000000007</v>
      </c>
      <c r="AL21" s="1">
        <v>9</v>
      </c>
      <c r="AM21" s="1">
        <v>9.3000000000000007</v>
      </c>
      <c r="AN21" s="1">
        <v>11.1</v>
      </c>
      <c r="AO21" s="1">
        <v>10.199999999999999</v>
      </c>
      <c r="AP21" s="1">
        <v>10</v>
      </c>
      <c r="AQ21" s="1">
        <v>11.8</v>
      </c>
      <c r="AR21" s="1">
        <v>7</v>
      </c>
      <c r="AS21" s="1">
        <v>7.1</v>
      </c>
      <c r="AT21" s="1">
        <v>6.7</v>
      </c>
      <c r="AU21" s="1">
        <v>6.4</v>
      </c>
      <c r="AW21" s="1"/>
      <c r="AX21" s="7" t="s">
        <v>563</v>
      </c>
      <c r="AY21" s="1">
        <v>9</v>
      </c>
      <c r="AZ21" s="1">
        <v>10.6</v>
      </c>
      <c r="BA21" s="1">
        <v>10.5</v>
      </c>
      <c r="BB21" s="1">
        <v>10.4</v>
      </c>
      <c r="BC21" s="1">
        <v>9.6</v>
      </c>
      <c r="BD21" s="1">
        <v>10.199999999999999</v>
      </c>
      <c r="BE21" s="1">
        <v>10.199999999999999</v>
      </c>
      <c r="BF21" s="1">
        <v>10.6</v>
      </c>
      <c r="BG21" s="1">
        <v>10.3</v>
      </c>
      <c r="BH21" s="1">
        <v>9.4</v>
      </c>
      <c r="BI21" s="1">
        <v>9.4</v>
      </c>
      <c r="BJ21" s="1">
        <v>9.1999999999999993</v>
      </c>
      <c r="BK21" s="1">
        <v>9.4</v>
      </c>
      <c r="BL21" s="1">
        <v>11</v>
      </c>
      <c r="BM21" s="1">
        <v>10.1</v>
      </c>
      <c r="BN21" s="1">
        <v>10.1</v>
      </c>
      <c r="BO21" s="1">
        <v>11.9</v>
      </c>
      <c r="BP21" s="1">
        <v>7.1</v>
      </c>
      <c r="BQ21" s="1">
        <v>7</v>
      </c>
      <c r="BR21" s="1">
        <v>7.1</v>
      </c>
      <c r="BS21" s="1">
        <v>5.9</v>
      </c>
      <c r="BU21" s="1"/>
      <c r="BV21" s="7" t="s">
        <v>563</v>
      </c>
      <c r="BW21" s="1">
        <v>9</v>
      </c>
      <c r="BX21" s="1">
        <v>10.6</v>
      </c>
      <c r="BY21" s="1">
        <v>10.5</v>
      </c>
      <c r="BZ21" s="1">
        <v>10.4</v>
      </c>
      <c r="CA21" s="1">
        <v>9.6</v>
      </c>
      <c r="CB21" s="1">
        <v>10.1</v>
      </c>
      <c r="CC21" s="1">
        <v>10.199999999999999</v>
      </c>
      <c r="CD21" s="1">
        <v>10.6</v>
      </c>
      <c r="CE21" s="1">
        <v>10.3</v>
      </c>
      <c r="CF21" s="1">
        <v>9.4</v>
      </c>
      <c r="CG21" s="1">
        <v>9.4</v>
      </c>
      <c r="CH21" s="1">
        <v>9.1999999999999993</v>
      </c>
      <c r="CI21" s="1">
        <v>9.4</v>
      </c>
      <c r="CJ21" s="1">
        <v>11</v>
      </c>
      <c r="CK21" s="1">
        <v>10.199999999999999</v>
      </c>
      <c r="CL21" s="1">
        <v>10.1</v>
      </c>
      <c r="CM21" s="1">
        <v>11.9</v>
      </c>
      <c r="CN21" s="1">
        <v>7</v>
      </c>
      <c r="CO21" s="1">
        <v>7</v>
      </c>
      <c r="CP21" s="1">
        <v>7.1</v>
      </c>
      <c r="CQ21" s="1">
        <v>5.9</v>
      </c>
      <c r="CS21" s="1"/>
      <c r="CT21" s="7" t="s">
        <v>563</v>
      </c>
      <c r="CU21" s="1">
        <v>9</v>
      </c>
      <c r="CV21" s="1">
        <v>10.6</v>
      </c>
      <c r="CW21" s="1">
        <v>10.4</v>
      </c>
      <c r="CX21" s="1">
        <v>10.4</v>
      </c>
      <c r="CY21" s="1">
        <v>9.6</v>
      </c>
      <c r="CZ21" s="1">
        <v>10.1</v>
      </c>
      <c r="DA21" s="1">
        <v>10.199999999999999</v>
      </c>
      <c r="DB21" s="1">
        <v>10.6</v>
      </c>
      <c r="DC21" s="1">
        <v>10.3</v>
      </c>
      <c r="DD21" s="1">
        <v>9.4</v>
      </c>
      <c r="DE21" s="1">
        <v>9.4</v>
      </c>
      <c r="DF21" s="1">
        <v>9.1999999999999993</v>
      </c>
      <c r="DG21" s="1">
        <v>9.4</v>
      </c>
      <c r="DH21" s="1">
        <v>11</v>
      </c>
      <c r="DI21" s="1">
        <v>10.199999999999999</v>
      </c>
      <c r="DJ21" s="1">
        <v>10.1</v>
      </c>
      <c r="DK21" s="1">
        <v>11.9</v>
      </c>
      <c r="DL21" s="1">
        <v>7</v>
      </c>
      <c r="DM21" s="1">
        <v>7</v>
      </c>
      <c r="DN21" s="1">
        <v>7.1</v>
      </c>
      <c r="DO21" s="1">
        <v>5.9</v>
      </c>
      <c r="DQ21" s="1"/>
      <c r="DR21" s="7" t="s">
        <v>563</v>
      </c>
      <c r="DS21" s="1">
        <v>9</v>
      </c>
      <c r="DT21" s="1">
        <v>10.6</v>
      </c>
      <c r="DU21" s="1">
        <v>10.4</v>
      </c>
      <c r="DV21" s="1">
        <v>10.4</v>
      </c>
      <c r="DW21" s="1">
        <v>9.6</v>
      </c>
      <c r="DX21" s="1">
        <v>10.199999999999999</v>
      </c>
      <c r="DY21" s="1">
        <v>10.199999999999999</v>
      </c>
      <c r="DZ21" s="1">
        <v>10.6</v>
      </c>
      <c r="EA21" s="1">
        <v>10.3</v>
      </c>
      <c r="EB21" s="1">
        <v>9.4</v>
      </c>
      <c r="EC21" s="1">
        <v>9.4</v>
      </c>
      <c r="ED21" s="1">
        <v>9.1999999999999993</v>
      </c>
      <c r="EE21" s="1">
        <v>9.4</v>
      </c>
      <c r="EF21" s="1">
        <v>11</v>
      </c>
      <c r="EG21" s="1">
        <v>10.199999999999999</v>
      </c>
      <c r="EH21" s="1">
        <v>10.1</v>
      </c>
      <c r="EI21" s="1">
        <v>11.9</v>
      </c>
      <c r="EJ21" s="1">
        <v>7</v>
      </c>
      <c r="EK21" s="1">
        <v>7</v>
      </c>
      <c r="EL21" s="1">
        <v>7.1</v>
      </c>
      <c r="EM21" s="1">
        <v>5.9</v>
      </c>
      <c r="EO21" s="1"/>
      <c r="EP21" s="7" t="s">
        <v>563</v>
      </c>
      <c r="EQ21" s="1">
        <v>9</v>
      </c>
      <c r="ER21" s="1">
        <v>10.6</v>
      </c>
      <c r="ES21" s="1">
        <v>10.4</v>
      </c>
      <c r="ET21" s="1">
        <v>10.4</v>
      </c>
      <c r="EU21" s="1">
        <v>9.6</v>
      </c>
      <c r="EV21" s="1">
        <v>10.199999999999999</v>
      </c>
      <c r="EW21" s="1">
        <v>10.199999999999999</v>
      </c>
      <c r="EX21" s="1">
        <v>10.6</v>
      </c>
      <c r="EY21" s="1">
        <v>10.3</v>
      </c>
      <c r="EZ21" s="1">
        <v>9.4</v>
      </c>
      <c r="FA21" s="1">
        <v>9.4</v>
      </c>
      <c r="FB21" s="1">
        <v>9.1999999999999993</v>
      </c>
      <c r="FC21" s="1">
        <v>9.4</v>
      </c>
      <c r="FD21" s="1">
        <v>11</v>
      </c>
      <c r="FE21" s="1">
        <v>10.1</v>
      </c>
      <c r="FF21" s="1">
        <v>10.1</v>
      </c>
      <c r="FG21" s="1">
        <v>11.9</v>
      </c>
      <c r="FH21" s="1">
        <v>7</v>
      </c>
      <c r="FI21" s="1">
        <v>7</v>
      </c>
      <c r="FJ21" s="1">
        <v>7.1</v>
      </c>
      <c r="FK21" s="1">
        <v>5.9</v>
      </c>
      <c r="FM21" s="1"/>
      <c r="FN21" s="7" t="s">
        <v>563</v>
      </c>
      <c r="FO21" s="1">
        <v>9</v>
      </c>
      <c r="FP21" s="1">
        <v>10.6</v>
      </c>
      <c r="FQ21" s="1">
        <v>10.4</v>
      </c>
      <c r="FR21" s="1">
        <v>10.4</v>
      </c>
      <c r="FS21" s="1">
        <v>9.6</v>
      </c>
      <c r="FT21" s="1">
        <v>10.199999999999999</v>
      </c>
      <c r="FU21" s="1">
        <v>10.199999999999999</v>
      </c>
      <c r="FV21" s="1">
        <v>10.6</v>
      </c>
      <c r="FW21" s="1">
        <v>10.3</v>
      </c>
      <c r="FX21" s="1">
        <v>9.4</v>
      </c>
      <c r="FY21" s="1">
        <v>9.4</v>
      </c>
      <c r="FZ21" s="1">
        <v>9.1999999999999993</v>
      </c>
      <c r="GA21" s="1">
        <v>9.4</v>
      </c>
      <c r="GB21" s="1">
        <v>11</v>
      </c>
      <c r="GC21" s="1">
        <v>10.1</v>
      </c>
      <c r="GD21" s="1">
        <v>10.1</v>
      </c>
      <c r="GE21" s="1">
        <v>11.9</v>
      </c>
      <c r="GF21" s="1">
        <v>7</v>
      </c>
      <c r="GG21" s="1">
        <v>7</v>
      </c>
      <c r="GH21" s="1">
        <v>7.1</v>
      </c>
      <c r="GI21" s="1">
        <v>5.9</v>
      </c>
      <c r="GK21" s="1"/>
      <c r="GL21" s="7" t="s">
        <v>563</v>
      </c>
      <c r="GM21" s="1">
        <v>9</v>
      </c>
      <c r="GN21" s="1">
        <v>10.6</v>
      </c>
      <c r="GO21" s="1">
        <v>10.4</v>
      </c>
      <c r="GP21" s="1">
        <v>10.4</v>
      </c>
      <c r="GQ21" s="1">
        <v>9.6</v>
      </c>
      <c r="GR21" s="1">
        <v>10.1</v>
      </c>
      <c r="GS21" s="1">
        <v>10.199999999999999</v>
      </c>
      <c r="GT21" s="1">
        <v>10.6</v>
      </c>
      <c r="GU21" s="1">
        <v>10.3</v>
      </c>
      <c r="GV21" s="1">
        <v>9.4</v>
      </c>
      <c r="GW21" s="1">
        <v>9.4</v>
      </c>
      <c r="GX21" s="1">
        <v>9.1999999999999993</v>
      </c>
      <c r="GY21" s="1">
        <v>9.4</v>
      </c>
      <c r="GZ21" s="1">
        <v>11</v>
      </c>
      <c r="HA21" s="1">
        <v>10.199999999999999</v>
      </c>
      <c r="HB21" s="1">
        <v>10.1</v>
      </c>
      <c r="HC21" s="1">
        <v>11.9</v>
      </c>
      <c r="HD21" s="1">
        <v>7</v>
      </c>
      <c r="HE21" s="1">
        <v>7</v>
      </c>
      <c r="HF21" s="1">
        <v>7.1</v>
      </c>
      <c r="HG21" s="1">
        <v>5.9</v>
      </c>
      <c r="HI21" s="1"/>
      <c r="HJ21" s="7" t="s">
        <v>563</v>
      </c>
      <c r="HK21" s="1">
        <v>9</v>
      </c>
      <c r="HL21" s="1">
        <v>10.6</v>
      </c>
      <c r="HM21" s="1">
        <v>10.4</v>
      </c>
      <c r="HN21" s="1">
        <v>10.4</v>
      </c>
      <c r="HO21" s="1">
        <v>9.6</v>
      </c>
      <c r="HP21" s="1">
        <v>10.199999999999999</v>
      </c>
      <c r="HQ21" s="1">
        <v>10.199999999999999</v>
      </c>
      <c r="HR21" s="1">
        <v>10.6</v>
      </c>
      <c r="HS21" s="1">
        <v>10.3</v>
      </c>
      <c r="HT21" s="1">
        <v>9.4</v>
      </c>
      <c r="HU21" s="1">
        <v>9.4</v>
      </c>
      <c r="HV21" s="1">
        <v>9.1999999999999993</v>
      </c>
      <c r="HW21" s="1">
        <v>9.4</v>
      </c>
      <c r="HX21" s="1">
        <v>11</v>
      </c>
      <c r="HY21" s="1">
        <v>10.199999999999999</v>
      </c>
      <c r="HZ21" s="1">
        <v>10.1</v>
      </c>
      <c r="IA21" s="1">
        <v>11.9</v>
      </c>
      <c r="IB21" s="1">
        <v>7</v>
      </c>
      <c r="IC21" s="1">
        <v>7</v>
      </c>
      <c r="ID21" s="1">
        <v>7.1</v>
      </c>
      <c r="IE21" s="1">
        <v>5.9</v>
      </c>
    </row>
    <row r="22" spans="1:239" ht="15">
      <c r="A22" s="300"/>
      <c r="B22" s="300"/>
      <c r="C22" s="1"/>
      <c r="D22" s="1"/>
      <c r="E22" s="1"/>
      <c r="F22" s="1"/>
      <c r="G22" s="1"/>
      <c r="H22" s="1"/>
      <c r="I22" s="1"/>
      <c r="J22" s="1"/>
      <c r="K22" s="1"/>
      <c r="L22" s="1"/>
      <c r="M22" s="1"/>
      <c r="N22" s="1"/>
      <c r="O22" s="1"/>
      <c r="P22" s="1"/>
      <c r="Q22" s="1"/>
      <c r="R22" s="1"/>
      <c r="S22" s="1"/>
      <c r="T22" s="1"/>
      <c r="U22" s="1"/>
      <c r="V22" s="1"/>
      <c r="W22" s="1"/>
      <c r="Y22" s="300"/>
      <c r="Z22" s="300"/>
      <c r="AA22" s="1"/>
      <c r="AB22" s="1"/>
      <c r="AC22" s="1"/>
      <c r="AD22" s="1"/>
      <c r="AE22" s="1"/>
      <c r="AF22" s="1"/>
      <c r="AG22" s="1"/>
      <c r="AH22" s="1"/>
      <c r="AI22" s="1"/>
      <c r="AJ22" s="1"/>
      <c r="AK22" s="1"/>
      <c r="AL22" s="1"/>
      <c r="AM22" s="1"/>
      <c r="AN22" s="1"/>
      <c r="AO22" s="1"/>
      <c r="AP22" s="1"/>
      <c r="AQ22" s="1"/>
      <c r="AR22" s="1"/>
      <c r="AS22" s="1"/>
      <c r="AT22" s="1"/>
      <c r="AU22" s="1"/>
      <c r="AW22" s="300"/>
      <c r="AX22" s="300"/>
      <c r="AY22" s="1"/>
      <c r="AZ22" s="1"/>
      <c r="BA22" s="1"/>
      <c r="BB22" s="1"/>
      <c r="BC22" s="1"/>
      <c r="BD22" s="1"/>
      <c r="BE22" s="1"/>
      <c r="BF22" s="1"/>
      <c r="BG22" s="1"/>
      <c r="BH22" s="1"/>
      <c r="BI22" s="1"/>
      <c r="BJ22" s="1"/>
      <c r="BK22" s="1"/>
      <c r="BL22" s="1"/>
      <c r="BM22" s="1"/>
      <c r="BN22" s="1"/>
      <c r="BO22" s="1"/>
      <c r="BP22" s="1"/>
      <c r="BQ22" s="1"/>
      <c r="BR22" s="1"/>
      <c r="BS22" s="1"/>
      <c r="BU22" s="300"/>
      <c r="BV22" s="300"/>
      <c r="BW22" s="1"/>
      <c r="BX22" s="1"/>
      <c r="BY22" s="1"/>
      <c r="BZ22" s="1"/>
      <c r="CA22" s="1"/>
      <c r="CB22" s="1"/>
      <c r="CC22" s="1"/>
      <c r="CD22" s="1"/>
      <c r="CE22" s="1"/>
      <c r="CF22" s="1"/>
      <c r="CG22" s="1"/>
      <c r="CH22" s="1"/>
      <c r="CI22" s="1"/>
      <c r="CJ22" s="1"/>
      <c r="CK22" s="1"/>
      <c r="CL22" s="1"/>
      <c r="CM22" s="1"/>
      <c r="CN22" s="1"/>
      <c r="CO22" s="1"/>
      <c r="CP22" s="1"/>
      <c r="CQ22" s="1"/>
      <c r="CS22" s="300"/>
      <c r="CT22" s="300"/>
      <c r="CU22" s="1"/>
      <c r="CV22" s="1"/>
      <c r="CW22" s="1"/>
      <c r="CX22" s="1"/>
      <c r="CY22" s="1"/>
      <c r="CZ22" s="1"/>
      <c r="DA22" s="1"/>
      <c r="DB22" s="1"/>
      <c r="DC22" s="1"/>
      <c r="DD22" s="1"/>
      <c r="DE22" s="1"/>
      <c r="DF22" s="1"/>
      <c r="DG22" s="1"/>
      <c r="DH22" s="1"/>
      <c r="DI22" s="1"/>
      <c r="DJ22" s="1"/>
      <c r="DK22" s="1"/>
      <c r="DL22" s="1"/>
      <c r="DM22" s="1"/>
      <c r="DN22" s="1"/>
      <c r="DO22" s="1"/>
      <c r="DQ22" s="300"/>
      <c r="DR22" s="300"/>
      <c r="DS22" s="1"/>
      <c r="DT22" s="1"/>
      <c r="DU22" s="1"/>
      <c r="DV22" s="1"/>
      <c r="DW22" s="1"/>
      <c r="DX22" s="1"/>
      <c r="DY22" s="1"/>
      <c r="DZ22" s="1"/>
      <c r="EA22" s="1"/>
      <c r="EB22" s="1"/>
      <c r="EC22" s="1"/>
      <c r="ED22" s="1"/>
      <c r="EE22" s="1"/>
      <c r="EF22" s="1"/>
      <c r="EG22" s="1"/>
      <c r="EH22" s="1"/>
      <c r="EI22" s="1"/>
      <c r="EJ22" s="1"/>
      <c r="EK22" s="1"/>
      <c r="EL22" s="1"/>
      <c r="EM22" s="1"/>
      <c r="EO22" s="300"/>
      <c r="EP22" s="300"/>
      <c r="EQ22" s="1"/>
      <c r="ER22" s="1"/>
      <c r="ES22" s="1"/>
      <c r="ET22" s="1"/>
      <c r="EU22" s="1"/>
      <c r="EV22" s="1"/>
      <c r="EW22" s="1"/>
      <c r="EX22" s="1"/>
      <c r="EY22" s="1"/>
      <c r="EZ22" s="1"/>
      <c r="FA22" s="1"/>
      <c r="FB22" s="1"/>
      <c r="FC22" s="1"/>
      <c r="FD22" s="1"/>
      <c r="FE22" s="1"/>
      <c r="FF22" s="1"/>
      <c r="FG22" s="1"/>
      <c r="FH22" s="1"/>
      <c r="FI22" s="1"/>
      <c r="FJ22" s="1"/>
      <c r="FK22" s="1"/>
      <c r="FM22" s="300"/>
      <c r="FN22" s="300"/>
      <c r="FO22" s="1"/>
      <c r="FP22" s="1"/>
      <c r="FQ22" s="1"/>
      <c r="FR22" s="1"/>
      <c r="FS22" s="1"/>
      <c r="FT22" s="1"/>
      <c r="FU22" s="1"/>
      <c r="FV22" s="1"/>
      <c r="FW22" s="1"/>
      <c r="FX22" s="1"/>
      <c r="FY22" s="1"/>
      <c r="FZ22" s="1"/>
      <c r="GA22" s="1"/>
      <c r="GB22" s="1"/>
      <c r="GC22" s="1"/>
      <c r="GD22" s="1"/>
      <c r="GE22" s="1"/>
      <c r="GF22" s="1"/>
      <c r="GG22" s="1"/>
      <c r="GH22" s="1"/>
      <c r="GI22" s="1"/>
      <c r="GK22" s="300"/>
      <c r="GL22" s="300"/>
      <c r="GM22" s="1"/>
      <c r="GN22" s="1"/>
      <c r="GO22" s="1"/>
      <c r="GP22" s="1"/>
      <c r="GQ22" s="1"/>
      <c r="GR22" s="1"/>
      <c r="GS22" s="1"/>
      <c r="GT22" s="1"/>
      <c r="GU22" s="1"/>
      <c r="GV22" s="1"/>
      <c r="GW22" s="1"/>
      <c r="GX22" s="1"/>
      <c r="GY22" s="1"/>
      <c r="GZ22" s="1"/>
      <c r="HA22" s="1"/>
      <c r="HB22" s="1"/>
      <c r="HC22" s="1"/>
      <c r="HD22" s="1"/>
      <c r="HE22" s="1"/>
      <c r="HF22" s="1"/>
      <c r="HG22" s="1"/>
      <c r="HI22" s="300"/>
      <c r="HJ22" s="300"/>
      <c r="HK22" s="1"/>
      <c r="HL22" s="1"/>
      <c r="HM22" s="1"/>
      <c r="HN22" s="1"/>
      <c r="HO22" s="1"/>
      <c r="HP22" s="1"/>
      <c r="HQ22" s="1"/>
      <c r="HR22" s="1"/>
      <c r="HS22" s="1"/>
      <c r="HT22" s="1"/>
      <c r="HU22" s="1"/>
      <c r="HV22" s="1"/>
      <c r="HW22" s="1"/>
      <c r="HX22" s="1"/>
      <c r="HY22" s="1"/>
      <c r="HZ22" s="1"/>
      <c r="IA22" s="1"/>
      <c r="IB22" s="1"/>
      <c r="IC22" s="1"/>
      <c r="ID22" s="1"/>
      <c r="IE22" s="1"/>
    </row>
    <row r="23" spans="1:239" ht="65.45" customHeight="1">
      <c r="A23" s="1"/>
      <c r="B23" s="8" t="s">
        <v>199</v>
      </c>
      <c r="C23" s="1"/>
      <c r="D23" s="1"/>
      <c r="E23" s="1"/>
      <c r="F23" s="1"/>
      <c r="G23" s="1"/>
      <c r="H23" s="1"/>
      <c r="I23" s="1"/>
      <c r="J23" s="1"/>
      <c r="K23" s="1"/>
      <c r="L23" s="1"/>
      <c r="M23" s="1"/>
      <c r="N23" s="1"/>
      <c r="O23" s="1"/>
      <c r="P23" s="1"/>
      <c r="Q23" s="1"/>
      <c r="R23" s="1"/>
      <c r="S23" s="1"/>
      <c r="T23" s="1"/>
      <c r="U23" s="1"/>
      <c r="V23" s="1"/>
      <c r="W23" s="1"/>
      <c r="Y23" s="1"/>
      <c r="Z23" s="8" t="s">
        <v>199</v>
      </c>
      <c r="AA23" s="1"/>
      <c r="AB23" s="1"/>
      <c r="AC23" s="1"/>
      <c r="AD23" s="1"/>
      <c r="AE23" s="1"/>
      <c r="AF23" s="1"/>
      <c r="AG23" s="1"/>
      <c r="AH23" s="1"/>
      <c r="AI23" s="1"/>
      <c r="AJ23" s="1"/>
      <c r="AK23" s="1"/>
      <c r="AL23" s="1"/>
      <c r="AM23" s="1"/>
      <c r="AN23" s="1"/>
      <c r="AO23" s="1"/>
      <c r="AP23" s="1"/>
      <c r="AQ23" s="1"/>
      <c r="AR23" s="1"/>
      <c r="AS23" s="1"/>
      <c r="AT23" s="1"/>
      <c r="AU23" s="1"/>
      <c r="AW23" s="1"/>
      <c r="AX23" s="8" t="s">
        <v>199</v>
      </c>
      <c r="AY23" s="1"/>
      <c r="AZ23" s="1"/>
      <c r="BA23" s="1"/>
      <c r="BB23" s="1"/>
      <c r="BC23" s="1"/>
      <c r="BD23" s="1"/>
      <c r="BE23" s="1"/>
      <c r="BF23" s="1"/>
      <c r="BG23" s="1"/>
      <c r="BH23" s="1"/>
      <c r="BI23" s="1"/>
      <c r="BJ23" s="1"/>
      <c r="BK23" s="1"/>
      <c r="BL23" s="1"/>
      <c r="BM23" s="1"/>
      <c r="BN23" s="1"/>
      <c r="BO23" s="1"/>
      <c r="BP23" s="1"/>
      <c r="BQ23" s="1"/>
      <c r="BR23" s="1"/>
      <c r="BS23" s="1"/>
      <c r="BU23" s="1"/>
      <c r="BV23" s="8" t="s">
        <v>199</v>
      </c>
      <c r="BW23" s="1"/>
      <c r="BX23" s="1"/>
      <c r="BY23" s="1"/>
      <c r="BZ23" s="1"/>
      <c r="CA23" s="1"/>
      <c r="CB23" s="1"/>
      <c r="CC23" s="1"/>
      <c r="CD23" s="1"/>
      <c r="CE23" s="1"/>
      <c r="CF23" s="1"/>
      <c r="CG23" s="1"/>
      <c r="CH23" s="1"/>
      <c r="CI23" s="1"/>
      <c r="CJ23" s="1"/>
      <c r="CK23" s="1"/>
      <c r="CL23" s="1"/>
      <c r="CM23" s="1"/>
      <c r="CN23" s="1"/>
      <c r="CO23" s="1"/>
      <c r="CP23" s="1"/>
      <c r="CQ23" s="1"/>
      <c r="CS23" s="1"/>
      <c r="CT23" s="8" t="s">
        <v>199</v>
      </c>
      <c r="CU23" s="1"/>
      <c r="CV23" s="1"/>
      <c r="CW23" s="1"/>
      <c r="CX23" s="1"/>
      <c r="CY23" s="1"/>
      <c r="CZ23" s="1"/>
      <c r="DA23" s="1"/>
      <c r="DB23" s="1"/>
      <c r="DC23" s="1"/>
      <c r="DD23" s="1"/>
      <c r="DE23" s="1"/>
      <c r="DF23" s="1"/>
      <c r="DG23" s="1"/>
      <c r="DH23" s="1"/>
      <c r="DI23" s="1"/>
      <c r="DJ23" s="1"/>
      <c r="DK23" s="1"/>
      <c r="DL23" s="1"/>
      <c r="DM23" s="1"/>
      <c r="DN23" s="1"/>
      <c r="DO23" s="1"/>
      <c r="DQ23" s="1"/>
      <c r="DR23" s="8" t="s">
        <v>199</v>
      </c>
      <c r="DS23" s="1"/>
      <c r="DT23" s="1"/>
      <c r="DU23" s="1"/>
      <c r="DV23" s="1"/>
      <c r="DW23" s="1"/>
      <c r="DX23" s="1"/>
      <c r="DY23" s="1"/>
      <c r="DZ23" s="1"/>
      <c r="EA23" s="1"/>
      <c r="EB23" s="1"/>
      <c r="EC23" s="1"/>
      <c r="ED23" s="1"/>
      <c r="EE23" s="1"/>
      <c r="EF23" s="1"/>
      <c r="EG23" s="1"/>
      <c r="EH23" s="1"/>
      <c r="EI23" s="1"/>
      <c r="EJ23" s="1"/>
      <c r="EK23" s="1"/>
      <c r="EL23" s="1"/>
      <c r="EM23" s="1"/>
      <c r="EO23" s="1"/>
      <c r="EP23" s="8" t="s">
        <v>199</v>
      </c>
      <c r="EQ23" s="1"/>
      <c r="ER23" s="1"/>
      <c r="ES23" s="1"/>
      <c r="ET23" s="1"/>
      <c r="EU23" s="1"/>
      <c r="EV23" s="1"/>
      <c r="EW23" s="1"/>
      <c r="EX23" s="1"/>
      <c r="EY23" s="1"/>
      <c r="EZ23" s="1"/>
      <c r="FA23" s="1"/>
      <c r="FB23" s="1"/>
      <c r="FC23" s="1"/>
      <c r="FD23" s="1"/>
      <c r="FE23" s="1"/>
      <c r="FF23" s="1"/>
      <c r="FG23" s="1"/>
      <c r="FH23" s="1"/>
      <c r="FI23" s="1"/>
      <c r="FJ23" s="1"/>
      <c r="FK23" s="1"/>
      <c r="FM23" s="1"/>
      <c r="FN23" s="8" t="s">
        <v>199</v>
      </c>
      <c r="FO23" s="1"/>
      <c r="FP23" s="1"/>
      <c r="FQ23" s="1"/>
      <c r="FR23" s="1"/>
      <c r="FS23" s="1"/>
      <c r="FT23" s="1"/>
      <c r="FU23" s="1"/>
      <c r="FV23" s="1"/>
      <c r="FW23" s="1"/>
      <c r="FX23" s="1"/>
      <c r="FY23" s="1"/>
      <c r="FZ23" s="1"/>
      <c r="GA23" s="1"/>
      <c r="GB23" s="1"/>
      <c r="GC23" s="1"/>
      <c r="GD23" s="1"/>
      <c r="GE23" s="1"/>
      <c r="GF23" s="1"/>
      <c r="GG23" s="1"/>
      <c r="GH23" s="1"/>
      <c r="GI23" s="1"/>
      <c r="GK23" s="1"/>
      <c r="GL23" s="8" t="s">
        <v>199</v>
      </c>
      <c r="GM23" s="1"/>
      <c r="GN23" s="1"/>
      <c r="GO23" s="1"/>
      <c r="GP23" s="1"/>
      <c r="GQ23" s="1"/>
      <c r="GR23" s="1"/>
      <c r="GS23" s="1"/>
      <c r="GT23" s="1"/>
      <c r="GU23" s="1"/>
      <c r="GV23" s="1"/>
      <c r="GW23" s="1"/>
      <c r="GX23" s="1"/>
      <c r="GY23" s="1"/>
      <c r="GZ23" s="1"/>
      <c r="HA23" s="1"/>
      <c r="HB23" s="1"/>
      <c r="HC23" s="1"/>
      <c r="HD23" s="1"/>
      <c r="HE23" s="1"/>
      <c r="HF23" s="1"/>
      <c r="HG23" s="1"/>
      <c r="HI23" s="1"/>
      <c r="HJ23" s="8" t="s">
        <v>199</v>
      </c>
      <c r="HK23" s="1"/>
      <c r="HL23" s="1"/>
      <c r="HM23" s="1"/>
      <c r="HN23" s="1"/>
      <c r="HO23" s="1"/>
      <c r="HP23" s="1"/>
      <c r="HQ23" s="1"/>
      <c r="HR23" s="1"/>
      <c r="HS23" s="1"/>
      <c r="HT23" s="1"/>
      <c r="HU23" s="1"/>
      <c r="HV23" s="1"/>
      <c r="HW23" s="1"/>
      <c r="HX23" s="1"/>
      <c r="HY23" s="1"/>
      <c r="HZ23" s="1"/>
      <c r="IA23" s="1"/>
      <c r="IB23" s="1"/>
      <c r="IC23" s="1"/>
      <c r="ID23" s="1"/>
      <c r="IE23" s="1"/>
    </row>
    <row r="24" spans="1:239" ht="15">
      <c r="A24" s="1"/>
      <c r="B24" s="7" t="s">
        <v>562</v>
      </c>
      <c r="C24" s="9">
        <v>58813</v>
      </c>
      <c r="D24" s="9">
        <v>43197</v>
      </c>
      <c r="E24" s="9">
        <v>49228</v>
      </c>
      <c r="F24" s="9">
        <v>68542</v>
      </c>
      <c r="G24" s="9">
        <v>60121</v>
      </c>
      <c r="H24" s="9">
        <v>54968</v>
      </c>
      <c r="I24" s="9">
        <v>66291</v>
      </c>
      <c r="J24" s="9">
        <v>56601</v>
      </c>
      <c r="K24" s="9">
        <v>63185</v>
      </c>
      <c r="L24" s="9">
        <v>53164</v>
      </c>
      <c r="M24" s="9">
        <v>53458</v>
      </c>
      <c r="N24" s="9">
        <v>57932</v>
      </c>
      <c r="O24" s="9">
        <v>38434</v>
      </c>
      <c r="P24" s="9">
        <v>34707</v>
      </c>
      <c r="Q24" s="9">
        <v>35795</v>
      </c>
      <c r="R24" s="9">
        <v>39216</v>
      </c>
      <c r="S24" s="9">
        <v>38115</v>
      </c>
      <c r="T24" s="9">
        <v>31060</v>
      </c>
      <c r="U24" s="9">
        <v>38384</v>
      </c>
      <c r="V24" s="9">
        <v>40661</v>
      </c>
      <c r="W24" s="9">
        <v>34125</v>
      </c>
      <c r="Y24" s="1"/>
      <c r="Z24" s="7" t="s">
        <v>562</v>
      </c>
      <c r="AA24" s="9">
        <v>37912</v>
      </c>
      <c r="AB24" s="9">
        <v>34978</v>
      </c>
      <c r="AC24" s="9">
        <v>44352</v>
      </c>
      <c r="AD24" s="9">
        <v>48718</v>
      </c>
      <c r="AE24" s="9">
        <v>29697</v>
      </c>
      <c r="AF24" s="9">
        <v>31789</v>
      </c>
      <c r="AG24" s="9">
        <v>35437</v>
      </c>
      <c r="AH24" s="9">
        <v>25022</v>
      </c>
      <c r="AI24" s="9">
        <v>21711</v>
      </c>
      <c r="AJ24" s="9">
        <v>32552</v>
      </c>
      <c r="AK24" s="9">
        <v>23496</v>
      </c>
      <c r="AL24" s="9">
        <v>35851</v>
      </c>
      <c r="AM24" s="9">
        <v>33565</v>
      </c>
      <c r="AN24" s="9">
        <v>26656</v>
      </c>
      <c r="AO24" s="9">
        <v>27697</v>
      </c>
      <c r="AP24" s="9">
        <v>30790</v>
      </c>
      <c r="AQ24" s="9">
        <v>34075</v>
      </c>
      <c r="AR24" s="9">
        <v>28213</v>
      </c>
      <c r="AS24" s="9">
        <v>27657</v>
      </c>
      <c r="AT24" s="9">
        <v>25764</v>
      </c>
      <c r="AU24" s="9">
        <v>23015</v>
      </c>
      <c r="AW24" s="1"/>
      <c r="AX24" s="7" t="s">
        <v>562</v>
      </c>
      <c r="AY24" s="9">
        <v>31597</v>
      </c>
      <c r="AZ24" s="9">
        <v>29153</v>
      </c>
      <c r="BA24" s="9">
        <v>35018</v>
      </c>
      <c r="BB24" s="9">
        <v>48332</v>
      </c>
      <c r="BC24" s="9">
        <v>41944</v>
      </c>
      <c r="BD24" s="9">
        <v>32857</v>
      </c>
      <c r="BE24" s="9">
        <v>36659</v>
      </c>
      <c r="BF24" s="9">
        <v>31152</v>
      </c>
      <c r="BG24" s="9">
        <v>31460</v>
      </c>
      <c r="BH24" s="9">
        <v>37250</v>
      </c>
      <c r="BI24" s="9">
        <v>35005</v>
      </c>
      <c r="BJ24" s="9">
        <v>41130</v>
      </c>
      <c r="BK24" s="9">
        <v>34101</v>
      </c>
      <c r="BL24" s="9">
        <v>33379</v>
      </c>
      <c r="BM24" s="9">
        <v>29359</v>
      </c>
      <c r="BN24" s="9">
        <v>33511</v>
      </c>
      <c r="BO24" s="9">
        <v>34756</v>
      </c>
      <c r="BP24" s="9">
        <v>44646</v>
      </c>
      <c r="BQ24" s="9">
        <v>40280</v>
      </c>
      <c r="BR24" s="9">
        <v>37173</v>
      </c>
      <c r="BS24" s="9">
        <v>39065</v>
      </c>
      <c r="BU24" s="1"/>
      <c r="BV24" s="7" t="s">
        <v>562</v>
      </c>
      <c r="BW24" s="9">
        <v>48187</v>
      </c>
      <c r="BX24" s="9">
        <v>44293</v>
      </c>
      <c r="BY24" s="9">
        <v>47792</v>
      </c>
      <c r="BZ24" s="9">
        <v>63433</v>
      </c>
      <c r="CA24" s="9">
        <v>44539</v>
      </c>
      <c r="CB24" s="9">
        <v>54784</v>
      </c>
      <c r="CC24" s="9">
        <v>61399</v>
      </c>
      <c r="CD24" s="9">
        <v>40551</v>
      </c>
      <c r="CE24" s="9">
        <v>35994</v>
      </c>
      <c r="CF24" s="9">
        <v>43551</v>
      </c>
      <c r="CG24" s="9">
        <v>50027</v>
      </c>
      <c r="CH24" s="9">
        <v>64765</v>
      </c>
      <c r="CI24" s="9">
        <v>47870</v>
      </c>
      <c r="CJ24" s="9">
        <v>34862</v>
      </c>
      <c r="CK24" s="9">
        <v>31242</v>
      </c>
      <c r="CL24" s="9">
        <v>29175</v>
      </c>
      <c r="CM24" s="9">
        <v>33945</v>
      </c>
      <c r="CN24" s="9">
        <v>24162</v>
      </c>
      <c r="CO24" s="9">
        <v>23910</v>
      </c>
      <c r="CP24" s="9">
        <v>22120</v>
      </c>
      <c r="CQ24" s="9">
        <v>20589</v>
      </c>
      <c r="CS24" s="1"/>
      <c r="CT24" s="7" t="s">
        <v>562</v>
      </c>
      <c r="CU24" s="9">
        <v>17079</v>
      </c>
      <c r="CV24" s="9">
        <v>14279</v>
      </c>
      <c r="CW24" s="9">
        <v>13337</v>
      </c>
      <c r="CX24" s="9">
        <v>18213</v>
      </c>
      <c r="CY24" s="9">
        <v>15718</v>
      </c>
      <c r="CZ24" s="9">
        <v>17176</v>
      </c>
      <c r="DA24" s="9">
        <v>24139</v>
      </c>
      <c r="DB24" s="9">
        <v>20417</v>
      </c>
      <c r="DC24" s="9">
        <v>23054</v>
      </c>
      <c r="DD24" s="9">
        <v>23609</v>
      </c>
      <c r="DE24" s="9">
        <v>26215</v>
      </c>
      <c r="DF24" s="9">
        <v>26430</v>
      </c>
      <c r="DG24" s="9">
        <v>24714</v>
      </c>
      <c r="DH24" s="9">
        <v>24180</v>
      </c>
      <c r="DI24" s="9">
        <v>18716</v>
      </c>
      <c r="DJ24" s="9">
        <v>22292</v>
      </c>
      <c r="DK24" s="9">
        <v>25228</v>
      </c>
      <c r="DL24" s="9">
        <v>28979</v>
      </c>
      <c r="DM24" s="9">
        <v>23187</v>
      </c>
      <c r="DN24" s="9">
        <v>23528</v>
      </c>
      <c r="DO24" s="9">
        <v>23239</v>
      </c>
      <c r="DQ24" s="1"/>
      <c r="DR24" s="7" t="s">
        <v>562</v>
      </c>
      <c r="DS24" s="9">
        <v>23810</v>
      </c>
      <c r="DT24" s="9">
        <v>21575</v>
      </c>
      <c r="DU24" s="9">
        <v>22210</v>
      </c>
      <c r="DV24" s="9">
        <v>25007</v>
      </c>
      <c r="DW24" s="9">
        <v>23919</v>
      </c>
      <c r="DX24" s="9">
        <v>27673</v>
      </c>
      <c r="DY24" s="9">
        <v>28937</v>
      </c>
      <c r="DZ24" s="9">
        <v>23540</v>
      </c>
      <c r="EA24" s="9">
        <v>23740</v>
      </c>
      <c r="EB24" s="9">
        <v>30772</v>
      </c>
      <c r="EC24" s="9">
        <v>33846</v>
      </c>
      <c r="ED24" s="9">
        <v>34567</v>
      </c>
      <c r="EE24" s="9">
        <v>33388</v>
      </c>
      <c r="EF24" s="9">
        <v>30278</v>
      </c>
      <c r="EG24" s="9">
        <v>25705</v>
      </c>
      <c r="EH24" s="9">
        <v>25090</v>
      </c>
      <c r="EI24" s="9">
        <v>24812</v>
      </c>
      <c r="EJ24" s="9">
        <v>23467</v>
      </c>
      <c r="EK24" s="9">
        <v>24270</v>
      </c>
      <c r="EL24" s="9">
        <v>24199</v>
      </c>
      <c r="EM24" s="9">
        <v>22398</v>
      </c>
      <c r="EO24" s="1"/>
      <c r="EP24" s="7" t="s">
        <v>562</v>
      </c>
      <c r="EQ24" s="9">
        <v>13802</v>
      </c>
      <c r="ER24" s="9">
        <v>9917</v>
      </c>
      <c r="ES24" s="9">
        <v>11889</v>
      </c>
      <c r="ET24" s="9">
        <v>15817</v>
      </c>
      <c r="EU24" s="9">
        <v>13103</v>
      </c>
      <c r="EV24" s="9">
        <v>15190</v>
      </c>
      <c r="EW24" s="9">
        <v>17398</v>
      </c>
      <c r="EX24" s="9">
        <v>14182</v>
      </c>
      <c r="EY24" s="9">
        <v>15709</v>
      </c>
      <c r="EZ24" s="9">
        <v>18030</v>
      </c>
      <c r="FA24" s="9">
        <v>16960</v>
      </c>
      <c r="FB24" s="9">
        <v>17821</v>
      </c>
      <c r="FC24" s="9">
        <v>19087</v>
      </c>
      <c r="FD24" s="9">
        <v>14825</v>
      </c>
      <c r="FE24" s="9">
        <v>13750</v>
      </c>
      <c r="FF24" s="9">
        <v>12023</v>
      </c>
      <c r="FG24" s="9">
        <v>14316</v>
      </c>
      <c r="FH24" s="9">
        <v>13588</v>
      </c>
      <c r="FI24" s="9">
        <v>12895</v>
      </c>
      <c r="FJ24" s="9">
        <v>13024</v>
      </c>
      <c r="FK24" s="9">
        <v>12091</v>
      </c>
      <c r="FM24" s="1"/>
      <c r="FN24" s="7" t="s">
        <v>562</v>
      </c>
      <c r="FO24" s="9">
        <v>22267</v>
      </c>
      <c r="FP24" s="9">
        <v>17731</v>
      </c>
      <c r="FQ24" s="9">
        <v>22575</v>
      </c>
      <c r="FR24" s="9">
        <v>29828</v>
      </c>
      <c r="FS24" s="9">
        <v>24771</v>
      </c>
      <c r="FT24" s="9">
        <v>27724</v>
      </c>
      <c r="FU24" s="9">
        <v>33489</v>
      </c>
      <c r="FV24" s="9">
        <v>29246</v>
      </c>
      <c r="FW24" s="9">
        <v>31285</v>
      </c>
      <c r="FX24" s="9">
        <v>39928</v>
      </c>
      <c r="FY24" s="9">
        <v>36734</v>
      </c>
      <c r="FZ24" s="9">
        <v>34183</v>
      </c>
      <c r="GA24" s="9">
        <v>33301</v>
      </c>
      <c r="GB24" s="9">
        <v>33805</v>
      </c>
      <c r="GC24" s="9">
        <v>28172</v>
      </c>
      <c r="GD24" s="9">
        <v>27602</v>
      </c>
      <c r="GE24" s="9">
        <v>27436</v>
      </c>
      <c r="GF24" s="9">
        <v>25469</v>
      </c>
      <c r="GG24" s="9">
        <v>26448</v>
      </c>
      <c r="GH24" s="9">
        <v>26652</v>
      </c>
      <c r="GI24" s="9">
        <v>24534</v>
      </c>
      <c r="GK24" s="1"/>
      <c r="GL24" s="7" t="s">
        <v>562</v>
      </c>
      <c r="GM24" s="9">
        <v>28741</v>
      </c>
      <c r="GN24" s="9">
        <v>32389</v>
      </c>
      <c r="GO24" s="9">
        <v>36766</v>
      </c>
      <c r="GP24" s="9">
        <v>32349</v>
      </c>
      <c r="GQ24" s="9">
        <v>24132</v>
      </c>
      <c r="GR24" s="9">
        <v>28052</v>
      </c>
      <c r="GS24" s="9">
        <v>30296</v>
      </c>
      <c r="GT24" s="9">
        <v>27164</v>
      </c>
      <c r="GU24" s="9">
        <v>27212</v>
      </c>
      <c r="GV24" s="9">
        <v>33069</v>
      </c>
      <c r="GW24" s="9">
        <v>37317</v>
      </c>
      <c r="GX24" s="9">
        <v>34562</v>
      </c>
      <c r="GY24" s="9">
        <v>32696</v>
      </c>
      <c r="GZ24" s="9">
        <v>30828</v>
      </c>
      <c r="HA24" s="9">
        <v>28969</v>
      </c>
      <c r="HB24" s="9">
        <v>28150</v>
      </c>
      <c r="HC24" s="9">
        <v>29312</v>
      </c>
      <c r="HD24" s="9">
        <v>34149</v>
      </c>
      <c r="HE24" s="9">
        <v>32355</v>
      </c>
      <c r="HF24" s="9">
        <v>32724</v>
      </c>
      <c r="HG24" s="9">
        <v>35573</v>
      </c>
      <c r="HI24" s="1"/>
      <c r="HJ24" s="7" t="s">
        <v>562</v>
      </c>
      <c r="HK24" s="9">
        <v>39615</v>
      </c>
      <c r="HL24" s="9">
        <v>44055</v>
      </c>
      <c r="HM24" s="9">
        <v>45814</v>
      </c>
      <c r="HN24" s="9">
        <v>48064</v>
      </c>
      <c r="HO24" s="9">
        <v>37348</v>
      </c>
      <c r="HP24" s="9">
        <v>39157</v>
      </c>
      <c r="HQ24" s="9">
        <v>41269</v>
      </c>
      <c r="HR24" s="9">
        <v>37997</v>
      </c>
      <c r="HS24" s="9">
        <v>39011</v>
      </c>
      <c r="HT24" s="9">
        <v>34691</v>
      </c>
      <c r="HU24" s="9">
        <v>36096</v>
      </c>
      <c r="HV24" s="9">
        <v>32819</v>
      </c>
      <c r="HW24" s="9">
        <v>33840</v>
      </c>
      <c r="HX24" s="9">
        <v>33202</v>
      </c>
      <c r="HY24" s="9">
        <v>28509</v>
      </c>
      <c r="HZ24" s="9">
        <v>28584</v>
      </c>
      <c r="IA24" s="9">
        <v>32180</v>
      </c>
      <c r="IB24" s="9">
        <v>32201</v>
      </c>
      <c r="IC24" s="9">
        <v>31833</v>
      </c>
      <c r="ID24" s="9">
        <v>32744</v>
      </c>
      <c r="IE24" s="9">
        <v>32668</v>
      </c>
    </row>
    <row r="25" spans="1:239" ht="15">
      <c r="A25" s="1"/>
      <c r="B25" s="7" t="s">
        <v>94</v>
      </c>
      <c r="C25" s="9">
        <v>118711</v>
      </c>
      <c r="D25" s="9">
        <v>92533</v>
      </c>
      <c r="E25" s="9">
        <v>108327</v>
      </c>
      <c r="F25" s="9">
        <v>143464</v>
      </c>
      <c r="G25" s="9">
        <v>146095</v>
      </c>
      <c r="H25" s="9">
        <v>117034</v>
      </c>
      <c r="I25" s="9">
        <v>148180</v>
      </c>
      <c r="J25" s="9">
        <v>120152</v>
      </c>
      <c r="K25" s="9">
        <v>126695</v>
      </c>
      <c r="L25" s="9">
        <v>100778</v>
      </c>
      <c r="M25" s="9">
        <v>100096</v>
      </c>
      <c r="N25" s="9">
        <v>119385</v>
      </c>
      <c r="O25" s="9">
        <v>75428</v>
      </c>
      <c r="P25" s="9">
        <v>74692</v>
      </c>
      <c r="Q25" s="9">
        <v>85123</v>
      </c>
      <c r="R25" s="9">
        <v>89463</v>
      </c>
      <c r="S25" s="9">
        <v>70409</v>
      </c>
      <c r="T25" s="9">
        <v>79890</v>
      </c>
      <c r="U25" s="9">
        <v>84689</v>
      </c>
      <c r="V25" s="9">
        <v>91177</v>
      </c>
      <c r="W25" s="9">
        <v>84204</v>
      </c>
      <c r="Y25" s="1"/>
      <c r="Z25" s="7" t="s">
        <v>94</v>
      </c>
      <c r="AA25" s="9">
        <v>72894</v>
      </c>
      <c r="AB25" s="9">
        <v>74523</v>
      </c>
      <c r="AC25" s="9">
        <v>97126</v>
      </c>
      <c r="AD25" s="9">
        <v>100421</v>
      </c>
      <c r="AE25" s="9">
        <v>69118</v>
      </c>
      <c r="AF25" s="9">
        <v>66750</v>
      </c>
      <c r="AG25" s="9">
        <v>77090</v>
      </c>
      <c r="AH25" s="9">
        <v>50450</v>
      </c>
      <c r="AI25" s="9">
        <v>42536</v>
      </c>
      <c r="AJ25" s="9">
        <v>60466</v>
      </c>
      <c r="AK25" s="9">
        <v>42696</v>
      </c>
      <c r="AL25" s="9">
        <v>72516</v>
      </c>
      <c r="AM25" s="9">
        <v>65306</v>
      </c>
      <c r="AN25" s="9">
        <v>56572</v>
      </c>
      <c r="AO25" s="9">
        <v>65195</v>
      </c>
      <c r="AP25" s="9">
        <v>69801</v>
      </c>
      <c r="AQ25" s="9">
        <v>62756</v>
      </c>
      <c r="AR25" s="9">
        <v>72512</v>
      </c>
      <c r="AS25" s="9">
        <v>60430</v>
      </c>
      <c r="AT25" s="9">
        <v>56611</v>
      </c>
      <c r="AU25" s="9">
        <v>56053</v>
      </c>
      <c r="AW25" s="1"/>
      <c r="AX25" s="7" t="s">
        <v>94</v>
      </c>
      <c r="AY25" s="9">
        <v>58921</v>
      </c>
      <c r="AZ25" s="9">
        <v>62699</v>
      </c>
      <c r="BA25" s="9">
        <v>77880</v>
      </c>
      <c r="BB25" s="9">
        <v>101739</v>
      </c>
      <c r="BC25" s="9">
        <v>102228</v>
      </c>
      <c r="BD25" s="9">
        <v>73020</v>
      </c>
      <c r="BE25" s="9">
        <v>82600</v>
      </c>
      <c r="BF25" s="9">
        <v>64185</v>
      </c>
      <c r="BG25" s="9">
        <v>62260</v>
      </c>
      <c r="BH25" s="9">
        <v>69832</v>
      </c>
      <c r="BI25" s="9">
        <v>64694</v>
      </c>
      <c r="BJ25" s="9">
        <v>83687</v>
      </c>
      <c r="BK25" s="9">
        <v>66197</v>
      </c>
      <c r="BL25" s="9">
        <v>71357</v>
      </c>
      <c r="BM25" s="9">
        <v>74058</v>
      </c>
      <c r="BN25" s="9">
        <v>71110</v>
      </c>
      <c r="BO25" s="9">
        <v>56206</v>
      </c>
      <c r="BP25" s="9">
        <v>69498</v>
      </c>
      <c r="BQ25" s="9">
        <v>63176</v>
      </c>
      <c r="BR25" s="9">
        <v>61919</v>
      </c>
      <c r="BS25" s="9">
        <v>57648</v>
      </c>
      <c r="BU25" s="1"/>
      <c r="BV25" s="7" t="s">
        <v>94</v>
      </c>
      <c r="BW25" s="9">
        <v>95828</v>
      </c>
      <c r="BX25" s="9">
        <v>94920</v>
      </c>
      <c r="BY25" s="9">
        <v>105059</v>
      </c>
      <c r="BZ25" s="9">
        <v>132230</v>
      </c>
      <c r="CA25" s="9">
        <v>106689</v>
      </c>
      <c r="CB25" s="9">
        <v>116571</v>
      </c>
      <c r="CC25" s="9">
        <v>136523</v>
      </c>
      <c r="CD25" s="9">
        <v>84999</v>
      </c>
      <c r="CE25" s="9">
        <v>71598</v>
      </c>
      <c r="CF25" s="9">
        <v>82332</v>
      </c>
      <c r="CG25" s="9">
        <v>93560</v>
      </c>
      <c r="CH25" s="9">
        <v>133578</v>
      </c>
      <c r="CI25" s="9">
        <v>94893</v>
      </c>
      <c r="CJ25" s="9">
        <v>75249</v>
      </c>
      <c r="CK25" s="9">
        <v>74945</v>
      </c>
      <c r="CL25" s="9">
        <v>65665</v>
      </c>
      <c r="CM25" s="9">
        <v>61811</v>
      </c>
      <c r="CN25" s="9">
        <v>60695</v>
      </c>
      <c r="CO25" s="9">
        <v>51458</v>
      </c>
      <c r="CP25" s="9">
        <v>47794</v>
      </c>
      <c r="CQ25" s="9">
        <v>49236</v>
      </c>
      <c r="CS25" s="1"/>
      <c r="CT25" s="7" t="s">
        <v>94</v>
      </c>
      <c r="CU25" s="9">
        <v>40300</v>
      </c>
      <c r="CV25" s="9">
        <v>41315</v>
      </c>
      <c r="CW25" s="9">
        <v>39248</v>
      </c>
      <c r="CX25" s="9">
        <v>47845</v>
      </c>
      <c r="CY25" s="9">
        <v>47629</v>
      </c>
      <c r="CZ25" s="9">
        <v>50145</v>
      </c>
      <c r="DA25" s="9">
        <v>65441</v>
      </c>
      <c r="DB25" s="9">
        <v>51119</v>
      </c>
      <c r="DC25" s="9">
        <v>56480</v>
      </c>
      <c r="DD25" s="9">
        <v>54517</v>
      </c>
      <c r="DE25" s="9">
        <v>58847</v>
      </c>
      <c r="DF25" s="9">
        <v>64809</v>
      </c>
      <c r="DG25" s="9">
        <v>60339</v>
      </c>
      <c r="DH25" s="9">
        <v>66271</v>
      </c>
      <c r="DI25" s="9">
        <v>61666</v>
      </c>
      <c r="DJ25" s="9">
        <v>59699</v>
      </c>
      <c r="DK25" s="9">
        <v>53752</v>
      </c>
      <c r="DL25" s="9">
        <v>63675</v>
      </c>
      <c r="DM25" s="9">
        <v>52999</v>
      </c>
      <c r="DN25" s="9">
        <v>54868</v>
      </c>
      <c r="DO25" s="9">
        <v>57026</v>
      </c>
      <c r="DQ25" s="1"/>
      <c r="DR25" s="7" t="s">
        <v>94</v>
      </c>
      <c r="DS25" s="9">
        <v>53104</v>
      </c>
      <c r="DT25" s="9">
        <v>54869</v>
      </c>
      <c r="DU25" s="9">
        <v>57876</v>
      </c>
      <c r="DV25" s="9">
        <v>61556</v>
      </c>
      <c r="DW25" s="9">
        <v>69188</v>
      </c>
      <c r="DX25" s="9">
        <v>78222</v>
      </c>
      <c r="DY25" s="9">
        <v>78015</v>
      </c>
      <c r="DZ25" s="9">
        <v>56405</v>
      </c>
      <c r="EA25" s="9">
        <v>57218</v>
      </c>
      <c r="EB25" s="9">
        <v>63022</v>
      </c>
      <c r="EC25" s="9">
        <v>69800</v>
      </c>
      <c r="ED25" s="9">
        <v>77042</v>
      </c>
      <c r="EE25" s="9">
        <v>72203</v>
      </c>
      <c r="EF25" s="9">
        <v>70653</v>
      </c>
      <c r="EG25" s="9">
        <v>68018</v>
      </c>
      <c r="EH25" s="9">
        <v>61578</v>
      </c>
      <c r="EI25" s="9">
        <v>49923</v>
      </c>
      <c r="EJ25" s="9">
        <v>58712</v>
      </c>
      <c r="EK25" s="9">
        <v>54515</v>
      </c>
      <c r="EL25" s="9">
        <v>55119</v>
      </c>
      <c r="EM25" s="9">
        <v>54452</v>
      </c>
      <c r="EO25" s="1"/>
      <c r="EP25" s="7" t="s">
        <v>94</v>
      </c>
      <c r="EQ25" s="9">
        <v>23928</v>
      </c>
      <c r="ER25" s="9">
        <v>20797</v>
      </c>
      <c r="ES25" s="9">
        <v>26588</v>
      </c>
      <c r="ET25" s="9">
        <v>33108</v>
      </c>
      <c r="EU25" s="9">
        <v>31825</v>
      </c>
      <c r="EV25" s="9">
        <v>35246</v>
      </c>
      <c r="EW25" s="9">
        <v>37650</v>
      </c>
      <c r="EX25" s="9">
        <v>28799</v>
      </c>
      <c r="EY25" s="9">
        <v>31460</v>
      </c>
      <c r="EZ25" s="9">
        <v>33203</v>
      </c>
      <c r="FA25" s="9">
        <v>31105</v>
      </c>
      <c r="FB25" s="9">
        <v>35294</v>
      </c>
      <c r="FC25" s="9">
        <v>35680</v>
      </c>
      <c r="FD25" s="9">
        <v>29522</v>
      </c>
      <c r="FE25" s="9">
        <v>29034</v>
      </c>
      <c r="FF25" s="9">
        <v>23819</v>
      </c>
      <c r="FG25" s="9">
        <v>23370</v>
      </c>
      <c r="FH25" s="9">
        <v>28615</v>
      </c>
      <c r="FI25" s="9">
        <v>24866</v>
      </c>
      <c r="FJ25" s="9">
        <v>24961</v>
      </c>
      <c r="FK25" s="9">
        <v>24854</v>
      </c>
      <c r="FM25" s="1"/>
      <c r="FN25" s="7" t="s">
        <v>94</v>
      </c>
      <c r="FO25" s="9">
        <v>41349</v>
      </c>
      <c r="FP25" s="9">
        <v>37562</v>
      </c>
      <c r="FQ25" s="9">
        <v>49974</v>
      </c>
      <c r="FR25" s="9">
        <v>61810</v>
      </c>
      <c r="FS25" s="9">
        <v>60050</v>
      </c>
      <c r="FT25" s="9">
        <v>61070</v>
      </c>
      <c r="FU25" s="9">
        <v>74058</v>
      </c>
      <c r="FV25" s="9">
        <v>60653</v>
      </c>
      <c r="FW25" s="9">
        <v>62453</v>
      </c>
      <c r="FX25" s="9">
        <v>74618</v>
      </c>
      <c r="FY25" s="9">
        <v>68040</v>
      </c>
      <c r="FZ25" s="9">
        <v>69713</v>
      </c>
      <c r="GA25" s="9">
        <v>64706</v>
      </c>
      <c r="GB25" s="9">
        <v>71714</v>
      </c>
      <c r="GC25" s="9">
        <v>65283</v>
      </c>
      <c r="GD25" s="9">
        <v>60508</v>
      </c>
      <c r="GE25" s="9">
        <v>48179</v>
      </c>
      <c r="GF25" s="9">
        <v>59562</v>
      </c>
      <c r="GG25" s="9">
        <v>54894</v>
      </c>
      <c r="GH25" s="9">
        <v>55762</v>
      </c>
      <c r="GI25" s="9">
        <v>55420</v>
      </c>
      <c r="GK25" s="1"/>
      <c r="GL25" s="7" t="s">
        <v>94</v>
      </c>
      <c r="GM25" s="9">
        <v>57496</v>
      </c>
      <c r="GN25" s="9">
        <v>73250</v>
      </c>
      <c r="GO25" s="9">
        <v>87871</v>
      </c>
      <c r="GP25" s="9">
        <v>74147</v>
      </c>
      <c r="GQ25" s="9">
        <v>67520</v>
      </c>
      <c r="GR25" s="9">
        <v>74899</v>
      </c>
      <c r="GS25" s="9">
        <v>72256</v>
      </c>
      <c r="GT25" s="9">
        <v>61061</v>
      </c>
      <c r="GU25" s="9">
        <v>57628</v>
      </c>
      <c r="GV25" s="9">
        <v>65612</v>
      </c>
      <c r="GW25" s="9">
        <v>73751</v>
      </c>
      <c r="GX25" s="9">
        <v>77425</v>
      </c>
      <c r="GY25" s="9">
        <v>70202</v>
      </c>
      <c r="GZ25" s="9">
        <v>71428</v>
      </c>
      <c r="HA25" s="9">
        <v>77978</v>
      </c>
      <c r="HB25" s="9">
        <v>64580</v>
      </c>
      <c r="HC25" s="9">
        <v>52615</v>
      </c>
      <c r="HD25" s="9">
        <v>63183</v>
      </c>
      <c r="HE25" s="9">
        <v>59519</v>
      </c>
      <c r="HF25" s="9">
        <v>62487</v>
      </c>
      <c r="HG25" s="9">
        <v>64161</v>
      </c>
      <c r="HI25" s="1"/>
      <c r="HJ25" s="7" t="s">
        <v>94</v>
      </c>
      <c r="HK25" s="9">
        <v>85991</v>
      </c>
      <c r="HL25" s="9">
        <v>103470</v>
      </c>
      <c r="HM25" s="9">
        <v>113324</v>
      </c>
      <c r="HN25" s="9">
        <v>112970</v>
      </c>
      <c r="HO25" s="9">
        <v>104282</v>
      </c>
      <c r="HP25" s="9">
        <v>108754</v>
      </c>
      <c r="HQ25" s="9">
        <v>101381</v>
      </c>
      <c r="HR25" s="9">
        <v>88145</v>
      </c>
      <c r="HS25" s="9">
        <v>87515</v>
      </c>
      <c r="HT25" s="9">
        <v>75223</v>
      </c>
      <c r="HU25" s="9">
        <v>79709</v>
      </c>
      <c r="HV25" s="9">
        <v>80057</v>
      </c>
      <c r="HW25" s="9">
        <v>82078</v>
      </c>
      <c r="HX25" s="9">
        <v>84481</v>
      </c>
      <c r="HY25" s="9">
        <v>81598</v>
      </c>
      <c r="HZ25" s="9">
        <v>72726</v>
      </c>
      <c r="IA25" s="9">
        <v>66265</v>
      </c>
      <c r="IB25" s="9">
        <v>78788</v>
      </c>
      <c r="IC25" s="9">
        <v>71143</v>
      </c>
      <c r="ID25" s="9">
        <v>74552</v>
      </c>
      <c r="IE25" s="9">
        <v>75525</v>
      </c>
    </row>
    <row r="26" spans="1:239" ht="15">
      <c r="A26" s="1"/>
      <c r="B26" s="7" t="s">
        <v>563</v>
      </c>
      <c r="C26" s="9">
        <v>177023</v>
      </c>
      <c r="D26" s="9">
        <v>117816</v>
      </c>
      <c r="E26" s="9">
        <v>143997</v>
      </c>
      <c r="F26" s="9">
        <v>167710</v>
      </c>
      <c r="G26" s="9">
        <v>167400</v>
      </c>
      <c r="H26" s="9">
        <v>139608</v>
      </c>
      <c r="I26" s="9">
        <v>120383</v>
      </c>
      <c r="J26" s="9">
        <v>137679</v>
      </c>
      <c r="K26" s="9">
        <v>138377</v>
      </c>
      <c r="L26" s="9">
        <v>100695</v>
      </c>
      <c r="M26" s="9">
        <v>85142</v>
      </c>
      <c r="N26" s="9">
        <v>99447</v>
      </c>
      <c r="O26" s="9">
        <v>59197</v>
      </c>
      <c r="P26" s="9">
        <v>59369</v>
      </c>
      <c r="Q26" s="9">
        <v>63858</v>
      </c>
      <c r="R26" s="9">
        <v>69884</v>
      </c>
      <c r="S26" s="9">
        <v>51488</v>
      </c>
      <c r="T26" s="9">
        <v>76587</v>
      </c>
      <c r="U26" s="9">
        <v>85586</v>
      </c>
      <c r="V26" s="9">
        <v>84849</v>
      </c>
      <c r="W26" s="9">
        <v>85482</v>
      </c>
      <c r="Y26" s="1"/>
      <c r="Z26" s="7" t="s">
        <v>563</v>
      </c>
      <c r="AA26" s="9">
        <v>113601</v>
      </c>
      <c r="AB26" s="9">
        <v>94787</v>
      </c>
      <c r="AC26" s="9">
        <v>129655</v>
      </c>
      <c r="AD26" s="9">
        <v>117909</v>
      </c>
      <c r="AE26" s="9">
        <v>80103</v>
      </c>
      <c r="AF26" s="9">
        <v>81095</v>
      </c>
      <c r="AG26" s="9">
        <v>63640</v>
      </c>
      <c r="AH26" s="9">
        <v>58822</v>
      </c>
      <c r="AI26" s="9">
        <v>47488</v>
      </c>
      <c r="AJ26" s="9">
        <v>61403</v>
      </c>
      <c r="AK26" s="9">
        <v>37317</v>
      </c>
      <c r="AL26" s="9">
        <v>61277</v>
      </c>
      <c r="AM26" s="9">
        <v>51569</v>
      </c>
      <c r="AN26" s="9">
        <v>45514</v>
      </c>
      <c r="AO26" s="9">
        <v>49201</v>
      </c>
      <c r="AP26" s="9">
        <v>54773</v>
      </c>
      <c r="AQ26" s="9">
        <v>46025</v>
      </c>
      <c r="AR26" s="9">
        <v>69598</v>
      </c>
      <c r="AS26" s="9">
        <v>62019</v>
      </c>
      <c r="AT26" s="9">
        <v>54800</v>
      </c>
      <c r="AU26" s="9">
        <v>58007</v>
      </c>
      <c r="AW26" s="1"/>
      <c r="AX26" s="7" t="s">
        <v>563</v>
      </c>
      <c r="AY26" s="9">
        <v>94420</v>
      </c>
      <c r="AZ26" s="9">
        <v>78422</v>
      </c>
      <c r="BA26" s="9">
        <v>102311</v>
      </c>
      <c r="BB26" s="9">
        <v>116918</v>
      </c>
      <c r="BC26" s="9">
        <v>114802</v>
      </c>
      <c r="BD26" s="9">
        <v>83769</v>
      </c>
      <c r="BE26" s="9">
        <v>65906</v>
      </c>
      <c r="BF26" s="9">
        <v>74286</v>
      </c>
      <c r="BG26" s="9">
        <v>68849</v>
      </c>
      <c r="BH26" s="9">
        <v>70395</v>
      </c>
      <c r="BI26" s="9">
        <v>55684</v>
      </c>
      <c r="BJ26" s="9">
        <v>70396</v>
      </c>
      <c r="BK26" s="9">
        <v>52357</v>
      </c>
      <c r="BL26" s="9">
        <v>57048</v>
      </c>
      <c r="BM26" s="9">
        <v>50628</v>
      </c>
      <c r="BN26" s="9">
        <v>50862</v>
      </c>
      <c r="BO26" s="9">
        <v>36561</v>
      </c>
      <c r="BP26" s="9">
        <v>59991</v>
      </c>
      <c r="BQ26" s="9">
        <v>58843</v>
      </c>
      <c r="BR26" s="9">
        <v>55734</v>
      </c>
      <c r="BS26" s="9">
        <v>55302</v>
      </c>
      <c r="BU26" s="1"/>
      <c r="BV26" s="7" t="s">
        <v>563</v>
      </c>
      <c r="BW26" s="9">
        <v>144838</v>
      </c>
      <c r="BX26" s="9">
        <v>120648</v>
      </c>
      <c r="BY26" s="9">
        <v>139763</v>
      </c>
      <c r="BZ26" s="9">
        <v>154685</v>
      </c>
      <c r="CA26" s="9">
        <v>122547</v>
      </c>
      <c r="CB26" s="9">
        <v>139232</v>
      </c>
      <c r="CC26" s="9">
        <v>111258</v>
      </c>
      <c r="CD26" s="9">
        <v>97810</v>
      </c>
      <c r="CE26" s="9">
        <v>78793</v>
      </c>
      <c r="CF26" s="9">
        <v>82442</v>
      </c>
      <c r="CG26" s="9">
        <v>79669</v>
      </c>
      <c r="CH26" s="9">
        <v>111199</v>
      </c>
      <c r="CI26" s="9">
        <v>73948</v>
      </c>
      <c r="CJ26" s="9">
        <v>59658</v>
      </c>
      <c r="CK26" s="9">
        <v>55912</v>
      </c>
      <c r="CL26" s="9">
        <v>51693</v>
      </c>
      <c r="CM26" s="9">
        <v>45611</v>
      </c>
      <c r="CN26" s="9">
        <v>59203</v>
      </c>
      <c r="CO26" s="9">
        <v>54030</v>
      </c>
      <c r="CP26" s="9">
        <v>47686</v>
      </c>
      <c r="CQ26" s="9">
        <v>52203</v>
      </c>
      <c r="CS26" s="1"/>
      <c r="CT26" s="7" t="s">
        <v>563</v>
      </c>
      <c r="CU26" s="9">
        <v>50726</v>
      </c>
      <c r="CV26" s="9">
        <v>37541</v>
      </c>
      <c r="CW26" s="9">
        <v>38738</v>
      </c>
      <c r="CX26" s="9">
        <v>42842</v>
      </c>
      <c r="CY26" s="9">
        <v>41448</v>
      </c>
      <c r="CZ26" s="9">
        <v>43941</v>
      </c>
      <c r="DA26" s="9">
        <v>43278</v>
      </c>
      <c r="DB26" s="9">
        <v>48122</v>
      </c>
      <c r="DC26" s="9">
        <v>50449</v>
      </c>
      <c r="DD26" s="9">
        <v>44386</v>
      </c>
      <c r="DE26" s="9">
        <v>41651</v>
      </c>
      <c r="DF26" s="9">
        <v>45141</v>
      </c>
      <c r="DG26" s="9">
        <v>37865</v>
      </c>
      <c r="DH26" s="9">
        <v>41171</v>
      </c>
      <c r="DI26" s="9">
        <v>31467</v>
      </c>
      <c r="DJ26" s="9">
        <v>32697</v>
      </c>
      <c r="DK26" s="9">
        <v>27262</v>
      </c>
      <c r="DL26" s="9">
        <v>44390</v>
      </c>
      <c r="DM26" s="9">
        <v>40933</v>
      </c>
      <c r="DN26" s="9">
        <v>39422</v>
      </c>
      <c r="DO26" s="9">
        <v>40255</v>
      </c>
      <c r="DQ26" s="1"/>
      <c r="DR26" s="7" t="s">
        <v>563</v>
      </c>
      <c r="DS26" s="9">
        <v>68669</v>
      </c>
      <c r="DT26" s="9">
        <v>54957</v>
      </c>
      <c r="DU26" s="9">
        <v>62801</v>
      </c>
      <c r="DV26" s="9">
        <v>58731</v>
      </c>
      <c r="DW26" s="9">
        <v>63441</v>
      </c>
      <c r="DX26" s="9">
        <v>70633</v>
      </c>
      <c r="DY26" s="9">
        <v>51841</v>
      </c>
      <c r="DZ26" s="9">
        <v>55366</v>
      </c>
      <c r="EA26" s="9">
        <v>51933</v>
      </c>
      <c r="EB26" s="9">
        <v>56007</v>
      </c>
      <c r="EC26" s="9">
        <v>53316</v>
      </c>
      <c r="ED26" s="9">
        <v>59058</v>
      </c>
      <c r="EE26" s="9">
        <v>51180</v>
      </c>
      <c r="EF26" s="9">
        <v>51536</v>
      </c>
      <c r="EG26" s="9">
        <v>44882</v>
      </c>
      <c r="EH26" s="9">
        <v>42444</v>
      </c>
      <c r="EI26" s="9">
        <v>31505</v>
      </c>
      <c r="EJ26" s="9">
        <v>50320</v>
      </c>
      <c r="EK26" s="9">
        <v>50210</v>
      </c>
      <c r="EL26" s="9">
        <v>48493</v>
      </c>
      <c r="EM26" s="9">
        <v>49101</v>
      </c>
      <c r="EO26" s="1"/>
      <c r="EP26" s="7" t="s">
        <v>563</v>
      </c>
      <c r="EQ26" s="9">
        <v>40530</v>
      </c>
      <c r="ER26" s="9">
        <v>25152</v>
      </c>
      <c r="ES26" s="9">
        <v>34066</v>
      </c>
      <c r="ET26" s="9">
        <v>36972</v>
      </c>
      <c r="EU26" s="9">
        <v>34105</v>
      </c>
      <c r="EV26" s="9">
        <v>38905</v>
      </c>
      <c r="EW26" s="9">
        <v>30868</v>
      </c>
      <c r="EX26" s="9">
        <v>32997</v>
      </c>
      <c r="EY26" s="9">
        <v>34363</v>
      </c>
      <c r="EZ26" s="9">
        <v>33426</v>
      </c>
      <c r="FA26" s="9">
        <v>26775</v>
      </c>
      <c r="FB26" s="9">
        <v>30314</v>
      </c>
      <c r="FC26" s="9">
        <v>28992</v>
      </c>
      <c r="FD26" s="9">
        <v>25110</v>
      </c>
      <c r="FE26" s="9">
        <v>23381</v>
      </c>
      <c r="FF26" s="9">
        <v>20240</v>
      </c>
      <c r="FG26" s="9">
        <v>18521</v>
      </c>
      <c r="FH26" s="9">
        <v>32092</v>
      </c>
      <c r="FI26" s="9">
        <v>31488</v>
      </c>
      <c r="FJ26" s="9">
        <v>31364</v>
      </c>
      <c r="FK26" s="9">
        <v>33394</v>
      </c>
      <c r="FM26" s="1"/>
      <c r="FN26" s="7" t="s">
        <v>563</v>
      </c>
      <c r="FO26" s="9">
        <v>66098</v>
      </c>
      <c r="FP26" s="9">
        <v>46787</v>
      </c>
      <c r="FQ26" s="9">
        <v>65372</v>
      </c>
      <c r="FR26" s="9">
        <v>71284</v>
      </c>
      <c r="FS26" s="9">
        <v>66686</v>
      </c>
      <c r="FT26" s="9">
        <v>70672</v>
      </c>
      <c r="FU26" s="9">
        <v>60243</v>
      </c>
      <c r="FV26" s="9">
        <v>69483</v>
      </c>
      <c r="FW26" s="9">
        <v>68461</v>
      </c>
      <c r="FX26" s="9">
        <v>74923</v>
      </c>
      <c r="FY26" s="9">
        <v>58282</v>
      </c>
      <c r="FZ26" s="9">
        <v>58470</v>
      </c>
      <c r="GA26" s="9">
        <v>51053</v>
      </c>
      <c r="GB26" s="9">
        <v>57641</v>
      </c>
      <c r="GC26" s="9">
        <v>49552</v>
      </c>
      <c r="GD26" s="9">
        <v>48101</v>
      </c>
      <c r="GE26" s="9">
        <v>36052</v>
      </c>
      <c r="GF26" s="9">
        <v>59838</v>
      </c>
      <c r="GG26" s="9">
        <v>59117</v>
      </c>
      <c r="GH26" s="9">
        <v>57162</v>
      </c>
      <c r="GI26" s="9">
        <v>61037</v>
      </c>
      <c r="GK26" s="1"/>
      <c r="GL26" s="7" t="s">
        <v>563</v>
      </c>
      <c r="GM26" s="9">
        <v>85445</v>
      </c>
      <c r="GN26" s="9">
        <v>86953</v>
      </c>
      <c r="GO26" s="9">
        <v>106998</v>
      </c>
      <c r="GP26" s="9">
        <v>77543</v>
      </c>
      <c r="GQ26" s="9">
        <v>64931</v>
      </c>
      <c r="GR26" s="9">
        <v>71522</v>
      </c>
      <c r="GS26" s="9">
        <v>54466</v>
      </c>
      <c r="GT26" s="9">
        <v>64787</v>
      </c>
      <c r="GU26" s="9">
        <v>59563</v>
      </c>
      <c r="GV26" s="9">
        <v>62174</v>
      </c>
      <c r="GW26" s="9">
        <v>59307</v>
      </c>
      <c r="GX26" s="9">
        <v>59272</v>
      </c>
      <c r="GY26" s="9">
        <v>50285</v>
      </c>
      <c r="GZ26" s="9">
        <v>52500</v>
      </c>
      <c r="HA26" s="9">
        <v>49983</v>
      </c>
      <c r="HB26" s="9">
        <v>44248</v>
      </c>
      <c r="HC26" s="9">
        <v>32751</v>
      </c>
      <c r="HD26" s="9">
        <v>51374</v>
      </c>
      <c r="HE26" s="9">
        <v>52508</v>
      </c>
      <c r="HF26" s="9">
        <v>52331</v>
      </c>
      <c r="HG26" s="9">
        <v>56024</v>
      </c>
      <c r="HI26" s="1"/>
      <c r="HJ26" s="7" t="s">
        <v>563</v>
      </c>
      <c r="HK26" s="9">
        <v>115897</v>
      </c>
      <c r="HL26" s="9">
        <v>118110</v>
      </c>
      <c r="HM26" s="9">
        <v>133162</v>
      </c>
      <c r="HN26" s="9">
        <v>116274</v>
      </c>
      <c r="HO26" s="9">
        <v>101798</v>
      </c>
      <c r="HP26" s="9">
        <v>99678</v>
      </c>
      <c r="HQ26" s="9">
        <v>74523</v>
      </c>
      <c r="HR26" s="9">
        <v>91596</v>
      </c>
      <c r="HS26" s="9">
        <v>85417</v>
      </c>
      <c r="HT26" s="9">
        <v>64492</v>
      </c>
      <c r="HU26" s="9">
        <v>57047</v>
      </c>
      <c r="HV26" s="9">
        <v>56209</v>
      </c>
      <c r="HW26" s="9">
        <v>51856</v>
      </c>
      <c r="HX26" s="9">
        <v>56448</v>
      </c>
      <c r="HY26" s="9">
        <v>50060</v>
      </c>
      <c r="HZ26" s="9">
        <v>47383</v>
      </c>
      <c r="IA26" s="9">
        <v>39786</v>
      </c>
      <c r="IB26" s="9">
        <v>62748</v>
      </c>
      <c r="IC26" s="9">
        <v>61369</v>
      </c>
      <c r="ID26" s="9">
        <v>59418</v>
      </c>
      <c r="IE26" s="9">
        <v>62660</v>
      </c>
    </row>
    <row r="27" spans="1:239" ht="15">
      <c r="A27" s="300"/>
      <c r="B27" s="300"/>
      <c r="C27" s="1"/>
      <c r="D27" s="1"/>
      <c r="E27" s="1"/>
      <c r="F27" s="1"/>
      <c r="G27" s="1"/>
      <c r="H27" s="1"/>
      <c r="I27" s="1"/>
      <c r="J27" s="1"/>
      <c r="K27" s="1"/>
      <c r="L27" s="1"/>
      <c r="M27" s="1"/>
      <c r="N27" s="1"/>
      <c r="O27" s="1"/>
      <c r="P27" s="1"/>
      <c r="Q27" s="1"/>
      <c r="R27" s="1"/>
      <c r="S27" s="1"/>
      <c r="T27" s="1"/>
      <c r="U27" s="1"/>
      <c r="V27" s="1"/>
      <c r="W27" s="1"/>
      <c r="Y27" s="300"/>
      <c r="Z27" s="300"/>
      <c r="AA27" s="1"/>
      <c r="AB27" s="1"/>
      <c r="AC27" s="1"/>
      <c r="AD27" s="1"/>
      <c r="AE27" s="1"/>
      <c r="AF27" s="1"/>
      <c r="AG27" s="1"/>
      <c r="AH27" s="1"/>
      <c r="AI27" s="1"/>
      <c r="AJ27" s="1"/>
      <c r="AK27" s="1"/>
      <c r="AL27" s="1"/>
      <c r="AM27" s="1"/>
      <c r="AN27" s="1"/>
      <c r="AO27" s="1"/>
      <c r="AP27" s="1"/>
      <c r="AQ27" s="1"/>
      <c r="AR27" s="1"/>
      <c r="AS27" s="1"/>
      <c r="AT27" s="1"/>
      <c r="AU27" s="1"/>
      <c r="AW27" s="300"/>
      <c r="AX27" s="300"/>
      <c r="AY27" s="1"/>
      <c r="AZ27" s="1"/>
      <c r="BA27" s="1"/>
      <c r="BB27" s="1"/>
      <c r="BC27" s="1"/>
      <c r="BD27" s="1"/>
      <c r="BE27" s="1"/>
      <c r="BF27" s="1"/>
      <c r="BG27" s="1"/>
      <c r="BH27" s="1"/>
      <c r="BI27" s="1"/>
      <c r="BJ27" s="1"/>
      <c r="BK27" s="1"/>
      <c r="BL27" s="1"/>
      <c r="BM27" s="1"/>
      <c r="BN27" s="1"/>
      <c r="BO27" s="1"/>
      <c r="BP27" s="1"/>
      <c r="BQ27" s="1"/>
      <c r="BR27" s="1"/>
      <c r="BS27" s="1"/>
      <c r="BU27" s="300"/>
      <c r="BV27" s="300"/>
      <c r="BW27" s="1"/>
      <c r="BX27" s="1"/>
      <c r="BY27" s="1"/>
      <c r="BZ27" s="1"/>
      <c r="CA27" s="1"/>
      <c r="CB27" s="1"/>
      <c r="CC27" s="1"/>
      <c r="CD27" s="1"/>
      <c r="CE27" s="1"/>
      <c r="CF27" s="1"/>
      <c r="CG27" s="1"/>
      <c r="CH27" s="1"/>
      <c r="CI27" s="1"/>
      <c r="CJ27" s="1"/>
      <c r="CK27" s="1"/>
      <c r="CL27" s="1"/>
      <c r="CM27" s="1"/>
      <c r="CN27" s="1"/>
      <c r="CO27" s="1"/>
      <c r="CP27" s="1"/>
      <c r="CQ27" s="1"/>
      <c r="CS27" s="300"/>
      <c r="CT27" s="300"/>
      <c r="CU27" s="1"/>
      <c r="CV27" s="1"/>
      <c r="CW27" s="1"/>
      <c r="CX27" s="1"/>
      <c r="CY27" s="1"/>
      <c r="CZ27" s="1"/>
      <c r="DA27" s="1"/>
      <c r="DB27" s="1"/>
      <c r="DC27" s="1"/>
      <c r="DD27" s="1"/>
      <c r="DE27" s="1"/>
      <c r="DF27" s="1"/>
      <c r="DG27" s="1"/>
      <c r="DH27" s="1"/>
      <c r="DI27" s="1"/>
      <c r="DJ27" s="1"/>
      <c r="DK27" s="1"/>
      <c r="DL27" s="1"/>
      <c r="DM27" s="1"/>
      <c r="DN27" s="1"/>
      <c r="DO27" s="1"/>
      <c r="DQ27" s="300"/>
      <c r="DR27" s="300"/>
      <c r="DS27" s="1"/>
      <c r="DT27" s="1"/>
      <c r="DU27" s="1"/>
      <c r="DV27" s="1"/>
      <c r="DW27" s="1"/>
      <c r="DX27" s="1"/>
      <c r="DY27" s="1"/>
      <c r="DZ27" s="1"/>
      <c r="EA27" s="1"/>
      <c r="EB27" s="1"/>
      <c r="EC27" s="1"/>
      <c r="ED27" s="1"/>
      <c r="EE27" s="1"/>
      <c r="EF27" s="1"/>
      <c r="EG27" s="1"/>
      <c r="EH27" s="1"/>
      <c r="EI27" s="1"/>
      <c r="EJ27" s="1"/>
      <c r="EK27" s="1"/>
      <c r="EL27" s="1"/>
      <c r="EM27" s="1"/>
      <c r="EO27" s="300"/>
      <c r="EP27" s="300"/>
      <c r="EQ27" s="1"/>
      <c r="ER27" s="1"/>
      <c r="ES27" s="1"/>
      <c r="ET27" s="1"/>
      <c r="EU27" s="1"/>
      <c r="EV27" s="1"/>
      <c r="EW27" s="1"/>
      <c r="EX27" s="1"/>
      <c r="EY27" s="1"/>
      <c r="EZ27" s="1"/>
      <c r="FA27" s="1"/>
      <c r="FB27" s="1"/>
      <c r="FC27" s="1"/>
      <c r="FD27" s="1"/>
      <c r="FE27" s="1"/>
      <c r="FF27" s="1"/>
      <c r="FG27" s="1"/>
      <c r="FH27" s="1"/>
      <c r="FI27" s="1"/>
      <c r="FJ27" s="1"/>
      <c r="FK27" s="1"/>
      <c r="FM27" s="300"/>
      <c r="FN27" s="300"/>
      <c r="FO27" s="1"/>
      <c r="FP27" s="1"/>
      <c r="FQ27" s="1"/>
      <c r="FR27" s="1"/>
      <c r="FS27" s="1"/>
      <c r="FT27" s="1"/>
      <c r="FU27" s="1"/>
      <c r="FV27" s="1"/>
      <c r="FW27" s="1"/>
      <c r="FX27" s="1"/>
      <c r="FY27" s="1"/>
      <c r="FZ27" s="1"/>
      <c r="GA27" s="1"/>
      <c r="GB27" s="1"/>
      <c r="GC27" s="1"/>
      <c r="GD27" s="1"/>
      <c r="GE27" s="1"/>
      <c r="GF27" s="1"/>
      <c r="GG27" s="1"/>
      <c r="GH27" s="1"/>
      <c r="GI27" s="1"/>
      <c r="GK27" s="300"/>
      <c r="GL27" s="300"/>
      <c r="GM27" s="1"/>
      <c r="GN27" s="1"/>
      <c r="GO27" s="1"/>
      <c r="GP27" s="1"/>
      <c r="GQ27" s="1"/>
      <c r="GR27" s="1"/>
      <c r="GS27" s="1"/>
      <c r="GT27" s="1"/>
      <c r="GU27" s="1"/>
      <c r="GV27" s="1"/>
      <c r="GW27" s="1"/>
      <c r="GX27" s="1"/>
      <c r="GY27" s="1"/>
      <c r="GZ27" s="1"/>
      <c r="HA27" s="1"/>
      <c r="HB27" s="1"/>
      <c r="HC27" s="1"/>
      <c r="HD27" s="1"/>
      <c r="HE27" s="1"/>
      <c r="HF27" s="1"/>
      <c r="HG27" s="1"/>
      <c r="HI27" s="300"/>
      <c r="HJ27" s="300"/>
      <c r="HK27" s="1"/>
      <c r="HL27" s="1"/>
      <c r="HM27" s="1"/>
      <c r="HN27" s="1"/>
      <c r="HO27" s="1"/>
      <c r="HP27" s="1"/>
      <c r="HQ27" s="1"/>
      <c r="HR27" s="1"/>
      <c r="HS27" s="1"/>
      <c r="HT27" s="1"/>
      <c r="HU27" s="1"/>
      <c r="HV27" s="1"/>
      <c r="HW27" s="1"/>
      <c r="HX27" s="1"/>
      <c r="HY27" s="1"/>
      <c r="HZ27" s="1"/>
      <c r="IA27" s="1"/>
      <c r="IB27" s="1"/>
      <c r="IC27" s="1"/>
      <c r="ID27" s="1"/>
      <c r="IE27" s="1"/>
    </row>
    <row r="28" spans="1:239" ht="15">
      <c r="A28" s="300"/>
      <c r="B28" s="300"/>
      <c r="C28" s="1"/>
      <c r="D28" s="1"/>
      <c r="E28" s="1"/>
      <c r="F28" s="1"/>
      <c r="G28" s="1"/>
      <c r="H28" s="1"/>
      <c r="I28" s="1"/>
      <c r="J28" s="1"/>
      <c r="K28" s="1"/>
      <c r="L28" s="1"/>
      <c r="M28" s="1"/>
      <c r="N28" s="1"/>
      <c r="O28" s="1"/>
      <c r="P28" s="1"/>
      <c r="Q28" s="1"/>
      <c r="R28" s="1"/>
      <c r="S28" s="1"/>
      <c r="T28" s="1"/>
      <c r="U28" s="1"/>
      <c r="V28" s="1"/>
      <c r="W28" s="1"/>
      <c r="Y28" s="300"/>
      <c r="Z28" s="300"/>
      <c r="AA28" s="1"/>
      <c r="AB28" s="1"/>
      <c r="AC28" s="1"/>
      <c r="AD28" s="1"/>
      <c r="AE28" s="1"/>
      <c r="AF28" s="1"/>
      <c r="AG28" s="1"/>
      <c r="AH28" s="1"/>
      <c r="AI28" s="1"/>
      <c r="AJ28" s="1"/>
      <c r="AK28" s="1"/>
      <c r="AL28" s="1"/>
      <c r="AM28" s="1"/>
      <c r="AN28" s="1"/>
      <c r="AO28" s="1"/>
      <c r="AP28" s="1"/>
      <c r="AQ28" s="1"/>
      <c r="AR28" s="1"/>
      <c r="AS28" s="1"/>
      <c r="AT28" s="1"/>
      <c r="AU28" s="1"/>
      <c r="AW28" s="300"/>
      <c r="AX28" s="300"/>
      <c r="AY28" s="1"/>
      <c r="AZ28" s="1"/>
      <c r="BA28" s="1"/>
      <c r="BB28" s="1"/>
      <c r="BC28" s="1"/>
      <c r="BD28" s="1"/>
      <c r="BE28" s="1"/>
      <c r="BF28" s="1"/>
      <c r="BG28" s="1"/>
      <c r="BH28" s="1"/>
      <c r="BI28" s="1"/>
      <c r="BJ28" s="1"/>
      <c r="BK28" s="1"/>
      <c r="BL28" s="1"/>
      <c r="BM28" s="1"/>
      <c r="BN28" s="1"/>
      <c r="BO28" s="1"/>
      <c r="BP28" s="1"/>
      <c r="BQ28" s="1"/>
      <c r="BR28" s="1"/>
      <c r="BS28" s="1"/>
      <c r="BU28" s="300"/>
      <c r="BV28" s="300"/>
      <c r="BW28" s="1"/>
      <c r="BX28" s="1"/>
      <c r="BY28" s="1"/>
      <c r="BZ28" s="1"/>
      <c r="CA28" s="1"/>
      <c r="CB28" s="1"/>
      <c r="CC28" s="1"/>
      <c r="CD28" s="1"/>
      <c r="CE28" s="1"/>
      <c r="CF28" s="1"/>
      <c r="CG28" s="1"/>
      <c r="CH28" s="1"/>
      <c r="CI28" s="1"/>
      <c r="CJ28" s="1"/>
      <c r="CK28" s="1"/>
      <c r="CL28" s="1"/>
      <c r="CM28" s="1"/>
      <c r="CN28" s="1"/>
      <c r="CO28" s="1"/>
      <c r="CP28" s="1"/>
      <c r="CQ28" s="1"/>
      <c r="CS28" s="300"/>
      <c r="CT28" s="300"/>
      <c r="CU28" s="1"/>
      <c r="CV28" s="1"/>
      <c r="CW28" s="1"/>
      <c r="CX28" s="1"/>
      <c r="CY28" s="1"/>
      <c r="CZ28" s="1"/>
      <c r="DA28" s="1"/>
      <c r="DB28" s="1"/>
      <c r="DC28" s="1"/>
      <c r="DD28" s="1"/>
      <c r="DE28" s="1"/>
      <c r="DF28" s="1"/>
      <c r="DG28" s="1"/>
      <c r="DH28" s="1"/>
      <c r="DI28" s="1"/>
      <c r="DJ28" s="1"/>
      <c r="DK28" s="1"/>
      <c r="DL28" s="1"/>
      <c r="DM28" s="1"/>
      <c r="DN28" s="1"/>
      <c r="DO28" s="1"/>
      <c r="DQ28" s="300"/>
      <c r="DR28" s="300"/>
      <c r="DS28" s="1"/>
      <c r="DT28" s="1"/>
      <c r="DU28" s="1"/>
      <c r="DV28" s="1"/>
      <c r="DW28" s="1"/>
      <c r="DX28" s="1"/>
      <c r="DY28" s="1"/>
      <c r="DZ28" s="1"/>
      <c r="EA28" s="1"/>
      <c r="EB28" s="1"/>
      <c r="EC28" s="1"/>
      <c r="ED28" s="1"/>
      <c r="EE28" s="1"/>
      <c r="EF28" s="1"/>
      <c r="EG28" s="1"/>
      <c r="EH28" s="1"/>
      <c r="EI28" s="1"/>
      <c r="EJ28" s="1"/>
      <c r="EK28" s="1"/>
      <c r="EL28" s="1"/>
      <c r="EM28" s="1"/>
      <c r="EO28" s="300"/>
      <c r="EP28" s="300"/>
      <c r="EQ28" s="1"/>
      <c r="ER28" s="1"/>
      <c r="ES28" s="1"/>
      <c r="ET28" s="1"/>
      <c r="EU28" s="1"/>
      <c r="EV28" s="1"/>
      <c r="EW28" s="1"/>
      <c r="EX28" s="1"/>
      <c r="EY28" s="1"/>
      <c r="EZ28" s="1"/>
      <c r="FA28" s="1"/>
      <c r="FB28" s="1"/>
      <c r="FC28" s="1"/>
      <c r="FD28" s="1"/>
      <c r="FE28" s="1"/>
      <c r="FF28" s="1"/>
      <c r="FG28" s="1"/>
      <c r="FH28" s="1"/>
      <c r="FI28" s="1"/>
      <c r="FJ28" s="1"/>
      <c r="FK28" s="1"/>
      <c r="FM28" s="300"/>
      <c r="FN28" s="300"/>
      <c r="FO28" s="1"/>
      <c r="FP28" s="1"/>
      <c r="FQ28" s="1"/>
      <c r="FR28" s="1"/>
      <c r="FS28" s="1"/>
      <c r="FT28" s="1"/>
      <c r="FU28" s="1"/>
      <c r="FV28" s="1"/>
      <c r="FW28" s="1"/>
      <c r="FX28" s="1"/>
      <c r="FY28" s="1"/>
      <c r="FZ28" s="1"/>
      <c r="GA28" s="1"/>
      <c r="GB28" s="1"/>
      <c r="GC28" s="1"/>
      <c r="GD28" s="1"/>
      <c r="GE28" s="1"/>
      <c r="GF28" s="1"/>
      <c r="GG28" s="1"/>
      <c r="GH28" s="1"/>
      <c r="GI28" s="1"/>
      <c r="GK28" s="300"/>
      <c r="GL28" s="300"/>
      <c r="GM28" s="1"/>
      <c r="GN28" s="1"/>
      <c r="GO28" s="1"/>
      <c r="GP28" s="1"/>
      <c r="GQ28" s="1"/>
      <c r="GR28" s="1"/>
      <c r="GS28" s="1"/>
      <c r="GT28" s="1"/>
      <c r="GU28" s="1"/>
      <c r="GV28" s="1"/>
      <c r="GW28" s="1"/>
      <c r="GX28" s="1"/>
      <c r="GY28" s="1"/>
      <c r="GZ28" s="1"/>
      <c r="HA28" s="1"/>
      <c r="HB28" s="1"/>
      <c r="HC28" s="1"/>
      <c r="HD28" s="1"/>
      <c r="HE28" s="1"/>
      <c r="HF28" s="1"/>
      <c r="HG28" s="1"/>
      <c r="HI28" s="300"/>
      <c r="HJ28" s="300"/>
      <c r="HK28" s="1"/>
      <c r="HL28" s="1"/>
      <c r="HM28" s="1"/>
      <c r="HN28" s="1"/>
      <c r="HO28" s="1"/>
      <c r="HP28" s="1"/>
      <c r="HQ28" s="1"/>
      <c r="HR28" s="1"/>
      <c r="HS28" s="1"/>
      <c r="HT28" s="1"/>
      <c r="HU28" s="1"/>
      <c r="HV28" s="1"/>
      <c r="HW28" s="1"/>
      <c r="HX28" s="1"/>
      <c r="HY28" s="1"/>
      <c r="HZ28" s="1"/>
      <c r="IA28" s="1"/>
      <c r="IB28" s="1"/>
      <c r="IC28" s="1"/>
      <c r="ID28" s="1"/>
      <c r="IE28" s="1"/>
    </row>
    <row r="29" spans="1:239" ht="15">
      <c r="A29" s="300"/>
      <c r="B29" s="300"/>
      <c r="C29" s="1"/>
      <c r="D29" s="1"/>
      <c r="E29" s="1"/>
      <c r="F29" s="1"/>
      <c r="G29" s="1"/>
      <c r="H29" s="1"/>
      <c r="I29" s="1"/>
      <c r="J29" s="1"/>
      <c r="K29" s="1"/>
      <c r="L29" s="1"/>
      <c r="M29" s="1"/>
      <c r="N29" s="1"/>
      <c r="O29" s="1"/>
      <c r="P29" s="1"/>
      <c r="Q29" s="1"/>
      <c r="R29" s="1"/>
      <c r="S29" s="1"/>
      <c r="T29" s="1"/>
      <c r="U29" s="1"/>
      <c r="V29" s="1"/>
      <c r="W29" s="1"/>
      <c r="Y29" s="300"/>
      <c r="Z29" s="300"/>
      <c r="AA29" s="1"/>
      <c r="AB29" s="1"/>
      <c r="AC29" s="1"/>
      <c r="AD29" s="1"/>
      <c r="AE29" s="1"/>
      <c r="AF29" s="1"/>
      <c r="AG29" s="1"/>
      <c r="AH29" s="1"/>
      <c r="AI29" s="1"/>
      <c r="AJ29" s="1"/>
      <c r="AK29" s="1"/>
      <c r="AL29" s="1"/>
      <c r="AM29" s="1"/>
      <c r="AN29" s="1"/>
      <c r="AO29" s="1"/>
      <c r="AP29" s="1"/>
      <c r="AQ29" s="1"/>
      <c r="AR29" s="1"/>
      <c r="AS29" s="1"/>
      <c r="AT29" s="1"/>
      <c r="AU29" s="1"/>
      <c r="AW29" s="300"/>
      <c r="AX29" s="300"/>
      <c r="AY29" s="1"/>
      <c r="AZ29" s="1"/>
      <c r="BA29" s="1"/>
      <c r="BB29" s="1"/>
      <c r="BC29" s="1"/>
      <c r="BD29" s="1"/>
      <c r="BE29" s="1"/>
      <c r="BF29" s="1"/>
      <c r="BG29" s="1"/>
      <c r="BH29" s="1"/>
      <c r="BI29" s="1"/>
      <c r="BJ29" s="1"/>
      <c r="BK29" s="1"/>
      <c r="BL29" s="1"/>
      <c r="BM29" s="1"/>
      <c r="BN29" s="1"/>
      <c r="BO29" s="1"/>
      <c r="BP29" s="1"/>
      <c r="BQ29" s="1"/>
      <c r="BR29" s="1"/>
      <c r="BS29" s="1"/>
      <c r="BU29" s="300"/>
      <c r="BV29" s="300"/>
      <c r="BW29" s="1"/>
      <c r="BX29" s="1"/>
      <c r="BY29" s="1"/>
      <c r="BZ29" s="1"/>
      <c r="CA29" s="1"/>
      <c r="CB29" s="1"/>
      <c r="CC29" s="1"/>
      <c r="CD29" s="1"/>
      <c r="CE29" s="1"/>
      <c r="CF29" s="1"/>
      <c r="CG29" s="1"/>
      <c r="CH29" s="1"/>
      <c r="CI29" s="1"/>
      <c r="CJ29" s="1"/>
      <c r="CK29" s="1"/>
      <c r="CL29" s="1"/>
      <c r="CM29" s="1"/>
      <c r="CN29" s="1"/>
      <c r="CO29" s="1"/>
      <c r="CP29" s="1"/>
      <c r="CQ29" s="1"/>
      <c r="CS29" s="300"/>
      <c r="CT29" s="300"/>
      <c r="CU29" s="1"/>
      <c r="CV29" s="1"/>
      <c r="CW29" s="1"/>
      <c r="CX29" s="1"/>
      <c r="CY29" s="1"/>
      <c r="CZ29" s="1"/>
      <c r="DA29" s="1"/>
      <c r="DB29" s="1"/>
      <c r="DC29" s="1"/>
      <c r="DD29" s="1"/>
      <c r="DE29" s="1"/>
      <c r="DF29" s="1"/>
      <c r="DG29" s="1"/>
      <c r="DH29" s="1"/>
      <c r="DI29" s="1"/>
      <c r="DJ29" s="1"/>
      <c r="DK29" s="1"/>
      <c r="DL29" s="1"/>
      <c r="DM29" s="1"/>
      <c r="DN29" s="1"/>
      <c r="DO29" s="1"/>
      <c r="DQ29" s="300"/>
      <c r="DR29" s="300"/>
      <c r="DS29" s="1"/>
      <c r="DT29" s="1"/>
      <c r="DU29" s="1"/>
      <c r="DV29" s="1"/>
      <c r="DW29" s="1"/>
      <c r="DX29" s="1"/>
      <c r="DY29" s="1"/>
      <c r="DZ29" s="1"/>
      <c r="EA29" s="1"/>
      <c r="EB29" s="1"/>
      <c r="EC29" s="1"/>
      <c r="ED29" s="1"/>
      <c r="EE29" s="1"/>
      <c r="EF29" s="1"/>
      <c r="EG29" s="1"/>
      <c r="EH29" s="1"/>
      <c r="EI29" s="1"/>
      <c r="EJ29" s="1"/>
      <c r="EK29" s="1"/>
      <c r="EL29" s="1"/>
      <c r="EM29" s="1"/>
      <c r="EO29" s="300"/>
      <c r="EP29" s="300"/>
      <c r="EQ29" s="1"/>
      <c r="ER29" s="1"/>
      <c r="ES29" s="1"/>
      <c r="ET29" s="1"/>
      <c r="EU29" s="1"/>
      <c r="EV29" s="1"/>
      <c r="EW29" s="1"/>
      <c r="EX29" s="1"/>
      <c r="EY29" s="1"/>
      <c r="EZ29" s="1"/>
      <c r="FA29" s="1"/>
      <c r="FB29" s="1"/>
      <c r="FC29" s="1"/>
      <c r="FD29" s="1"/>
      <c r="FE29" s="1"/>
      <c r="FF29" s="1"/>
      <c r="FG29" s="1"/>
      <c r="FH29" s="1"/>
      <c r="FI29" s="1"/>
      <c r="FJ29" s="1"/>
      <c r="FK29" s="1"/>
      <c r="FM29" s="300"/>
      <c r="FN29" s="300"/>
      <c r="FO29" s="1"/>
      <c r="FP29" s="1"/>
      <c r="FQ29" s="1"/>
      <c r="FR29" s="1"/>
      <c r="FS29" s="1"/>
      <c r="FT29" s="1"/>
      <c r="FU29" s="1"/>
      <c r="FV29" s="1"/>
      <c r="FW29" s="1"/>
      <c r="FX29" s="1"/>
      <c r="FY29" s="1"/>
      <c r="FZ29" s="1"/>
      <c r="GA29" s="1"/>
      <c r="GB29" s="1"/>
      <c r="GC29" s="1"/>
      <c r="GD29" s="1"/>
      <c r="GE29" s="1"/>
      <c r="GF29" s="1"/>
      <c r="GG29" s="1"/>
      <c r="GH29" s="1"/>
      <c r="GI29" s="1"/>
      <c r="GK29" s="300"/>
      <c r="GL29" s="300"/>
      <c r="GM29" s="1"/>
      <c r="GN29" s="1"/>
      <c r="GO29" s="1"/>
      <c r="GP29" s="1"/>
      <c r="GQ29" s="1"/>
      <c r="GR29" s="1"/>
      <c r="GS29" s="1"/>
      <c r="GT29" s="1"/>
      <c r="GU29" s="1"/>
      <c r="GV29" s="1"/>
      <c r="GW29" s="1"/>
      <c r="GX29" s="1"/>
      <c r="GY29" s="1"/>
      <c r="GZ29" s="1"/>
      <c r="HA29" s="1"/>
      <c r="HB29" s="1"/>
      <c r="HC29" s="1"/>
      <c r="HD29" s="1"/>
      <c r="HE29" s="1"/>
      <c r="HF29" s="1"/>
      <c r="HG29" s="1"/>
      <c r="HI29" s="300"/>
      <c r="HJ29" s="300"/>
      <c r="HK29" s="1"/>
      <c r="HL29" s="1"/>
      <c r="HM29" s="1"/>
      <c r="HN29" s="1"/>
      <c r="HO29" s="1"/>
      <c r="HP29" s="1"/>
      <c r="HQ29" s="1"/>
      <c r="HR29" s="1"/>
      <c r="HS29" s="1"/>
      <c r="HT29" s="1"/>
      <c r="HU29" s="1"/>
      <c r="HV29" s="1"/>
      <c r="HW29" s="1"/>
      <c r="HX29" s="1"/>
      <c r="HY29" s="1"/>
      <c r="HZ29" s="1"/>
      <c r="IA29" s="1"/>
      <c r="IB29" s="1"/>
      <c r="IC29" s="1"/>
      <c r="ID29" s="1"/>
      <c r="IE29" s="1"/>
    </row>
    <row r="30" spans="1:239" ht="15">
      <c r="A30" s="303"/>
      <c r="B30" s="303"/>
      <c r="C30" s="1"/>
      <c r="D30" s="1"/>
      <c r="E30" s="1"/>
      <c r="F30" s="1"/>
      <c r="G30" s="1"/>
      <c r="H30" s="1"/>
      <c r="I30" s="1"/>
      <c r="J30" s="1"/>
      <c r="K30" s="1"/>
      <c r="L30" s="1"/>
      <c r="M30" s="1"/>
      <c r="N30" s="1"/>
      <c r="O30" s="1"/>
      <c r="P30" s="1"/>
      <c r="Q30" s="1"/>
      <c r="R30" s="1"/>
      <c r="S30" s="1"/>
      <c r="T30" s="1"/>
      <c r="U30" s="1"/>
      <c r="V30" s="1"/>
      <c r="W30" s="1"/>
      <c r="Y30" s="303"/>
      <c r="Z30" s="303"/>
      <c r="AA30" s="1"/>
      <c r="AB30" s="1"/>
      <c r="AC30" s="1"/>
      <c r="AD30" s="1"/>
      <c r="AE30" s="1"/>
      <c r="AF30" s="1"/>
      <c r="AG30" s="1"/>
      <c r="AH30" s="1"/>
      <c r="AI30" s="1"/>
      <c r="AJ30" s="1"/>
      <c r="AK30" s="1"/>
      <c r="AL30" s="1"/>
      <c r="AM30" s="1"/>
      <c r="AN30" s="1"/>
      <c r="AO30" s="1"/>
      <c r="AP30" s="1"/>
      <c r="AQ30" s="1"/>
      <c r="AR30" s="1"/>
      <c r="AS30" s="1"/>
      <c r="AT30" s="1"/>
      <c r="AU30" s="1"/>
      <c r="AW30" s="303"/>
      <c r="AX30" s="303"/>
      <c r="AY30" s="1"/>
      <c r="AZ30" s="1"/>
      <c r="BA30" s="1"/>
      <c r="BB30" s="1"/>
      <c r="BC30" s="1"/>
      <c r="BD30" s="1"/>
      <c r="BE30" s="1"/>
      <c r="BF30" s="1"/>
      <c r="BG30" s="1"/>
      <c r="BH30" s="1"/>
      <c r="BI30" s="1"/>
      <c r="BJ30" s="1"/>
      <c r="BK30" s="1"/>
      <c r="BL30" s="1"/>
      <c r="BM30" s="1"/>
      <c r="BN30" s="1"/>
      <c r="BO30" s="1"/>
      <c r="BP30" s="1"/>
      <c r="BQ30" s="1"/>
      <c r="BR30" s="1"/>
      <c r="BS30" s="1"/>
      <c r="BU30" s="303"/>
      <c r="BV30" s="303"/>
      <c r="BW30" s="1"/>
      <c r="BX30" s="1"/>
      <c r="BY30" s="1"/>
      <c r="BZ30" s="1"/>
      <c r="CA30" s="1"/>
      <c r="CB30" s="1"/>
      <c r="CC30" s="1"/>
      <c r="CD30" s="1"/>
      <c r="CE30" s="1"/>
      <c r="CF30" s="1"/>
      <c r="CG30" s="1"/>
      <c r="CH30" s="1"/>
      <c r="CI30" s="1"/>
      <c r="CJ30" s="1"/>
      <c r="CK30" s="1"/>
      <c r="CL30" s="1"/>
      <c r="CM30" s="1"/>
      <c r="CN30" s="1"/>
      <c r="CO30" s="1"/>
      <c r="CP30" s="1"/>
      <c r="CQ30" s="1"/>
      <c r="CS30" s="303"/>
      <c r="CT30" s="303"/>
      <c r="CU30" s="1"/>
      <c r="CV30" s="1"/>
      <c r="CW30" s="1"/>
      <c r="CX30" s="1"/>
      <c r="CY30" s="1"/>
      <c r="CZ30" s="1"/>
      <c r="DA30" s="1"/>
      <c r="DB30" s="1"/>
      <c r="DC30" s="1"/>
      <c r="DD30" s="1"/>
      <c r="DE30" s="1"/>
      <c r="DF30" s="1"/>
      <c r="DG30" s="1"/>
      <c r="DH30" s="1"/>
      <c r="DI30" s="1"/>
      <c r="DJ30" s="1"/>
      <c r="DK30" s="1"/>
      <c r="DL30" s="1"/>
      <c r="DM30" s="1"/>
      <c r="DN30" s="1"/>
      <c r="DO30" s="1"/>
      <c r="DQ30" s="303"/>
      <c r="DR30" s="303"/>
      <c r="DS30" s="1"/>
      <c r="DT30" s="1"/>
      <c r="DU30" s="1"/>
      <c r="DV30" s="1"/>
      <c r="DW30" s="1"/>
      <c r="DX30" s="1"/>
      <c r="DY30" s="1"/>
      <c r="DZ30" s="1"/>
      <c r="EA30" s="1"/>
      <c r="EB30" s="1"/>
      <c r="EC30" s="1"/>
      <c r="ED30" s="1"/>
      <c r="EE30" s="1"/>
      <c r="EF30" s="1"/>
      <c r="EG30" s="1"/>
      <c r="EH30" s="1"/>
      <c r="EI30" s="1"/>
      <c r="EJ30" s="1"/>
      <c r="EK30" s="1"/>
      <c r="EL30" s="1"/>
      <c r="EM30" s="1"/>
      <c r="EO30" s="303"/>
      <c r="EP30" s="303"/>
      <c r="EQ30" s="1"/>
      <c r="ER30" s="1"/>
      <c r="ES30" s="1"/>
      <c r="ET30" s="1"/>
      <c r="EU30" s="1"/>
      <c r="EV30" s="1"/>
      <c r="EW30" s="1"/>
      <c r="EX30" s="1"/>
      <c r="EY30" s="1"/>
      <c r="EZ30" s="1"/>
      <c r="FA30" s="1"/>
      <c r="FB30" s="1"/>
      <c r="FC30" s="1"/>
      <c r="FD30" s="1"/>
      <c r="FE30" s="1"/>
      <c r="FF30" s="1"/>
      <c r="FG30" s="1"/>
      <c r="FH30" s="1"/>
      <c r="FI30" s="1"/>
      <c r="FJ30" s="1"/>
      <c r="FK30" s="1"/>
      <c r="FM30" s="303"/>
      <c r="FN30" s="303"/>
      <c r="FO30" s="1"/>
      <c r="FP30" s="1"/>
      <c r="FQ30" s="1"/>
      <c r="FR30" s="1"/>
      <c r="FS30" s="1"/>
      <c r="FT30" s="1"/>
      <c r="FU30" s="1"/>
      <c r="FV30" s="1"/>
      <c r="FW30" s="1"/>
      <c r="FX30" s="1"/>
      <c r="FY30" s="1"/>
      <c r="FZ30" s="1"/>
      <c r="GA30" s="1"/>
      <c r="GB30" s="1"/>
      <c r="GC30" s="1"/>
      <c r="GD30" s="1"/>
      <c r="GE30" s="1"/>
      <c r="GF30" s="1"/>
      <c r="GG30" s="1"/>
      <c r="GH30" s="1"/>
      <c r="GI30" s="1"/>
      <c r="GK30" s="303"/>
      <c r="GL30" s="303"/>
      <c r="GM30" s="1"/>
      <c r="GN30" s="1"/>
      <c r="GO30" s="1"/>
      <c r="GP30" s="1"/>
      <c r="GQ30" s="1"/>
      <c r="GR30" s="1"/>
      <c r="GS30" s="1"/>
      <c r="GT30" s="1"/>
      <c r="GU30" s="1"/>
      <c r="GV30" s="1"/>
      <c r="GW30" s="1"/>
      <c r="GX30" s="1"/>
      <c r="GY30" s="1"/>
      <c r="GZ30" s="1"/>
      <c r="HA30" s="1"/>
      <c r="HB30" s="1"/>
      <c r="HC30" s="1"/>
      <c r="HD30" s="1"/>
      <c r="HE30" s="1"/>
      <c r="HF30" s="1"/>
      <c r="HG30" s="1"/>
      <c r="HI30" s="303"/>
      <c r="HJ30" s="303"/>
      <c r="HK30" s="1"/>
      <c r="HL30" s="1"/>
      <c r="HM30" s="1"/>
      <c r="HN30" s="1"/>
      <c r="HO30" s="1"/>
      <c r="HP30" s="1"/>
      <c r="HQ30" s="1"/>
      <c r="HR30" s="1"/>
      <c r="HS30" s="1"/>
      <c r="HT30" s="1"/>
      <c r="HU30" s="1"/>
      <c r="HV30" s="1"/>
      <c r="HW30" s="1"/>
      <c r="HX30" s="1"/>
      <c r="HY30" s="1"/>
      <c r="HZ30" s="1"/>
      <c r="IA30" s="1"/>
      <c r="IB30" s="1"/>
      <c r="IC30" s="1"/>
      <c r="ID30" s="1"/>
      <c r="IE30" s="1"/>
    </row>
    <row r="31" spans="1:239" ht="15">
      <c r="A31" s="300"/>
      <c r="B31" s="300"/>
      <c r="C31" s="1"/>
      <c r="D31" s="1"/>
      <c r="E31" s="1"/>
      <c r="F31" s="1"/>
      <c r="G31" s="1"/>
      <c r="H31" s="1"/>
      <c r="I31" s="1"/>
      <c r="J31" s="1"/>
      <c r="K31" s="1"/>
      <c r="L31" s="1"/>
      <c r="M31" s="1"/>
      <c r="N31" s="1"/>
      <c r="O31" s="1"/>
      <c r="P31" s="1"/>
      <c r="Q31" s="1"/>
      <c r="R31" s="1"/>
      <c r="S31" s="1"/>
      <c r="T31" s="1"/>
      <c r="U31" s="1"/>
      <c r="V31" s="1"/>
      <c r="W31" s="1"/>
      <c r="Y31" s="300"/>
      <c r="Z31" s="300"/>
      <c r="AA31" s="1"/>
      <c r="AB31" s="1"/>
      <c r="AC31" s="1"/>
      <c r="AD31" s="1"/>
      <c r="AE31" s="1"/>
      <c r="AF31" s="1"/>
      <c r="AG31" s="1"/>
      <c r="AH31" s="1"/>
      <c r="AI31" s="1"/>
      <c r="AJ31" s="1"/>
      <c r="AK31" s="1"/>
      <c r="AL31" s="1"/>
      <c r="AM31" s="1"/>
      <c r="AN31" s="1"/>
      <c r="AO31" s="1"/>
      <c r="AP31" s="1"/>
      <c r="AQ31" s="1"/>
      <c r="AR31" s="1"/>
      <c r="AS31" s="1"/>
      <c r="AT31" s="1"/>
      <c r="AU31" s="1"/>
      <c r="AW31" s="300"/>
      <c r="AX31" s="300"/>
      <c r="AY31" s="1"/>
      <c r="AZ31" s="1"/>
      <c r="BA31" s="1"/>
      <c r="BB31" s="1"/>
      <c r="BC31" s="1"/>
      <c r="BD31" s="1"/>
      <c r="BE31" s="1"/>
      <c r="BF31" s="1"/>
      <c r="BG31" s="1"/>
      <c r="BH31" s="1"/>
      <c r="BI31" s="1"/>
      <c r="BJ31" s="1"/>
      <c r="BK31" s="1"/>
      <c r="BL31" s="1"/>
      <c r="BM31" s="1"/>
      <c r="BN31" s="1"/>
      <c r="BO31" s="1"/>
      <c r="BP31" s="1"/>
      <c r="BQ31" s="1"/>
      <c r="BR31" s="1"/>
      <c r="BS31" s="1"/>
      <c r="BU31" s="300"/>
      <c r="BV31" s="300"/>
      <c r="BW31" s="1"/>
      <c r="BX31" s="1"/>
      <c r="BY31" s="1"/>
      <c r="BZ31" s="1"/>
      <c r="CA31" s="1"/>
      <c r="CB31" s="1"/>
      <c r="CC31" s="1"/>
      <c r="CD31" s="1"/>
      <c r="CE31" s="1"/>
      <c r="CF31" s="1"/>
      <c r="CG31" s="1"/>
      <c r="CH31" s="1"/>
      <c r="CI31" s="1"/>
      <c r="CJ31" s="1"/>
      <c r="CK31" s="1"/>
      <c r="CL31" s="1"/>
      <c r="CM31" s="1"/>
      <c r="CN31" s="1"/>
      <c r="CO31" s="1"/>
      <c r="CP31" s="1"/>
      <c r="CQ31" s="1"/>
      <c r="CS31" s="300"/>
      <c r="CT31" s="300"/>
      <c r="CU31" s="1"/>
      <c r="CV31" s="1"/>
      <c r="CW31" s="1"/>
      <c r="CX31" s="1"/>
      <c r="CY31" s="1"/>
      <c r="CZ31" s="1"/>
      <c r="DA31" s="1"/>
      <c r="DB31" s="1"/>
      <c r="DC31" s="1"/>
      <c r="DD31" s="1"/>
      <c r="DE31" s="1"/>
      <c r="DF31" s="1"/>
      <c r="DG31" s="1"/>
      <c r="DH31" s="1"/>
      <c r="DI31" s="1"/>
      <c r="DJ31" s="1"/>
      <c r="DK31" s="1"/>
      <c r="DL31" s="1"/>
      <c r="DM31" s="1"/>
      <c r="DN31" s="1"/>
      <c r="DO31" s="1"/>
      <c r="DQ31" s="300"/>
      <c r="DR31" s="300"/>
      <c r="DS31" s="1"/>
      <c r="DT31" s="1"/>
      <c r="DU31" s="1"/>
      <c r="DV31" s="1"/>
      <c r="DW31" s="1"/>
      <c r="DX31" s="1"/>
      <c r="DY31" s="1"/>
      <c r="DZ31" s="1"/>
      <c r="EA31" s="1"/>
      <c r="EB31" s="1"/>
      <c r="EC31" s="1"/>
      <c r="ED31" s="1"/>
      <c r="EE31" s="1"/>
      <c r="EF31" s="1"/>
      <c r="EG31" s="1"/>
      <c r="EH31" s="1"/>
      <c r="EI31" s="1"/>
      <c r="EJ31" s="1"/>
      <c r="EK31" s="1"/>
      <c r="EL31" s="1"/>
      <c r="EM31" s="1"/>
      <c r="EO31" s="300"/>
      <c r="EP31" s="300"/>
      <c r="EQ31" s="1"/>
      <c r="ER31" s="1"/>
      <c r="ES31" s="1"/>
      <c r="ET31" s="1"/>
      <c r="EU31" s="1"/>
      <c r="EV31" s="1"/>
      <c r="EW31" s="1"/>
      <c r="EX31" s="1"/>
      <c r="EY31" s="1"/>
      <c r="EZ31" s="1"/>
      <c r="FA31" s="1"/>
      <c r="FB31" s="1"/>
      <c r="FC31" s="1"/>
      <c r="FD31" s="1"/>
      <c r="FE31" s="1"/>
      <c r="FF31" s="1"/>
      <c r="FG31" s="1"/>
      <c r="FH31" s="1"/>
      <c r="FI31" s="1"/>
      <c r="FJ31" s="1"/>
      <c r="FK31" s="1"/>
      <c r="FM31" s="300"/>
      <c r="FN31" s="300"/>
      <c r="FO31" s="1"/>
      <c r="FP31" s="1"/>
      <c r="FQ31" s="1"/>
      <c r="FR31" s="1"/>
      <c r="FS31" s="1"/>
      <c r="FT31" s="1"/>
      <c r="FU31" s="1"/>
      <c r="FV31" s="1"/>
      <c r="FW31" s="1"/>
      <c r="FX31" s="1"/>
      <c r="FY31" s="1"/>
      <c r="FZ31" s="1"/>
      <c r="GA31" s="1"/>
      <c r="GB31" s="1"/>
      <c r="GC31" s="1"/>
      <c r="GD31" s="1"/>
      <c r="GE31" s="1"/>
      <c r="GF31" s="1"/>
      <c r="GG31" s="1"/>
      <c r="GH31" s="1"/>
      <c r="GI31" s="1"/>
      <c r="GK31" s="300"/>
      <c r="GL31" s="300"/>
      <c r="GM31" s="1"/>
      <c r="GN31" s="1"/>
      <c r="GO31" s="1"/>
      <c r="GP31" s="1"/>
      <c r="GQ31" s="1"/>
      <c r="GR31" s="1"/>
      <c r="GS31" s="1"/>
      <c r="GT31" s="1"/>
      <c r="GU31" s="1"/>
      <c r="GV31" s="1"/>
      <c r="GW31" s="1"/>
      <c r="GX31" s="1"/>
      <c r="GY31" s="1"/>
      <c r="GZ31" s="1"/>
      <c r="HA31" s="1"/>
      <c r="HB31" s="1"/>
      <c r="HC31" s="1"/>
      <c r="HD31" s="1"/>
      <c r="HE31" s="1"/>
      <c r="HF31" s="1"/>
      <c r="HG31" s="1"/>
      <c r="HI31" s="300"/>
      <c r="HJ31" s="300"/>
      <c r="HK31" s="1"/>
      <c r="HL31" s="1"/>
      <c r="HM31" s="1"/>
      <c r="HN31" s="1"/>
      <c r="HO31" s="1"/>
      <c r="HP31" s="1"/>
      <c r="HQ31" s="1"/>
      <c r="HR31" s="1"/>
      <c r="HS31" s="1"/>
      <c r="HT31" s="1"/>
      <c r="HU31" s="1"/>
      <c r="HV31" s="1"/>
      <c r="HW31" s="1"/>
      <c r="HX31" s="1"/>
      <c r="HY31" s="1"/>
      <c r="HZ31" s="1"/>
      <c r="IA31" s="1"/>
      <c r="IB31" s="1"/>
      <c r="IC31" s="1"/>
      <c r="ID31" s="1"/>
      <c r="IE31" s="1"/>
    </row>
    <row r="32" spans="1:239" ht="15">
      <c r="A32" s="300"/>
      <c r="B32" s="300"/>
      <c r="C32" s="1"/>
      <c r="D32" s="1"/>
      <c r="E32" s="1"/>
      <c r="F32" s="1"/>
      <c r="G32" s="1"/>
      <c r="H32" s="1"/>
      <c r="I32" s="1"/>
      <c r="J32" s="1"/>
      <c r="K32" s="1"/>
      <c r="L32" s="1"/>
      <c r="M32" s="1"/>
      <c r="N32" s="1"/>
      <c r="O32" s="1"/>
      <c r="P32" s="1"/>
      <c r="Q32" s="1"/>
      <c r="R32" s="1"/>
      <c r="S32" s="1"/>
      <c r="T32" s="1"/>
      <c r="U32" s="1"/>
      <c r="V32" s="1"/>
      <c r="W32" s="1"/>
      <c r="Y32" s="300"/>
      <c r="Z32" s="300"/>
      <c r="AA32" s="1"/>
      <c r="AB32" s="1"/>
      <c r="AC32" s="1"/>
      <c r="AD32" s="1"/>
      <c r="AE32" s="1"/>
      <c r="AF32" s="1"/>
      <c r="AG32" s="1"/>
      <c r="AH32" s="1"/>
      <c r="AI32" s="1"/>
      <c r="AJ32" s="1"/>
      <c r="AK32" s="1"/>
      <c r="AL32" s="1"/>
      <c r="AM32" s="1"/>
      <c r="AN32" s="1"/>
      <c r="AO32" s="1"/>
      <c r="AP32" s="1"/>
      <c r="AQ32" s="1"/>
      <c r="AR32" s="1"/>
      <c r="AS32" s="1"/>
      <c r="AT32" s="1"/>
      <c r="AU32" s="1"/>
      <c r="AW32" s="300"/>
      <c r="AX32" s="300"/>
      <c r="AY32" s="1"/>
      <c r="AZ32" s="1"/>
      <c r="BA32" s="1"/>
      <c r="BB32" s="1"/>
      <c r="BC32" s="1"/>
      <c r="BD32" s="1"/>
      <c r="BE32" s="1"/>
      <c r="BF32" s="1"/>
      <c r="BG32" s="1"/>
      <c r="BH32" s="1"/>
      <c r="BI32" s="1"/>
      <c r="BJ32" s="1"/>
      <c r="BK32" s="1"/>
      <c r="BL32" s="1"/>
      <c r="BM32" s="1"/>
      <c r="BN32" s="1"/>
      <c r="BO32" s="1"/>
      <c r="BP32" s="1"/>
      <c r="BQ32" s="1"/>
      <c r="BR32" s="1"/>
      <c r="BS32" s="1"/>
      <c r="BU32" s="300"/>
      <c r="BV32" s="300"/>
      <c r="BW32" s="1"/>
      <c r="BX32" s="1"/>
      <c r="BY32" s="1"/>
      <c r="BZ32" s="1"/>
      <c r="CA32" s="1"/>
      <c r="CB32" s="1"/>
      <c r="CC32" s="1"/>
      <c r="CD32" s="1"/>
      <c r="CE32" s="1"/>
      <c r="CF32" s="1"/>
      <c r="CG32" s="1"/>
      <c r="CH32" s="1"/>
      <c r="CI32" s="1"/>
      <c r="CJ32" s="1"/>
      <c r="CK32" s="1"/>
      <c r="CL32" s="1"/>
      <c r="CM32" s="1"/>
      <c r="CN32" s="1"/>
      <c r="CO32" s="1"/>
      <c r="CP32" s="1"/>
      <c r="CQ32" s="1"/>
      <c r="CS32" s="300"/>
      <c r="CT32" s="300"/>
      <c r="CU32" s="1"/>
      <c r="CV32" s="1"/>
      <c r="CW32" s="1"/>
      <c r="CX32" s="1"/>
      <c r="CY32" s="1"/>
      <c r="CZ32" s="1"/>
      <c r="DA32" s="1"/>
      <c r="DB32" s="1"/>
      <c r="DC32" s="1"/>
      <c r="DD32" s="1"/>
      <c r="DE32" s="1"/>
      <c r="DF32" s="1"/>
      <c r="DG32" s="1"/>
      <c r="DH32" s="1"/>
      <c r="DI32" s="1"/>
      <c r="DJ32" s="1"/>
      <c r="DK32" s="1"/>
      <c r="DL32" s="1"/>
      <c r="DM32" s="1"/>
      <c r="DN32" s="1"/>
      <c r="DO32" s="1"/>
      <c r="DQ32" s="300"/>
      <c r="DR32" s="300"/>
      <c r="DS32" s="1"/>
      <c r="DT32" s="1"/>
      <c r="DU32" s="1"/>
      <c r="DV32" s="1"/>
      <c r="DW32" s="1"/>
      <c r="DX32" s="1"/>
      <c r="DY32" s="1"/>
      <c r="DZ32" s="1"/>
      <c r="EA32" s="1"/>
      <c r="EB32" s="1"/>
      <c r="EC32" s="1"/>
      <c r="ED32" s="1"/>
      <c r="EE32" s="1"/>
      <c r="EF32" s="1"/>
      <c r="EG32" s="1"/>
      <c r="EH32" s="1"/>
      <c r="EI32" s="1"/>
      <c r="EJ32" s="1"/>
      <c r="EK32" s="1"/>
      <c r="EL32" s="1"/>
      <c r="EM32" s="1"/>
      <c r="EO32" s="300"/>
      <c r="EP32" s="300"/>
      <c r="EQ32" s="1"/>
      <c r="ER32" s="1"/>
      <c r="ES32" s="1"/>
      <c r="ET32" s="1"/>
      <c r="EU32" s="1"/>
      <c r="EV32" s="1"/>
      <c r="EW32" s="1"/>
      <c r="EX32" s="1"/>
      <c r="EY32" s="1"/>
      <c r="EZ32" s="1"/>
      <c r="FA32" s="1"/>
      <c r="FB32" s="1"/>
      <c r="FC32" s="1"/>
      <c r="FD32" s="1"/>
      <c r="FE32" s="1"/>
      <c r="FF32" s="1"/>
      <c r="FG32" s="1"/>
      <c r="FH32" s="1"/>
      <c r="FI32" s="1"/>
      <c r="FJ32" s="1"/>
      <c r="FK32" s="1"/>
      <c r="FM32" s="300"/>
      <c r="FN32" s="300"/>
      <c r="FO32" s="1"/>
      <c r="FP32" s="1"/>
      <c r="FQ32" s="1"/>
      <c r="FR32" s="1"/>
      <c r="FS32" s="1"/>
      <c r="FT32" s="1"/>
      <c r="FU32" s="1"/>
      <c r="FV32" s="1"/>
      <c r="FW32" s="1"/>
      <c r="FX32" s="1"/>
      <c r="FY32" s="1"/>
      <c r="FZ32" s="1"/>
      <c r="GA32" s="1"/>
      <c r="GB32" s="1"/>
      <c r="GC32" s="1"/>
      <c r="GD32" s="1"/>
      <c r="GE32" s="1"/>
      <c r="GF32" s="1"/>
      <c r="GG32" s="1"/>
      <c r="GH32" s="1"/>
      <c r="GI32" s="1"/>
      <c r="GK32" s="300"/>
      <c r="GL32" s="300"/>
      <c r="GM32" s="1"/>
      <c r="GN32" s="1"/>
      <c r="GO32" s="1"/>
      <c r="GP32" s="1"/>
      <c r="GQ32" s="1"/>
      <c r="GR32" s="1"/>
      <c r="GS32" s="1"/>
      <c r="GT32" s="1"/>
      <c r="GU32" s="1"/>
      <c r="GV32" s="1"/>
      <c r="GW32" s="1"/>
      <c r="GX32" s="1"/>
      <c r="GY32" s="1"/>
      <c r="GZ32" s="1"/>
      <c r="HA32" s="1"/>
      <c r="HB32" s="1"/>
      <c r="HC32" s="1"/>
      <c r="HD32" s="1"/>
      <c r="HE32" s="1"/>
      <c r="HF32" s="1"/>
      <c r="HG32" s="1"/>
      <c r="HI32" s="300"/>
      <c r="HJ32" s="300"/>
      <c r="HK32" s="1"/>
      <c r="HL32" s="1"/>
      <c r="HM32" s="1"/>
      <c r="HN32" s="1"/>
      <c r="HO32" s="1"/>
      <c r="HP32" s="1"/>
      <c r="HQ32" s="1"/>
      <c r="HR32" s="1"/>
      <c r="HS32" s="1"/>
      <c r="HT32" s="1"/>
      <c r="HU32" s="1"/>
      <c r="HV32" s="1"/>
      <c r="HW32" s="1"/>
      <c r="HX32" s="1"/>
      <c r="HY32" s="1"/>
      <c r="HZ32" s="1"/>
      <c r="IA32" s="1"/>
      <c r="IB32" s="1"/>
      <c r="IC32" s="1"/>
      <c r="ID32" s="1"/>
      <c r="IE32" s="1"/>
    </row>
    <row r="33" spans="1:239" ht="15">
      <c r="A33" s="300"/>
      <c r="B33" s="300"/>
      <c r="C33" s="1"/>
      <c r="D33" s="1"/>
      <c r="E33" s="1"/>
      <c r="F33" s="1"/>
      <c r="G33" s="1"/>
      <c r="H33" s="1"/>
      <c r="I33" s="1"/>
      <c r="J33" s="1"/>
      <c r="K33" s="1"/>
      <c r="L33" s="1"/>
      <c r="M33" s="1"/>
      <c r="N33" s="1"/>
      <c r="O33" s="1"/>
      <c r="P33" s="1"/>
      <c r="Q33" s="1"/>
      <c r="R33" s="1"/>
      <c r="S33" s="1"/>
      <c r="T33" s="1"/>
      <c r="U33" s="1"/>
      <c r="V33" s="1"/>
      <c r="W33" s="1"/>
      <c r="Y33" s="300"/>
      <c r="Z33" s="300"/>
      <c r="AA33" s="1"/>
      <c r="AB33" s="1"/>
      <c r="AC33" s="1"/>
      <c r="AD33" s="1"/>
      <c r="AE33" s="1"/>
      <c r="AF33" s="1"/>
      <c r="AG33" s="1"/>
      <c r="AH33" s="1"/>
      <c r="AI33" s="1"/>
      <c r="AJ33" s="1"/>
      <c r="AK33" s="1"/>
      <c r="AL33" s="1"/>
      <c r="AM33" s="1"/>
      <c r="AN33" s="1"/>
      <c r="AO33" s="1"/>
      <c r="AP33" s="1"/>
      <c r="AQ33" s="1"/>
      <c r="AR33" s="1"/>
      <c r="AS33" s="1"/>
      <c r="AT33" s="1"/>
      <c r="AU33" s="1"/>
      <c r="AW33" s="300"/>
      <c r="AX33" s="300"/>
      <c r="AY33" s="1"/>
      <c r="AZ33" s="1"/>
      <c r="BA33" s="1"/>
      <c r="BB33" s="1"/>
      <c r="BC33" s="1"/>
      <c r="BD33" s="1"/>
      <c r="BE33" s="1"/>
      <c r="BF33" s="1"/>
      <c r="BG33" s="1"/>
      <c r="BH33" s="1"/>
      <c r="BI33" s="1"/>
      <c r="BJ33" s="1"/>
      <c r="BK33" s="1"/>
      <c r="BL33" s="1"/>
      <c r="BM33" s="1"/>
      <c r="BN33" s="1"/>
      <c r="BO33" s="1"/>
      <c r="BP33" s="1"/>
      <c r="BQ33" s="1"/>
      <c r="BR33" s="1"/>
      <c r="BS33" s="1"/>
      <c r="BU33" s="300"/>
      <c r="BV33" s="300"/>
      <c r="BW33" s="1"/>
      <c r="BX33" s="1"/>
      <c r="BY33" s="1"/>
      <c r="BZ33" s="1"/>
      <c r="CA33" s="1"/>
      <c r="CB33" s="1"/>
      <c r="CC33" s="1"/>
      <c r="CD33" s="1"/>
      <c r="CE33" s="1"/>
      <c r="CF33" s="1"/>
      <c r="CG33" s="1"/>
      <c r="CH33" s="1"/>
      <c r="CI33" s="1"/>
      <c r="CJ33" s="1"/>
      <c r="CK33" s="1"/>
      <c r="CL33" s="1"/>
      <c r="CM33" s="1"/>
      <c r="CN33" s="1"/>
      <c r="CO33" s="1"/>
      <c r="CP33" s="1"/>
      <c r="CQ33" s="1"/>
      <c r="CS33" s="300"/>
      <c r="CT33" s="300"/>
      <c r="CU33" s="1"/>
      <c r="CV33" s="1"/>
      <c r="CW33" s="1"/>
      <c r="CX33" s="1"/>
      <c r="CY33" s="1"/>
      <c r="CZ33" s="1"/>
      <c r="DA33" s="1"/>
      <c r="DB33" s="1"/>
      <c r="DC33" s="1"/>
      <c r="DD33" s="1"/>
      <c r="DE33" s="1"/>
      <c r="DF33" s="1"/>
      <c r="DG33" s="1"/>
      <c r="DH33" s="1"/>
      <c r="DI33" s="1"/>
      <c r="DJ33" s="1"/>
      <c r="DK33" s="1"/>
      <c r="DL33" s="1"/>
      <c r="DM33" s="1"/>
      <c r="DN33" s="1"/>
      <c r="DO33" s="1"/>
      <c r="DQ33" s="300"/>
      <c r="DR33" s="300"/>
      <c r="DS33" s="1"/>
      <c r="DT33" s="1"/>
      <c r="DU33" s="1"/>
      <c r="DV33" s="1"/>
      <c r="DW33" s="1"/>
      <c r="DX33" s="1"/>
      <c r="DY33" s="1"/>
      <c r="DZ33" s="1"/>
      <c r="EA33" s="1"/>
      <c r="EB33" s="1"/>
      <c r="EC33" s="1"/>
      <c r="ED33" s="1"/>
      <c r="EE33" s="1"/>
      <c r="EF33" s="1"/>
      <c r="EG33" s="1"/>
      <c r="EH33" s="1"/>
      <c r="EI33" s="1"/>
      <c r="EJ33" s="1"/>
      <c r="EK33" s="1"/>
      <c r="EL33" s="1"/>
      <c r="EM33" s="1"/>
      <c r="EO33" s="300"/>
      <c r="EP33" s="300"/>
      <c r="EQ33" s="1"/>
      <c r="ER33" s="1"/>
      <c r="ES33" s="1"/>
      <c r="ET33" s="1"/>
      <c r="EU33" s="1"/>
      <c r="EV33" s="1"/>
      <c r="EW33" s="1"/>
      <c r="EX33" s="1"/>
      <c r="EY33" s="1"/>
      <c r="EZ33" s="1"/>
      <c r="FA33" s="1"/>
      <c r="FB33" s="1"/>
      <c r="FC33" s="1"/>
      <c r="FD33" s="1"/>
      <c r="FE33" s="1"/>
      <c r="FF33" s="1"/>
      <c r="FG33" s="1"/>
      <c r="FH33" s="1"/>
      <c r="FI33" s="1"/>
      <c r="FJ33" s="1"/>
      <c r="FK33" s="1"/>
      <c r="FM33" s="300"/>
      <c r="FN33" s="300"/>
      <c r="FO33" s="1"/>
      <c r="FP33" s="1"/>
      <c r="FQ33" s="1"/>
      <c r="FR33" s="1"/>
      <c r="FS33" s="1"/>
      <c r="FT33" s="1"/>
      <c r="FU33" s="1"/>
      <c r="FV33" s="1"/>
      <c r="FW33" s="1"/>
      <c r="FX33" s="1"/>
      <c r="FY33" s="1"/>
      <c r="FZ33" s="1"/>
      <c r="GA33" s="1"/>
      <c r="GB33" s="1"/>
      <c r="GC33" s="1"/>
      <c r="GD33" s="1"/>
      <c r="GE33" s="1"/>
      <c r="GF33" s="1"/>
      <c r="GG33" s="1"/>
      <c r="GH33" s="1"/>
      <c r="GI33" s="1"/>
      <c r="GK33" s="300"/>
      <c r="GL33" s="300"/>
      <c r="GM33" s="1"/>
      <c r="GN33" s="1"/>
      <c r="GO33" s="1"/>
      <c r="GP33" s="1"/>
      <c r="GQ33" s="1"/>
      <c r="GR33" s="1"/>
      <c r="GS33" s="1"/>
      <c r="GT33" s="1"/>
      <c r="GU33" s="1"/>
      <c r="GV33" s="1"/>
      <c r="GW33" s="1"/>
      <c r="GX33" s="1"/>
      <c r="GY33" s="1"/>
      <c r="GZ33" s="1"/>
      <c r="HA33" s="1"/>
      <c r="HB33" s="1"/>
      <c r="HC33" s="1"/>
      <c r="HD33" s="1"/>
      <c r="HE33" s="1"/>
      <c r="HF33" s="1"/>
      <c r="HG33" s="1"/>
      <c r="HI33" s="300"/>
      <c r="HJ33" s="300"/>
      <c r="HK33" s="1"/>
      <c r="HL33" s="1"/>
      <c r="HM33" s="1"/>
      <c r="HN33" s="1"/>
      <c r="HO33" s="1"/>
      <c r="HP33" s="1"/>
      <c r="HQ33" s="1"/>
      <c r="HR33" s="1"/>
      <c r="HS33" s="1"/>
      <c r="HT33" s="1"/>
      <c r="HU33" s="1"/>
      <c r="HV33" s="1"/>
      <c r="HW33" s="1"/>
      <c r="HX33" s="1"/>
      <c r="HY33" s="1"/>
      <c r="HZ33" s="1"/>
      <c r="IA33" s="1"/>
      <c r="IB33" s="1"/>
      <c r="IC33" s="1"/>
      <c r="ID33" s="1"/>
      <c r="IE33" s="1"/>
    </row>
    <row r="34" spans="1:239" ht="15">
      <c r="A34" s="300"/>
      <c r="B34" s="300"/>
      <c r="C34" s="1"/>
      <c r="D34" s="1"/>
      <c r="E34" s="1"/>
      <c r="F34" s="1"/>
      <c r="G34" s="1"/>
      <c r="H34" s="1"/>
      <c r="I34" s="1"/>
      <c r="J34" s="1"/>
      <c r="K34" s="1"/>
      <c r="L34" s="1"/>
      <c r="M34" s="1"/>
      <c r="N34" s="1"/>
      <c r="O34" s="1"/>
      <c r="P34" s="1"/>
      <c r="Q34" s="1"/>
      <c r="R34" s="1"/>
      <c r="S34" s="1"/>
      <c r="T34" s="1"/>
      <c r="U34" s="1"/>
      <c r="V34" s="1"/>
      <c r="W34" s="1"/>
      <c r="Y34" s="300"/>
      <c r="Z34" s="300"/>
      <c r="AA34" s="1"/>
      <c r="AB34" s="1"/>
      <c r="AC34" s="1"/>
      <c r="AD34" s="1"/>
      <c r="AE34" s="1"/>
      <c r="AF34" s="1"/>
      <c r="AG34" s="1"/>
      <c r="AH34" s="1"/>
      <c r="AI34" s="1"/>
      <c r="AJ34" s="1"/>
      <c r="AK34" s="1"/>
      <c r="AL34" s="1"/>
      <c r="AM34" s="1"/>
      <c r="AN34" s="1"/>
      <c r="AO34" s="1"/>
      <c r="AP34" s="1"/>
      <c r="AQ34" s="1"/>
      <c r="AR34" s="1"/>
      <c r="AS34" s="1"/>
      <c r="AT34" s="1"/>
      <c r="AU34" s="1"/>
      <c r="AW34" s="300"/>
      <c r="AX34" s="300"/>
      <c r="AY34" s="1"/>
      <c r="AZ34" s="1"/>
      <c r="BA34" s="1"/>
      <c r="BB34" s="1"/>
      <c r="BC34" s="1"/>
      <c r="BD34" s="1"/>
      <c r="BE34" s="1"/>
      <c r="BF34" s="1"/>
      <c r="BG34" s="1"/>
      <c r="BH34" s="1"/>
      <c r="BI34" s="1"/>
      <c r="BJ34" s="1"/>
      <c r="BK34" s="1"/>
      <c r="BL34" s="1"/>
      <c r="BM34" s="1"/>
      <c r="BN34" s="1"/>
      <c r="BO34" s="1"/>
      <c r="BP34" s="1"/>
      <c r="BQ34" s="1"/>
      <c r="BR34" s="1"/>
      <c r="BS34" s="1"/>
      <c r="BU34" s="300"/>
      <c r="BV34" s="300"/>
      <c r="BW34" s="1"/>
      <c r="BX34" s="1"/>
      <c r="BY34" s="1"/>
      <c r="BZ34" s="1"/>
      <c r="CA34" s="1"/>
      <c r="CB34" s="1"/>
      <c r="CC34" s="1"/>
      <c r="CD34" s="1"/>
      <c r="CE34" s="1"/>
      <c r="CF34" s="1"/>
      <c r="CG34" s="1"/>
      <c r="CH34" s="1"/>
      <c r="CI34" s="1"/>
      <c r="CJ34" s="1"/>
      <c r="CK34" s="1"/>
      <c r="CL34" s="1"/>
      <c r="CM34" s="1"/>
      <c r="CN34" s="1"/>
      <c r="CO34" s="1"/>
      <c r="CP34" s="1"/>
      <c r="CQ34" s="1"/>
      <c r="CS34" s="300"/>
      <c r="CT34" s="300"/>
      <c r="CU34" s="1"/>
      <c r="CV34" s="1"/>
      <c r="CW34" s="1"/>
      <c r="CX34" s="1"/>
      <c r="CY34" s="1"/>
      <c r="CZ34" s="1"/>
      <c r="DA34" s="1"/>
      <c r="DB34" s="1"/>
      <c r="DC34" s="1"/>
      <c r="DD34" s="1"/>
      <c r="DE34" s="1"/>
      <c r="DF34" s="1"/>
      <c r="DG34" s="1"/>
      <c r="DH34" s="1"/>
      <c r="DI34" s="1"/>
      <c r="DJ34" s="1"/>
      <c r="DK34" s="1"/>
      <c r="DL34" s="1"/>
      <c r="DM34" s="1"/>
      <c r="DN34" s="1"/>
      <c r="DO34" s="1"/>
      <c r="DQ34" s="300"/>
      <c r="DR34" s="300"/>
      <c r="DS34" s="1"/>
      <c r="DT34" s="1"/>
      <c r="DU34" s="1"/>
      <c r="DV34" s="1"/>
      <c r="DW34" s="1"/>
      <c r="DX34" s="1"/>
      <c r="DY34" s="1"/>
      <c r="DZ34" s="1"/>
      <c r="EA34" s="1"/>
      <c r="EB34" s="1"/>
      <c r="EC34" s="1"/>
      <c r="ED34" s="1"/>
      <c r="EE34" s="1"/>
      <c r="EF34" s="1"/>
      <c r="EG34" s="1"/>
      <c r="EH34" s="1"/>
      <c r="EI34" s="1"/>
      <c r="EJ34" s="1"/>
      <c r="EK34" s="1"/>
      <c r="EL34" s="1"/>
      <c r="EM34" s="1"/>
      <c r="EO34" s="300"/>
      <c r="EP34" s="300"/>
      <c r="EQ34" s="1"/>
      <c r="ER34" s="1"/>
      <c r="ES34" s="1"/>
      <c r="ET34" s="1"/>
      <c r="EU34" s="1"/>
      <c r="EV34" s="1"/>
      <c r="EW34" s="1"/>
      <c r="EX34" s="1"/>
      <c r="EY34" s="1"/>
      <c r="EZ34" s="1"/>
      <c r="FA34" s="1"/>
      <c r="FB34" s="1"/>
      <c r="FC34" s="1"/>
      <c r="FD34" s="1"/>
      <c r="FE34" s="1"/>
      <c r="FF34" s="1"/>
      <c r="FG34" s="1"/>
      <c r="FH34" s="1"/>
      <c r="FI34" s="1"/>
      <c r="FJ34" s="1"/>
      <c r="FK34" s="1"/>
      <c r="FM34" s="300"/>
      <c r="FN34" s="300"/>
      <c r="FO34" s="1"/>
      <c r="FP34" s="1"/>
      <c r="FQ34" s="1"/>
      <c r="FR34" s="1"/>
      <c r="FS34" s="1"/>
      <c r="FT34" s="1"/>
      <c r="FU34" s="1"/>
      <c r="FV34" s="1"/>
      <c r="FW34" s="1"/>
      <c r="FX34" s="1"/>
      <c r="FY34" s="1"/>
      <c r="FZ34" s="1"/>
      <c r="GA34" s="1"/>
      <c r="GB34" s="1"/>
      <c r="GC34" s="1"/>
      <c r="GD34" s="1"/>
      <c r="GE34" s="1"/>
      <c r="GF34" s="1"/>
      <c r="GG34" s="1"/>
      <c r="GH34" s="1"/>
      <c r="GI34" s="1"/>
      <c r="GK34" s="300"/>
      <c r="GL34" s="300"/>
      <c r="GM34" s="1"/>
      <c r="GN34" s="1"/>
      <c r="GO34" s="1"/>
      <c r="GP34" s="1"/>
      <c r="GQ34" s="1"/>
      <c r="GR34" s="1"/>
      <c r="GS34" s="1"/>
      <c r="GT34" s="1"/>
      <c r="GU34" s="1"/>
      <c r="GV34" s="1"/>
      <c r="GW34" s="1"/>
      <c r="GX34" s="1"/>
      <c r="GY34" s="1"/>
      <c r="GZ34" s="1"/>
      <c r="HA34" s="1"/>
      <c r="HB34" s="1"/>
      <c r="HC34" s="1"/>
      <c r="HD34" s="1"/>
      <c r="HE34" s="1"/>
      <c r="HF34" s="1"/>
      <c r="HG34" s="1"/>
      <c r="HI34" s="300"/>
      <c r="HJ34" s="300"/>
      <c r="HK34" s="1"/>
      <c r="HL34" s="1"/>
      <c r="HM34" s="1"/>
      <c r="HN34" s="1"/>
      <c r="HO34" s="1"/>
      <c r="HP34" s="1"/>
      <c r="HQ34" s="1"/>
      <c r="HR34" s="1"/>
      <c r="HS34" s="1"/>
      <c r="HT34" s="1"/>
      <c r="HU34" s="1"/>
      <c r="HV34" s="1"/>
      <c r="HW34" s="1"/>
      <c r="HX34" s="1"/>
      <c r="HY34" s="1"/>
      <c r="HZ34" s="1"/>
      <c r="IA34" s="1"/>
      <c r="IB34" s="1"/>
      <c r="IC34" s="1"/>
      <c r="ID34" s="1"/>
      <c r="IE34" s="1"/>
    </row>
    <row r="35" spans="1:239" ht="15">
      <c r="A35" s="300"/>
      <c r="B35" s="300"/>
      <c r="C35" s="1"/>
      <c r="D35" s="1"/>
      <c r="E35" s="1"/>
      <c r="F35" s="1"/>
      <c r="G35" s="1"/>
      <c r="H35" s="1"/>
      <c r="I35" s="1"/>
      <c r="J35" s="1"/>
      <c r="K35" s="1"/>
      <c r="L35" s="1"/>
      <c r="M35" s="1"/>
      <c r="N35" s="1"/>
      <c r="O35" s="1"/>
      <c r="P35" s="1"/>
      <c r="Q35" s="1"/>
      <c r="R35" s="1"/>
      <c r="S35" s="1"/>
      <c r="T35" s="1"/>
      <c r="U35" s="1"/>
      <c r="V35" s="1"/>
      <c r="W35" s="1"/>
      <c r="Y35" s="300"/>
      <c r="Z35" s="300"/>
      <c r="AA35" s="1"/>
      <c r="AB35" s="1"/>
      <c r="AC35" s="1"/>
      <c r="AD35" s="1"/>
      <c r="AE35" s="1"/>
      <c r="AF35" s="1"/>
      <c r="AG35" s="1"/>
      <c r="AH35" s="1"/>
      <c r="AI35" s="1"/>
      <c r="AJ35" s="1"/>
      <c r="AK35" s="1"/>
      <c r="AL35" s="1"/>
      <c r="AM35" s="1"/>
      <c r="AN35" s="1"/>
      <c r="AO35" s="1"/>
      <c r="AP35" s="1"/>
      <c r="AQ35" s="1"/>
      <c r="AR35" s="1"/>
      <c r="AS35" s="1"/>
      <c r="AT35" s="1"/>
      <c r="AU35" s="1"/>
      <c r="AW35" s="300"/>
      <c r="AX35" s="300"/>
      <c r="AY35" s="1"/>
      <c r="AZ35" s="1"/>
      <c r="BA35" s="1"/>
      <c r="BB35" s="1"/>
      <c r="BC35" s="1"/>
      <c r="BD35" s="1"/>
      <c r="BE35" s="1"/>
      <c r="BF35" s="1"/>
      <c r="BG35" s="1"/>
      <c r="BH35" s="1"/>
      <c r="BI35" s="1"/>
      <c r="BJ35" s="1"/>
      <c r="BK35" s="1"/>
      <c r="BL35" s="1"/>
      <c r="BM35" s="1"/>
      <c r="BN35" s="1"/>
      <c r="BO35" s="1"/>
      <c r="BP35" s="1"/>
      <c r="BQ35" s="1"/>
      <c r="BR35" s="1"/>
      <c r="BS35" s="1"/>
      <c r="BU35" s="300"/>
      <c r="BV35" s="300"/>
      <c r="BW35" s="1"/>
      <c r="BX35" s="1"/>
      <c r="BY35" s="1"/>
      <c r="BZ35" s="1"/>
      <c r="CA35" s="1"/>
      <c r="CB35" s="1"/>
      <c r="CC35" s="1"/>
      <c r="CD35" s="1"/>
      <c r="CE35" s="1"/>
      <c r="CF35" s="1"/>
      <c r="CG35" s="1"/>
      <c r="CH35" s="1"/>
      <c r="CI35" s="1"/>
      <c r="CJ35" s="1"/>
      <c r="CK35" s="1"/>
      <c r="CL35" s="1"/>
      <c r="CM35" s="1"/>
      <c r="CN35" s="1"/>
      <c r="CO35" s="1"/>
      <c r="CP35" s="1"/>
      <c r="CQ35" s="1"/>
      <c r="CS35" s="300"/>
      <c r="CT35" s="300"/>
      <c r="CU35" s="1"/>
      <c r="CV35" s="1"/>
      <c r="CW35" s="1"/>
      <c r="CX35" s="1"/>
      <c r="CY35" s="1"/>
      <c r="CZ35" s="1"/>
      <c r="DA35" s="1"/>
      <c r="DB35" s="1"/>
      <c r="DC35" s="1"/>
      <c r="DD35" s="1"/>
      <c r="DE35" s="1"/>
      <c r="DF35" s="1"/>
      <c r="DG35" s="1"/>
      <c r="DH35" s="1"/>
      <c r="DI35" s="1"/>
      <c r="DJ35" s="1"/>
      <c r="DK35" s="1"/>
      <c r="DL35" s="1"/>
      <c r="DM35" s="1"/>
      <c r="DN35" s="1"/>
      <c r="DO35" s="1"/>
      <c r="DQ35" s="300"/>
      <c r="DR35" s="300"/>
      <c r="DS35" s="1"/>
      <c r="DT35" s="1"/>
      <c r="DU35" s="1"/>
      <c r="DV35" s="1"/>
      <c r="DW35" s="1"/>
      <c r="DX35" s="1"/>
      <c r="DY35" s="1"/>
      <c r="DZ35" s="1"/>
      <c r="EA35" s="1"/>
      <c r="EB35" s="1"/>
      <c r="EC35" s="1"/>
      <c r="ED35" s="1"/>
      <c r="EE35" s="1"/>
      <c r="EF35" s="1"/>
      <c r="EG35" s="1"/>
      <c r="EH35" s="1"/>
      <c r="EI35" s="1"/>
      <c r="EJ35" s="1"/>
      <c r="EK35" s="1"/>
      <c r="EL35" s="1"/>
      <c r="EM35" s="1"/>
      <c r="EO35" s="300"/>
      <c r="EP35" s="300"/>
      <c r="EQ35" s="1"/>
      <c r="ER35" s="1"/>
      <c r="ES35" s="1"/>
      <c r="ET35" s="1"/>
      <c r="EU35" s="1"/>
      <c r="EV35" s="1"/>
      <c r="EW35" s="1"/>
      <c r="EX35" s="1"/>
      <c r="EY35" s="1"/>
      <c r="EZ35" s="1"/>
      <c r="FA35" s="1"/>
      <c r="FB35" s="1"/>
      <c r="FC35" s="1"/>
      <c r="FD35" s="1"/>
      <c r="FE35" s="1"/>
      <c r="FF35" s="1"/>
      <c r="FG35" s="1"/>
      <c r="FH35" s="1"/>
      <c r="FI35" s="1"/>
      <c r="FJ35" s="1"/>
      <c r="FK35" s="1"/>
      <c r="FM35" s="300"/>
      <c r="FN35" s="300"/>
      <c r="FO35" s="1"/>
      <c r="FP35" s="1"/>
      <c r="FQ35" s="1"/>
      <c r="FR35" s="1"/>
      <c r="FS35" s="1"/>
      <c r="FT35" s="1"/>
      <c r="FU35" s="1"/>
      <c r="FV35" s="1"/>
      <c r="FW35" s="1"/>
      <c r="FX35" s="1"/>
      <c r="FY35" s="1"/>
      <c r="FZ35" s="1"/>
      <c r="GA35" s="1"/>
      <c r="GB35" s="1"/>
      <c r="GC35" s="1"/>
      <c r="GD35" s="1"/>
      <c r="GE35" s="1"/>
      <c r="GF35" s="1"/>
      <c r="GG35" s="1"/>
      <c r="GH35" s="1"/>
      <c r="GI35" s="1"/>
      <c r="GK35" s="300"/>
      <c r="GL35" s="300"/>
      <c r="GM35" s="1"/>
      <c r="GN35" s="1"/>
      <c r="GO35" s="1"/>
      <c r="GP35" s="1"/>
      <c r="GQ35" s="1"/>
      <c r="GR35" s="1"/>
      <c r="GS35" s="1"/>
      <c r="GT35" s="1"/>
      <c r="GU35" s="1"/>
      <c r="GV35" s="1"/>
      <c r="GW35" s="1"/>
      <c r="GX35" s="1"/>
      <c r="GY35" s="1"/>
      <c r="GZ35" s="1"/>
      <c r="HA35" s="1"/>
      <c r="HB35" s="1"/>
      <c r="HC35" s="1"/>
      <c r="HD35" s="1"/>
      <c r="HE35" s="1"/>
      <c r="HF35" s="1"/>
      <c r="HG35" s="1"/>
      <c r="HI35" s="300"/>
      <c r="HJ35" s="300"/>
      <c r="HK35" s="1"/>
      <c r="HL35" s="1"/>
      <c r="HM35" s="1"/>
      <c r="HN35" s="1"/>
      <c r="HO35" s="1"/>
      <c r="HP35" s="1"/>
      <c r="HQ35" s="1"/>
      <c r="HR35" s="1"/>
      <c r="HS35" s="1"/>
      <c r="HT35" s="1"/>
      <c r="HU35" s="1"/>
      <c r="HV35" s="1"/>
      <c r="HW35" s="1"/>
      <c r="HX35" s="1"/>
      <c r="HY35" s="1"/>
      <c r="HZ35" s="1"/>
      <c r="IA35" s="1"/>
      <c r="IB35" s="1"/>
      <c r="IC35" s="1"/>
      <c r="ID35" s="1"/>
      <c r="IE35" s="1"/>
    </row>
    <row r="36" spans="1:239" ht="15">
      <c r="A36" s="300"/>
      <c r="B36" s="300"/>
      <c r="C36" s="1"/>
      <c r="D36" s="1"/>
      <c r="E36" s="1"/>
      <c r="F36" s="1"/>
      <c r="G36" s="1"/>
      <c r="H36" s="1"/>
      <c r="I36" s="1"/>
      <c r="J36" s="1"/>
      <c r="K36" s="1"/>
      <c r="L36" s="1"/>
      <c r="M36" s="1"/>
      <c r="N36" s="1"/>
      <c r="O36" s="1"/>
      <c r="P36" s="1"/>
      <c r="Q36" s="1"/>
      <c r="R36" s="1"/>
      <c r="S36" s="1"/>
      <c r="T36" s="1"/>
      <c r="U36" s="1"/>
      <c r="V36" s="1"/>
      <c r="W36" s="1"/>
      <c r="Y36" s="300"/>
      <c r="Z36" s="300"/>
      <c r="AA36" s="1"/>
      <c r="AB36" s="1"/>
      <c r="AC36" s="1"/>
      <c r="AD36" s="1"/>
      <c r="AE36" s="1"/>
      <c r="AF36" s="1"/>
      <c r="AG36" s="1"/>
      <c r="AH36" s="1"/>
      <c r="AI36" s="1"/>
      <c r="AJ36" s="1"/>
      <c r="AK36" s="1"/>
      <c r="AL36" s="1"/>
      <c r="AM36" s="1"/>
      <c r="AN36" s="1"/>
      <c r="AO36" s="1"/>
      <c r="AP36" s="1"/>
      <c r="AQ36" s="1"/>
      <c r="AR36" s="1"/>
      <c r="AS36" s="1"/>
      <c r="AT36" s="1"/>
      <c r="AU36" s="1"/>
      <c r="AW36" s="300"/>
      <c r="AX36" s="300"/>
      <c r="AY36" s="1"/>
      <c r="AZ36" s="1"/>
      <c r="BA36" s="1"/>
      <c r="BB36" s="1"/>
      <c r="BC36" s="1"/>
      <c r="BD36" s="1"/>
      <c r="BE36" s="1"/>
      <c r="BF36" s="1"/>
      <c r="BG36" s="1"/>
      <c r="BH36" s="1"/>
      <c r="BI36" s="1"/>
      <c r="BJ36" s="1"/>
      <c r="BK36" s="1"/>
      <c r="BL36" s="1"/>
      <c r="BM36" s="1"/>
      <c r="BN36" s="1"/>
      <c r="BO36" s="1"/>
      <c r="BP36" s="1"/>
      <c r="BQ36" s="1"/>
      <c r="BR36" s="1"/>
      <c r="BS36" s="1"/>
      <c r="BU36" s="300"/>
      <c r="BV36" s="300"/>
      <c r="BW36" s="1"/>
      <c r="BX36" s="1"/>
      <c r="BY36" s="1"/>
      <c r="BZ36" s="1"/>
      <c r="CA36" s="1"/>
      <c r="CB36" s="1"/>
      <c r="CC36" s="1"/>
      <c r="CD36" s="1"/>
      <c r="CE36" s="1"/>
      <c r="CF36" s="1"/>
      <c r="CG36" s="1"/>
      <c r="CH36" s="1"/>
      <c r="CI36" s="1"/>
      <c r="CJ36" s="1"/>
      <c r="CK36" s="1"/>
      <c r="CL36" s="1"/>
      <c r="CM36" s="1"/>
      <c r="CN36" s="1"/>
      <c r="CO36" s="1"/>
      <c r="CP36" s="1"/>
      <c r="CQ36" s="1"/>
      <c r="CS36" s="300"/>
      <c r="CT36" s="300"/>
      <c r="CU36" s="1"/>
      <c r="CV36" s="1"/>
      <c r="CW36" s="1"/>
      <c r="CX36" s="1"/>
      <c r="CY36" s="1"/>
      <c r="CZ36" s="1"/>
      <c r="DA36" s="1"/>
      <c r="DB36" s="1"/>
      <c r="DC36" s="1"/>
      <c r="DD36" s="1"/>
      <c r="DE36" s="1"/>
      <c r="DF36" s="1"/>
      <c r="DG36" s="1"/>
      <c r="DH36" s="1"/>
      <c r="DI36" s="1"/>
      <c r="DJ36" s="1"/>
      <c r="DK36" s="1"/>
      <c r="DL36" s="1"/>
      <c r="DM36" s="1"/>
      <c r="DN36" s="1"/>
      <c r="DO36" s="1"/>
      <c r="DQ36" s="300"/>
      <c r="DR36" s="300"/>
      <c r="DS36" s="1"/>
      <c r="DT36" s="1"/>
      <c r="DU36" s="1"/>
      <c r="DV36" s="1"/>
      <c r="DW36" s="1"/>
      <c r="DX36" s="1"/>
      <c r="DY36" s="1"/>
      <c r="DZ36" s="1"/>
      <c r="EA36" s="1"/>
      <c r="EB36" s="1"/>
      <c r="EC36" s="1"/>
      <c r="ED36" s="1"/>
      <c r="EE36" s="1"/>
      <c r="EF36" s="1"/>
      <c r="EG36" s="1"/>
      <c r="EH36" s="1"/>
      <c r="EI36" s="1"/>
      <c r="EJ36" s="1"/>
      <c r="EK36" s="1"/>
      <c r="EL36" s="1"/>
      <c r="EM36" s="1"/>
      <c r="EO36" s="300"/>
      <c r="EP36" s="300"/>
      <c r="EQ36" s="1"/>
      <c r="ER36" s="1"/>
      <c r="ES36" s="1"/>
      <c r="ET36" s="1"/>
      <c r="EU36" s="1"/>
      <c r="EV36" s="1"/>
      <c r="EW36" s="1"/>
      <c r="EX36" s="1"/>
      <c r="EY36" s="1"/>
      <c r="EZ36" s="1"/>
      <c r="FA36" s="1"/>
      <c r="FB36" s="1"/>
      <c r="FC36" s="1"/>
      <c r="FD36" s="1"/>
      <c r="FE36" s="1"/>
      <c r="FF36" s="1"/>
      <c r="FG36" s="1"/>
      <c r="FH36" s="1"/>
      <c r="FI36" s="1"/>
      <c r="FJ36" s="1"/>
      <c r="FK36" s="1"/>
      <c r="FM36" s="300"/>
      <c r="FN36" s="300"/>
      <c r="FO36" s="1"/>
      <c r="FP36" s="1"/>
      <c r="FQ36" s="1"/>
      <c r="FR36" s="1"/>
      <c r="FS36" s="1"/>
      <c r="FT36" s="1"/>
      <c r="FU36" s="1"/>
      <c r="FV36" s="1"/>
      <c r="FW36" s="1"/>
      <c r="FX36" s="1"/>
      <c r="FY36" s="1"/>
      <c r="FZ36" s="1"/>
      <c r="GA36" s="1"/>
      <c r="GB36" s="1"/>
      <c r="GC36" s="1"/>
      <c r="GD36" s="1"/>
      <c r="GE36" s="1"/>
      <c r="GF36" s="1"/>
      <c r="GG36" s="1"/>
      <c r="GH36" s="1"/>
      <c r="GI36" s="1"/>
      <c r="GK36" s="300"/>
      <c r="GL36" s="300"/>
      <c r="GM36" s="1"/>
      <c r="GN36" s="1"/>
      <c r="GO36" s="1"/>
      <c r="GP36" s="1"/>
      <c r="GQ36" s="1"/>
      <c r="GR36" s="1"/>
      <c r="GS36" s="1"/>
      <c r="GT36" s="1"/>
      <c r="GU36" s="1"/>
      <c r="GV36" s="1"/>
      <c r="GW36" s="1"/>
      <c r="GX36" s="1"/>
      <c r="GY36" s="1"/>
      <c r="GZ36" s="1"/>
      <c r="HA36" s="1"/>
      <c r="HB36" s="1"/>
      <c r="HC36" s="1"/>
      <c r="HD36" s="1"/>
      <c r="HE36" s="1"/>
      <c r="HF36" s="1"/>
      <c r="HG36" s="1"/>
      <c r="HI36" s="300"/>
      <c r="HJ36" s="300"/>
      <c r="HK36" s="1"/>
      <c r="HL36" s="1"/>
      <c r="HM36" s="1"/>
      <c r="HN36" s="1"/>
      <c r="HO36" s="1"/>
      <c r="HP36" s="1"/>
      <c r="HQ36" s="1"/>
      <c r="HR36" s="1"/>
      <c r="HS36" s="1"/>
      <c r="HT36" s="1"/>
      <c r="HU36" s="1"/>
      <c r="HV36" s="1"/>
      <c r="HW36" s="1"/>
      <c r="HX36" s="1"/>
      <c r="HY36" s="1"/>
      <c r="HZ36" s="1"/>
      <c r="IA36" s="1"/>
      <c r="IB36" s="1"/>
      <c r="IC36" s="1"/>
      <c r="ID36" s="1"/>
      <c r="IE36" s="1"/>
    </row>
    <row r="37" spans="1:239" ht="15">
      <c r="A37" s="300"/>
      <c r="B37" s="300"/>
      <c r="C37" s="1"/>
      <c r="D37" s="1"/>
      <c r="E37" s="1"/>
      <c r="F37" s="1"/>
      <c r="G37" s="1"/>
      <c r="H37" s="1"/>
      <c r="I37" s="1"/>
      <c r="J37" s="1"/>
      <c r="K37" s="1"/>
      <c r="L37" s="1"/>
      <c r="M37" s="1"/>
      <c r="N37" s="1"/>
      <c r="O37" s="1"/>
      <c r="P37" s="1"/>
      <c r="Q37" s="1"/>
      <c r="R37" s="1"/>
      <c r="S37" s="1"/>
      <c r="T37" s="1"/>
      <c r="U37" s="1"/>
      <c r="V37" s="1"/>
      <c r="W37" s="1"/>
      <c r="Y37" s="300"/>
      <c r="Z37" s="300"/>
      <c r="AA37" s="1"/>
      <c r="AB37" s="1"/>
      <c r="AC37" s="1"/>
      <c r="AD37" s="1"/>
      <c r="AE37" s="1"/>
      <c r="AF37" s="1"/>
      <c r="AG37" s="1"/>
      <c r="AH37" s="1"/>
      <c r="AI37" s="1"/>
      <c r="AJ37" s="1"/>
      <c r="AK37" s="1"/>
      <c r="AL37" s="1"/>
      <c r="AM37" s="1"/>
      <c r="AN37" s="1"/>
      <c r="AO37" s="1"/>
      <c r="AP37" s="1"/>
      <c r="AQ37" s="1"/>
      <c r="AR37" s="1"/>
      <c r="AS37" s="1"/>
      <c r="AT37" s="1"/>
      <c r="AU37" s="1"/>
      <c r="AW37" s="300"/>
      <c r="AX37" s="300"/>
      <c r="AY37" s="1"/>
      <c r="AZ37" s="1"/>
      <c r="BA37" s="1"/>
      <c r="BB37" s="1"/>
      <c r="BC37" s="1"/>
      <c r="BD37" s="1"/>
      <c r="BE37" s="1"/>
      <c r="BF37" s="1"/>
      <c r="BG37" s="1"/>
      <c r="BH37" s="1"/>
      <c r="BI37" s="1"/>
      <c r="BJ37" s="1"/>
      <c r="BK37" s="1"/>
      <c r="BL37" s="1"/>
      <c r="BM37" s="1"/>
      <c r="BN37" s="1"/>
      <c r="BO37" s="1"/>
      <c r="BP37" s="1"/>
      <c r="BQ37" s="1"/>
      <c r="BR37" s="1"/>
      <c r="BS37" s="1"/>
      <c r="BU37" s="300"/>
      <c r="BV37" s="300"/>
      <c r="BW37" s="1"/>
      <c r="BX37" s="1"/>
      <c r="BY37" s="1"/>
      <c r="BZ37" s="1"/>
      <c r="CA37" s="1"/>
      <c r="CB37" s="1"/>
      <c r="CC37" s="1"/>
      <c r="CD37" s="1"/>
      <c r="CE37" s="1"/>
      <c r="CF37" s="1"/>
      <c r="CG37" s="1"/>
      <c r="CH37" s="1"/>
      <c r="CI37" s="1"/>
      <c r="CJ37" s="1"/>
      <c r="CK37" s="1"/>
      <c r="CL37" s="1"/>
      <c r="CM37" s="1"/>
      <c r="CN37" s="1"/>
      <c r="CO37" s="1"/>
      <c r="CP37" s="1"/>
      <c r="CQ37" s="1"/>
      <c r="CS37" s="300"/>
      <c r="CT37" s="300"/>
      <c r="CU37" s="1"/>
      <c r="CV37" s="1"/>
      <c r="CW37" s="1"/>
      <c r="CX37" s="1"/>
      <c r="CY37" s="1"/>
      <c r="CZ37" s="1"/>
      <c r="DA37" s="1"/>
      <c r="DB37" s="1"/>
      <c r="DC37" s="1"/>
      <c r="DD37" s="1"/>
      <c r="DE37" s="1"/>
      <c r="DF37" s="1"/>
      <c r="DG37" s="1"/>
      <c r="DH37" s="1"/>
      <c r="DI37" s="1"/>
      <c r="DJ37" s="1"/>
      <c r="DK37" s="1"/>
      <c r="DL37" s="1"/>
      <c r="DM37" s="1"/>
      <c r="DN37" s="1"/>
      <c r="DO37" s="1"/>
      <c r="DQ37" s="300"/>
      <c r="DR37" s="300"/>
      <c r="DS37" s="1"/>
      <c r="DT37" s="1"/>
      <c r="DU37" s="1"/>
      <c r="DV37" s="1"/>
      <c r="DW37" s="1"/>
      <c r="DX37" s="1"/>
      <c r="DY37" s="1"/>
      <c r="DZ37" s="1"/>
      <c r="EA37" s="1"/>
      <c r="EB37" s="1"/>
      <c r="EC37" s="1"/>
      <c r="ED37" s="1"/>
      <c r="EE37" s="1"/>
      <c r="EF37" s="1"/>
      <c r="EG37" s="1"/>
      <c r="EH37" s="1"/>
      <c r="EI37" s="1"/>
      <c r="EJ37" s="1"/>
      <c r="EK37" s="1"/>
      <c r="EL37" s="1"/>
      <c r="EM37" s="1"/>
      <c r="EO37" s="300"/>
      <c r="EP37" s="300"/>
      <c r="EQ37" s="1"/>
      <c r="ER37" s="1"/>
      <c r="ES37" s="1"/>
      <c r="ET37" s="1"/>
      <c r="EU37" s="1"/>
      <c r="EV37" s="1"/>
      <c r="EW37" s="1"/>
      <c r="EX37" s="1"/>
      <c r="EY37" s="1"/>
      <c r="EZ37" s="1"/>
      <c r="FA37" s="1"/>
      <c r="FB37" s="1"/>
      <c r="FC37" s="1"/>
      <c r="FD37" s="1"/>
      <c r="FE37" s="1"/>
      <c r="FF37" s="1"/>
      <c r="FG37" s="1"/>
      <c r="FH37" s="1"/>
      <c r="FI37" s="1"/>
      <c r="FJ37" s="1"/>
      <c r="FK37" s="1"/>
      <c r="FM37" s="300"/>
      <c r="FN37" s="300"/>
      <c r="FO37" s="1"/>
      <c r="FP37" s="1"/>
      <c r="FQ37" s="1"/>
      <c r="FR37" s="1"/>
      <c r="FS37" s="1"/>
      <c r="FT37" s="1"/>
      <c r="FU37" s="1"/>
      <c r="FV37" s="1"/>
      <c r="FW37" s="1"/>
      <c r="FX37" s="1"/>
      <c r="FY37" s="1"/>
      <c r="FZ37" s="1"/>
      <c r="GA37" s="1"/>
      <c r="GB37" s="1"/>
      <c r="GC37" s="1"/>
      <c r="GD37" s="1"/>
      <c r="GE37" s="1"/>
      <c r="GF37" s="1"/>
      <c r="GG37" s="1"/>
      <c r="GH37" s="1"/>
      <c r="GI37" s="1"/>
      <c r="GK37" s="300"/>
      <c r="GL37" s="300"/>
      <c r="GM37" s="1"/>
      <c r="GN37" s="1"/>
      <c r="GO37" s="1"/>
      <c r="GP37" s="1"/>
      <c r="GQ37" s="1"/>
      <c r="GR37" s="1"/>
      <c r="GS37" s="1"/>
      <c r="GT37" s="1"/>
      <c r="GU37" s="1"/>
      <c r="GV37" s="1"/>
      <c r="GW37" s="1"/>
      <c r="GX37" s="1"/>
      <c r="GY37" s="1"/>
      <c r="GZ37" s="1"/>
      <c r="HA37" s="1"/>
      <c r="HB37" s="1"/>
      <c r="HC37" s="1"/>
      <c r="HD37" s="1"/>
      <c r="HE37" s="1"/>
      <c r="HF37" s="1"/>
      <c r="HG37" s="1"/>
      <c r="HI37" s="300"/>
      <c r="HJ37" s="300"/>
      <c r="HK37" s="1"/>
      <c r="HL37" s="1"/>
      <c r="HM37" s="1"/>
      <c r="HN37" s="1"/>
      <c r="HO37" s="1"/>
      <c r="HP37" s="1"/>
      <c r="HQ37" s="1"/>
      <c r="HR37" s="1"/>
      <c r="HS37" s="1"/>
      <c r="HT37" s="1"/>
      <c r="HU37" s="1"/>
      <c r="HV37" s="1"/>
      <c r="HW37" s="1"/>
      <c r="HX37" s="1"/>
      <c r="HY37" s="1"/>
      <c r="HZ37" s="1"/>
      <c r="IA37" s="1"/>
      <c r="IB37" s="1"/>
      <c r="IC37" s="1"/>
      <c r="ID37" s="1"/>
      <c r="IE37" s="1"/>
    </row>
    <row r="38" spans="1:239" ht="15">
      <c r="A38" s="300"/>
      <c r="B38" s="300"/>
      <c r="C38" s="1"/>
      <c r="D38" s="1"/>
      <c r="E38" s="1"/>
      <c r="F38" s="1"/>
      <c r="G38" s="1"/>
      <c r="H38" s="1"/>
      <c r="I38" s="1"/>
      <c r="J38" s="1"/>
      <c r="K38" s="1"/>
      <c r="L38" s="1"/>
      <c r="M38" s="1"/>
      <c r="N38" s="1"/>
      <c r="O38" s="1"/>
      <c r="P38" s="1"/>
      <c r="Q38" s="1"/>
      <c r="R38" s="1"/>
      <c r="S38" s="1"/>
      <c r="T38" s="1"/>
      <c r="U38" s="1"/>
      <c r="V38" s="1"/>
      <c r="W38" s="1"/>
      <c r="Y38" s="300"/>
      <c r="Z38" s="300"/>
      <c r="AA38" s="1"/>
      <c r="AB38" s="1"/>
      <c r="AC38" s="1"/>
      <c r="AD38" s="1"/>
      <c r="AE38" s="1"/>
      <c r="AF38" s="1"/>
      <c r="AG38" s="1"/>
      <c r="AH38" s="1"/>
      <c r="AI38" s="1"/>
      <c r="AJ38" s="1"/>
      <c r="AK38" s="1"/>
      <c r="AL38" s="1"/>
      <c r="AM38" s="1"/>
      <c r="AN38" s="1"/>
      <c r="AO38" s="1"/>
      <c r="AP38" s="1"/>
      <c r="AQ38" s="1"/>
      <c r="AR38" s="1"/>
      <c r="AS38" s="1"/>
      <c r="AT38" s="1"/>
      <c r="AU38" s="1"/>
      <c r="AW38" s="300"/>
      <c r="AX38" s="300"/>
      <c r="AY38" s="1"/>
      <c r="AZ38" s="1"/>
      <c r="BA38" s="1"/>
      <c r="BB38" s="1"/>
      <c r="BC38" s="1"/>
      <c r="BD38" s="1"/>
      <c r="BE38" s="1"/>
      <c r="BF38" s="1"/>
      <c r="BG38" s="1"/>
      <c r="BH38" s="1"/>
      <c r="BI38" s="1"/>
      <c r="BJ38" s="1"/>
      <c r="BK38" s="1"/>
      <c r="BL38" s="1"/>
      <c r="BM38" s="1"/>
      <c r="BN38" s="1"/>
      <c r="BO38" s="1"/>
      <c r="BP38" s="1"/>
      <c r="BQ38" s="1"/>
      <c r="BR38" s="1"/>
      <c r="BS38" s="1"/>
      <c r="BU38" s="300"/>
      <c r="BV38" s="300"/>
      <c r="BW38" s="1"/>
      <c r="BX38" s="1"/>
      <c r="BY38" s="1"/>
      <c r="BZ38" s="1"/>
      <c r="CA38" s="1"/>
      <c r="CB38" s="1"/>
      <c r="CC38" s="1"/>
      <c r="CD38" s="1"/>
      <c r="CE38" s="1"/>
      <c r="CF38" s="1"/>
      <c r="CG38" s="1"/>
      <c r="CH38" s="1"/>
      <c r="CI38" s="1"/>
      <c r="CJ38" s="1"/>
      <c r="CK38" s="1"/>
      <c r="CL38" s="1"/>
      <c r="CM38" s="1"/>
      <c r="CN38" s="1"/>
      <c r="CO38" s="1"/>
      <c r="CP38" s="1"/>
      <c r="CQ38" s="1"/>
      <c r="CS38" s="300"/>
      <c r="CT38" s="300"/>
      <c r="CU38" s="1"/>
      <c r="CV38" s="1"/>
      <c r="CW38" s="1"/>
      <c r="CX38" s="1"/>
      <c r="CY38" s="1"/>
      <c r="CZ38" s="1"/>
      <c r="DA38" s="1"/>
      <c r="DB38" s="1"/>
      <c r="DC38" s="1"/>
      <c r="DD38" s="1"/>
      <c r="DE38" s="1"/>
      <c r="DF38" s="1"/>
      <c r="DG38" s="1"/>
      <c r="DH38" s="1"/>
      <c r="DI38" s="1"/>
      <c r="DJ38" s="1"/>
      <c r="DK38" s="1"/>
      <c r="DL38" s="1"/>
      <c r="DM38" s="1"/>
      <c r="DN38" s="1"/>
      <c r="DO38" s="1"/>
      <c r="DQ38" s="300"/>
      <c r="DR38" s="300"/>
      <c r="DS38" s="1"/>
      <c r="DT38" s="1"/>
      <c r="DU38" s="1"/>
      <c r="DV38" s="1"/>
      <c r="DW38" s="1"/>
      <c r="DX38" s="1"/>
      <c r="DY38" s="1"/>
      <c r="DZ38" s="1"/>
      <c r="EA38" s="1"/>
      <c r="EB38" s="1"/>
      <c r="EC38" s="1"/>
      <c r="ED38" s="1"/>
      <c r="EE38" s="1"/>
      <c r="EF38" s="1"/>
      <c r="EG38" s="1"/>
      <c r="EH38" s="1"/>
      <c r="EI38" s="1"/>
      <c r="EJ38" s="1"/>
      <c r="EK38" s="1"/>
      <c r="EL38" s="1"/>
      <c r="EM38" s="1"/>
      <c r="EO38" s="300"/>
      <c r="EP38" s="300"/>
      <c r="EQ38" s="1"/>
      <c r="ER38" s="1"/>
      <c r="ES38" s="1"/>
      <c r="ET38" s="1"/>
      <c r="EU38" s="1"/>
      <c r="EV38" s="1"/>
      <c r="EW38" s="1"/>
      <c r="EX38" s="1"/>
      <c r="EY38" s="1"/>
      <c r="EZ38" s="1"/>
      <c r="FA38" s="1"/>
      <c r="FB38" s="1"/>
      <c r="FC38" s="1"/>
      <c r="FD38" s="1"/>
      <c r="FE38" s="1"/>
      <c r="FF38" s="1"/>
      <c r="FG38" s="1"/>
      <c r="FH38" s="1"/>
      <c r="FI38" s="1"/>
      <c r="FJ38" s="1"/>
      <c r="FK38" s="1"/>
      <c r="FM38" s="300"/>
      <c r="FN38" s="300"/>
      <c r="FO38" s="1"/>
      <c r="FP38" s="1"/>
      <c r="FQ38" s="1"/>
      <c r="FR38" s="1"/>
      <c r="FS38" s="1"/>
      <c r="FT38" s="1"/>
      <c r="FU38" s="1"/>
      <c r="FV38" s="1"/>
      <c r="FW38" s="1"/>
      <c r="FX38" s="1"/>
      <c r="FY38" s="1"/>
      <c r="FZ38" s="1"/>
      <c r="GA38" s="1"/>
      <c r="GB38" s="1"/>
      <c r="GC38" s="1"/>
      <c r="GD38" s="1"/>
      <c r="GE38" s="1"/>
      <c r="GF38" s="1"/>
      <c r="GG38" s="1"/>
      <c r="GH38" s="1"/>
      <c r="GI38" s="1"/>
      <c r="GK38" s="300"/>
      <c r="GL38" s="300"/>
      <c r="GM38" s="1"/>
      <c r="GN38" s="1"/>
      <c r="GO38" s="1"/>
      <c r="GP38" s="1"/>
      <c r="GQ38" s="1"/>
      <c r="GR38" s="1"/>
      <c r="GS38" s="1"/>
      <c r="GT38" s="1"/>
      <c r="GU38" s="1"/>
      <c r="GV38" s="1"/>
      <c r="GW38" s="1"/>
      <c r="GX38" s="1"/>
      <c r="GY38" s="1"/>
      <c r="GZ38" s="1"/>
      <c r="HA38" s="1"/>
      <c r="HB38" s="1"/>
      <c r="HC38" s="1"/>
      <c r="HD38" s="1"/>
      <c r="HE38" s="1"/>
      <c r="HF38" s="1"/>
      <c r="HG38" s="1"/>
      <c r="HI38" s="300"/>
      <c r="HJ38" s="300"/>
      <c r="HK38" s="1"/>
      <c r="HL38" s="1"/>
      <c r="HM38" s="1"/>
      <c r="HN38" s="1"/>
      <c r="HO38" s="1"/>
      <c r="HP38" s="1"/>
      <c r="HQ38" s="1"/>
      <c r="HR38" s="1"/>
      <c r="HS38" s="1"/>
      <c r="HT38" s="1"/>
      <c r="HU38" s="1"/>
      <c r="HV38" s="1"/>
      <c r="HW38" s="1"/>
      <c r="HX38" s="1"/>
      <c r="HY38" s="1"/>
      <c r="HZ38" s="1"/>
      <c r="IA38" s="1"/>
      <c r="IB38" s="1"/>
      <c r="IC38" s="1"/>
      <c r="ID38" s="1"/>
      <c r="IE38" s="1"/>
    </row>
    <row r="39" spans="1:239" ht="15">
      <c r="A39" s="300"/>
      <c r="B39" s="300"/>
      <c r="C39" s="1"/>
      <c r="D39" s="1"/>
      <c r="E39" s="1"/>
      <c r="F39" s="1"/>
      <c r="G39" s="1"/>
      <c r="H39" s="1"/>
      <c r="I39" s="1"/>
      <c r="J39" s="1"/>
      <c r="K39" s="1"/>
      <c r="L39" s="1"/>
      <c r="M39" s="1"/>
      <c r="N39" s="1"/>
      <c r="O39" s="1"/>
      <c r="P39" s="1"/>
      <c r="Q39" s="1"/>
      <c r="R39" s="1"/>
      <c r="S39" s="1"/>
      <c r="T39" s="1"/>
      <c r="U39" s="1"/>
      <c r="V39" s="1"/>
      <c r="W39" s="1"/>
      <c r="Y39" s="300"/>
      <c r="Z39" s="300"/>
      <c r="AA39" s="1"/>
      <c r="AB39" s="1"/>
      <c r="AC39" s="1"/>
      <c r="AD39" s="1"/>
      <c r="AE39" s="1"/>
      <c r="AF39" s="1"/>
      <c r="AG39" s="1"/>
      <c r="AH39" s="1"/>
      <c r="AI39" s="1"/>
      <c r="AJ39" s="1"/>
      <c r="AK39" s="1"/>
      <c r="AL39" s="1"/>
      <c r="AM39" s="1"/>
      <c r="AN39" s="1"/>
      <c r="AO39" s="1"/>
      <c r="AP39" s="1"/>
      <c r="AQ39" s="1"/>
      <c r="AR39" s="1"/>
      <c r="AS39" s="1"/>
      <c r="AT39" s="1"/>
      <c r="AU39" s="1"/>
      <c r="AW39" s="300"/>
      <c r="AX39" s="300"/>
      <c r="AY39" s="1"/>
      <c r="AZ39" s="1"/>
      <c r="BA39" s="1"/>
      <c r="BB39" s="1"/>
      <c r="BC39" s="1"/>
      <c r="BD39" s="1"/>
      <c r="BE39" s="1"/>
      <c r="BF39" s="1"/>
      <c r="BG39" s="1"/>
      <c r="BH39" s="1"/>
      <c r="BI39" s="1"/>
      <c r="BJ39" s="1"/>
      <c r="BK39" s="1"/>
      <c r="BL39" s="1"/>
      <c r="BM39" s="1"/>
      <c r="BN39" s="1"/>
      <c r="BO39" s="1"/>
      <c r="BP39" s="1"/>
      <c r="BQ39" s="1"/>
      <c r="BR39" s="1"/>
      <c r="BS39" s="1"/>
      <c r="BU39" s="300"/>
      <c r="BV39" s="300"/>
      <c r="BW39" s="1"/>
      <c r="BX39" s="1"/>
      <c r="BY39" s="1"/>
      <c r="BZ39" s="1"/>
      <c r="CA39" s="1"/>
      <c r="CB39" s="1"/>
      <c r="CC39" s="1"/>
      <c r="CD39" s="1"/>
      <c r="CE39" s="1"/>
      <c r="CF39" s="1"/>
      <c r="CG39" s="1"/>
      <c r="CH39" s="1"/>
      <c r="CI39" s="1"/>
      <c r="CJ39" s="1"/>
      <c r="CK39" s="1"/>
      <c r="CL39" s="1"/>
      <c r="CM39" s="1"/>
      <c r="CN39" s="1"/>
      <c r="CO39" s="1"/>
      <c r="CP39" s="1"/>
      <c r="CQ39" s="1"/>
      <c r="CS39" s="300"/>
      <c r="CT39" s="300"/>
      <c r="CU39" s="1"/>
      <c r="CV39" s="1"/>
      <c r="CW39" s="1"/>
      <c r="CX39" s="1"/>
      <c r="CY39" s="1"/>
      <c r="CZ39" s="1"/>
      <c r="DA39" s="1"/>
      <c r="DB39" s="1"/>
      <c r="DC39" s="1"/>
      <c r="DD39" s="1"/>
      <c r="DE39" s="1"/>
      <c r="DF39" s="1"/>
      <c r="DG39" s="1"/>
      <c r="DH39" s="1"/>
      <c r="DI39" s="1"/>
      <c r="DJ39" s="1"/>
      <c r="DK39" s="1"/>
      <c r="DL39" s="1"/>
      <c r="DM39" s="1"/>
      <c r="DN39" s="1"/>
      <c r="DO39" s="1"/>
      <c r="DQ39" s="300"/>
      <c r="DR39" s="300"/>
      <c r="DS39" s="1"/>
      <c r="DT39" s="1"/>
      <c r="DU39" s="1"/>
      <c r="DV39" s="1"/>
      <c r="DW39" s="1"/>
      <c r="DX39" s="1"/>
      <c r="DY39" s="1"/>
      <c r="DZ39" s="1"/>
      <c r="EA39" s="1"/>
      <c r="EB39" s="1"/>
      <c r="EC39" s="1"/>
      <c r="ED39" s="1"/>
      <c r="EE39" s="1"/>
      <c r="EF39" s="1"/>
      <c r="EG39" s="1"/>
      <c r="EH39" s="1"/>
      <c r="EI39" s="1"/>
      <c r="EJ39" s="1"/>
      <c r="EK39" s="1"/>
      <c r="EL39" s="1"/>
      <c r="EM39" s="1"/>
      <c r="EO39" s="300"/>
      <c r="EP39" s="300"/>
      <c r="EQ39" s="1"/>
      <c r="ER39" s="1"/>
      <c r="ES39" s="1"/>
      <c r="ET39" s="1"/>
      <c r="EU39" s="1"/>
      <c r="EV39" s="1"/>
      <c r="EW39" s="1"/>
      <c r="EX39" s="1"/>
      <c r="EY39" s="1"/>
      <c r="EZ39" s="1"/>
      <c r="FA39" s="1"/>
      <c r="FB39" s="1"/>
      <c r="FC39" s="1"/>
      <c r="FD39" s="1"/>
      <c r="FE39" s="1"/>
      <c r="FF39" s="1"/>
      <c r="FG39" s="1"/>
      <c r="FH39" s="1"/>
      <c r="FI39" s="1"/>
      <c r="FJ39" s="1"/>
      <c r="FK39" s="1"/>
      <c r="FM39" s="300"/>
      <c r="FN39" s="300"/>
      <c r="FO39" s="1"/>
      <c r="FP39" s="1"/>
      <c r="FQ39" s="1"/>
      <c r="FR39" s="1"/>
      <c r="FS39" s="1"/>
      <c r="FT39" s="1"/>
      <c r="FU39" s="1"/>
      <c r="FV39" s="1"/>
      <c r="FW39" s="1"/>
      <c r="FX39" s="1"/>
      <c r="FY39" s="1"/>
      <c r="FZ39" s="1"/>
      <c r="GA39" s="1"/>
      <c r="GB39" s="1"/>
      <c r="GC39" s="1"/>
      <c r="GD39" s="1"/>
      <c r="GE39" s="1"/>
      <c r="GF39" s="1"/>
      <c r="GG39" s="1"/>
      <c r="GH39" s="1"/>
      <c r="GI39" s="1"/>
      <c r="GK39" s="300"/>
      <c r="GL39" s="300"/>
      <c r="GM39" s="1"/>
      <c r="GN39" s="1"/>
      <c r="GO39" s="1"/>
      <c r="GP39" s="1"/>
      <c r="GQ39" s="1"/>
      <c r="GR39" s="1"/>
      <c r="GS39" s="1"/>
      <c r="GT39" s="1"/>
      <c r="GU39" s="1"/>
      <c r="GV39" s="1"/>
      <c r="GW39" s="1"/>
      <c r="GX39" s="1"/>
      <c r="GY39" s="1"/>
      <c r="GZ39" s="1"/>
      <c r="HA39" s="1"/>
      <c r="HB39" s="1"/>
      <c r="HC39" s="1"/>
      <c r="HD39" s="1"/>
      <c r="HE39" s="1"/>
      <c r="HF39" s="1"/>
      <c r="HG39" s="1"/>
      <c r="HI39" s="300"/>
      <c r="HJ39" s="300"/>
      <c r="HK39" s="1"/>
      <c r="HL39" s="1"/>
      <c r="HM39" s="1"/>
      <c r="HN39" s="1"/>
      <c r="HO39" s="1"/>
      <c r="HP39" s="1"/>
      <c r="HQ39" s="1"/>
      <c r="HR39" s="1"/>
      <c r="HS39" s="1"/>
      <c r="HT39" s="1"/>
      <c r="HU39" s="1"/>
      <c r="HV39" s="1"/>
      <c r="HW39" s="1"/>
      <c r="HX39" s="1"/>
      <c r="HY39" s="1"/>
      <c r="HZ39" s="1"/>
      <c r="IA39" s="1"/>
      <c r="IB39" s="1"/>
      <c r="IC39" s="1"/>
      <c r="ID39" s="1"/>
      <c r="IE39" s="1"/>
    </row>
    <row r="40" spans="1:239" ht="15">
      <c r="A40" s="300"/>
      <c r="B40" s="300"/>
      <c r="C40" s="1"/>
      <c r="D40" s="1"/>
      <c r="E40" s="1"/>
      <c r="F40" s="1"/>
      <c r="G40" s="1"/>
      <c r="H40" s="1"/>
      <c r="I40" s="1"/>
      <c r="J40" s="1"/>
      <c r="K40" s="1"/>
      <c r="L40" s="1"/>
      <c r="M40" s="1"/>
      <c r="N40" s="1"/>
      <c r="O40" s="1"/>
      <c r="P40" s="1"/>
      <c r="Q40" s="1"/>
      <c r="R40" s="1"/>
      <c r="S40" s="1"/>
      <c r="T40" s="1"/>
      <c r="U40" s="1"/>
      <c r="V40" s="1"/>
      <c r="W40" s="1"/>
      <c r="Y40" s="300"/>
      <c r="Z40" s="300"/>
      <c r="AA40" s="1"/>
      <c r="AB40" s="1"/>
      <c r="AC40" s="1"/>
      <c r="AD40" s="1"/>
      <c r="AE40" s="1"/>
      <c r="AF40" s="1"/>
      <c r="AG40" s="1"/>
      <c r="AH40" s="1"/>
      <c r="AI40" s="1"/>
      <c r="AJ40" s="1"/>
      <c r="AK40" s="1"/>
      <c r="AL40" s="1"/>
      <c r="AM40" s="1"/>
      <c r="AN40" s="1"/>
      <c r="AO40" s="1"/>
      <c r="AP40" s="1"/>
      <c r="AQ40" s="1"/>
      <c r="AR40" s="1"/>
      <c r="AS40" s="1"/>
      <c r="AT40" s="1"/>
      <c r="AU40" s="1"/>
      <c r="AW40" s="300"/>
      <c r="AX40" s="300"/>
      <c r="AY40" s="1"/>
      <c r="AZ40" s="1"/>
      <c r="BA40" s="1"/>
      <c r="BB40" s="1"/>
      <c r="BC40" s="1"/>
      <c r="BD40" s="1"/>
      <c r="BE40" s="1"/>
      <c r="BF40" s="1"/>
      <c r="BG40" s="1"/>
      <c r="BH40" s="1"/>
      <c r="BI40" s="1"/>
      <c r="BJ40" s="1"/>
      <c r="BK40" s="1"/>
      <c r="BL40" s="1"/>
      <c r="BM40" s="1"/>
      <c r="BN40" s="1"/>
      <c r="BO40" s="1"/>
      <c r="BP40" s="1"/>
      <c r="BQ40" s="1"/>
      <c r="BR40" s="1"/>
      <c r="BS40" s="1"/>
      <c r="BU40" s="300"/>
      <c r="BV40" s="300"/>
      <c r="BW40" s="1"/>
      <c r="BX40" s="1"/>
      <c r="BY40" s="1"/>
      <c r="BZ40" s="1"/>
      <c r="CA40" s="1"/>
      <c r="CB40" s="1"/>
      <c r="CC40" s="1"/>
      <c r="CD40" s="1"/>
      <c r="CE40" s="1"/>
      <c r="CF40" s="1"/>
      <c r="CG40" s="1"/>
      <c r="CH40" s="1"/>
      <c r="CI40" s="1"/>
      <c r="CJ40" s="1"/>
      <c r="CK40" s="1"/>
      <c r="CL40" s="1"/>
      <c r="CM40" s="1"/>
      <c r="CN40" s="1"/>
      <c r="CO40" s="1"/>
      <c r="CP40" s="1"/>
      <c r="CQ40" s="1"/>
      <c r="CS40" s="300"/>
      <c r="CT40" s="300"/>
      <c r="CU40" s="1"/>
      <c r="CV40" s="1"/>
      <c r="CW40" s="1"/>
      <c r="CX40" s="1"/>
      <c r="CY40" s="1"/>
      <c r="CZ40" s="1"/>
      <c r="DA40" s="1"/>
      <c r="DB40" s="1"/>
      <c r="DC40" s="1"/>
      <c r="DD40" s="1"/>
      <c r="DE40" s="1"/>
      <c r="DF40" s="1"/>
      <c r="DG40" s="1"/>
      <c r="DH40" s="1"/>
      <c r="DI40" s="1"/>
      <c r="DJ40" s="1"/>
      <c r="DK40" s="1"/>
      <c r="DL40" s="1"/>
      <c r="DM40" s="1"/>
      <c r="DN40" s="1"/>
      <c r="DO40" s="1"/>
      <c r="DQ40" s="300"/>
      <c r="DR40" s="300"/>
      <c r="DS40" s="1"/>
      <c r="DT40" s="1"/>
      <c r="DU40" s="1"/>
      <c r="DV40" s="1"/>
      <c r="DW40" s="1"/>
      <c r="DX40" s="1"/>
      <c r="DY40" s="1"/>
      <c r="DZ40" s="1"/>
      <c r="EA40" s="1"/>
      <c r="EB40" s="1"/>
      <c r="EC40" s="1"/>
      <c r="ED40" s="1"/>
      <c r="EE40" s="1"/>
      <c r="EF40" s="1"/>
      <c r="EG40" s="1"/>
      <c r="EH40" s="1"/>
      <c r="EI40" s="1"/>
      <c r="EJ40" s="1"/>
      <c r="EK40" s="1"/>
      <c r="EL40" s="1"/>
      <c r="EM40" s="1"/>
      <c r="EO40" s="300"/>
      <c r="EP40" s="300"/>
      <c r="EQ40" s="1"/>
      <c r="ER40" s="1"/>
      <c r="ES40" s="1"/>
      <c r="ET40" s="1"/>
      <c r="EU40" s="1"/>
      <c r="EV40" s="1"/>
      <c r="EW40" s="1"/>
      <c r="EX40" s="1"/>
      <c r="EY40" s="1"/>
      <c r="EZ40" s="1"/>
      <c r="FA40" s="1"/>
      <c r="FB40" s="1"/>
      <c r="FC40" s="1"/>
      <c r="FD40" s="1"/>
      <c r="FE40" s="1"/>
      <c r="FF40" s="1"/>
      <c r="FG40" s="1"/>
      <c r="FH40" s="1"/>
      <c r="FI40" s="1"/>
      <c r="FJ40" s="1"/>
      <c r="FK40" s="1"/>
      <c r="FM40" s="300"/>
      <c r="FN40" s="300"/>
      <c r="FO40" s="1"/>
      <c r="FP40" s="1"/>
      <c r="FQ40" s="1"/>
      <c r="FR40" s="1"/>
      <c r="FS40" s="1"/>
      <c r="FT40" s="1"/>
      <c r="FU40" s="1"/>
      <c r="FV40" s="1"/>
      <c r="FW40" s="1"/>
      <c r="FX40" s="1"/>
      <c r="FY40" s="1"/>
      <c r="FZ40" s="1"/>
      <c r="GA40" s="1"/>
      <c r="GB40" s="1"/>
      <c r="GC40" s="1"/>
      <c r="GD40" s="1"/>
      <c r="GE40" s="1"/>
      <c r="GF40" s="1"/>
      <c r="GG40" s="1"/>
      <c r="GH40" s="1"/>
      <c r="GI40" s="1"/>
      <c r="GK40" s="300"/>
      <c r="GL40" s="300"/>
      <c r="GM40" s="1"/>
      <c r="GN40" s="1"/>
      <c r="GO40" s="1"/>
      <c r="GP40" s="1"/>
      <c r="GQ40" s="1"/>
      <c r="GR40" s="1"/>
      <c r="GS40" s="1"/>
      <c r="GT40" s="1"/>
      <c r="GU40" s="1"/>
      <c r="GV40" s="1"/>
      <c r="GW40" s="1"/>
      <c r="GX40" s="1"/>
      <c r="GY40" s="1"/>
      <c r="GZ40" s="1"/>
      <c r="HA40" s="1"/>
      <c r="HB40" s="1"/>
      <c r="HC40" s="1"/>
      <c r="HD40" s="1"/>
      <c r="HE40" s="1"/>
      <c r="HF40" s="1"/>
      <c r="HG40" s="1"/>
      <c r="HI40" s="300"/>
      <c r="HJ40" s="300"/>
      <c r="HK40" s="1"/>
      <c r="HL40" s="1"/>
      <c r="HM40" s="1"/>
      <c r="HN40" s="1"/>
      <c r="HO40" s="1"/>
      <c r="HP40" s="1"/>
      <c r="HQ40" s="1"/>
      <c r="HR40" s="1"/>
      <c r="HS40" s="1"/>
      <c r="HT40" s="1"/>
      <c r="HU40" s="1"/>
      <c r="HV40" s="1"/>
      <c r="HW40" s="1"/>
      <c r="HX40" s="1"/>
      <c r="HY40" s="1"/>
      <c r="HZ40" s="1"/>
      <c r="IA40" s="1"/>
      <c r="IB40" s="1"/>
      <c r="IC40" s="1"/>
      <c r="ID40" s="1"/>
      <c r="IE40" s="1"/>
    </row>
    <row r="41" spans="1:239" ht="15">
      <c r="A41" s="300"/>
      <c r="B41" s="300"/>
      <c r="C41" s="1"/>
      <c r="D41" s="1"/>
      <c r="E41" s="1"/>
      <c r="F41" s="1"/>
      <c r="G41" s="1"/>
      <c r="H41" s="1"/>
      <c r="I41" s="1"/>
      <c r="J41" s="1"/>
      <c r="K41" s="1"/>
      <c r="L41" s="1"/>
      <c r="M41" s="1"/>
      <c r="N41" s="1"/>
      <c r="O41" s="1"/>
      <c r="P41" s="1"/>
      <c r="Q41" s="1"/>
      <c r="R41" s="1"/>
      <c r="S41" s="1"/>
      <c r="T41" s="1"/>
      <c r="U41" s="1"/>
      <c r="V41" s="1"/>
      <c r="W41" s="1"/>
      <c r="Y41" s="300"/>
      <c r="Z41" s="300"/>
      <c r="AA41" s="1"/>
      <c r="AB41" s="1"/>
      <c r="AC41" s="1"/>
      <c r="AD41" s="1"/>
      <c r="AE41" s="1"/>
      <c r="AF41" s="1"/>
      <c r="AG41" s="1"/>
      <c r="AH41" s="1"/>
      <c r="AI41" s="1"/>
      <c r="AJ41" s="1"/>
      <c r="AK41" s="1"/>
      <c r="AL41" s="1"/>
      <c r="AM41" s="1"/>
      <c r="AN41" s="1"/>
      <c r="AO41" s="1"/>
      <c r="AP41" s="1"/>
      <c r="AQ41" s="1"/>
      <c r="AR41" s="1"/>
      <c r="AS41" s="1"/>
      <c r="AT41" s="1"/>
      <c r="AU41" s="1"/>
      <c r="AW41" s="300"/>
      <c r="AX41" s="300"/>
      <c r="AY41" s="1"/>
      <c r="AZ41" s="1"/>
      <c r="BA41" s="1"/>
      <c r="BB41" s="1"/>
      <c r="BC41" s="1"/>
      <c r="BD41" s="1"/>
      <c r="BE41" s="1"/>
      <c r="BF41" s="1"/>
      <c r="BG41" s="1"/>
      <c r="BH41" s="1"/>
      <c r="BI41" s="1"/>
      <c r="BJ41" s="1"/>
      <c r="BK41" s="1"/>
      <c r="BL41" s="1"/>
      <c r="BM41" s="1"/>
      <c r="BN41" s="1"/>
      <c r="BO41" s="1"/>
      <c r="BP41" s="1"/>
      <c r="BQ41" s="1"/>
      <c r="BR41" s="1"/>
      <c r="BS41" s="1"/>
      <c r="BU41" s="300"/>
      <c r="BV41" s="300"/>
      <c r="BW41" s="1"/>
      <c r="BX41" s="1"/>
      <c r="BY41" s="1"/>
      <c r="BZ41" s="1"/>
      <c r="CA41" s="1"/>
      <c r="CB41" s="1"/>
      <c r="CC41" s="1"/>
      <c r="CD41" s="1"/>
      <c r="CE41" s="1"/>
      <c r="CF41" s="1"/>
      <c r="CG41" s="1"/>
      <c r="CH41" s="1"/>
      <c r="CI41" s="1"/>
      <c r="CJ41" s="1"/>
      <c r="CK41" s="1"/>
      <c r="CL41" s="1"/>
      <c r="CM41" s="1"/>
      <c r="CN41" s="1"/>
      <c r="CO41" s="1"/>
      <c r="CP41" s="1"/>
      <c r="CQ41" s="1"/>
      <c r="CS41" s="300"/>
      <c r="CT41" s="300"/>
      <c r="CU41" s="1"/>
      <c r="CV41" s="1"/>
      <c r="CW41" s="1"/>
      <c r="CX41" s="1"/>
      <c r="CY41" s="1"/>
      <c r="CZ41" s="1"/>
      <c r="DA41" s="1"/>
      <c r="DB41" s="1"/>
      <c r="DC41" s="1"/>
      <c r="DD41" s="1"/>
      <c r="DE41" s="1"/>
      <c r="DF41" s="1"/>
      <c r="DG41" s="1"/>
      <c r="DH41" s="1"/>
      <c r="DI41" s="1"/>
      <c r="DJ41" s="1"/>
      <c r="DK41" s="1"/>
      <c r="DL41" s="1"/>
      <c r="DM41" s="1"/>
      <c r="DN41" s="1"/>
      <c r="DO41" s="1"/>
      <c r="DQ41" s="300"/>
      <c r="DR41" s="300"/>
      <c r="DS41" s="1"/>
      <c r="DT41" s="1"/>
      <c r="DU41" s="1"/>
      <c r="DV41" s="1"/>
      <c r="DW41" s="1"/>
      <c r="DX41" s="1"/>
      <c r="DY41" s="1"/>
      <c r="DZ41" s="1"/>
      <c r="EA41" s="1"/>
      <c r="EB41" s="1"/>
      <c r="EC41" s="1"/>
      <c r="ED41" s="1"/>
      <c r="EE41" s="1"/>
      <c r="EF41" s="1"/>
      <c r="EG41" s="1"/>
      <c r="EH41" s="1"/>
      <c r="EI41" s="1"/>
      <c r="EJ41" s="1"/>
      <c r="EK41" s="1"/>
      <c r="EL41" s="1"/>
      <c r="EM41" s="1"/>
      <c r="EO41" s="300"/>
      <c r="EP41" s="300"/>
      <c r="EQ41" s="1"/>
      <c r="ER41" s="1"/>
      <c r="ES41" s="1"/>
      <c r="ET41" s="1"/>
      <c r="EU41" s="1"/>
      <c r="EV41" s="1"/>
      <c r="EW41" s="1"/>
      <c r="EX41" s="1"/>
      <c r="EY41" s="1"/>
      <c r="EZ41" s="1"/>
      <c r="FA41" s="1"/>
      <c r="FB41" s="1"/>
      <c r="FC41" s="1"/>
      <c r="FD41" s="1"/>
      <c r="FE41" s="1"/>
      <c r="FF41" s="1"/>
      <c r="FG41" s="1"/>
      <c r="FH41" s="1"/>
      <c r="FI41" s="1"/>
      <c r="FJ41" s="1"/>
      <c r="FK41" s="1"/>
      <c r="FM41" s="300"/>
      <c r="FN41" s="300"/>
      <c r="FO41" s="1"/>
      <c r="FP41" s="1"/>
      <c r="FQ41" s="1"/>
      <c r="FR41" s="1"/>
      <c r="FS41" s="1"/>
      <c r="FT41" s="1"/>
      <c r="FU41" s="1"/>
      <c r="FV41" s="1"/>
      <c r="FW41" s="1"/>
      <c r="FX41" s="1"/>
      <c r="FY41" s="1"/>
      <c r="FZ41" s="1"/>
      <c r="GA41" s="1"/>
      <c r="GB41" s="1"/>
      <c r="GC41" s="1"/>
      <c r="GD41" s="1"/>
      <c r="GE41" s="1"/>
      <c r="GF41" s="1"/>
      <c r="GG41" s="1"/>
      <c r="GH41" s="1"/>
      <c r="GI41" s="1"/>
      <c r="GK41" s="300"/>
      <c r="GL41" s="300"/>
      <c r="GM41" s="1"/>
      <c r="GN41" s="1"/>
      <c r="GO41" s="1"/>
      <c r="GP41" s="1"/>
      <c r="GQ41" s="1"/>
      <c r="GR41" s="1"/>
      <c r="GS41" s="1"/>
      <c r="GT41" s="1"/>
      <c r="GU41" s="1"/>
      <c r="GV41" s="1"/>
      <c r="GW41" s="1"/>
      <c r="GX41" s="1"/>
      <c r="GY41" s="1"/>
      <c r="GZ41" s="1"/>
      <c r="HA41" s="1"/>
      <c r="HB41" s="1"/>
      <c r="HC41" s="1"/>
      <c r="HD41" s="1"/>
      <c r="HE41" s="1"/>
      <c r="HF41" s="1"/>
      <c r="HG41" s="1"/>
      <c r="HI41" s="300"/>
      <c r="HJ41" s="300"/>
      <c r="HK41" s="1"/>
      <c r="HL41" s="1"/>
      <c r="HM41" s="1"/>
      <c r="HN41" s="1"/>
      <c r="HO41" s="1"/>
      <c r="HP41" s="1"/>
      <c r="HQ41" s="1"/>
      <c r="HR41" s="1"/>
      <c r="HS41" s="1"/>
      <c r="HT41" s="1"/>
      <c r="HU41" s="1"/>
      <c r="HV41" s="1"/>
      <c r="HW41" s="1"/>
      <c r="HX41" s="1"/>
      <c r="HY41" s="1"/>
      <c r="HZ41" s="1"/>
      <c r="IA41" s="1"/>
      <c r="IB41" s="1"/>
      <c r="IC41" s="1"/>
      <c r="ID41" s="1"/>
      <c r="IE41" s="1"/>
    </row>
    <row r="42" spans="1:239" ht="15">
      <c r="A42" s="300"/>
      <c r="B42" s="300"/>
      <c r="C42" s="1"/>
      <c r="D42" s="1"/>
      <c r="E42" s="1"/>
      <c r="F42" s="1"/>
      <c r="G42" s="1"/>
      <c r="H42" s="1"/>
      <c r="I42" s="1"/>
      <c r="J42" s="1"/>
      <c r="K42" s="1"/>
      <c r="L42" s="1"/>
      <c r="M42" s="1"/>
      <c r="N42" s="1"/>
      <c r="O42" s="1"/>
      <c r="P42" s="1"/>
      <c r="Q42" s="1"/>
      <c r="R42" s="1"/>
      <c r="S42" s="1"/>
      <c r="T42" s="1"/>
      <c r="U42" s="1"/>
      <c r="V42" s="1"/>
      <c r="W42" s="1"/>
      <c r="Y42" s="300"/>
      <c r="Z42" s="300"/>
      <c r="AA42" s="1"/>
      <c r="AB42" s="1"/>
      <c r="AC42" s="1"/>
      <c r="AD42" s="1"/>
      <c r="AE42" s="1"/>
      <c r="AF42" s="1"/>
      <c r="AG42" s="1"/>
      <c r="AH42" s="1"/>
      <c r="AI42" s="1"/>
      <c r="AJ42" s="1"/>
      <c r="AK42" s="1"/>
      <c r="AL42" s="1"/>
      <c r="AM42" s="1"/>
      <c r="AN42" s="1"/>
      <c r="AO42" s="1"/>
      <c r="AP42" s="1"/>
      <c r="AQ42" s="1"/>
      <c r="AR42" s="1"/>
      <c r="AS42" s="1"/>
      <c r="AT42" s="1"/>
      <c r="AU42" s="1"/>
      <c r="AW42" s="300"/>
      <c r="AX42" s="300"/>
      <c r="AY42" s="1"/>
      <c r="AZ42" s="1"/>
      <c r="BA42" s="1"/>
      <c r="BB42" s="1"/>
      <c r="BC42" s="1"/>
      <c r="BD42" s="1"/>
      <c r="BE42" s="1"/>
      <c r="BF42" s="1"/>
      <c r="BG42" s="1"/>
      <c r="BH42" s="1"/>
      <c r="BI42" s="1"/>
      <c r="BJ42" s="1"/>
      <c r="BK42" s="1"/>
      <c r="BL42" s="1"/>
      <c r="BM42" s="1"/>
      <c r="BN42" s="1"/>
      <c r="BO42" s="1"/>
      <c r="BP42" s="1"/>
      <c r="BQ42" s="1"/>
      <c r="BR42" s="1"/>
      <c r="BS42" s="1"/>
      <c r="BU42" s="300"/>
      <c r="BV42" s="300"/>
      <c r="BW42" s="1"/>
      <c r="BX42" s="1"/>
      <c r="BY42" s="1"/>
      <c r="BZ42" s="1"/>
      <c r="CA42" s="1"/>
      <c r="CB42" s="1"/>
      <c r="CC42" s="1"/>
      <c r="CD42" s="1"/>
      <c r="CE42" s="1"/>
      <c r="CF42" s="1"/>
      <c r="CG42" s="1"/>
      <c r="CH42" s="1"/>
      <c r="CI42" s="1"/>
      <c r="CJ42" s="1"/>
      <c r="CK42" s="1"/>
      <c r="CL42" s="1"/>
      <c r="CM42" s="1"/>
      <c r="CN42" s="1"/>
      <c r="CO42" s="1"/>
      <c r="CP42" s="1"/>
      <c r="CQ42" s="1"/>
      <c r="CS42" s="300"/>
      <c r="CT42" s="300"/>
      <c r="CU42" s="1"/>
      <c r="CV42" s="1"/>
      <c r="CW42" s="1"/>
      <c r="CX42" s="1"/>
      <c r="CY42" s="1"/>
      <c r="CZ42" s="1"/>
      <c r="DA42" s="1"/>
      <c r="DB42" s="1"/>
      <c r="DC42" s="1"/>
      <c r="DD42" s="1"/>
      <c r="DE42" s="1"/>
      <c r="DF42" s="1"/>
      <c r="DG42" s="1"/>
      <c r="DH42" s="1"/>
      <c r="DI42" s="1"/>
      <c r="DJ42" s="1"/>
      <c r="DK42" s="1"/>
      <c r="DL42" s="1"/>
      <c r="DM42" s="1"/>
      <c r="DN42" s="1"/>
      <c r="DO42" s="1"/>
      <c r="DQ42" s="300"/>
      <c r="DR42" s="300"/>
      <c r="DS42" s="1"/>
      <c r="DT42" s="1"/>
      <c r="DU42" s="1"/>
      <c r="DV42" s="1"/>
      <c r="DW42" s="1"/>
      <c r="DX42" s="1"/>
      <c r="DY42" s="1"/>
      <c r="DZ42" s="1"/>
      <c r="EA42" s="1"/>
      <c r="EB42" s="1"/>
      <c r="EC42" s="1"/>
      <c r="ED42" s="1"/>
      <c r="EE42" s="1"/>
      <c r="EF42" s="1"/>
      <c r="EG42" s="1"/>
      <c r="EH42" s="1"/>
      <c r="EI42" s="1"/>
      <c r="EJ42" s="1"/>
      <c r="EK42" s="1"/>
      <c r="EL42" s="1"/>
      <c r="EM42" s="1"/>
      <c r="EO42" s="300"/>
      <c r="EP42" s="300"/>
      <c r="EQ42" s="1"/>
      <c r="ER42" s="1"/>
      <c r="ES42" s="1"/>
      <c r="ET42" s="1"/>
      <c r="EU42" s="1"/>
      <c r="EV42" s="1"/>
      <c r="EW42" s="1"/>
      <c r="EX42" s="1"/>
      <c r="EY42" s="1"/>
      <c r="EZ42" s="1"/>
      <c r="FA42" s="1"/>
      <c r="FB42" s="1"/>
      <c r="FC42" s="1"/>
      <c r="FD42" s="1"/>
      <c r="FE42" s="1"/>
      <c r="FF42" s="1"/>
      <c r="FG42" s="1"/>
      <c r="FH42" s="1"/>
      <c r="FI42" s="1"/>
      <c r="FJ42" s="1"/>
      <c r="FK42" s="1"/>
      <c r="FM42" s="300"/>
      <c r="FN42" s="300"/>
      <c r="FO42" s="1"/>
      <c r="FP42" s="1"/>
      <c r="FQ42" s="1"/>
      <c r="FR42" s="1"/>
      <c r="FS42" s="1"/>
      <c r="FT42" s="1"/>
      <c r="FU42" s="1"/>
      <c r="FV42" s="1"/>
      <c r="FW42" s="1"/>
      <c r="FX42" s="1"/>
      <c r="FY42" s="1"/>
      <c r="FZ42" s="1"/>
      <c r="GA42" s="1"/>
      <c r="GB42" s="1"/>
      <c r="GC42" s="1"/>
      <c r="GD42" s="1"/>
      <c r="GE42" s="1"/>
      <c r="GF42" s="1"/>
      <c r="GG42" s="1"/>
      <c r="GH42" s="1"/>
      <c r="GI42" s="1"/>
      <c r="GK42" s="300"/>
      <c r="GL42" s="300"/>
      <c r="GM42" s="1"/>
      <c r="GN42" s="1"/>
      <c r="GO42" s="1"/>
      <c r="GP42" s="1"/>
      <c r="GQ42" s="1"/>
      <c r="GR42" s="1"/>
      <c r="GS42" s="1"/>
      <c r="GT42" s="1"/>
      <c r="GU42" s="1"/>
      <c r="GV42" s="1"/>
      <c r="GW42" s="1"/>
      <c r="GX42" s="1"/>
      <c r="GY42" s="1"/>
      <c r="GZ42" s="1"/>
      <c r="HA42" s="1"/>
      <c r="HB42" s="1"/>
      <c r="HC42" s="1"/>
      <c r="HD42" s="1"/>
      <c r="HE42" s="1"/>
      <c r="HF42" s="1"/>
      <c r="HG42" s="1"/>
      <c r="HI42" s="300"/>
      <c r="HJ42" s="300"/>
      <c r="HK42" s="1"/>
      <c r="HL42" s="1"/>
      <c r="HM42" s="1"/>
      <c r="HN42" s="1"/>
      <c r="HO42" s="1"/>
      <c r="HP42" s="1"/>
      <c r="HQ42" s="1"/>
      <c r="HR42" s="1"/>
      <c r="HS42" s="1"/>
      <c r="HT42" s="1"/>
      <c r="HU42" s="1"/>
      <c r="HV42" s="1"/>
      <c r="HW42" s="1"/>
      <c r="HX42" s="1"/>
      <c r="HY42" s="1"/>
      <c r="HZ42" s="1"/>
      <c r="IA42" s="1"/>
      <c r="IB42" s="1"/>
      <c r="IC42" s="1"/>
      <c r="ID42" s="1"/>
      <c r="IE42" s="1"/>
    </row>
    <row r="43" spans="1:239" ht="15">
      <c r="A43" s="300"/>
      <c r="B43" s="300"/>
      <c r="C43" s="1"/>
      <c r="D43" s="1"/>
      <c r="E43" s="1"/>
      <c r="F43" s="1"/>
      <c r="G43" s="1"/>
      <c r="H43" s="1"/>
      <c r="I43" s="1"/>
      <c r="J43" s="1"/>
      <c r="K43" s="1"/>
      <c r="L43" s="1"/>
      <c r="M43" s="1"/>
      <c r="N43" s="1"/>
      <c r="O43" s="1"/>
      <c r="P43" s="1"/>
      <c r="Q43" s="1"/>
      <c r="R43" s="1"/>
      <c r="S43" s="1"/>
      <c r="T43" s="1"/>
      <c r="U43" s="1"/>
      <c r="V43" s="1"/>
      <c r="W43" s="1"/>
      <c r="Y43" s="300"/>
      <c r="Z43" s="300"/>
      <c r="AA43" s="1"/>
      <c r="AB43" s="1"/>
      <c r="AC43" s="1"/>
      <c r="AD43" s="1"/>
      <c r="AE43" s="1"/>
      <c r="AF43" s="1"/>
      <c r="AG43" s="1"/>
      <c r="AH43" s="1"/>
      <c r="AI43" s="1"/>
      <c r="AJ43" s="1"/>
      <c r="AK43" s="1"/>
      <c r="AL43" s="1"/>
      <c r="AM43" s="1"/>
      <c r="AN43" s="1"/>
      <c r="AO43" s="1"/>
      <c r="AP43" s="1"/>
      <c r="AQ43" s="1"/>
      <c r="AR43" s="1"/>
      <c r="AS43" s="1"/>
      <c r="AT43" s="1"/>
      <c r="AU43" s="1"/>
      <c r="AW43" s="300"/>
      <c r="AX43" s="300"/>
      <c r="AY43" s="1"/>
      <c r="AZ43" s="1"/>
      <c r="BA43" s="1"/>
      <c r="BB43" s="1"/>
      <c r="BC43" s="1"/>
      <c r="BD43" s="1"/>
      <c r="BE43" s="1"/>
      <c r="BF43" s="1"/>
      <c r="BG43" s="1"/>
      <c r="BH43" s="1"/>
      <c r="BI43" s="1"/>
      <c r="BJ43" s="1"/>
      <c r="BK43" s="1"/>
      <c r="BL43" s="1"/>
      <c r="BM43" s="1"/>
      <c r="BN43" s="1"/>
      <c r="BO43" s="1"/>
      <c r="BP43" s="1"/>
      <c r="BQ43" s="1"/>
      <c r="BR43" s="1"/>
      <c r="BS43" s="1"/>
      <c r="BU43" s="300"/>
      <c r="BV43" s="300"/>
      <c r="BW43" s="1"/>
      <c r="BX43" s="1"/>
      <c r="BY43" s="1"/>
      <c r="BZ43" s="1"/>
      <c r="CA43" s="1"/>
      <c r="CB43" s="1"/>
      <c r="CC43" s="1"/>
      <c r="CD43" s="1"/>
      <c r="CE43" s="1"/>
      <c r="CF43" s="1"/>
      <c r="CG43" s="1"/>
      <c r="CH43" s="1"/>
      <c r="CI43" s="1"/>
      <c r="CJ43" s="1"/>
      <c r="CK43" s="1"/>
      <c r="CL43" s="1"/>
      <c r="CM43" s="1"/>
      <c r="CN43" s="1"/>
      <c r="CO43" s="1"/>
      <c r="CP43" s="1"/>
      <c r="CQ43" s="1"/>
      <c r="CS43" s="300"/>
      <c r="CT43" s="300"/>
      <c r="CU43" s="1"/>
      <c r="CV43" s="1"/>
      <c r="CW43" s="1"/>
      <c r="CX43" s="1"/>
      <c r="CY43" s="1"/>
      <c r="CZ43" s="1"/>
      <c r="DA43" s="1"/>
      <c r="DB43" s="1"/>
      <c r="DC43" s="1"/>
      <c r="DD43" s="1"/>
      <c r="DE43" s="1"/>
      <c r="DF43" s="1"/>
      <c r="DG43" s="1"/>
      <c r="DH43" s="1"/>
      <c r="DI43" s="1"/>
      <c r="DJ43" s="1"/>
      <c r="DK43" s="1"/>
      <c r="DL43" s="1"/>
      <c r="DM43" s="1"/>
      <c r="DN43" s="1"/>
      <c r="DO43" s="1"/>
      <c r="DQ43" s="300"/>
      <c r="DR43" s="300"/>
      <c r="DS43" s="1"/>
      <c r="DT43" s="1"/>
      <c r="DU43" s="1"/>
      <c r="DV43" s="1"/>
      <c r="DW43" s="1"/>
      <c r="DX43" s="1"/>
      <c r="DY43" s="1"/>
      <c r="DZ43" s="1"/>
      <c r="EA43" s="1"/>
      <c r="EB43" s="1"/>
      <c r="EC43" s="1"/>
      <c r="ED43" s="1"/>
      <c r="EE43" s="1"/>
      <c r="EF43" s="1"/>
      <c r="EG43" s="1"/>
      <c r="EH43" s="1"/>
      <c r="EI43" s="1"/>
      <c r="EJ43" s="1"/>
      <c r="EK43" s="1"/>
      <c r="EL43" s="1"/>
      <c r="EM43" s="1"/>
      <c r="EO43" s="300"/>
      <c r="EP43" s="300"/>
      <c r="EQ43" s="1"/>
      <c r="ER43" s="1"/>
      <c r="ES43" s="1"/>
      <c r="ET43" s="1"/>
      <c r="EU43" s="1"/>
      <c r="EV43" s="1"/>
      <c r="EW43" s="1"/>
      <c r="EX43" s="1"/>
      <c r="EY43" s="1"/>
      <c r="EZ43" s="1"/>
      <c r="FA43" s="1"/>
      <c r="FB43" s="1"/>
      <c r="FC43" s="1"/>
      <c r="FD43" s="1"/>
      <c r="FE43" s="1"/>
      <c r="FF43" s="1"/>
      <c r="FG43" s="1"/>
      <c r="FH43" s="1"/>
      <c r="FI43" s="1"/>
      <c r="FJ43" s="1"/>
      <c r="FK43" s="1"/>
      <c r="FM43" s="300"/>
      <c r="FN43" s="300"/>
      <c r="FO43" s="1"/>
      <c r="FP43" s="1"/>
      <c r="FQ43" s="1"/>
      <c r="FR43" s="1"/>
      <c r="FS43" s="1"/>
      <c r="FT43" s="1"/>
      <c r="FU43" s="1"/>
      <c r="FV43" s="1"/>
      <c r="FW43" s="1"/>
      <c r="FX43" s="1"/>
      <c r="FY43" s="1"/>
      <c r="FZ43" s="1"/>
      <c r="GA43" s="1"/>
      <c r="GB43" s="1"/>
      <c r="GC43" s="1"/>
      <c r="GD43" s="1"/>
      <c r="GE43" s="1"/>
      <c r="GF43" s="1"/>
      <c r="GG43" s="1"/>
      <c r="GH43" s="1"/>
      <c r="GI43" s="1"/>
      <c r="GK43" s="300"/>
      <c r="GL43" s="300"/>
      <c r="GM43" s="1"/>
      <c r="GN43" s="1"/>
      <c r="GO43" s="1"/>
      <c r="GP43" s="1"/>
      <c r="GQ43" s="1"/>
      <c r="GR43" s="1"/>
      <c r="GS43" s="1"/>
      <c r="GT43" s="1"/>
      <c r="GU43" s="1"/>
      <c r="GV43" s="1"/>
      <c r="GW43" s="1"/>
      <c r="GX43" s="1"/>
      <c r="GY43" s="1"/>
      <c r="GZ43" s="1"/>
      <c r="HA43" s="1"/>
      <c r="HB43" s="1"/>
      <c r="HC43" s="1"/>
      <c r="HD43" s="1"/>
      <c r="HE43" s="1"/>
      <c r="HF43" s="1"/>
      <c r="HG43" s="1"/>
      <c r="HI43" s="300"/>
      <c r="HJ43" s="300"/>
      <c r="HK43" s="1"/>
      <c r="HL43" s="1"/>
      <c r="HM43" s="1"/>
      <c r="HN43" s="1"/>
      <c r="HO43" s="1"/>
      <c r="HP43" s="1"/>
      <c r="HQ43" s="1"/>
      <c r="HR43" s="1"/>
      <c r="HS43" s="1"/>
      <c r="HT43" s="1"/>
      <c r="HU43" s="1"/>
      <c r="HV43" s="1"/>
      <c r="HW43" s="1"/>
      <c r="HX43" s="1"/>
      <c r="HY43" s="1"/>
      <c r="HZ43" s="1"/>
      <c r="IA43" s="1"/>
      <c r="IB43" s="1"/>
      <c r="IC43" s="1"/>
      <c r="ID43" s="1"/>
      <c r="IE43" s="1"/>
    </row>
    <row r="44" spans="1:239" ht="15">
      <c r="A44" s="300"/>
      <c r="B44" s="300"/>
      <c r="C44" s="1"/>
      <c r="D44" s="1"/>
      <c r="E44" s="1"/>
      <c r="F44" s="1"/>
      <c r="G44" s="1"/>
      <c r="H44" s="1"/>
      <c r="I44" s="1"/>
      <c r="J44" s="1"/>
      <c r="K44" s="1"/>
      <c r="L44" s="1"/>
      <c r="M44" s="1"/>
      <c r="N44" s="1"/>
      <c r="O44" s="1"/>
      <c r="P44" s="1"/>
      <c r="Q44" s="1"/>
      <c r="R44" s="1"/>
      <c r="S44" s="1"/>
      <c r="T44" s="1"/>
      <c r="U44" s="1"/>
      <c r="V44" s="1"/>
      <c r="W44" s="1"/>
      <c r="Y44" s="300"/>
      <c r="Z44" s="300"/>
      <c r="AA44" s="1"/>
      <c r="AB44" s="1"/>
      <c r="AC44" s="1"/>
      <c r="AD44" s="1"/>
      <c r="AE44" s="1"/>
      <c r="AF44" s="1"/>
      <c r="AG44" s="1"/>
      <c r="AH44" s="1"/>
      <c r="AI44" s="1"/>
      <c r="AJ44" s="1"/>
      <c r="AK44" s="1"/>
      <c r="AL44" s="1"/>
      <c r="AM44" s="1"/>
      <c r="AN44" s="1"/>
      <c r="AO44" s="1"/>
      <c r="AP44" s="1"/>
      <c r="AQ44" s="1"/>
      <c r="AR44" s="1"/>
      <c r="AS44" s="1"/>
      <c r="AT44" s="1"/>
      <c r="AU44" s="1"/>
      <c r="AW44" s="300"/>
      <c r="AX44" s="300"/>
      <c r="AY44" s="1"/>
      <c r="AZ44" s="1"/>
      <c r="BA44" s="1"/>
      <c r="BB44" s="1"/>
      <c r="BC44" s="1"/>
      <c r="BD44" s="1"/>
      <c r="BE44" s="1"/>
      <c r="BF44" s="1"/>
      <c r="BG44" s="1"/>
      <c r="BH44" s="1"/>
      <c r="BI44" s="1"/>
      <c r="BJ44" s="1"/>
      <c r="BK44" s="1"/>
      <c r="BL44" s="1"/>
      <c r="BM44" s="1"/>
      <c r="BN44" s="1"/>
      <c r="BO44" s="1"/>
      <c r="BP44" s="1"/>
      <c r="BQ44" s="1"/>
      <c r="BR44" s="1"/>
      <c r="BS44" s="1"/>
      <c r="BU44" s="300"/>
      <c r="BV44" s="300"/>
      <c r="BW44" s="1"/>
      <c r="BX44" s="1"/>
      <c r="BY44" s="1"/>
      <c r="BZ44" s="1"/>
      <c r="CA44" s="1"/>
      <c r="CB44" s="1"/>
      <c r="CC44" s="1"/>
      <c r="CD44" s="1"/>
      <c r="CE44" s="1"/>
      <c r="CF44" s="1"/>
      <c r="CG44" s="1"/>
      <c r="CH44" s="1"/>
      <c r="CI44" s="1"/>
      <c r="CJ44" s="1"/>
      <c r="CK44" s="1"/>
      <c r="CL44" s="1"/>
      <c r="CM44" s="1"/>
      <c r="CN44" s="1"/>
      <c r="CO44" s="1"/>
      <c r="CP44" s="1"/>
      <c r="CQ44" s="1"/>
      <c r="CS44" s="300"/>
      <c r="CT44" s="300"/>
      <c r="CU44" s="1"/>
      <c r="CV44" s="1"/>
      <c r="CW44" s="1"/>
      <c r="CX44" s="1"/>
      <c r="CY44" s="1"/>
      <c r="CZ44" s="1"/>
      <c r="DA44" s="1"/>
      <c r="DB44" s="1"/>
      <c r="DC44" s="1"/>
      <c r="DD44" s="1"/>
      <c r="DE44" s="1"/>
      <c r="DF44" s="1"/>
      <c r="DG44" s="1"/>
      <c r="DH44" s="1"/>
      <c r="DI44" s="1"/>
      <c r="DJ44" s="1"/>
      <c r="DK44" s="1"/>
      <c r="DL44" s="1"/>
      <c r="DM44" s="1"/>
      <c r="DN44" s="1"/>
      <c r="DO44" s="1"/>
      <c r="DQ44" s="300"/>
      <c r="DR44" s="300"/>
      <c r="DS44" s="1"/>
      <c r="DT44" s="1"/>
      <c r="DU44" s="1"/>
      <c r="DV44" s="1"/>
      <c r="DW44" s="1"/>
      <c r="DX44" s="1"/>
      <c r="DY44" s="1"/>
      <c r="DZ44" s="1"/>
      <c r="EA44" s="1"/>
      <c r="EB44" s="1"/>
      <c r="EC44" s="1"/>
      <c r="ED44" s="1"/>
      <c r="EE44" s="1"/>
      <c r="EF44" s="1"/>
      <c r="EG44" s="1"/>
      <c r="EH44" s="1"/>
      <c r="EI44" s="1"/>
      <c r="EJ44" s="1"/>
      <c r="EK44" s="1"/>
      <c r="EL44" s="1"/>
      <c r="EM44" s="1"/>
      <c r="EO44" s="300"/>
      <c r="EP44" s="300"/>
      <c r="EQ44" s="1"/>
      <c r="ER44" s="1"/>
      <c r="ES44" s="1"/>
      <c r="ET44" s="1"/>
      <c r="EU44" s="1"/>
      <c r="EV44" s="1"/>
      <c r="EW44" s="1"/>
      <c r="EX44" s="1"/>
      <c r="EY44" s="1"/>
      <c r="EZ44" s="1"/>
      <c r="FA44" s="1"/>
      <c r="FB44" s="1"/>
      <c r="FC44" s="1"/>
      <c r="FD44" s="1"/>
      <c r="FE44" s="1"/>
      <c r="FF44" s="1"/>
      <c r="FG44" s="1"/>
      <c r="FH44" s="1"/>
      <c r="FI44" s="1"/>
      <c r="FJ44" s="1"/>
      <c r="FK44" s="1"/>
      <c r="FM44" s="300"/>
      <c r="FN44" s="300"/>
      <c r="FO44" s="1"/>
      <c r="FP44" s="1"/>
      <c r="FQ44" s="1"/>
      <c r="FR44" s="1"/>
      <c r="FS44" s="1"/>
      <c r="FT44" s="1"/>
      <c r="FU44" s="1"/>
      <c r="FV44" s="1"/>
      <c r="FW44" s="1"/>
      <c r="FX44" s="1"/>
      <c r="FY44" s="1"/>
      <c r="FZ44" s="1"/>
      <c r="GA44" s="1"/>
      <c r="GB44" s="1"/>
      <c r="GC44" s="1"/>
      <c r="GD44" s="1"/>
      <c r="GE44" s="1"/>
      <c r="GF44" s="1"/>
      <c r="GG44" s="1"/>
      <c r="GH44" s="1"/>
      <c r="GI44" s="1"/>
      <c r="GK44" s="300"/>
      <c r="GL44" s="300"/>
      <c r="GM44" s="1"/>
      <c r="GN44" s="1"/>
      <c r="GO44" s="1"/>
      <c r="GP44" s="1"/>
      <c r="GQ44" s="1"/>
      <c r="GR44" s="1"/>
      <c r="GS44" s="1"/>
      <c r="GT44" s="1"/>
      <c r="GU44" s="1"/>
      <c r="GV44" s="1"/>
      <c r="GW44" s="1"/>
      <c r="GX44" s="1"/>
      <c r="GY44" s="1"/>
      <c r="GZ44" s="1"/>
      <c r="HA44" s="1"/>
      <c r="HB44" s="1"/>
      <c r="HC44" s="1"/>
      <c r="HD44" s="1"/>
      <c r="HE44" s="1"/>
      <c r="HF44" s="1"/>
      <c r="HG44" s="1"/>
      <c r="HI44" s="300"/>
      <c r="HJ44" s="300"/>
      <c r="HK44" s="1"/>
      <c r="HL44" s="1"/>
      <c r="HM44" s="1"/>
      <c r="HN44" s="1"/>
      <c r="HO44" s="1"/>
      <c r="HP44" s="1"/>
      <c r="HQ44" s="1"/>
      <c r="HR44" s="1"/>
      <c r="HS44" s="1"/>
      <c r="HT44" s="1"/>
      <c r="HU44" s="1"/>
      <c r="HV44" s="1"/>
      <c r="HW44" s="1"/>
      <c r="HX44" s="1"/>
      <c r="HY44" s="1"/>
      <c r="HZ44" s="1"/>
      <c r="IA44" s="1"/>
      <c r="IB44" s="1"/>
      <c r="IC44" s="1"/>
      <c r="ID44" s="1"/>
      <c r="IE44" s="1"/>
    </row>
    <row r="45" spans="1:239" ht="15">
      <c r="A45" s="300"/>
      <c r="B45" s="300"/>
      <c r="C45" s="1"/>
      <c r="D45" s="1"/>
      <c r="E45" s="1"/>
      <c r="F45" s="1"/>
      <c r="G45" s="1"/>
      <c r="H45" s="1"/>
      <c r="I45" s="1"/>
      <c r="J45" s="1"/>
      <c r="K45" s="1"/>
      <c r="L45" s="1"/>
      <c r="M45" s="1"/>
      <c r="N45" s="1"/>
      <c r="O45" s="1"/>
      <c r="P45" s="1"/>
      <c r="Q45" s="1"/>
      <c r="R45" s="1"/>
      <c r="S45" s="1"/>
      <c r="T45" s="1"/>
      <c r="U45" s="1"/>
      <c r="V45" s="1"/>
      <c r="W45" s="1"/>
      <c r="Y45" s="300"/>
      <c r="Z45" s="300"/>
      <c r="AA45" s="1"/>
      <c r="AB45" s="1"/>
      <c r="AC45" s="1"/>
      <c r="AD45" s="1"/>
      <c r="AE45" s="1"/>
      <c r="AF45" s="1"/>
      <c r="AG45" s="1"/>
      <c r="AH45" s="1"/>
      <c r="AI45" s="1"/>
      <c r="AJ45" s="1"/>
      <c r="AK45" s="1"/>
      <c r="AL45" s="1"/>
      <c r="AM45" s="1"/>
      <c r="AN45" s="1"/>
      <c r="AO45" s="1"/>
      <c r="AP45" s="1"/>
      <c r="AQ45" s="1"/>
      <c r="AR45" s="1"/>
      <c r="AS45" s="1"/>
      <c r="AT45" s="1"/>
      <c r="AU45" s="1"/>
      <c r="AW45" s="300"/>
      <c r="AX45" s="300"/>
      <c r="AY45" s="1"/>
      <c r="AZ45" s="1"/>
      <c r="BA45" s="1"/>
      <c r="BB45" s="1"/>
      <c r="BC45" s="1"/>
      <c r="BD45" s="1"/>
      <c r="BE45" s="1"/>
      <c r="BF45" s="1"/>
      <c r="BG45" s="1"/>
      <c r="BH45" s="1"/>
      <c r="BI45" s="1"/>
      <c r="BJ45" s="1"/>
      <c r="BK45" s="1"/>
      <c r="BL45" s="1"/>
      <c r="BM45" s="1"/>
      <c r="BN45" s="1"/>
      <c r="BO45" s="1"/>
      <c r="BP45" s="1"/>
      <c r="BQ45" s="1"/>
      <c r="BR45" s="1"/>
      <c r="BS45" s="1"/>
      <c r="BU45" s="300"/>
      <c r="BV45" s="300"/>
      <c r="BW45" s="1"/>
      <c r="BX45" s="1"/>
      <c r="BY45" s="1"/>
      <c r="BZ45" s="1"/>
      <c r="CA45" s="1"/>
      <c r="CB45" s="1"/>
      <c r="CC45" s="1"/>
      <c r="CD45" s="1"/>
      <c r="CE45" s="1"/>
      <c r="CF45" s="1"/>
      <c r="CG45" s="1"/>
      <c r="CH45" s="1"/>
      <c r="CI45" s="1"/>
      <c r="CJ45" s="1"/>
      <c r="CK45" s="1"/>
      <c r="CL45" s="1"/>
      <c r="CM45" s="1"/>
      <c r="CN45" s="1"/>
      <c r="CO45" s="1"/>
      <c r="CP45" s="1"/>
      <c r="CQ45" s="1"/>
      <c r="CS45" s="300"/>
      <c r="CT45" s="300"/>
      <c r="CU45" s="1"/>
      <c r="CV45" s="1"/>
      <c r="CW45" s="1"/>
      <c r="CX45" s="1"/>
      <c r="CY45" s="1"/>
      <c r="CZ45" s="1"/>
      <c r="DA45" s="1"/>
      <c r="DB45" s="1"/>
      <c r="DC45" s="1"/>
      <c r="DD45" s="1"/>
      <c r="DE45" s="1"/>
      <c r="DF45" s="1"/>
      <c r="DG45" s="1"/>
      <c r="DH45" s="1"/>
      <c r="DI45" s="1"/>
      <c r="DJ45" s="1"/>
      <c r="DK45" s="1"/>
      <c r="DL45" s="1"/>
      <c r="DM45" s="1"/>
      <c r="DN45" s="1"/>
      <c r="DO45" s="1"/>
      <c r="DQ45" s="300"/>
      <c r="DR45" s="300"/>
      <c r="DS45" s="1"/>
      <c r="DT45" s="1"/>
      <c r="DU45" s="1"/>
      <c r="DV45" s="1"/>
      <c r="DW45" s="1"/>
      <c r="DX45" s="1"/>
      <c r="DY45" s="1"/>
      <c r="DZ45" s="1"/>
      <c r="EA45" s="1"/>
      <c r="EB45" s="1"/>
      <c r="EC45" s="1"/>
      <c r="ED45" s="1"/>
      <c r="EE45" s="1"/>
      <c r="EF45" s="1"/>
      <c r="EG45" s="1"/>
      <c r="EH45" s="1"/>
      <c r="EI45" s="1"/>
      <c r="EJ45" s="1"/>
      <c r="EK45" s="1"/>
      <c r="EL45" s="1"/>
      <c r="EM45" s="1"/>
      <c r="EO45" s="300"/>
      <c r="EP45" s="300"/>
      <c r="EQ45" s="1"/>
      <c r="ER45" s="1"/>
      <c r="ES45" s="1"/>
      <c r="ET45" s="1"/>
      <c r="EU45" s="1"/>
      <c r="EV45" s="1"/>
      <c r="EW45" s="1"/>
      <c r="EX45" s="1"/>
      <c r="EY45" s="1"/>
      <c r="EZ45" s="1"/>
      <c r="FA45" s="1"/>
      <c r="FB45" s="1"/>
      <c r="FC45" s="1"/>
      <c r="FD45" s="1"/>
      <c r="FE45" s="1"/>
      <c r="FF45" s="1"/>
      <c r="FG45" s="1"/>
      <c r="FH45" s="1"/>
      <c r="FI45" s="1"/>
      <c r="FJ45" s="1"/>
      <c r="FK45" s="1"/>
      <c r="FM45" s="300"/>
      <c r="FN45" s="300"/>
      <c r="FO45" s="1"/>
      <c r="FP45" s="1"/>
      <c r="FQ45" s="1"/>
      <c r="FR45" s="1"/>
      <c r="FS45" s="1"/>
      <c r="FT45" s="1"/>
      <c r="FU45" s="1"/>
      <c r="FV45" s="1"/>
      <c r="FW45" s="1"/>
      <c r="FX45" s="1"/>
      <c r="FY45" s="1"/>
      <c r="FZ45" s="1"/>
      <c r="GA45" s="1"/>
      <c r="GB45" s="1"/>
      <c r="GC45" s="1"/>
      <c r="GD45" s="1"/>
      <c r="GE45" s="1"/>
      <c r="GF45" s="1"/>
      <c r="GG45" s="1"/>
      <c r="GH45" s="1"/>
      <c r="GI45" s="1"/>
      <c r="GK45" s="300"/>
      <c r="GL45" s="300"/>
      <c r="GM45" s="1"/>
      <c r="GN45" s="1"/>
      <c r="GO45" s="1"/>
      <c r="GP45" s="1"/>
      <c r="GQ45" s="1"/>
      <c r="GR45" s="1"/>
      <c r="GS45" s="1"/>
      <c r="GT45" s="1"/>
      <c r="GU45" s="1"/>
      <c r="GV45" s="1"/>
      <c r="GW45" s="1"/>
      <c r="GX45" s="1"/>
      <c r="GY45" s="1"/>
      <c r="GZ45" s="1"/>
      <c r="HA45" s="1"/>
      <c r="HB45" s="1"/>
      <c r="HC45" s="1"/>
      <c r="HD45" s="1"/>
      <c r="HE45" s="1"/>
      <c r="HF45" s="1"/>
      <c r="HG45" s="1"/>
      <c r="HI45" s="300"/>
      <c r="HJ45" s="300"/>
      <c r="HK45" s="1"/>
      <c r="HL45" s="1"/>
      <c r="HM45" s="1"/>
      <c r="HN45" s="1"/>
      <c r="HO45" s="1"/>
      <c r="HP45" s="1"/>
      <c r="HQ45" s="1"/>
      <c r="HR45" s="1"/>
      <c r="HS45" s="1"/>
      <c r="HT45" s="1"/>
      <c r="HU45" s="1"/>
      <c r="HV45" s="1"/>
      <c r="HW45" s="1"/>
      <c r="HX45" s="1"/>
      <c r="HY45" s="1"/>
      <c r="HZ45" s="1"/>
      <c r="IA45" s="1"/>
      <c r="IB45" s="1"/>
      <c r="IC45" s="1"/>
      <c r="ID45" s="1"/>
      <c r="IE45" s="1"/>
    </row>
    <row r="46" spans="1:239" ht="15">
      <c r="A46" s="300"/>
      <c r="B46" s="300"/>
      <c r="C46" s="1"/>
      <c r="D46" s="1"/>
      <c r="E46" s="1"/>
      <c r="F46" s="1"/>
      <c r="G46" s="1"/>
      <c r="H46" s="1"/>
      <c r="I46" s="1"/>
      <c r="J46" s="1"/>
      <c r="K46" s="1"/>
      <c r="L46" s="1"/>
      <c r="M46" s="1"/>
      <c r="N46" s="1"/>
      <c r="O46" s="1"/>
      <c r="P46" s="1"/>
      <c r="Q46" s="1"/>
      <c r="R46" s="1"/>
      <c r="S46" s="1"/>
      <c r="T46" s="1"/>
      <c r="U46" s="1"/>
      <c r="V46" s="1"/>
      <c r="W46" s="1"/>
      <c r="Y46" s="300"/>
      <c r="Z46" s="300"/>
      <c r="AA46" s="1"/>
      <c r="AB46" s="1"/>
      <c r="AC46" s="1"/>
      <c r="AD46" s="1"/>
      <c r="AE46" s="1"/>
      <c r="AF46" s="1"/>
      <c r="AG46" s="1"/>
      <c r="AH46" s="1"/>
      <c r="AI46" s="1"/>
      <c r="AJ46" s="1"/>
      <c r="AK46" s="1"/>
      <c r="AL46" s="1"/>
      <c r="AM46" s="1"/>
      <c r="AN46" s="1"/>
      <c r="AO46" s="1"/>
      <c r="AP46" s="1"/>
      <c r="AQ46" s="1"/>
      <c r="AR46" s="1"/>
      <c r="AS46" s="1"/>
      <c r="AT46" s="1"/>
      <c r="AU46" s="1"/>
      <c r="AW46" s="300"/>
      <c r="AX46" s="300"/>
      <c r="AY46" s="1"/>
      <c r="AZ46" s="1"/>
      <c r="BA46" s="1"/>
      <c r="BB46" s="1"/>
      <c r="BC46" s="1"/>
      <c r="BD46" s="1"/>
      <c r="BE46" s="1"/>
      <c r="BF46" s="1"/>
      <c r="BG46" s="1"/>
      <c r="BH46" s="1"/>
      <c r="BI46" s="1"/>
      <c r="BJ46" s="1"/>
      <c r="BK46" s="1"/>
      <c r="BL46" s="1"/>
      <c r="BM46" s="1"/>
      <c r="BN46" s="1"/>
      <c r="BO46" s="1"/>
      <c r="BP46" s="1"/>
      <c r="BQ46" s="1"/>
      <c r="BR46" s="1"/>
      <c r="BS46" s="1"/>
      <c r="BU46" s="300"/>
      <c r="BV46" s="300"/>
      <c r="BW46" s="1"/>
      <c r="BX46" s="1"/>
      <c r="BY46" s="1"/>
      <c r="BZ46" s="1"/>
      <c r="CA46" s="1"/>
      <c r="CB46" s="1"/>
      <c r="CC46" s="1"/>
      <c r="CD46" s="1"/>
      <c r="CE46" s="1"/>
      <c r="CF46" s="1"/>
      <c r="CG46" s="1"/>
      <c r="CH46" s="1"/>
      <c r="CI46" s="1"/>
      <c r="CJ46" s="1"/>
      <c r="CK46" s="1"/>
      <c r="CL46" s="1"/>
      <c r="CM46" s="1"/>
      <c r="CN46" s="1"/>
      <c r="CO46" s="1"/>
      <c r="CP46" s="1"/>
      <c r="CQ46" s="1"/>
      <c r="CS46" s="300"/>
      <c r="CT46" s="300"/>
      <c r="CU46" s="1"/>
      <c r="CV46" s="1"/>
      <c r="CW46" s="1"/>
      <c r="CX46" s="1"/>
      <c r="CY46" s="1"/>
      <c r="CZ46" s="1"/>
      <c r="DA46" s="1"/>
      <c r="DB46" s="1"/>
      <c r="DC46" s="1"/>
      <c r="DD46" s="1"/>
      <c r="DE46" s="1"/>
      <c r="DF46" s="1"/>
      <c r="DG46" s="1"/>
      <c r="DH46" s="1"/>
      <c r="DI46" s="1"/>
      <c r="DJ46" s="1"/>
      <c r="DK46" s="1"/>
      <c r="DL46" s="1"/>
      <c r="DM46" s="1"/>
      <c r="DN46" s="1"/>
      <c r="DO46" s="1"/>
      <c r="DQ46" s="300"/>
      <c r="DR46" s="300"/>
      <c r="DS46" s="1"/>
      <c r="DT46" s="1"/>
      <c r="DU46" s="1"/>
      <c r="DV46" s="1"/>
      <c r="DW46" s="1"/>
      <c r="DX46" s="1"/>
      <c r="DY46" s="1"/>
      <c r="DZ46" s="1"/>
      <c r="EA46" s="1"/>
      <c r="EB46" s="1"/>
      <c r="EC46" s="1"/>
      <c r="ED46" s="1"/>
      <c r="EE46" s="1"/>
      <c r="EF46" s="1"/>
      <c r="EG46" s="1"/>
      <c r="EH46" s="1"/>
      <c r="EI46" s="1"/>
      <c r="EJ46" s="1"/>
      <c r="EK46" s="1"/>
      <c r="EL46" s="1"/>
      <c r="EM46" s="1"/>
      <c r="EO46" s="300"/>
      <c r="EP46" s="300"/>
      <c r="EQ46" s="1"/>
      <c r="ER46" s="1"/>
      <c r="ES46" s="1"/>
      <c r="ET46" s="1"/>
      <c r="EU46" s="1"/>
      <c r="EV46" s="1"/>
      <c r="EW46" s="1"/>
      <c r="EX46" s="1"/>
      <c r="EY46" s="1"/>
      <c r="EZ46" s="1"/>
      <c r="FA46" s="1"/>
      <c r="FB46" s="1"/>
      <c r="FC46" s="1"/>
      <c r="FD46" s="1"/>
      <c r="FE46" s="1"/>
      <c r="FF46" s="1"/>
      <c r="FG46" s="1"/>
      <c r="FH46" s="1"/>
      <c r="FI46" s="1"/>
      <c r="FJ46" s="1"/>
      <c r="FK46" s="1"/>
      <c r="FM46" s="300"/>
      <c r="FN46" s="300"/>
      <c r="FO46" s="1"/>
      <c r="FP46" s="1"/>
      <c r="FQ46" s="1"/>
      <c r="FR46" s="1"/>
      <c r="FS46" s="1"/>
      <c r="FT46" s="1"/>
      <c r="FU46" s="1"/>
      <c r="FV46" s="1"/>
      <c r="FW46" s="1"/>
      <c r="FX46" s="1"/>
      <c r="FY46" s="1"/>
      <c r="FZ46" s="1"/>
      <c r="GA46" s="1"/>
      <c r="GB46" s="1"/>
      <c r="GC46" s="1"/>
      <c r="GD46" s="1"/>
      <c r="GE46" s="1"/>
      <c r="GF46" s="1"/>
      <c r="GG46" s="1"/>
      <c r="GH46" s="1"/>
      <c r="GI46" s="1"/>
      <c r="GK46" s="300"/>
      <c r="GL46" s="300"/>
      <c r="GM46" s="1"/>
      <c r="GN46" s="1"/>
      <c r="GO46" s="1"/>
      <c r="GP46" s="1"/>
      <c r="GQ46" s="1"/>
      <c r="GR46" s="1"/>
      <c r="GS46" s="1"/>
      <c r="GT46" s="1"/>
      <c r="GU46" s="1"/>
      <c r="GV46" s="1"/>
      <c r="GW46" s="1"/>
      <c r="GX46" s="1"/>
      <c r="GY46" s="1"/>
      <c r="GZ46" s="1"/>
      <c r="HA46" s="1"/>
      <c r="HB46" s="1"/>
      <c r="HC46" s="1"/>
      <c r="HD46" s="1"/>
      <c r="HE46" s="1"/>
      <c r="HF46" s="1"/>
      <c r="HG46" s="1"/>
      <c r="HI46" s="300"/>
      <c r="HJ46" s="300"/>
      <c r="HK46" s="1"/>
      <c r="HL46" s="1"/>
      <c r="HM46" s="1"/>
      <c r="HN46" s="1"/>
      <c r="HO46" s="1"/>
      <c r="HP46" s="1"/>
      <c r="HQ46" s="1"/>
      <c r="HR46" s="1"/>
      <c r="HS46" s="1"/>
      <c r="HT46" s="1"/>
      <c r="HU46" s="1"/>
      <c r="HV46" s="1"/>
      <c r="HW46" s="1"/>
      <c r="HX46" s="1"/>
      <c r="HY46" s="1"/>
      <c r="HZ46" s="1"/>
      <c r="IA46" s="1"/>
      <c r="IB46" s="1"/>
      <c r="IC46" s="1"/>
      <c r="ID46" s="1"/>
      <c r="IE46" s="1"/>
    </row>
    <row r="47" spans="1:239" ht="15">
      <c r="A47" s="300"/>
      <c r="B47" s="300"/>
      <c r="C47" s="1"/>
      <c r="D47" s="1"/>
      <c r="E47" s="1"/>
      <c r="F47" s="1"/>
      <c r="G47" s="1"/>
      <c r="H47" s="1"/>
      <c r="I47" s="1"/>
      <c r="J47" s="1"/>
      <c r="K47" s="1"/>
      <c r="L47" s="1"/>
      <c r="M47" s="1"/>
      <c r="N47" s="1"/>
      <c r="O47" s="1"/>
      <c r="P47" s="1"/>
      <c r="Q47" s="1"/>
      <c r="R47" s="1"/>
      <c r="S47" s="1"/>
      <c r="T47" s="1"/>
      <c r="U47" s="1"/>
      <c r="V47" s="1"/>
      <c r="W47" s="1"/>
      <c r="Y47" s="300"/>
      <c r="Z47" s="300"/>
      <c r="AA47" s="1"/>
      <c r="AB47" s="1"/>
      <c r="AC47" s="1"/>
      <c r="AD47" s="1"/>
      <c r="AE47" s="1"/>
      <c r="AF47" s="1"/>
      <c r="AG47" s="1"/>
      <c r="AH47" s="1"/>
      <c r="AI47" s="1"/>
      <c r="AJ47" s="1"/>
      <c r="AK47" s="1"/>
      <c r="AL47" s="1"/>
      <c r="AM47" s="1"/>
      <c r="AN47" s="1"/>
      <c r="AO47" s="1"/>
      <c r="AP47" s="1"/>
      <c r="AQ47" s="1"/>
      <c r="AR47" s="1"/>
      <c r="AS47" s="1"/>
      <c r="AT47" s="1"/>
      <c r="AU47" s="1"/>
      <c r="AW47" s="300"/>
      <c r="AX47" s="300"/>
      <c r="AY47" s="1"/>
      <c r="AZ47" s="1"/>
      <c r="BA47" s="1"/>
      <c r="BB47" s="1"/>
      <c r="BC47" s="1"/>
      <c r="BD47" s="1"/>
      <c r="BE47" s="1"/>
      <c r="BF47" s="1"/>
      <c r="BG47" s="1"/>
      <c r="BH47" s="1"/>
      <c r="BI47" s="1"/>
      <c r="BJ47" s="1"/>
      <c r="BK47" s="1"/>
      <c r="BL47" s="1"/>
      <c r="BM47" s="1"/>
      <c r="BN47" s="1"/>
      <c r="BO47" s="1"/>
      <c r="BP47" s="1"/>
      <c r="BQ47" s="1"/>
      <c r="BR47" s="1"/>
      <c r="BS47" s="1"/>
      <c r="BU47" s="300"/>
      <c r="BV47" s="300"/>
      <c r="BW47" s="1"/>
      <c r="BX47" s="1"/>
      <c r="BY47" s="1"/>
      <c r="BZ47" s="1"/>
      <c r="CA47" s="1"/>
      <c r="CB47" s="1"/>
      <c r="CC47" s="1"/>
      <c r="CD47" s="1"/>
      <c r="CE47" s="1"/>
      <c r="CF47" s="1"/>
      <c r="CG47" s="1"/>
      <c r="CH47" s="1"/>
      <c r="CI47" s="1"/>
      <c r="CJ47" s="1"/>
      <c r="CK47" s="1"/>
      <c r="CL47" s="1"/>
      <c r="CM47" s="1"/>
      <c r="CN47" s="1"/>
      <c r="CO47" s="1"/>
      <c r="CP47" s="1"/>
      <c r="CQ47" s="1"/>
      <c r="CS47" s="300"/>
      <c r="CT47" s="300"/>
      <c r="CU47" s="1"/>
      <c r="CV47" s="1"/>
      <c r="CW47" s="1"/>
      <c r="CX47" s="1"/>
      <c r="CY47" s="1"/>
      <c r="CZ47" s="1"/>
      <c r="DA47" s="1"/>
      <c r="DB47" s="1"/>
      <c r="DC47" s="1"/>
      <c r="DD47" s="1"/>
      <c r="DE47" s="1"/>
      <c r="DF47" s="1"/>
      <c r="DG47" s="1"/>
      <c r="DH47" s="1"/>
      <c r="DI47" s="1"/>
      <c r="DJ47" s="1"/>
      <c r="DK47" s="1"/>
      <c r="DL47" s="1"/>
      <c r="DM47" s="1"/>
      <c r="DN47" s="1"/>
      <c r="DO47" s="1"/>
      <c r="DQ47" s="300"/>
      <c r="DR47" s="300"/>
      <c r="DS47" s="1"/>
      <c r="DT47" s="1"/>
      <c r="DU47" s="1"/>
      <c r="DV47" s="1"/>
      <c r="DW47" s="1"/>
      <c r="DX47" s="1"/>
      <c r="DY47" s="1"/>
      <c r="DZ47" s="1"/>
      <c r="EA47" s="1"/>
      <c r="EB47" s="1"/>
      <c r="EC47" s="1"/>
      <c r="ED47" s="1"/>
      <c r="EE47" s="1"/>
      <c r="EF47" s="1"/>
      <c r="EG47" s="1"/>
      <c r="EH47" s="1"/>
      <c r="EI47" s="1"/>
      <c r="EJ47" s="1"/>
      <c r="EK47" s="1"/>
      <c r="EL47" s="1"/>
      <c r="EM47" s="1"/>
      <c r="EO47" s="300"/>
      <c r="EP47" s="300"/>
      <c r="EQ47" s="1"/>
      <c r="ER47" s="1"/>
      <c r="ES47" s="1"/>
      <c r="ET47" s="1"/>
      <c r="EU47" s="1"/>
      <c r="EV47" s="1"/>
      <c r="EW47" s="1"/>
      <c r="EX47" s="1"/>
      <c r="EY47" s="1"/>
      <c r="EZ47" s="1"/>
      <c r="FA47" s="1"/>
      <c r="FB47" s="1"/>
      <c r="FC47" s="1"/>
      <c r="FD47" s="1"/>
      <c r="FE47" s="1"/>
      <c r="FF47" s="1"/>
      <c r="FG47" s="1"/>
      <c r="FH47" s="1"/>
      <c r="FI47" s="1"/>
      <c r="FJ47" s="1"/>
      <c r="FK47" s="1"/>
      <c r="FM47" s="300"/>
      <c r="FN47" s="300"/>
      <c r="FO47" s="1"/>
      <c r="FP47" s="1"/>
      <c r="FQ47" s="1"/>
      <c r="FR47" s="1"/>
      <c r="FS47" s="1"/>
      <c r="FT47" s="1"/>
      <c r="FU47" s="1"/>
      <c r="FV47" s="1"/>
      <c r="FW47" s="1"/>
      <c r="FX47" s="1"/>
      <c r="FY47" s="1"/>
      <c r="FZ47" s="1"/>
      <c r="GA47" s="1"/>
      <c r="GB47" s="1"/>
      <c r="GC47" s="1"/>
      <c r="GD47" s="1"/>
      <c r="GE47" s="1"/>
      <c r="GF47" s="1"/>
      <c r="GG47" s="1"/>
      <c r="GH47" s="1"/>
      <c r="GI47" s="1"/>
      <c r="GK47" s="300"/>
      <c r="GL47" s="300"/>
      <c r="GM47" s="1"/>
      <c r="GN47" s="1"/>
      <c r="GO47" s="1"/>
      <c r="GP47" s="1"/>
      <c r="GQ47" s="1"/>
      <c r="GR47" s="1"/>
      <c r="GS47" s="1"/>
      <c r="GT47" s="1"/>
      <c r="GU47" s="1"/>
      <c r="GV47" s="1"/>
      <c r="GW47" s="1"/>
      <c r="GX47" s="1"/>
      <c r="GY47" s="1"/>
      <c r="GZ47" s="1"/>
      <c r="HA47" s="1"/>
      <c r="HB47" s="1"/>
      <c r="HC47" s="1"/>
      <c r="HD47" s="1"/>
      <c r="HE47" s="1"/>
      <c r="HF47" s="1"/>
      <c r="HG47" s="1"/>
      <c r="HI47" s="300"/>
      <c r="HJ47" s="300"/>
      <c r="HK47" s="1"/>
      <c r="HL47" s="1"/>
      <c r="HM47" s="1"/>
      <c r="HN47" s="1"/>
      <c r="HO47" s="1"/>
      <c r="HP47" s="1"/>
      <c r="HQ47" s="1"/>
      <c r="HR47" s="1"/>
      <c r="HS47" s="1"/>
      <c r="HT47" s="1"/>
      <c r="HU47" s="1"/>
      <c r="HV47" s="1"/>
      <c r="HW47" s="1"/>
      <c r="HX47" s="1"/>
      <c r="HY47" s="1"/>
      <c r="HZ47" s="1"/>
      <c r="IA47" s="1"/>
      <c r="IB47" s="1"/>
      <c r="IC47" s="1"/>
      <c r="ID47" s="1"/>
      <c r="IE47" s="1"/>
    </row>
    <row r="48" spans="1:239" ht="15">
      <c r="A48" s="303"/>
      <c r="B48" s="303"/>
      <c r="C48" s="1"/>
      <c r="D48" s="1"/>
      <c r="E48" s="1"/>
      <c r="F48" s="1"/>
      <c r="G48" s="1"/>
      <c r="H48" s="1"/>
      <c r="I48" s="1"/>
      <c r="J48" s="1"/>
      <c r="K48" s="1"/>
      <c r="L48" s="1"/>
      <c r="M48" s="1"/>
      <c r="N48" s="1"/>
      <c r="O48" s="1"/>
      <c r="P48" s="1"/>
      <c r="Q48" s="1"/>
      <c r="R48" s="1"/>
      <c r="S48" s="1"/>
      <c r="T48" s="1"/>
      <c r="U48" s="1"/>
      <c r="V48" s="1"/>
      <c r="W48" s="1"/>
      <c r="Y48" s="303"/>
      <c r="Z48" s="303"/>
      <c r="AA48" s="1"/>
      <c r="AB48" s="1"/>
      <c r="AC48" s="1"/>
      <c r="AD48" s="1"/>
      <c r="AE48" s="1"/>
      <c r="AF48" s="1"/>
      <c r="AG48" s="1"/>
      <c r="AH48" s="1"/>
      <c r="AI48" s="1"/>
      <c r="AJ48" s="1"/>
      <c r="AK48" s="1"/>
      <c r="AL48" s="1"/>
      <c r="AM48" s="1"/>
      <c r="AN48" s="1"/>
      <c r="AO48" s="1"/>
      <c r="AP48" s="1"/>
      <c r="AQ48" s="1"/>
      <c r="AR48" s="1"/>
      <c r="AS48" s="1"/>
      <c r="AT48" s="1"/>
      <c r="AU48" s="1"/>
      <c r="AW48" s="303"/>
      <c r="AX48" s="303"/>
      <c r="AY48" s="1"/>
      <c r="AZ48" s="1"/>
      <c r="BA48" s="1"/>
      <c r="BB48" s="1"/>
      <c r="BC48" s="1"/>
      <c r="BD48" s="1"/>
      <c r="BE48" s="1"/>
      <c r="BF48" s="1"/>
      <c r="BG48" s="1"/>
      <c r="BH48" s="1"/>
      <c r="BI48" s="1"/>
      <c r="BJ48" s="1"/>
      <c r="BK48" s="1"/>
      <c r="BL48" s="1"/>
      <c r="BM48" s="1"/>
      <c r="BN48" s="1"/>
      <c r="BO48" s="1"/>
      <c r="BP48" s="1"/>
      <c r="BQ48" s="1"/>
      <c r="BR48" s="1"/>
      <c r="BS48" s="1"/>
      <c r="BU48" s="303"/>
      <c r="BV48" s="303"/>
      <c r="BW48" s="1"/>
      <c r="BX48" s="1"/>
      <c r="BY48" s="1"/>
      <c r="BZ48" s="1"/>
      <c r="CA48" s="1"/>
      <c r="CB48" s="1"/>
      <c r="CC48" s="1"/>
      <c r="CD48" s="1"/>
      <c r="CE48" s="1"/>
      <c r="CF48" s="1"/>
      <c r="CG48" s="1"/>
      <c r="CH48" s="1"/>
      <c r="CI48" s="1"/>
      <c r="CJ48" s="1"/>
      <c r="CK48" s="1"/>
      <c r="CL48" s="1"/>
      <c r="CM48" s="1"/>
      <c r="CN48" s="1"/>
      <c r="CO48" s="1"/>
      <c r="CP48" s="1"/>
      <c r="CQ48" s="1"/>
      <c r="CS48" s="303"/>
      <c r="CT48" s="303"/>
      <c r="CU48" s="1"/>
      <c r="CV48" s="1"/>
      <c r="CW48" s="1"/>
      <c r="CX48" s="1"/>
      <c r="CY48" s="1"/>
      <c r="CZ48" s="1"/>
      <c r="DA48" s="1"/>
      <c r="DB48" s="1"/>
      <c r="DC48" s="1"/>
      <c r="DD48" s="1"/>
      <c r="DE48" s="1"/>
      <c r="DF48" s="1"/>
      <c r="DG48" s="1"/>
      <c r="DH48" s="1"/>
      <c r="DI48" s="1"/>
      <c r="DJ48" s="1"/>
      <c r="DK48" s="1"/>
      <c r="DL48" s="1"/>
      <c r="DM48" s="1"/>
      <c r="DN48" s="1"/>
      <c r="DO48" s="1"/>
      <c r="DQ48" s="303"/>
      <c r="DR48" s="303"/>
      <c r="DS48" s="1"/>
      <c r="DT48" s="1"/>
      <c r="DU48" s="1"/>
      <c r="DV48" s="1"/>
      <c r="DW48" s="1"/>
      <c r="DX48" s="1"/>
      <c r="DY48" s="1"/>
      <c r="DZ48" s="1"/>
      <c r="EA48" s="1"/>
      <c r="EB48" s="1"/>
      <c r="EC48" s="1"/>
      <c r="ED48" s="1"/>
      <c r="EE48" s="1"/>
      <c r="EF48" s="1"/>
      <c r="EG48" s="1"/>
      <c r="EH48" s="1"/>
      <c r="EI48" s="1"/>
      <c r="EJ48" s="1"/>
      <c r="EK48" s="1"/>
      <c r="EL48" s="1"/>
      <c r="EM48" s="1"/>
      <c r="EO48" s="303"/>
      <c r="EP48" s="303"/>
      <c r="EQ48" s="1"/>
      <c r="ER48" s="1"/>
      <c r="ES48" s="1"/>
      <c r="ET48" s="1"/>
      <c r="EU48" s="1"/>
      <c r="EV48" s="1"/>
      <c r="EW48" s="1"/>
      <c r="EX48" s="1"/>
      <c r="EY48" s="1"/>
      <c r="EZ48" s="1"/>
      <c r="FA48" s="1"/>
      <c r="FB48" s="1"/>
      <c r="FC48" s="1"/>
      <c r="FD48" s="1"/>
      <c r="FE48" s="1"/>
      <c r="FF48" s="1"/>
      <c r="FG48" s="1"/>
      <c r="FH48" s="1"/>
      <c r="FI48" s="1"/>
      <c r="FJ48" s="1"/>
      <c r="FK48" s="1"/>
      <c r="FM48" s="303"/>
      <c r="FN48" s="303"/>
      <c r="FO48" s="1"/>
      <c r="FP48" s="1"/>
      <c r="FQ48" s="1"/>
      <c r="FR48" s="1"/>
      <c r="FS48" s="1"/>
      <c r="FT48" s="1"/>
      <c r="FU48" s="1"/>
      <c r="FV48" s="1"/>
      <c r="FW48" s="1"/>
      <c r="FX48" s="1"/>
      <c r="FY48" s="1"/>
      <c r="FZ48" s="1"/>
      <c r="GA48" s="1"/>
      <c r="GB48" s="1"/>
      <c r="GC48" s="1"/>
      <c r="GD48" s="1"/>
      <c r="GE48" s="1"/>
      <c r="GF48" s="1"/>
      <c r="GG48" s="1"/>
      <c r="GH48" s="1"/>
      <c r="GI48" s="1"/>
      <c r="GK48" s="303"/>
      <c r="GL48" s="303"/>
      <c r="GM48" s="1"/>
      <c r="GN48" s="1"/>
      <c r="GO48" s="1"/>
      <c r="GP48" s="1"/>
      <c r="GQ48" s="1"/>
      <c r="GR48" s="1"/>
      <c r="GS48" s="1"/>
      <c r="GT48" s="1"/>
      <c r="GU48" s="1"/>
      <c r="GV48" s="1"/>
      <c r="GW48" s="1"/>
      <c r="GX48" s="1"/>
      <c r="GY48" s="1"/>
      <c r="GZ48" s="1"/>
      <c r="HA48" s="1"/>
      <c r="HB48" s="1"/>
      <c r="HC48" s="1"/>
      <c r="HD48" s="1"/>
      <c r="HE48" s="1"/>
      <c r="HF48" s="1"/>
      <c r="HG48" s="1"/>
      <c r="HI48" s="303"/>
      <c r="HJ48" s="303"/>
      <c r="HK48" s="1"/>
      <c r="HL48" s="1"/>
      <c r="HM48" s="1"/>
      <c r="HN48" s="1"/>
      <c r="HO48" s="1"/>
      <c r="HP48" s="1"/>
      <c r="HQ48" s="1"/>
      <c r="HR48" s="1"/>
      <c r="HS48" s="1"/>
      <c r="HT48" s="1"/>
      <c r="HU48" s="1"/>
      <c r="HV48" s="1"/>
      <c r="HW48" s="1"/>
      <c r="HX48" s="1"/>
      <c r="HY48" s="1"/>
      <c r="HZ48" s="1"/>
      <c r="IA48" s="1"/>
      <c r="IB48" s="1"/>
      <c r="IC48" s="1"/>
      <c r="ID48" s="1"/>
      <c r="IE48" s="1"/>
    </row>
  </sheetData>
  <mergeCells count="360">
    <mergeCell ref="HI47:HJ47"/>
    <mergeCell ref="A48:B48"/>
    <mergeCell ref="Y48:Z48"/>
    <mergeCell ref="AW48:AX48"/>
    <mergeCell ref="BU48:BV48"/>
    <mergeCell ref="CS48:CT48"/>
    <mergeCell ref="DQ48:DR48"/>
    <mergeCell ref="EO48:EP48"/>
    <mergeCell ref="FM48:FN48"/>
    <mergeCell ref="GK48:GL48"/>
    <mergeCell ref="HI48:HJ48"/>
    <mergeCell ref="A47:B47"/>
    <mergeCell ref="Y47:Z47"/>
    <mergeCell ref="AW47:AX47"/>
    <mergeCell ref="BU47:BV47"/>
    <mergeCell ref="CS47:CT47"/>
    <mergeCell ref="DQ47:DR47"/>
    <mergeCell ref="EO47:EP47"/>
    <mergeCell ref="FM47:FN47"/>
    <mergeCell ref="GK47:GL47"/>
    <mergeCell ref="HI45:HJ45"/>
    <mergeCell ref="A46:B46"/>
    <mergeCell ref="Y46:Z46"/>
    <mergeCell ref="AW46:AX46"/>
    <mergeCell ref="BU46:BV46"/>
    <mergeCell ref="CS46:CT46"/>
    <mergeCell ref="DQ46:DR46"/>
    <mergeCell ref="EO46:EP46"/>
    <mergeCell ref="FM46:FN46"/>
    <mergeCell ref="GK46:GL46"/>
    <mergeCell ref="HI46:HJ46"/>
    <mergeCell ref="A45:B45"/>
    <mergeCell ref="Y45:Z45"/>
    <mergeCell ref="AW45:AX45"/>
    <mergeCell ref="BU45:BV45"/>
    <mergeCell ref="CS45:CT45"/>
    <mergeCell ref="DQ45:DR45"/>
    <mergeCell ref="EO45:EP45"/>
    <mergeCell ref="FM45:FN45"/>
    <mergeCell ref="GK45:GL45"/>
    <mergeCell ref="HI43:HJ43"/>
    <mergeCell ref="A44:B44"/>
    <mergeCell ref="Y44:Z44"/>
    <mergeCell ref="AW44:AX44"/>
    <mergeCell ref="BU44:BV44"/>
    <mergeCell ref="CS44:CT44"/>
    <mergeCell ref="DQ44:DR44"/>
    <mergeCell ref="EO44:EP44"/>
    <mergeCell ref="FM44:FN44"/>
    <mergeCell ref="GK44:GL44"/>
    <mergeCell ref="HI44:HJ44"/>
    <mergeCell ref="A43:B43"/>
    <mergeCell ref="Y43:Z43"/>
    <mergeCell ref="AW43:AX43"/>
    <mergeCell ref="BU43:BV43"/>
    <mergeCell ref="CS43:CT43"/>
    <mergeCell ref="DQ43:DR43"/>
    <mergeCell ref="EO43:EP43"/>
    <mergeCell ref="FM43:FN43"/>
    <mergeCell ref="GK43:GL43"/>
    <mergeCell ref="HI41:HJ41"/>
    <mergeCell ref="A42:B42"/>
    <mergeCell ref="Y42:Z42"/>
    <mergeCell ref="AW42:AX42"/>
    <mergeCell ref="BU42:BV42"/>
    <mergeCell ref="CS42:CT42"/>
    <mergeCell ref="DQ42:DR42"/>
    <mergeCell ref="EO42:EP42"/>
    <mergeCell ref="FM42:FN42"/>
    <mergeCell ref="GK42:GL42"/>
    <mergeCell ref="HI42:HJ42"/>
    <mergeCell ref="A41:B41"/>
    <mergeCell ref="Y41:Z41"/>
    <mergeCell ref="AW41:AX41"/>
    <mergeCell ref="BU41:BV41"/>
    <mergeCell ref="CS41:CT41"/>
    <mergeCell ref="DQ41:DR41"/>
    <mergeCell ref="EO41:EP41"/>
    <mergeCell ref="FM41:FN41"/>
    <mergeCell ref="GK41:GL41"/>
    <mergeCell ref="HI39:HJ39"/>
    <mergeCell ref="A40:B40"/>
    <mergeCell ref="Y40:Z40"/>
    <mergeCell ref="AW40:AX40"/>
    <mergeCell ref="BU40:BV40"/>
    <mergeCell ref="CS40:CT40"/>
    <mergeCell ref="DQ40:DR40"/>
    <mergeCell ref="EO40:EP40"/>
    <mergeCell ref="FM40:FN40"/>
    <mergeCell ref="GK40:GL40"/>
    <mergeCell ref="HI40:HJ40"/>
    <mergeCell ref="A39:B39"/>
    <mergeCell ref="Y39:Z39"/>
    <mergeCell ref="AW39:AX39"/>
    <mergeCell ref="BU39:BV39"/>
    <mergeCell ref="CS39:CT39"/>
    <mergeCell ref="DQ39:DR39"/>
    <mergeCell ref="EO39:EP39"/>
    <mergeCell ref="FM39:FN39"/>
    <mergeCell ref="GK39:GL39"/>
    <mergeCell ref="HI37:HJ37"/>
    <mergeCell ref="A38:B38"/>
    <mergeCell ref="Y38:Z38"/>
    <mergeCell ref="AW38:AX38"/>
    <mergeCell ref="BU38:BV38"/>
    <mergeCell ref="CS38:CT38"/>
    <mergeCell ref="DQ38:DR38"/>
    <mergeCell ref="EO38:EP38"/>
    <mergeCell ref="FM38:FN38"/>
    <mergeCell ref="GK38:GL38"/>
    <mergeCell ref="HI38:HJ38"/>
    <mergeCell ref="A37:B37"/>
    <mergeCell ref="Y37:Z37"/>
    <mergeCell ref="AW37:AX37"/>
    <mergeCell ref="BU37:BV37"/>
    <mergeCell ref="CS37:CT37"/>
    <mergeCell ref="DQ37:DR37"/>
    <mergeCell ref="EO37:EP37"/>
    <mergeCell ref="FM37:FN37"/>
    <mergeCell ref="GK37:GL37"/>
    <mergeCell ref="HI35:HJ35"/>
    <mergeCell ref="A36:B36"/>
    <mergeCell ref="Y36:Z36"/>
    <mergeCell ref="AW36:AX36"/>
    <mergeCell ref="BU36:BV36"/>
    <mergeCell ref="CS36:CT36"/>
    <mergeCell ref="DQ36:DR36"/>
    <mergeCell ref="EO36:EP36"/>
    <mergeCell ref="FM36:FN36"/>
    <mergeCell ref="GK36:GL36"/>
    <mergeCell ref="HI36:HJ36"/>
    <mergeCell ref="A35:B35"/>
    <mergeCell ref="Y35:Z35"/>
    <mergeCell ref="AW35:AX35"/>
    <mergeCell ref="BU35:BV35"/>
    <mergeCell ref="CS35:CT35"/>
    <mergeCell ref="DQ35:DR35"/>
    <mergeCell ref="EO35:EP35"/>
    <mergeCell ref="FM35:FN35"/>
    <mergeCell ref="GK35:GL35"/>
    <mergeCell ref="HI33:HJ33"/>
    <mergeCell ref="A34:B34"/>
    <mergeCell ref="Y34:Z34"/>
    <mergeCell ref="AW34:AX34"/>
    <mergeCell ref="BU34:BV34"/>
    <mergeCell ref="CS34:CT34"/>
    <mergeCell ref="DQ34:DR34"/>
    <mergeCell ref="EO34:EP34"/>
    <mergeCell ref="FM34:FN34"/>
    <mergeCell ref="GK34:GL34"/>
    <mergeCell ref="HI34:HJ34"/>
    <mergeCell ref="A33:B33"/>
    <mergeCell ref="Y33:Z33"/>
    <mergeCell ref="AW33:AX33"/>
    <mergeCell ref="BU33:BV33"/>
    <mergeCell ref="CS33:CT33"/>
    <mergeCell ref="DQ33:DR33"/>
    <mergeCell ref="EO33:EP33"/>
    <mergeCell ref="FM33:FN33"/>
    <mergeCell ref="GK33:GL33"/>
    <mergeCell ref="HI31:HJ31"/>
    <mergeCell ref="A32:B32"/>
    <mergeCell ref="Y32:Z32"/>
    <mergeCell ref="AW32:AX32"/>
    <mergeCell ref="BU32:BV32"/>
    <mergeCell ref="CS32:CT32"/>
    <mergeCell ref="DQ32:DR32"/>
    <mergeCell ref="EO32:EP32"/>
    <mergeCell ref="FM32:FN32"/>
    <mergeCell ref="GK32:GL32"/>
    <mergeCell ref="HI32:HJ32"/>
    <mergeCell ref="A31:B31"/>
    <mergeCell ref="Y31:Z31"/>
    <mergeCell ref="AW31:AX31"/>
    <mergeCell ref="BU31:BV31"/>
    <mergeCell ref="CS31:CT31"/>
    <mergeCell ref="DQ31:DR31"/>
    <mergeCell ref="EO31:EP31"/>
    <mergeCell ref="FM31:FN31"/>
    <mergeCell ref="GK31:GL31"/>
    <mergeCell ref="HI29:HJ29"/>
    <mergeCell ref="A30:B30"/>
    <mergeCell ref="Y30:Z30"/>
    <mergeCell ref="AW30:AX30"/>
    <mergeCell ref="BU30:BV30"/>
    <mergeCell ref="CS30:CT30"/>
    <mergeCell ref="DQ30:DR30"/>
    <mergeCell ref="EO30:EP30"/>
    <mergeCell ref="FM30:FN30"/>
    <mergeCell ref="GK30:GL30"/>
    <mergeCell ref="HI30:HJ30"/>
    <mergeCell ref="A29:B29"/>
    <mergeCell ref="Y29:Z29"/>
    <mergeCell ref="AW29:AX29"/>
    <mergeCell ref="BU29:BV29"/>
    <mergeCell ref="CS29:CT29"/>
    <mergeCell ref="DQ29:DR29"/>
    <mergeCell ref="EO29:EP29"/>
    <mergeCell ref="FM29:FN29"/>
    <mergeCell ref="GK29:GL29"/>
    <mergeCell ref="HI27:HJ27"/>
    <mergeCell ref="A28:B28"/>
    <mergeCell ref="Y28:Z28"/>
    <mergeCell ref="AW28:AX28"/>
    <mergeCell ref="BU28:BV28"/>
    <mergeCell ref="CS28:CT28"/>
    <mergeCell ref="DQ28:DR28"/>
    <mergeCell ref="EO28:EP28"/>
    <mergeCell ref="FM28:FN28"/>
    <mergeCell ref="GK28:GL28"/>
    <mergeCell ref="HI28:HJ28"/>
    <mergeCell ref="A27:B27"/>
    <mergeCell ref="Y27:Z27"/>
    <mergeCell ref="AW27:AX27"/>
    <mergeCell ref="BU27:BV27"/>
    <mergeCell ref="CS27:CT27"/>
    <mergeCell ref="DQ27:DR27"/>
    <mergeCell ref="EO27:EP27"/>
    <mergeCell ref="FM27:FN27"/>
    <mergeCell ref="GK27:GL27"/>
    <mergeCell ref="HI17:HJ17"/>
    <mergeCell ref="A22:B22"/>
    <mergeCell ref="Y22:Z22"/>
    <mergeCell ref="AW22:AX22"/>
    <mergeCell ref="BU22:BV22"/>
    <mergeCell ref="CS22:CT22"/>
    <mergeCell ref="DQ22:DR22"/>
    <mergeCell ref="EO22:EP22"/>
    <mergeCell ref="FM22:FN22"/>
    <mergeCell ref="GK22:GL22"/>
    <mergeCell ref="HI22:HJ22"/>
    <mergeCell ref="A17:B17"/>
    <mergeCell ref="Y17:Z17"/>
    <mergeCell ref="AW17:AX17"/>
    <mergeCell ref="BU17:BV17"/>
    <mergeCell ref="CS17:CT17"/>
    <mergeCell ref="DQ17:DR17"/>
    <mergeCell ref="EO17:EP17"/>
    <mergeCell ref="FM17:FN17"/>
    <mergeCell ref="GK17:GL17"/>
    <mergeCell ref="HI11:HJ11"/>
    <mergeCell ref="A12:B12"/>
    <mergeCell ref="Y12:Z12"/>
    <mergeCell ref="AW12:AX12"/>
    <mergeCell ref="BU12:BV12"/>
    <mergeCell ref="CS12:CT12"/>
    <mergeCell ref="DQ12:DR12"/>
    <mergeCell ref="EO12:EP12"/>
    <mergeCell ref="FM12:FN12"/>
    <mergeCell ref="GK12:GL12"/>
    <mergeCell ref="HI12:HJ12"/>
    <mergeCell ref="A11:B11"/>
    <mergeCell ref="Y11:Z11"/>
    <mergeCell ref="AW11:AX11"/>
    <mergeCell ref="BU11:BV11"/>
    <mergeCell ref="CS11:CT11"/>
    <mergeCell ref="DQ11:DR11"/>
    <mergeCell ref="EO11:EP11"/>
    <mergeCell ref="FM11:FN11"/>
    <mergeCell ref="GK11:GL11"/>
    <mergeCell ref="HI9:HJ9"/>
    <mergeCell ref="A10:B10"/>
    <mergeCell ref="Y10:Z10"/>
    <mergeCell ref="AW10:AX10"/>
    <mergeCell ref="BU10:BV10"/>
    <mergeCell ref="CS10:CT10"/>
    <mergeCell ref="DQ10:DR10"/>
    <mergeCell ref="EO10:EP10"/>
    <mergeCell ref="FM10:FN10"/>
    <mergeCell ref="GK10:GL10"/>
    <mergeCell ref="HI10:HJ10"/>
    <mergeCell ref="A9:B9"/>
    <mergeCell ref="Y9:Z9"/>
    <mergeCell ref="AW9:AX9"/>
    <mergeCell ref="BU9:BV9"/>
    <mergeCell ref="CS9:CT9"/>
    <mergeCell ref="DQ9:DR9"/>
    <mergeCell ref="EO9:EP9"/>
    <mergeCell ref="FM9:FN9"/>
    <mergeCell ref="GK9:GL9"/>
    <mergeCell ref="HI7:HJ7"/>
    <mergeCell ref="A8:B8"/>
    <mergeCell ref="Y8:Z8"/>
    <mergeCell ref="AW8:AX8"/>
    <mergeCell ref="BU8:BV8"/>
    <mergeCell ref="CS8:CT8"/>
    <mergeCell ref="DQ8:DR8"/>
    <mergeCell ref="EO8:EP8"/>
    <mergeCell ref="FM8:FN8"/>
    <mergeCell ref="GK8:GL8"/>
    <mergeCell ref="HI8:HJ8"/>
    <mergeCell ref="A7:B7"/>
    <mergeCell ref="Y7:Z7"/>
    <mergeCell ref="AW7:AX7"/>
    <mergeCell ref="BU7:BV7"/>
    <mergeCell ref="CS7:CT7"/>
    <mergeCell ref="DQ7:DR7"/>
    <mergeCell ref="EO7:EP7"/>
    <mergeCell ref="FM7:FN7"/>
    <mergeCell ref="GK7:GL7"/>
    <mergeCell ref="HI5:HJ5"/>
    <mergeCell ref="A6:B6"/>
    <mergeCell ref="Y6:Z6"/>
    <mergeCell ref="AW6:AX6"/>
    <mergeCell ref="BU6:BV6"/>
    <mergeCell ref="CS6:CT6"/>
    <mergeCell ref="DQ6:DR6"/>
    <mergeCell ref="EO6:EP6"/>
    <mergeCell ref="FM6:FN6"/>
    <mergeCell ref="GK6:GL6"/>
    <mergeCell ref="HI6:HJ6"/>
    <mergeCell ref="A5:B5"/>
    <mergeCell ref="Y5:Z5"/>
    <mergeCell ref="AW5:AX5"/>
    <mergeCell ref="BU5:BV5"/>
    <mergeCell ref="CS5:CT5"/>
    <mergeCell ref="DQ5:DR5"/>
    <mergeCell ref="EO5:EP5"/>
    <mergeCell ref="FM5:FN5"/>
    <mergeCell ref="GK5:GL5"/>
    <mergeCell ref="HI3:HJ3"/>
    <mergeCell ref="A4:B4"/>
    <mergeCell ref="Y4:Z4"/>
    <mergeCell ref="AW4:AX4"/>
    <mergeCell ref="BU4:BV4"/>
    <mergeCell ref="CS4:CT4"/>
    <mergeCell ref="DQ4:DR4"/>
    <mergeCell ref="EO4:EP4"/>
    <mergeCell ref="FM4:FN4"/>
    <mergeCell ref="GK4:GL4"/>
    <mergeCell ref="HI4:HJ4"/>
    <mergeCell ref="A3:B3"/>
    <mergeCell ref="Y3:Z3"/>
    <mergeCell ref="AW3:AX3"/>
    <mergeCell ref="BU3:BV3"/>
    <mergeCell ref="CS3:CT3"/>
    <mergeCell ref="DQ3:DR3"/>
    <mergeCell ref="EO3:EP3"/>
    <mergeCell ref="FM3:FN3"/>
    <mergeCell ref="GK3:GL3"/>
    <mergeCell ref="HI1:HJ1"/>
    <mergeCell ref="A2:B2"/>
    <mergeCell ref="Y2:Z2"/>
    <mergeCell ref="AW2:AX2"/>
    <mergeCell ref="BU2:BV2"/>
    <mergeCell ref="CS2:CT2"/>
    <mergeCell ref="DQ2:DR2"/>
    <mergeCell ref="EO2:EP2"/>
    <mergeCell ref="FM2:FN2"/>
    <mergeCell ref="GK2:GL2"/>
    <mergeCell ref="HI2:HJ2"/>
    <mergeCell ref="A1:B1"/>
    <mergeCell ref="Y1:Z1"/>
    <mergeCell ref="AW1:AX1"/>
    <mergeCell ref="BU1:BV1"/>
    <mergeCell ref="CS1:CT1"/>
    <mergeCell ref="DQ1:DR1"/>
    <mergeCell ref="EO1:EP1"/>
    <mergeCell ref="FM1:FN1"/>
    <mergeCell ref="GK1:GL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E30"/>
  <sheetViews>
    <sheetView topLeftCell="A19" workbookViewId="0">
      <selection activeCell="IE22" sqref="IE22"/>
    </sheetView>
  </sheetViews>
  <sheetFormatPr defaultColWidth="9" defaultRowHeight="12.75"/>
  <cols>
    <col min="4" max="22" width="9" hidden="1"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 min="220" max="238" width="9" hidden="1" customWidth="1"/>
  </cols>
  <sheetData>
    <row r="1" spans="1:239" ht="15">
      <c r="A1" s="300"/>
      <c r="B1" s="300"/>
      <c r="C1" s="1"/>
      <c r="D1" s="1"/>
      <c r="E1" s="1"/>
      <c r="F1" s="1"/>
      <c r="G1" s="1"/>
      <c r="H1" s="1"/>
      <c r="I1" s="1"/>
      <c r="J1" s="1"/>
      <c r="K1" s="1"/>
      <c r="L1" s="1"/>
      <c r="M1" s="1"/>
      <c r="N1" s="1"/>
      <c r="O1" s="1"/>
      <c r="P1" s="1"/>
      <c r="Q1" s="1"/>
      <c r="R1" s="1"/>
      <c r="S1" s="1"/>
      <c r="T1" s="1"/>
      <c r="U1" s="1"/>
      <c r="V1" s="1"/>
      <c r="W1" s="1"/>
      <c r="Y1" s="300"/>
      <c r="Z1" s="300"/>
      <c r="AA1" s="1"/>
      <c r="AB1" s="1"/>
      <c r="AC1" s="1"/>
      <c r="AD1" s="1"/>
      <c r="AE1" s="1"/>
      <c r="AF1" s="1"/>
      <c r="AG1" s="1"/>
      <c r="AH1" s="1"/>
      <c r="AI1" s="1"/>
      <c r="AJ1" s="1"/>
      <c r="AK1" s="1"/>
      <c r="AL1" s="1"/>
      <c r="AM1" s="1"/>
      <c r="AN1" s="1"/>
      <c r="AO1" s="1"/>
      <c r="AP1" s="1"/>
      <c r="AQ1" s="1"/>
      <c r="AR1" s="1"/>
      <c r="AS1" s="1"/>
      <c r="AT1" s="1"/>
      <c r="AU1" s="1"/>
      <c r="AW1" s="300"/>
      <c r="AX1" s="300"/>
      <c r="AY1" s="1"/>
      <c r="AZ1" s="1"/>
      <c r="BA1" s="1"/>
      <c r="BB1" s="1"/>
      <c r="BC1" s="1"/>
      <c r="BD1" s="1"/>
      <c r="BE1" s="1"/>
      <c r="BF1" s="1"/>
      <c r="BG1" s="1"/>
      <c r="BH1" s="1"/>
      <c r="BI1" s="1"/>
      <c r="BJ1" s="1"/>
      <c r="BK1" s="1"/>
      <c r="BL1" s="1"/>
      <c r="BM1" s="1"/>
      <c r="BN1" s="1"/>
      <c r="BO1" s="1"/>
      <c r="BP1" s="1"/>
      <c r="BQ1" s="1"/>
      <c r="BR1" s="1"/>
      <c r="BS1" s="1"/>
      <c r="BU1" s="300"/>
      <c r="BV1" s="300"/>
      <c r="BW1" s="1"/>
      <c r="BX1" s="1"/>
      <c r="BY1" s="1"/>
      <c r="BZ1" s="1"/>
      <c r="CA1" s="1"/>
      <c r="CB1" s="1"/>
      <c r="CC1" s="1"/>
      <c r="CD1" s="1"/>
      <c r="CE1" s="1"/>
      <c r="CF1" s="1"/>
      <c r="CG1" s="1"/>
      <c r="CH1" s="1"/>
      <c r="CI1" s="1"/>
      <c r="CJ1" s="1"/>
      <c r="CK1" s="1"/>
      <c r="CL1" s="1"/>
      <c r="CM1" s="1"/>
      <c r="CN1" s="1"/>
      <c r="CO1" s="1"/>
      <c r="CP1" s="1"/>
      <c r="CQ1" s="1"/>
      <c r="CS1" s="300"/>
      <c r="CT1" s="300"/>
      <c r="CU1" s="1"/>
      <c r="CV1" s="1"/>
      <c r="CW1" s="1"/>
      <c r="CX1" s="1"/>
      <c r="CY1" s="1"/>
      <c r="CZ1" s="1"/>
      <c r="DA1" s="1"/>
      <c r="DB1" s="1"/>
      <c r="DC1" s="1"/>
      <c r="DD1" s="1"/>
      <c r="DE1" s="1"/>
      <c r="DF1" s="1"/>
      <c r="DG1" s="1"/>
      <c r="DH1" s="1"/>
      <c r="DI1" s="1"/>
      <c r="DJ1" s="1"/>
      <c r="DK1" s="1"/>
      <c r="DL1" s="1"/>
      <c r="DM1" s="1"/>
      <c r="DN1" s="1"/>
      <c r="DO1" s="1"/>
      <c r="DQ1" s="300"/>
      <c r="DR1" s="300"/>
      <c r="DS1" s="1"/>
      <c r="DT1" s="1"/>
      <c r="DU1" s="1"/>
      <c r="DV1" s="1"/>
      <c r="DW1" s="1"/>
      <c r="DX1" s="1"/>
      <c r="DY1" s="1"/>
      <c r="DZ1" s="1"/>
      <c r="EA1" s="1"/>
      <c r="EB1" s="1"/>
      <c r="EC1" s="1"/>
      <c r="ED1" s="1"/>
      <c r="EE1" s="1"/>
      <c r="EF1" s="1"/>
      <c r="EG1" s="1"/>
      <c r="EH1" s="1"/>
      <c r="EI1" s="1"/>
      <c r="EJ1" s="1"/>
      <c r="EK1" s="1"/>
      <c r="EL1" s="1"/>
      <c r="EM1" s="1"/>
      <c r="EO1" s="300"/>
      <c r="EP1" s="300"/>
      <c r="EQ1" s="1"/>
      <c r="ER1" s="1"/>
      <c r="ES1" s="1"/>
      <c r="ET1" s="1"/>
      <c r="EU1" s="1"/>
      <c r="EV1" s="1"/>
      <c r="EW1" s="1"/>
      <c r="EX1" s="1"/>
      <c r="EY1" s="1"/>
      <c r="EZ1" s="1"/>
      <c r="FA1" s="1"/>
      <c r="FB1" s="1"/>
      <c r="FC1" s="1"/>
      <c r="FD1" s="1"/>
      <c r="FE1" s="1"/>
      <c r="FF1" s="1"/>
      <c r="FG1" s="1"/>
      <c r="FH1" s="1"/>
      <c r="FI1" s="1"/>
      <c r="FJ1" s="1"/>
      <c r="FK1" s="1"/>
      <c r="FM1" s="300"/>
      <c r="FN1" s="300"/>
      <c r="FO1" s="1"/>
      <c r="FP1" s="1"/>
      <c r="FQ1" s="1"/>
      <c r="FR1" s="1"/>
      <c r="FS1" s="1"/>
      <c r="FT1" s="1"/>
      <c r="FU1" s="1"/>
      <c r="FV1" s="1"/>
      <c r="FW1" s="1"/>
      <c r="FX1" s="1"/>
      <c r="FY1" s="1"/>
      <c r="FZ1" s="1"/>
      <c r="GA1" s="1"/>
      <c r="GB1" s="1"/>
      <c r="GC1" s="1"/>
      <c r="GD1" s="1"/>
      <c r="GE1" s="1"/>
      <c r="GF1" s="1"/>
      <c r="GG1" s="1"/>
      <c r="GH1" s="1"/>
      <c r="GI1" s="1"/>
      <c r="GK1" s="300"/>
      <c r="GL1" s="300"/>
      <c r="GM1" s="1"/>
      <c r="GN1" s="1"/>
      <c r="GO1" s="1"/>
      <c r="GP1" s="1"/>
      <c r="GQ1" s="1"/>
      <c r="GR1" s="1"/>
      <c r="GS1" s="1"/>
      <c r="GT1" s="1"/>
      <c r="GU1" s="1"/>
      <c r="GV1" s="1"/>
      <c r="GW1" s="1"/>
      <c r="GX1" s="1"/>
      <c r="GY1" s="1"/>
      <c r="GZ1" s="1"/>
      <c r="HA1" s="1"/>
      <c r="HB1" s="1"/>
      <c r="HC1" s="1"/>
      <c r="HD1" s="1"/>
      <c r="HE1" s="1"/>
      <c r="HF1" s="1"/>
      <c r="HG1" s="1"/>
      <c r="HI1" s="300"/>
      <c r="HJ1" s="300"/>
      <c r="HK1" s="1"/>
      <c r="HL1" s="1"/>
      <c r="HM1" s="1"/>
      <c r="HN1" s="1"/>
      <c r="HO1" s="1"/>
      <c r="HP1" s="1"/>
      <c r="HQ1" s="1"/>
      <c r="HR1" s="1"/>
      <c r="HS1" s="1"/>
      <c r="HT1" s="1"/>
      <c r="HU1" s="1"/>
      <c r="HV1" s="1"/>
      <c r="HW1" s="1"/>
      <c r="HX1" s="1"/>
      <c r="HY1" s="1"/>
      <c r="HZ1" s="1"/>
      <c r="IA1" s="1"/>
      <c r="IB1" s="1"/>
      <c r="IC1" s="1"/>
      <c r="ID1" s="1"/>
      <c r="IE1" s="1"/>
    </row>
    <row r="2" spans="1:239" ht="15">
      <c r="A2" s="300"/>
      <c r="B2" s="300"/>
      <c r="C2" s="1"/>
      <c r="D2" s="1"/>
      <c r="E2" s="1"/>
      <c r="F2" s="1"/>
      <c r="G2" s="1"/>
      <c r="H2" s="1"/>
      <c r="I2" s="1"/>
      <c r="J2" s="1"/>
      <c r="K2" s="1"/>
      <c r="L2" s="1"/>
      <c r="M2" s="1"/>
      <c r="N2" s="1"/>
      <c r="O2" s="1"/>
      <c r="P2" s="1"/>
      <c r="Q2" s="1"/>
      <c r="R2" s="1"/>
      <c r="S2" s="1"/>
      <c r="T2" s="1"/>
      <c r="U2" s="1"/>
      <c r="V2" s="1"/>
      <c r="W2" s="1"/>
      <c r="Y2" s="300"/>
      <c r="Z2" s="300"/>
      <c r="AA2" s="1"/>
      <c r="AB2" s="1"/>
      <c r="AC2" s="1"/>
      <c r="AD2" s="1"/>
      <c r="AE2" s="1"/>
      <c r="AF2" s="1"/>
      <c r="AG2" s="1"/>
      <c r="AH2" s="1"/>
      <c r="AI2" s="1"/>
      <c r="AJ2" s="1"/>
      <c r="AK2" s="1"/>
      <c r="AL2" s="1"/>
      <c r="AM2" s="1"/>
      <c r="AN2" s="1"/>
      <c r="AO2" s="1"/>
      <c r="AP2" s="1"/>
      <c r="AQ2" s="1"/>
      <c r="AR2" s="1"/>
      <c r="AS2" s="1"/>
      <c r="AT2" s="1"/>
      <c r="AU2" s="1"/>
      <c r="AW2" s="300"/>
      <c r="AX2" s="300"/>
      <c r="AY2" s="1"/>
      <c r="AZ2" s="1"/>
      <c r="BA2" s="1"/>
      <c r="BB2" s="1"/>
      <c r="BC2" s="1"/>
      <c r="BD2" s="1"/>
      <c r="BE2" s="1"/>
      <c r="BF2" s="1"/>
      <c r="BG2" s="1"/>
      <c r="BH2" s="1"/>
      <c r="BI2" s="1"/>
      <c r="BJ2" s="1"/>
      <c r="BK2" s="1"/>
      <c r="BL2" s="1"/>
      <c r="BM2" s="1"/>
      <c r="BN2" s="1"/>
      <c r="BO2" s="1"/>
      <c r="BP2" s="1"/>
      <c r="BQ2" s="1"/>
      <c r="BR2" s="1"/>
      <c r="BS2" s="1"/>
      <c r="BU2" s="300"/>
      <c r="BV2" s="300"/>
      <c r="BW2" s="1"/>
      <c r="BX2" s="1"/>
      <c r="BY2" s="1"/>
      <c r="BZ2" s="1"/>
      <c r="CA2" s="1"/>
      <c r="CB2" s="1"/>
      <c r="CC2" s="1"/>
      <c r="CD2" s="1"/>
      <c r="CE2" s="1"/>
      <c r="CF2" s="1"/>
      <c r="CG2" s="1"/>
      <c r="CH2" s="1"/>
      <c r="CI2" s="1"/>
      <c r="CJ2" s="1"/>
      <c r="CK2" s="1"/>
      <c r="CL2" s="1"/>
      <c r="CM2" s="1"/>
      <c r="CN2" s="1"/>
      <c r="CO2" s="1"/>
      <c r="CP2" s="1"/>
      <c r="CQ2" s="1"/>
      <c r="CS2" s="300"/>
      <c r="CT2" s="300"/>
      <c r="CU2" s="1"/>
      <c r="CV2" s="1"/>
      <c r="CW2" s="1"/>
      <c r="CX2" s="1"/>
      <c r="CY2" s="1"/>
      <c r="CZ2" s="1"/>
      <c r="DA2" s="1"/>
      <c r="DB2" s="1"/>
      <c r="DC2" s="1"/>
      <c r="DD2" s="1"/>
      <c r="DE2" s="1"/>
      <c r="DF2" s="1"/>
      <c r="DG2" s="1"/>
      <c r="DH2" s="1"/>
      <c r="DI2" s="1"/>
      <c r="DJ2" s="1"/>
      <c r="DK2" s="1"/>
      <c r="DL2" s="1"/>
      <c r="DM2" s="1"/>
      <c r="DN2" s="1"/>
      <c r="DO2" s="1"/>
      <c r="DQ2" s="300"/>
      <c r="DR2" s="300"/>
      <c r="DS2" s="1"/>
      <c r="DT2" s="1"/>
      <c r="DU2" s="1"/>
      <c r="DV2" s="1"/>
      <c r="DW2" s="1"/>
      <c r="DX2" s="1"/>
      <c r="DY2" s="1"/>
      <c r="DZ2" s="1"/>
      <c r="EA2" s="1"/>
      <c r="EB2" s="1"/>
      <c r="EC2" s="1"/>
      <c r="ED2" s="1"/>
      <c r="EE2" s="1"/>
      <c r="EF2" s="1"/>
      <c r="EG2" s="1"/>
      <c r="EH2" s="1"/>
      <c r="EI2" s="1"/>
      <c r="EJ2" s="1"/>
      <c r="EK2" s="1"/>
      <c r="EL2" s="1"/>
      <c r="EM2" s="1"/>
      <c r="EO2" s="300"/>
      <c r="EP2" s="300"/>
      <c r="EQ2" s="1"/>
      <c r="ER2" s="1"/>
      <c r="ES2" s="1"/>
      <c r="ET2" s="1"/>
      <c r="EU2" s="1"/>
      <c r="EV2" s="1"/>
      <c r="EW2" s="1"/>
      <c r="EX2" s="1"/>
      <c r="EY2" s="1"/>
      <c r="EZ2" s="1"/>
      <c r="FA2" s="1"/>
      <c r="FB2" s="1"/>
      <c r="FC2" s="1"/>
      <c r="FD2" s="1"/>
      <c r="FE2" s="1"/>
      <c r="FF2" s="1"/>
      <c r="FG2" s="1"/>
      <c r="FH2" s="1"/>
      <c r="FI2" s="1"/>
      <c r="FJ2" s="1"/>
      <c r="FK2" s="1"/>
      <c r="FM2" s="300"/>
      <c r="FN2" s="300"/>
      <c r="FO2" s="1"/>
      <c r="FP2" s="1"/>
      <c r="FQ2" s="1"/>
      <c r="FR2" s="1"/>
      <c r="FS2" s="1"/>
      <c r="FT2" s="1"/>
      <c r="FU2" s="1"/>
      <c r="FV2" s="1"/>
      <c r="FW2" s="1"/>
      <c r="FX2" s="1"/>
      <c r="FY2" s="1"/>
      <c r="FZ2" s="1"/>
      <c r="GA2" s="1"/>
      <c r="GB2" s="1"/>
      <c r="GC2" s="1"/>
      <c r="GD2" s="1"/>
      <c r="GE2" s="1"/>
      <c r="GF2" s="1"/>
      <c r="GG2" s="1"/>
      <c r="GH2" s="1"/>
      <c r="GI2" s="1"/>
      <c r="GK2" s="300"/>
      <c r="GL2" s="300"/>
      <c r="GM2" s="1"/>
      <c r="GN2" s="1"/>
      <c r="GO2" s="1"/>
      <c r="GP2" s="1"/>
      <c r="GQ2" s="1"/>
      <c r="GR2" s="1"/>
      <c r="GS2" s="1"/>
      <c r="GT2" s="1"/>
      <c r="GU2" s="1"/>
      <c r="GV2" s="1"/>
      <c r="GW2" s="1"/>
      <c r="GX2" s="1"/>
      <c r="GY2" s="1"/>
      <c r="GZ2" s="1"/>
      <c r="HA2" s="1"/>
      <c r="HB2" s="1"/>
      <c r="HC2" s="1"/>
      <c r="HD2" s="1"/>
      <c r="HE2" s="1"/>
      <c r="HF2" s="1"/>
      <c r="HG2" s="1"/>
      <c r="HI2" s="300"/>
      <c r="HJ2" s="300"/>
      <c r="HK2" s="1"/>
      <c r="HL2" s="1"/>
      <c r="HM2" s="1"/>
      <c r="HN2" s="1"/>
      <c r="HO2" s="1"/>
      <c r="HP2" s="1"/>
      <c r="HQ2" s="1"/>
      <c r="HR2" s="1"/>
      <c r="HS2" s="1"/>
      <c r="HT2" s="1"/>
      <c r="HU2" s="1"/>
      <c r="HV2" s="1"/>
      <c r="HW2" s="1"/>
      <c r="HX2" s="1"/>
      <c r="HY2" s="1"/>
      <c r="HZ2" s="1"/>
      <c r="IA2" s="1"/>
      <c r="IB2" s="1"/>
      <c r="IC2" s="1"/>
      <c r="ID2" s="1"/>
      <c r="IE2" s="1"/>
    </row>
    <row r="3" spans="1:239" ht="15">
      <c r="A3" s="300"/>
      <c r="B3" s="300"/>
      <c r="C3" s="1"/>
      <c r="D3" s="1"/>
      <c r="E3" s="1"/>
      <c r="F3" s="1"/>
      <c r="G3" s="1"/>
      <c r="H3" s="1"/>
      <c r="I3" s="1"/>
      <c r="J3" s="1"/>
      <c r="K3" s="1"/>
      <c r="L3" s="1"/>
      <c r="M3" s="1"/>
      <c r="N3" s="1"/>
      <c r="O3" s="1"/>
      <c r="P3" s="1"/>
      <c r="Q3" s="1"/>
      <c r="R3" s="1"/>
      <c r="S3" s="1"/>
      <c r="T3" s="1"/>
      <c r="U3" s="1"/>
      <c r="V3" s="1"/>
      <c r="W3" s="1"/>
      <c r="Y3" s="300"/>
      <c r="Z3" s="300"/>
      <c r="AA3" s="1"/>
      <c r="AB3" s="1"/>
      <c r="AC3" s="1"/>
      <c r="AD3" s="1"/>
      <c r="AE3" s="1"/>
      <c r="AF3" s="1"/>
      <c r="AG3" s="1"/>
      <c r="AH3" s="1"/>
      <c r="AI3" s="1"/>
      <c r="AJ3" s="1"/>
      <c r="AK3" s="1"/>
      <c r="AL3" s="1"/>
      <c r="AM3" s="1"/>
      <c r="AN3" s="1"/>
      <c r="AO3" s="1"/>
      <c r="AP3" s="1"/>
      <c r="AQ3" s="1"/>
      <c r="AR3" s="1"/>
      <c r="AS3" s="1"/>
      <c r="AT3" s="1"/>
      <c r="AU3" s="1"/>
      <c r="AW3" s="300"/>
      <c r="AX3" s="300"/>
      <c r="AY3" s="1"/>
      <c r="AZ3" s="1"/>
      <c r="BA3" s="1"/>
      <c r="BB3" s="1"/>
      <c r="BC3" s="1"/>
      <c r="BD3" s="1"/>
      <c r="BE3" s="1"/>
      <c r="BF3" s="1"/>
      <c r="BG3" s="1"/>
      <c r="BH3" s="1"/>
      <c r="BI3" s="1"/>
      <c r="BJ3" s="1"/>
      <c r="BK3" s="1"/>
      <c r="BL3" s="1"/>
      <c r="BM3" s="1"/>
      <c r="BN3" s="1"/>
      <c r="BO3" s="1"/>
      <c r="BP3" s="1"/>
      <c r="BQ3" s="1"/>
      <c r="BR3" s="1"/>
      <c r="BS3" s="1"/>
      <c r="BU3" s="300"/>
      <c r="BV3" s="300"/>
      <c r="BW3" s="1"/>
      <c r="BX3" s="1"/>
      <c r="BY3" s="1"/>
      <c r="BZ3" s="1"/>
      <c r="CA3" s="1"/>
      <c r="CB3" s="1"/>
      <c r="CC3" s="1"/>
      <c r="CD3" s="1"/>
      <c r="CE3" s="1"/>
      <c r="CF3" s="1"/>
      <c r="CG3" s="1"/>
      <c r="CH3" s="1"/>
      <c r="CI3" s="1"/>
      <c r="CJ3" s="1"/>
      <c r="CK3" s="1"/>
      <c r="CL3" s="1"/>
      <c r="CM3" s="1"/>
      <c r="CN3" s="1"/>
      <c r="CO3" s="1"/>
      <c r="CP3" s="1"/>
      <c r="CQ3" s="1"/>
      <c r="CS3" s="300"/>
      <c r="CT3" s="300"/>
      <c r="CU3" s="1"/>
      <c r="CV3" s="1"/>
      <c r="CW3" s="1"/>
      <c r="CX3" s="1"/>
      <c r="CY3" s="1"/>
      <c r="CZ3" s="1"/>
      <c r="DA3" s="1"/>
      <c r="DB3" s="1"/>
      <c r="DC3" s="1"/>
      <c r="DD3" s="1"/>
      <c r="DE3" s="1"/>
      <c r="DF3" s="1"/>
      <c r="DG3" s="1"/>
      <c r="DH3" s="1"/>
      <c r="DI3" s="1"/>
      <c r="DJ3" s="1"/>
      <c r="DK3" s="1"/>
      <c r="DL3" s="1"/>
      <c r="DM3" s="1"/>
      <c r="DN3" s="1"/>
      <c r="DO3" s="1"/>
      <c r="DQ3" s="300"/>
      <c r="DR3" s="300"/>
      <c r="DS3" s="1"/>
      <c r="DT3" s="1"/>
      <c r="DU3" s="1"/>
      <c r="DV3" s="1"/>
      <c r="DW3" s="1"/>
      <c r="DX3" s="1"/>
      <c r="DY3" s="1"/>
      <c r="DZ3" s="1"/>
      <c r="EA3" s="1"/>
      <c r="EB3" s="1"/>
      <c r="EC3" s="1"/>
      <c r="ED3" s="1"/>
      <c r="EE3" s="1"/>
      <c r="EF3" s="1"/>
      <c r="EG3" s="1"/>
      <c r="EH3" s="1"/>
      <c r="EI3" s="1"/>
      <c r="EJ3" s="1"/>
      <c r="EK3" s="1"/>
      <c r="EL3" s="1"/>
      <c r="EM3" s="1"/>
      <c r="EO3" s="300"/>
      <c r="EP3" s="300"/>
      <c r="EQ3" s="1"/>
      <c r="ER3" s="1"/>
      <c r="ES3" s="1"/>
      <c r="ET3" s="1"/>
      <c r="EU3" s="1"/>
      <c r="EV3" s="1"/>
      <c r="EW3" s="1"/>
      <c r="EX3" s="1"/>
      <c r="EY3" s="1"/>
      <c r="EZ3" s="1"/>
      <c r="FA3" s="1"/>
      <c r="FB3" s="1"/>
      <c r="FC3" s="1"/>
      <c r="FD3" s="1"/>
      <c r="FE3" s="1"/>
      <c r="FF3" s="1"/>
      <c r="FG3" s="1"/>
      <c r="FH3" s="1"/>
      <c r="FI3" s="1"/>
      <c r="FJ3" s="1"/>
      <c r="FK3" s="1"/>
      <c r="FM3" s="300"/>
      <c r="FN3" s="300"/>
      <c r="FO3" s="1"/>
      <c r="FP3" s="1"/>
      <c r="FQ3" s="1"/>
      <c r="FR3" s="1"/>
      <c r="FS3" s="1"/>
      <c r="FT3" s="1"/>
      <c r="FU3" s="1"/>
      <c r="FV3" s="1"/>
      <c r="FW3" s="1"/>
      <c r="FX3" s="1"/>
      <c r="FY3" s="1"/>
      <c r="FZ3" s="1"/>
      <c r="GA3" s="1"/>
      <c r="GB3" s="1"/>
      <c r="GC3" s="1"/>
      <c r="GD3" s="1"/>
      <c r="GE3" s="1"/>
      <c r="GF3" s="1"/>
      <c r="GG3" s="1"/>
      <c r="GH3" s="1"/>
      <c r="GI3" s="1"/>
      <c r="GK3" s="300"/>
      <c r="GL3" s="300"/>
      <c r="GM3" s="1"/>
      <c r="GN3" s="1"/>
      <c r="GO3" s="1"/>
      <c r="GP3" s="1"/>
      <c r="GQ3" s="1"/>
      <c r="GR3" s="1"/>
      <c r="GS3" s="1"/>
      <c r="GT3" s="1"/>
      <c r="GU3" s="1"/>
      <c r="GV3" s="1"/>
      <c r="GW3" s="1"/>
      <c r="GX3" s="1"/>
      <c r="GY3" s="1"/>
      <c r="GZ3" s="1"/>
      <c r="HA3" s="1"/>
      <c r="HB3" s="1"/>
      <c r="HC3" s="1"/>
      <c r="HD3" s="1"/>
      <c r="HE3" s="1"/>
      <c r="HF3" s="1"/>
      <c r="HG3" s="1"/>
      <c r="HI3" s="300"/>
      <c r="HJ3" s="300"/>
      <c r="HK3" s="1"/>
      <c r="HL3" s="1"/>
      <c r="HM3" s="1"/>
      <c r="HN3" s="1"/>
      <c r="HO3" s="1"/>
      <c r="HP3" s="1"/>
      <c r="HQ3" s="1"/>
      <c r="HR3" s="1"/>
      <c r="HS3" s="1"/>
      <c r="HT3" s="1"/>
      <c r="HU3" s="1"/>
      <c r="HV3" s="1"/>
      <c r="HW3" s="1"/>
      <c r="HX3" s="1"/>
      <c r="HY3" s="1"/>
      <c r="HZ3" s="1"/>
      <c r="IA3" s="1"/>
      <c r="IB3" s="1"/>
      <c r="IC3" s="1"/>
      <c r="ID3" s="1"/>
      <c r="IE3" s="1"/>
    </row>
    <row r="4" spans="1:239" ht="15">
      <c r="A4" s="300"/>
      <c r="B4" s="300"/>
      <c r="C4" s="1"/>
      <c r="D4" s="1"/>
      <c r="E4" s="1"/>
      <c r="F4" s="1"/>
      <c r="G4" s="1"/>
      <c r="H4" s="1"/>
      <c r="I4" s="1"/>
      <c r="J4" s="1"/>
      <c r="K4" s="1"/>
      <c r="L4" s="1"/>
      <c r="M4" s="1"/>
      <c r="N4" s="1"/>
      <c r="O4" s="1"/>
      <c r="P4" s="1"/>
      <c r="Q4" s="1"/>
      <c r="R4" s="1"/>
      <c r="S4" s="1"/>
      <c r="T4" s="1"/>
      <c r="U4" s="1"/>
      <c r="V4" s="1"/>
      <c r="W4" s="1"/>
      <c r="Y4" s="300"/>
      <c r="Z4" s="300"/>
      <c r="AA4" s="1"/>
      <c r="AB4" s="1"/>
      <c r="AC4" s="1"/>
      <c r="AD4" s="1"/>
      <c r="AE4" s="1"/>
      <c r="AF4" s="1"/>
      <c r="AG4" s="1"/>
      <c r="AH4" s="1"/>
      <c r="AI4" s="1"/>
      <c r="AJ4" s="1"/>
      <c r="AK4" s="1"/>
      <c r="AL4" s="1"/>
      <c r="AM4" s="1"/>
      <c r="AN4" s="1"/>
      <c r="AO4" s="1"/>
      <c r="AP4" s="1"/>
      <c r="AQ4" s="1"/>
      <c r="AR4" s="1"/>
      <c r="AS4" s="1"/>
      <c r="AT4" s="1"/>
      <c r="AU4" s="1"/>
      <c r="AW4" s="300"/>
      <c r="AX4" s="300"/>
      <c r="AY4" s="1"/>
      <c r="AZ4" s="1"/>
      <c r="BA4" s="1"/>
      <c r="BB4" s="1"/>
      <c r="BC4" s="1"/>
      <c r="BD4" s="1"/>
      <c r="BE4" s="1"/>
      <c r="BF4" s="1"/>
      <c r="BG4" s="1"/>
      <c r="BH4" s="1"/>
      <c r="BI4" s="1"/>
      <c r="BJ4" s="1"/>
      <c r="BK4" s="1"/>
      <c r="BL4" s="1"/>
      <c r="BM4" s="1"/>
      <c r="BN4" s="1"/>
      <c r="BO4" s="1"/>
      <c r="BP4" s="1"/>
      <c r="BQ4" s="1"/>
      <c r="BR4" s="1"/>
      <c r="BS4" s="1"/>
      <c r="BU4" s="300"/>
      <c r="BV4" s="300"/>
      <c r="BW4" s="1"/>
      <c r="BX4" s="1"/>
      <c r="BY4" s="1"/>
      <c r="BZ4" s="1"/>
      <c r="CA4" s="1"/>
      <c r="CB4" s="1"/>
      <c r="CC4" s="1"/>
      <c r="CD4" s="1"/>
      <c r="CE4" s="1"/>
      <c r="CF4" s="1"/>
      <c r="CG4" s="1"/>
      <c r="CH4" s="1"/>
      <c r="CI4" s="1"/>
      <c r="CJ4" s="1"/>
      <c r="CK4" s="1"/>
      <c r="CL4" s="1"/>
      <c r="CM4" s="1"/>
      <c r="CN4" s="1"/>
      <c r="CO4" s="1"/>
      <c r="CP4" s="1"/>
      <c r="CQ4" s="1"/>
      <c r="CS4" s="300"/>
      <c r="CT4" s="300"/>
      <c r="CU4" s="1"/>
      <c r="CV4" s="1"/>
      <c r="CW4" s="1"/>
      <c r="CX4" s="1"/>
      <c r="CY4" s="1"/>
      <c r="CZ4" s="1"/>
      <c r="DA4" s="1"/>
      <c r="DB4" s="1"/>
      <c r="DC4" s="1"/>
      <c r="DD4" s="1"/>
      <c r="DE4" s="1"/>
      <c r="DF4" s="1"/>
      <c r="DG4" s="1"/>
      <c r="DH4" s="1"/>
      <c r="DI4" s="1"/>
      <c r="DJ4" s="1"/>
      <c r="DK4" s="1"/>
      <c r="DL4" s="1"/>
      <c r="DM4" s="1"/>
      <c r="DN4" s="1"/>
      <c r="DO4" s="1"/>
      <c r="DQ4" s="300"/>
      <c r="DR4" s="300"/>
      <c r="DS4" s="1"/>
      <c r="DT4" s="1"/>
      <c r="DU4" s="1"/>
      <c r="DV4" s="1"/>
      <c r="DW4" s="1"/>
      <c r="DX4" s="1"/>
      <c r="DY4" s="1"/>
      <c r="DZ4" s="1"/>
      <c r="EA4" s="1"/>
      <c r="EB4" s="1"/>
      <c r="EC4" s="1"/>
      <c r="ED4" s="1"/>
      <c r="EE4" s="1"/>
      <c r="EF4" s="1"/>
      <c r="EG4" s="1"/>
      <c r="EH4" s="1"/>
      <c r="EI4" s="1"/>
      <c r="EJ4" s="1"/>
      <c r="EK4" s="1"/>
      <c r="EL4" s="1"/>
      <c r="EM4" s="1"/>
      <c r="EO4" s="300"/>
      <c r="EP4" s="300"/>
      <c r="EQ4" s="1"/>
      <c r="ER4" s="1"/>
      <c r="ES4" s="1"/>
      <c r="ET4" s="1"/>
      <c r="EU4" s="1"/>
      <c r="EV4" s="1"/>
      <c r="EW4" s="1"/>
      <c r="EX4" s="1"/>
      <c r="EY4" s="1"/>
      <c r="EZ4" s="1"/>
      <c r="FA4" s="1"/>
      <c r="FB4" s="1"/>
      <c r="FC4" s="1"/>
      <c r="FD4" s="1"/>
      <c r="FE4" s="1"/>
      <c r="FF4" s="1"/>
      <c r="FG4" s="1"/>
      <c r="FH4" s="1"/>
      <c r="FI4" s="1"/>
      <c r="FJ4" s="1"/>
      <c r="FK4" s="1"/>
      <c r="FM4" s="300"/>
      <c r="FN4" s="300"/>
      <c r="FO4" s="1"/>
      <c r="FP4" s="1"/>
      <c r="FQ4" s="1"/>
      <c r="FR4" s="1"/>
      <c r="FS4" s="1"/>
      <c r="FT4" s="1"/>
      <c r="FU4" s="1"/>
      <c r="FV4" s="1"/>
      <c r="FW4" s="1"/>
      <c r="FX4" s="1"/>
      <c r="FY4" s="1"/>
      <c r="FZ4" s="1"/>
      <c r="GA4" s="1"/>
      <c r="GB4" s="1"/>
      <c r="GC4" s="1"/>
      <c r="GD4" s="1"/>
      <c r="GE4" s="1"/>
      <c r="GF4" s="1"/>
      <c r="GG4" s="1"/>
      <c r="GH4" s="1"/>
      <c r="GI4" s="1"/>
      <c r="GK4" s="300"/>
      <c r="GL4" s="300"/>
      <c r="GM4" s="1"/>
      <c r="GN4" s="1"/>
      <c r="GO4" s="1"/>
      <c r="GP4" s="1"/>
      <c r="GQ4" s="1"/>
      <c r="GR4" s="1"/>
      <c r="GS4" s="1"/>
      <c r="GT4" s="1"/>
      <c r="GU4" s="1"/>
      <c r="GV4" s="1"/>
      <c r="GW4" s="1"/>
      <c r="GX4" s="1"/>
      <c r="GY4" s="1"/>
      <c r="GZ4" s="1"/>
      <c r="HA4" s="1"/>
      <c r="HB4" s="1"/>
      <c r="HC4" s="1"/>
      <c r="HD4" s="1"/>
      <c r="HE4" s="1"/>
      <c r="HF4" s="1"/>
      <c r="HG4" s="1"/>
      <c r="HI4" s="300"/>
      <c r="HJ4" s="300"/>
      <c r="HK4" s="1"/>
      <c r="HL4" s="1"/>
      <c r="HM4" s="1"/>
      <c r="HN4" s="1"/>
      <c r="HO4" s="1"/>
      <c r="HP4" s="1"/>
      <c r="HQ4" s="1"/>
      <c r="HR4" s="1"/>
      <c r="HS4" s="1"/>
      <c r="HT4" s="1"/>
      <c r="HU4" s="1"/>
      <c r="HV4" s="1"/>
      <c r="HW4" s="1"/>
      <c r="HX4" s="1"/>
      <c r="HY4" s="1"/>
      <c r="HZ4" s="1"/>
      <c r="IA4" s="1"/>
      <c r="IB4" s="1"/>
      <c r="IC4" s="1"/>
      <c r="ID4" s="1"/>
      <c r="IE4" s="1"/>
    </row>
    <row r="5" spans="1:239" ht="18">
      <c r="A5" s="301" t="s">
        <v>179</v>
      </c>
      <c r="B5" s="301"/>
      <c r="C5" s="2"/>
      <c r="D5" s="2"/>
      <c r="E5" s="2"/>
      <c r="F5" s="2"/>
      <c r="G5" s="2"/>
      <c r="H5" s="2"/>
      <c r="I5" s="2"/>
      <c r="J5" s="2"/>
      <c r="K5" s="1"/>
      <c r="L5" s="2"/>
      <c r="M5" s="2"/>
      <c r="N5" s="2"/>
      <c r="O5" s="2"/>
      <c r="P5" s="1"/>
      <c r="Q5" s="2"/>
      <c r="R5" s="1"/>
      <c r="S5" s="1"/>
      <c r="T5" s="2"/>
      <c r="U5" s="1"/>
      <c r="V5" s="1"/>
      <c r="W5" s="2" t="s">
        <v>180</v>
      </c>
      <c r="Y5" s="301" t="s">
        <v>179</v>
      </c>
      <c r="Z5" s="301"/>
      <c r="AA5" s="2"/>
      <c r="AB5" s="2"/>
      <c r="AC5" s="2"/>
      <c r="AD5" s="2"/>
      <c r="AE5" s="2"/>
      <c r="AF5" s="2"/>
      <c r="AG5" s="2"/>
      <c r="AH5" s="2"/>
      <c r="AI5" s="1"/>
      <c r="AJ5" s="2"/>
      <c r="AK5" s="2"/>
      <c r="AL5" s="2"/>
      <c r="AM5" s="2"/>
      <c r="AN5" s="1"/>
      <c r="AO5" s="2"/>
      <c r="AP5" s="1"/>
      <c r="AQ5" s="1"/>
      <c r="AR5" s="2"/>
      <c r="AS5" s="1"/>
      <c r="AT5" s="1"/>
      <c r="AU5" s="2" t="s">
        <v>180</v>
      </c>
      <c r="AW5" s="301" t="s">
        <v>179</v>
      </c>
      <c r="AX5" s="301"/>
      <c r="AY5" s="2"/>
      <c r="AZ5" s="2"/>
      <c r="BA5" s="2"/>
      <c r="BB5" s="2"/>
      <c r="BC5" s="2"/>
      <c r="BD5" s="2"/>
      <c r="BE5" s="2"/>
      <c r="BF5" s="2"/>
      <c r="BG5" s="1"/>
      <c r="BH5" s="2"/>
      <c r="BI5" s="2"/>
      <c r="BJ5" s="2"/>
      <c r="BK5" s="2"/>
      <c r="BL5" s="1"/>
      <c r="BM5" s="2"/>
      <c r="BN5" s="1"/>
      <c r="BO5" s="1"/>
      <c r="BP5" s="2"/>
      <c r="BQ5" s="1"/>
      <c r="BR5" s="1"/>
      <c r="BS5" s="2" t="s">
        <v>180</v>
      </c>
      <c r="BU5" s="301" t="s">
        <v>179</v>
      </c>
      <c r="BV5" s="301"/>
      <c r="BW5" s="2"/>
      <c r="BX5" s="2"/>
      <c r="BY5" s="2"/>
      <c r="BZ5" s="2"/>
      <c r="CA5" s="2"/>
      <c r="CB5" s="2"/>
      <c r="CC5" s="2"/>
      <c r="CD5" s="2"/>
      <c r="CE5" s="1"/>
      <c r="CF5" s="2"/>
      <c r="CG5" s="2"/>
      <c r="CH5" s="2"/>
      <c r="CI5" s="2"/>
      <c r="CJ5" s="1"/>
      <c r="CK5" s="2"/>
      <c r="CL5" s="1"/>
      <c r="CM5" s="1"/>
      <c r="CN5" s="2"/>
      <c r="CO5" s="1"/>
      <c r="CP5" s="1"/>
      <c r="CQ5" s="2" t="s">
        <v>180</v>
      </c>
      <c r="CS5" s="301" t="s">
        <v>179</v>
      </c>
      <c r="CT5" s="301"/>
      <c r="CU5" s="2"/>
      <c r="CV5" s="2"/>
      <c r="CW5" s="2"/>
      <c r="CX5" s="2"/>
      <c r="CY5" s="2"/>
      <c r="CZ5" s="2"/>
      <c r="DA5" s="2"/>
      <c r="DB5" s="2"/>
      <c r="DC5" s="1"/>
      <c r="DD5" s="2"/>
      <c r="DE5" s="2"/>
      <c r="DF5" s="2"/>
      <c r="DG5" s="2"/>
      <c r="DH5" s="1"/>
      <c r="DI5" s="2"/>
      <c r="DJ5" s="1"/>
      <c r="DK5" s="1"/>
      <c r="DL5" s="2"/>
      <c r="DM5" s="1"/>
      <c r="DN5" s="1"/>
      <c r="DO5" s="2" t="s">
        <v>180</v>
      </c>
      <c r="DQ5" s="301" t="s">
        <v>179</v>
      </c>
      <c r="DR5" s="301"/>
      <c r="DS5" s="2"/>
      <c r="DT5" s="2"/>
      <c r="DU5" s="2"/>
      <c r="DV5" s="2"/>
      <c r="DW5" s="2"/>
      <c r="DX5" s="2"/>
      <c r="DY5" s="2"/>
      <c r="DZ5" s="2"/>
      <c r="EA5" s="1"/>
      <c r="EB5" s="2"/>
      <c r="EC5" s="2"/>
      <c r="ED5" s="2"/>
      <c r="EE5" s="2"/>
      <c r="EF5" s="1"/>
      <c r="EG5" s="2"/>
      <c r="EH5" s="1"/>
      <c r="EI5" s="1"/>
      <c r="EJ5" s="2"/>
      <c r="EK5" s="1"/>
      <c r="EL5" s="1"/>
      <c r="EM5" s="2" t="s">
        <v>180</v>
      </c>
      <c r="EO5" s="301" t="s">
        <v>179</v>
      </c>
      <c r="EP5" s="301"/>
      <c r="EQ5" s="2"/>
      <c r="ER5" s="2"/>
      <c r="ES5" s="2"/>
      <c r="ET5" s="2"/>
      <c r="EU5" s="2"/>
      <c r="EV5" s="2"/>
      <c r="EW5" s="2"/>
      <c r="EX5" s="2"/>
      <c r="EY5" s="1"/>
      <c r="EZ5" s="2"/>
      <c r="FA5" s="2"/>
      <c r="FB5" s="2"/>
      <c r="FC5" s="2"/>
      <c r="FD5" s="1"/>
      <c r="FE5" s="2"/>
      <c r="FF5" s="1"/>
      <c r="FG5" s="1"/>
      <c r="FH5" s="2"/>
      <c r="FI5" s="1"/>
      <c r="FJ5" s="1"/>
      <c r="FK5" s="2" t="s">
        <v>180</v>
      </c>
      <c r="FM5" s="301" t="s">
        <v>179</v>
      </c>
      <c r="FN5" s="301"/>
      <c r="FO5" s="2"/>
      <c r="FP5" s="2"/>
      <c r="FQ5" s="2"/>
      <c r="FR5" s="2"/>
      <c r="FS5" s="2"/>
      <c r="FT5" s="2"/>
      <c r="FU5" s="2"/>
      <c r="FV5" s="2"/>
      <c r="FW5" s="1"/>
      <c r="FX5" s="2"/>
      <c r="FY5" s="2"/>
      <c r="FZ5" s="2"/>
      <c r="GA5" s="2"/>
      <c r="GB5" s="1"/>
      <c r="GC5" s="2"/>
      <c r="GD5" s="1"/>
      <c r="GE5" s="1"/>
      <c r="GF5" s="2"/>
      <c r="GG5" s="1"/>
      <c r="GH5" s="1"/>
      <c r="GI5" s="2" t="s">
        <v>180</v>
      </c>
      <c r="GK5" s="301" t="s">
        <v>179</v>
      </c>
      <c r="GL5" s="301"/>
      <c r="GM5" s="2"/>
      <c r="GN5" s="2"/>
      <c r="GO5" s="2"/>
      <c r="GP5" s="2"/>
      <c r="GQ5" s="2"/>
      <c r="GR5" s="2"/>
      <c r="GS5" s="2"/>
      <c r="GT5" s="2"/>
      <c r="GU5" s="1"/>
      <c r="GV5" s="2"/>
      <c r="GW5" s="2"/>
      <c r="GX5" s="2"/>
      <c r="GY5" s="2"/>
      <c r="GZ5" s="1"/>
      <c r="HA5" s="2"/>
      <c r="HB5" s="1"/>
      <c r="HC5" s="1"/>
      <c r="HD5" s="2"/>
      <c r="HE5" s="1"/>
      <c r="HF5" s="1"/>
      <c r="HG5" s="2" t="s">
        <v>180</v>
      </c>
      <c r="HI5" s="301" t="s">
        <v>179</v>
      </c>
      <c r="HJ5" s="301"/>
      <c r="HK5" s="2"/>
      <c r="HL5" s="2"/>
      <c r="HM5" s="2"/>
      <c r="HN5" s="2"/>
      <c r="HO5" s="2"/>
      <c r="HP5" s="2"/>
      <c r="HQ5" s="2"/>
      <c r="HR5" s="2"/>
      <c r="HS5" s="1"/>
      <c r="HT5" s="2"/>
      <c r="HU5" s="2"/>
      <c r="HV5" s="2"/>
      <c r="HW5" s="2"/>
      <c r="HX5" s="1"/>
      <c r="HY5" s="2"/>
      <c r="HZ5" s="1"/>
      <c r="IA5" s="1"/>
      <c r="IB5" s="2"/>
      <c r="IC5" s="1"/>
      <c r="ID5" s="1"/>
      <c r="IE5" s="2" t="s">
        <v>180</v>
      </c>
    </row>
    <row r="6" spans="1:239" ht="15">
      <c r="A6" s="300"/>
      <c r="B6" s="300"/>
      <c r="C6" s="1"/>
      <c r="D6" s="1"/>
      <c r="E6" s="1"/>
      <c r="F6" s="1"/>
      <c r="G6" s="1"/>
      <c r="H6" s="1"/>
      <c r="I6" s="1"/>
      <c r="J6" s="1"/>
      <c r="K6" s="1"/>
      <c r="L6" s="1"/>
      <c r="M6" s="1"/>
      <c r="N6" s="1"/>
      <c r="O6" s="1"/>
      <c r="P6" s="1"/>
      <c r="Q6" s="1"/>
      <c r="R6" s="1"/>
      <c r="S6" s="1"/>
      <c r="T6" s="1"/>
      <c r="U6" s="1"/>
      <c r="V6" s="1"/>
      <c r="W6" s="1"/>
      <c r="Y6" s="300"/>
      <c r="Z6" s="300"/>
      <c r="AA6" s="1"/>
      <c r="AB6" s="1"/>
      <c r="AC6" s="1"/>
      <c r="AD6" s="1"/>
      <c r="AE6" s="1"/>
      <c r="AF6" s="1"/>
      <c r="AG6" s="1"/>
      <c r="AH6" s="1"/>
      <c r="AI6" s="1"/>
      <c r="AJ6" s="1"/>
      <c r="AK6" s="1"/>
      <c r="AL6" s="1"/>
      <c r="AM6" s="1"/>
      <c r="AN6" s="1"/>
      <c r="AO6" s="1"/>
      <c r="AP6" s="1"/>
      <c r="AQ6" s="1"/>
      <c r="AR6" s="1"/>
      <c r="AS6" s="1"/>
      <c r="AT6" s="1"/>
      <c r="AU6" s="1"/>
      <c r="AW6" s="300"/>
      <c r="AX6" s="300"/>
      <c r="AY6" s="1"/>
      <c r="AZ6" s="1"/>
      <c r="BA6" s="1"/>
      <c r="BB6" s="1"/>
      <c r="BC6" s="1"/>
      <c r="BD6" s="1"/>
      <c r="BE6" s="1"/>
      <c r="BF6" s="1"/>
      <c r="BG6" s="1"/>
      <c r="BH6" s="1"/>
      <c r="BI6" s="1"/>
      <c r="BJ6" s="1"/>
      <c r="BK6" s="1"/>
      <c r="BL6" s="1"/>
      <c r="BM6" s="1"/>
      <c r="BN6" s="1"/>
      <c r="BO6" s="1"/>
      <c r="BP6" s="1"/>
      <c r="BQ6" s="1"/>
      <c r="BR6" s="1"/>
      <c r="BS6" s="1"/>
      <c r="BU6" s="300"/>
      <c r="BV6" s="300"/>
      <c r="BW6" s="1"/>
      <c r="BX6" s="1"/>
      <c r="BY6" s="1"/>
      <c r="BZ6" s="1"/>
      <c r="CA6" s="1"/>
      <c r="CB6" s="1"/>
      <c r="CC6" s="1"/>
      <c r="CD6" s="1"/>
      <c r="CE6" s="1"/>
      <c r="CF6" s="1"/>
      <c r="CG6" s="1"/>
      <c r="CH6" s="1"/>
      <c r="CI6" s="1"/>
      <c r="CJ6" s="1"/>
      <c r="CK6" s="1"/>
      <c r="CL6" s="1"/>
      <c r="CM6" s="1"/>
      <c r="CN6" s="1"/>
      <c r="CO6" s="1"/>
      <c r="CP6" s="1"/>
      <c r="CQ6" s="1"/>
      <c r="CS6" s="300"/>
      <c r="CT6" s="300"/>
      <c r="CU6" s="1"/>
      <c r="CV6" s="1"/>
      <c r="CW6" s="1"/>
      <c r="CX6" s="1"/>
      <c r="CY6" s="1"/>
      <c r="CZ6" s="1"/>
      <c r="DA6" s="1"/>
      <c r="DB6" s="1"/>
      <c r="DC6" s="1"/>
      <c r="DD6" s="1"/>
      <c r="DE6" s="1"/>
      <c r="DF6" s="1"/>
      <c r="DG6" s="1"/>
      <c r="DH6" s="1"/>
      <c r="DI6" s="1"/>
      <c r="DJ6" s="1"/>
      <c r="DK6" s="1"/>
      <c r="DL6" s="1"/>
      <c r="DM6" s="1"/>
      <c r="DN6" s="1"/>
      <c r="DO6" s="1"/>
      <c r="DQ6" s="300"/>
      <c r="DR6" s="300"/>
      <c r="DS6" s="1"/>
      <c r="DT6" s="1"/>
      <c r="DU6" s="1"/>
      <c r="DV6" s="1"/>
      <c r="DW6" s="1"/>
      <c r="DX6" s="1"/>
      <c r="DY6" s="1"/>
      <c r="DZ6" s="1"/>
      <c r="EA6" s="1"/>
      <c r="EB6" s="1"/>
      <c r="EC6" s="1"/>
      <c r="ED6" s="1"/>
      <c r="EE6" s="1"/>
      <c r="EF6" s="1"/>
      <c r="EG6" s="1"/>
      <c r="EH6" s="1"/>
      <c r="EI6" s="1"/>
      <c r="EJ6" s="1"/>
      <c r="EK6" s="1"/>
      <c r="EL6" s="1"/>
      <c r="EM6" s="1"/>
      <c r="EO6" s="300"/>
      <c r="EP6" s="300"/>
      <c r="EQ6" s="1"/>
      <c r="ER6" s="1"/>
      <c r="ES6" s="1"/>
      <c r="ET6" s="1"/>
      <c r="EU6" s="1"/>
      <c r="EV6" s="1"/>
      <c r="EW6" s="1"/>
      <c r="EX6" s="1"/>
      <c r="EY6" s="1"/>
      <c r="EZ6" s="1"/>
      <c r="FA6" s="1"/>
      <c r="FB6" s="1"/>
      <c r="FC6" s="1"/>
      <c r="FD6" s="1"/>
      <c r="FE6" s="1"/>
      <c r="FF6" s="1"/>
      <c r="FG6" s="1"/>
      <c r="FH6" s="1"/>
      <c r="FI6" s="1"/>
      <c r="FJ6" s="1"/>
      <c r="FK6" s="1"/>
      <c r="FM6" s="300"/>
      <c r="FN6" s="300"/>
      <c r="FO6" s="1"/>
      <c r="FP6" s="1"/>
      <c r="FQ6" s="1"/>
      <c r="FR6" s="1"/>
      <c r="FS6" s="1"/>
      <c r="FT6" s="1"/>
      <c r="FU6" s="1"/>
      <c r="FV6" s="1"/>
      <c r="FW6" s="1"/>
      <c r="FX6" s="1"/>
      <c r="FY6" s="1"/>
      <c r="FZ6" s="1"/>
      <c r="GA6" s="1"/>
      <c r="GB6" s="1"/>
      <c r="GC6" s="1"/>
      <c r="GD6" s="1"/>
      <c r="GE6" s="1"/>
      <c r="GF6" s="1"/>
      <c r="GG6" s="1"/>
      <c r="GH6" s="1"/>
      <c r="GI6" s="1"/>
      <c r="GK6" s="300"/>
      <c r="GL6" s="300"/>
      <c r="GM6" s="1"/>
      <c r="GN6" s="1"/>
      <c r="GO6" s="1"/>
      <c r="GP6" s="1"/>
      <c r="GQ6" s="1"/>
      <c r="GR6" s="1"/>
      <c r="GS6" s="1"/>
      <c r="GT6" s="1"/>
      <c r="GU6" s="1"/>
      <c r="GV6" s="1"/>
      <c r="GW6" s="1"/>
      <c r="GX6" s="1"/>
      <c r="GY6" s="1"/>
      <c r="GZ6" s="1"/>
      <c r="HA6" s="1"/>
      <c r="HB6" s="1"/>
      <c r="HC6" s="1"/>
      <c r="HD6" s="1"/>
      <c r="HE6" s="1"/>
      <c r="HF6" s="1"/>
      <c r="HG6" s="1"/>
      <c r="HI6" s="300"/>
      <c r="HJ6" s="300"/>
      <c r="HK6" s="1"/>
      <c r="HL6" s="1"/>
      <c r="HM6" s="1"/>
      <c r="HN6" s="1"/>
      <c r="HO6" s="1"/>
      <c r="HP6" s="1"/>
      <c r="HQ6" s="1"/>
      <c r="HR6" s="1"/>
      <c r="HS6" s="1"/>
      <c r="HT6" s="1"/>
      <c r="HU6" s="1"/>
      <c r="HV6" s="1"/>
      <c r="HW6" s="1"/>
      <c r="HX6" s="1"/>
      <c r="HY6" s="1"/>
      <c r="HZ6" s="1"/>
      <c r="IA6" s="1"/>
      <c r="IB6" s="1"/>
      <c r="IC6" s="1"/>
      <c r="ID6" s="1"/>
      <c r="IE6" s="1"/>
    </row>
    <row r="7" spans="1:239" ht="15.75">
      <c r="A7" s="302" t="s">
        <v>181</v>
      </c>
      <c r="B7" s="302"/>
      <c r="C7" s="2"/>
      <c r="D7" s="2"/>
      <c r="E7" s="2"/>
      <c r="F7" s="2"/>
      <c r="G7" s="2"/>
      <c r="H7" s="2"/>
      <c r="I7" s="2"/>
      <c r="J7" s="2"/>
      <c r="K7" s="2"/>
      <c r="L7" s="2"/>
      <c r="M7" s="2"/>
      <c r="N7" s="2"/>
      <c r="O7" s="2"/>
      <c r="P7" s="2"/>
      <c r="Q7" s="2"/>
      <c r="R7" s="2"/>
      <c r="S7" s="2"/>
      <c r="T7" s="2"/>
      <c r="U7" s="2"/>
      <c r="V7" s="2"/>
      <c r="W7" s="2"/>
      <c r="Y7" s="302" t="s">
        <v>182</v>
      </c>
      <c r="Z7" s="302"/>
      <c r="AA7" s="2"/>
      <c r="AB7" s="2"/>
      <c r="AC7" s="2"/>
      <c r="AD7" s="2"/>
      <c r="AE7" s="2"/>
      <c r="AF7" s="2"/>
      <c r="AG7" s="2"/>
      <c r="AH7" s="2"/>
      <c r="AI7" s="2"/>
      <c r="AJ7" s="2"/>
      <c r="AK7" s="2"/>
      <c r="AL7" s="2"/>
      <c r="AM7" s="2"/>
      <c r="AN7" s="2"/>
      <c r="AO7" s="2"/>
      <c r="AP7" s="2"/>
      <c r="AQ7" s="2"/>
      <c r="AR7" s="2"/>
      <c r="AS7" s="2"/>
      <c r="AT7" s="2"/>
      <c r="AU7" s="2"/>
      <c r="AW7" s="302" t="s">
        <v>183</v>
      </c>
      <c r="AX7" s="302"/>
      <c r="AY7" s="2"/>
      <c r="AZ7" s="2"/>
      <c r="BA7" s="2"/>
      <c r="BB7" s="2"/>
      <c r="BC7" s="2"/>
      <c r="BD7" s="2"/>
      <c r="BE7" s="2"/>
      <c r="BF7" s="2"/>
      <c r="BG7" s="2"/>
      <c r="BH7" s="2"/>
      <c r="BI7" s="2"/>
      <c r="BJ7" s="2"/>
      <c r="BK7" s="2"/>
      <c r="BL7" s="2"/>
      <c r="BM7" s="2"/>
      <c r="BN7" s="2"/>
      <c r="BO7" s="2"/>
      <c r="BP7" s="2"/>
      <c r="BQ7" s="2"/>
      <c r="BR7" s="2"/>
      <c r="BS7" s="2"/>
      <c r="BU7" s="302" t="s">
        <v>184</v>
      </c>
      <c r="BV7" s="302"/>
      <c r="BW7" s="2"/>
      <c r="BX7" s="2"/>
      <c r="BY7" s="2"/>
      <c r="BZ7" s="2"/>
      <c r="CA7" s="2"/>
      <c r="CB7" s="2"/>
      <c r="CC7" s="2"/>
      <c r="CD7" s="2"/>
      <c r="CE7" s="2"/>
      <c r="CF7" s="2"/>
      <c r="CG7" s="2"/>
      <c r="CH7" s="2"/>
      <c r="CI7" s="2"/>
      <c r="CJ7" s="2"/>
      <c r="CK7" s="2"/>
      <c r="CL7" s="2"/>
      <c r="CM7" s="2"/>
      <c r="CN7" s="2"/>
      <c r="CO7" s="2"/>
      <c r="CP7" s="2"/>
      <c r="CQ7" s="2"/>
      <c r="CS7" s="302" t="s">
        <v>185</v>
      </c>
      <c r="CT7" s="302"/>
      <c r="CU7" s="2"/>
      <c r="CV7" s="2"/>
      <c r="CW7" s="2"/>
      <c r="CX7" s="2"/>
      <c r="CY7" s="2"/>
      <c r="CZ7" s="2"/>
      <c r="DA7" s="2"/>
      <c r="DB7" s="2"/>
      <c r="DC7" s="2"/>
      <c r="DD7" s="2"/>
      <c r="DE7" s="2"/>
      <c r="DF7" s="2"/>
      <c r="DG7" s="2"/>
      <c r="DH7" s="2"/>
      <c r="DI7" s="2"/>
      <c r="DJ7" s="2"/>
      <c r="DK7" s="2"/>
      <c r="DL7" s="2"/>
      <c r="DM7" s="2"/>
      <c r="DN7" s="2"/>
      <c r="DO7" s="2"/>
      <c r="DQ7" s="302" t="s">
        <v>186</v>
      </c>
      <c r="DR7" s="302"/>
      <c r="DS7" s="2"/>
      <c r="DT7" s="2"/>
      <c r="DU7" s="2"/>
      <c r="DV7" s="2"/>
      <c r="DW7" s="2"/>
      <c r="DX7" s="2"/>
      <c r="DY7" s="2"/>
      <c r="DZ7" s="2"/>
      <c r="EA7" s="2"/>
      <c r="EB7" s="2"/>
      <c r="EC7" s="2"/>
      <c r="ED7" s="2"/>
      <c r="EE7" s="2"/>
      <c r="EF7" s="2"/>
      <c r="EG7" s="2"/>
      <c r="EH7" s="2"/>
      <c r="EI7" s="2"/>
      <c r="EJ7" s="2"/>
      <c r="EK7" s="2"/>
      <c r="EL7" s="2"/>
      <c r="EM7" s="2"/>
      <c r="EO7" s="302" t="s">
        <v>187</v>
      </c>
      <c r="EP7" s="302"/>
      <c r="EQ7" s="2"/>
      <c r="ER7" s="2"/>
      <c r="ES7" s="2"/>
      <c r="ET7" s="2"/>
      <c r="EU7" s="2"/>
      <c r="EV7" s="2"/>
      <c r="EW7" s="2"/>
      <c r="EX7" s="2"/>
      <c r="EY7" s="2"/>
      <c r="EZ7" s="2"/>
      <c r="FA7" s="2"/>
      <c r="FB7" s="2"/>
      <c r="FC7" s="2"/>
      <c r="FD7" s="2"/>
      <c r="FE7" s="2"/>
      <c r="FF7" s="2"/>
      <c r="FG7" s="2"/>
      <c r="FH7" s="2"/>
      <c r="FI7" s="2"/>
      <c r="FJ7" s="2"/>
      <c r="FK7" s="2"/>
      <c r="FM7" s="302" t="s">
        <v>188</v>
      </c>
      <c r="FN7" s="302"/>
      <c r="FO7" s="2"/>
      <c r="FP7" s="2"/>
      <c r="FQ7" s="2"/>
      <c r="FR7" s="2"/>
      <c r="FS7" s="2"/>
      <c r="FT7" s="2"/>
      <c r="FU7" s="2"/>
      <c r="FV7" s="2"/>
      <c r="FW7" s="2"/>
      <c r="FX7" s="2"/>
      <c r="FY7" s="2"/>
      <c r="FZ7" s="2"/>
      <c r="GA7" s="2"/>
      <c r="GB7" s="2"/>
      <c r="GC7" s="2"/>
      <c r="GD7" s="2"/>
      <c r="GE7" s="2"/>
      <c r="GF7" s="2"/>
      <c r="GG7" s="2"/>
      <c r="GH7" s="2"/>
      <c r="GI7" s="2"/>
      <c r="GK7" s="302" t="s">
        <v>189</v>
      </c>
      <c r="GL7" s="302"/>
      <c r="GM7" s="2"/>
      <c r="GN7" s="2"/>
      <c r="GO7" s="2"/>
      <c r="GP7" s="2"/>
      <c r="GQ7" s="2"/>
      <c r="GR7" s="2"/>
      <c r="GS7" s="2"/>
      <c r="GT7" s="2"/>
      <c r="GU7" s="2"/>
      <c r="GV7" s="2"/>
      <c r="GW7" s="2"/>
      <c r="GX7" s="2"/>
      <c r="GY7" s="2"/>
      <c r="GZ7" s="2"/>
      <c r="HA7" s="2"/>
      <c r="HB7" s="2"/>
      <c r="HC7" s="2"/>
      <c r="HD7" s="2"/>
      <c r="HE7" s="2"/>
      <c r="HF7" s="2"/>
      <c r="HG7" s="2"/>
      <c r="HI7" s="302" t="s">
        <v>190</v>
      </c>
      <c r="HJ7" s="302"/>
      <c r="HK7" s="2"/>
      <c r="HL7" s="2"/>
      <c r="HM7" s="2"/>
      <c r="HN7" s="2"/>
      <c r="HO7" s="2"/>
      <c r="HP7" s="2"/>
      <c r="HQ7" s="2"/>
      <c r="HR7" s="2"/>
      <c r="HS7" s="2"/>
      <c r="HT7" s="2"/>
      <c r="HU7" s="2"/>
      <c r="HV7" s="2"/>
      <c r="HW7" s="2"/>
      <c r="HX7" s="2"/>
      <c r="HY7" s="2"/>
      <c r="HZ7" s="2"/>
      <c r="IA7" s="2"/>
      <c r="IB7" s="2"/>
      <c r="IC7" s="2"/>
      <c r="ID7" s="2"/>
      <c r="IE7" s="2"/>
    </row>
    <row r="8" spans="1:239" ht="15.75">
      <c r="A8" s="302" t="s">
        <v>564</v>
      </c>
      <c r="B8" s="302"/>
      <c r="C8" s="3"/>
      <c r="D8" s="3"/>
      <c r="E8" s="3"/>
      <c r="F8" s="3"/>
      <c r="G8" s="3"/>
      <c r="H8" s="3"/>
      <c r="I8" s="3"/>
      <c r="J8" s="3"/>
      <c r="K8" s="3"/>
      <c r="L8" s="3"/>
      <c r="M8" s="3"/>
      <c r="N8" s="3"/>
      <c r="O8" s="3"/>
      <c r="P8" s="3"/>
      <c r="Q8" s="3"/>
      <c r="R8" s="3"/>
      <c r="S8" s="3"/>
      <c r="T8" s="3"/>
      <c r="U8" s="3"/>
      <c r="V8" s="3"/>
      <c r="W8" s="3"/>
      <c r="Y8" s="302" t="s">
        <v>564</v>
      </c>
      <c r="Z8" s="302"/>
      <c r="AA8" s="3"/>
      <c r="AB8" s="3"/>
      <c r="AC8" s="3"/>
      <c r="AD8" s="3"/>
      <c r="AE8" s="3"/>
      <c r="AF8" s="3"/>
      <c r="AG8" s="3"/>
      <c r="AH8" s="3"/>
      <c r="AI8" s="3"/>
      <c r="AJ8" s="3"/>
      <c r="AK8" s="3"/>
      <c r="AL8" s="3"/>
      <c r="AM8" s="3"/>
      <c r="AN8" s="3"/>
      <c r="AO8" s="3"/>
      <c r="AP8" s="3"/>
      <c r="AQ8" s="3"/>
      <c r="AR8" s="3"/>
      <c r="AS8" s="3"/>
      <c r="AT8" s="3"/>
      <c r="AU8" s="3"/>
      <c r="AW8" s="302" t="s">
        <v>564</v>
      </c>
      <c r="AX8" s="302"/>
      <c r="AY8" s="3"/>
      <c r="AZ8" s="3"/>
      <c r="BA8" s="3"/>
      <c r="BB8" s="3"/>
      <c r="BC8" s="3"/>
      <c r="BD8" s="3"/>
      <c r="BE8" s="3"/>
      <c r="BF8" s="3"/>
      <c r="BG8" s="3"/>
      <c r="BH8" s="3"/>
      <c r="BI8" s="3"/>
      <c r="BJ8" s="3"/>
      <c r="BK8" s="3"/>
      <c r="BL8" s="3"/>
      <c r="BM8" s="3"/>
      <c r="BN8" s="3"/>
      <c r="BO8" s="3"/>
      <c r="BP8" s="3"/>
      <c r="BQ8" s="3"/>
      <c r="BR8" s="3"/>
      <c r="BS8" s="3"/>
      <c r="BU8" s="302" t="s">
        <v>564</v>
      </c>
      <c r="BV8" s="302"/>
      <c r="BW8" s="3"/>
      <c r="BX8" s="3"/>
      <c r="BY8" s="3"/>
      <c r="BZ8" s="3"/>
      <c r="CA8" s="3"/>
      <c r="CB8" s="3"/>
      <c r="CC8" s="3"/>
      <c r="CD8" s="3"/>
      <c r="CE8" s="3"/>
      <c r="CF8" s="3"/>
      <c r="CG8" s="3"/>
      <c r="CH8" s="3"/>
      <c r="CI8" s="3"/>
      <c r="CJ8" s="3"/>
      <c r="CK8" s="3"/>
      <c r="CL8" s="3"/>
      <c r="CM8" s="3"/>
      <c r="CN8" s="3"/>
      <c r="CO8" s="3"/>
      <c r="CP8" s="3"/>
      <c r="CQ8" s="3"/>
      <c r="CS8" s="302" t="s">
        <v>564</v>
      </c>
      <c r="CT8" s="302"/>
      <c r="CU8" s="3"/>
      <c r="CV8" s="3"/>
      <c r="CW8" s="3"/>
      <c r="CX8" s="3"/>
      <c r="CY8" s="3"/>
      <c r="CZ8" s="3"/>
      <c r="DA8" s="3"/>
      <c r="DB8" s="3"/>
      <c r="DC8" s="3"/>
      <c r="DD8" s="3"/>
      <c r="DE8" s="3"/>
      <c r="DF8" s="3"/>
      <c r="DG8" s="3"/>
      <c r="DH8" s="3"/>
      <c r="DI8" s="3"/>
      <c r="DJ8" s="3"/>
      <c r="DK8" s="3"/>
      <c r="DL8" s="3"/>
      <c r="DM8" s="3"/>
      <c r="DN8" s="3"/>
      <c r="DO8" s="3"/>
      <c r="DQ8" s="302" t="s">
        <v>564</v>
      </c>
      <c r="DR8" s="302"/>
      <c r="DS8" s="3"/>
      <c r="DT8" s="3"/>
      <c r="DU8" s="3"/>
      <c r="DV8" s="3"/>
      <c r="DW8" s="3"/>
      <c r="DX8" s="3"/>
      <c r="DY8" s="3"/>
      <c r="DZ8" s="3"/>
      <c r="EA8" s="3"/>
      <c r="EB8" s="3"/>
      <c r="EC8" s="3"/>
      <c r="ED8" s="3"/>
      <c r="EE8" s="3"/>
      <c r="EF8" s="3"/>
      <c r="EG8" s="3"/>
      <c r="EH8" s="3"/>
      <c r="EI8" s="3"/>
      <c r="EJ8" s="3"/>
      <c r="EK8" s="3"/>
      <c r="EL8" s="3"/>
      <c r="EM8" s="3"/>
      <c r="EO8" s="302" t="s">
        <v>564</v>
      </c>
      <c r="EP8" s="302"/>
      <c r="EQ8" s="3"/>
      <c r="ER8" s="3"/>
      <c r="ES8" s="3"/>
      <c r="ET8" s="3"/>
      <c r="EU8" s="3"/>
      <c r="EV8" s="3"/>
      <c r="EW8" s="3"/>
      <c r="EX8" s="3"/>
      <c r="EY8" s="3"/>
      <c r="EZ8" s="3"/>
      <c r="FA8" s="3"/>
      <c r="FB8" s="3"/>
      <c r="FC8" s="3"/>
      <c r="FD8" s="3"/>
      <c r="FE8" s="3"/>
      <c r="FF8" s="3"/>
      <c r="FG8" s="3"/>
      <c r="FH8" s="3"/>
      <c r="FI8" s="3"/>
      <c r="FJ8" s="3"/>
      <c r="FK8" s="3"/>
      <c r="FM8" s="302" t="s">
        <v>564</v>
      </c>
      <c r="FN8" s="302"/>
      <c r="FO8" s="3"/>
      <c r="FP8" s="3"/>
      <c r="FQ8" s="3"/>
      <c r="FR8" s="3"/>
      <c r="FS8" s="3"/>
      <c r="FT8" s="3"/>
      <c r="FU8" s="3"/>
      <c r="FV8" s="3"/>
      <c r="FW8" s="3"/>
      <c r="FX8" s="3"/>
      <c r="FY8" s="3"/>
      <c r="FZ8" s="3"/>
      <c r="GA8" s="3"/>
      <c r="GB8" s="3"/>
      <c r="GC8" s="3"/>
      <c r="GD8" s="3"/>
      <c r="GE8" s="3"/>
      <c r="GF8" s="3"/>
      <c r="GG8" s="3"/>
      <c r="GH8" s="3"/>
      <c r="GI8" s="3"/>
      <c r="GK8" s="302" t="s">
        <v>564</v>
      </c>
      <c r="GL8" s="302"/>
      <c r="GM8" s="3"/>
      <c r="GN8" s="3"/>
      <c r="GO8" s="3"/>
      <c r="GP8" s="3"/>
      <c r="GQ8" s="3"/>
      <c r="GR8" s="3"/>
      <c r="GS8" s="3"/>
      <c r="GT8" s="3"/>
      <c r="GU8" s="3"/>
      <c r="GV8" s="3"/>
      <c r="GW8" s="3"/>
      <c r="GX8" s="3"/>
      <c r="GY8" s="3"/>
      <c r="GZ8" s="3"/>
      <c r="HA8" s="3"/>
      <c r="HB8" s="3"/>
      <c r="HC8" s="3"/>
      <c r="HD8" s="3"/>
      <c r="HE8" s="3"/>
      <c r="HF8" s="3"/>
      <c r="HG8" s="3"/>
      <c r="HI8" s="302" t="s">
        <v>564</v>
      </c>
      <c r="HJ8" s="302"/>
      <c r="HK8" s="3"/>
      <c r="HL8" s="3"/>
      <c r="HM8" s="3"/>
      <c r="HN8" s="3"/>
      <c r="HO8" s="3"/>
      <c r="HP8" s="3"/>
      <c r="HQ8" s="3"/>
      <c r="HR8" s="3"/>
      <c r="HS8" s="3"/>
      <c r="HT8" s="3"/>
      <c r="HU8" s="3"/>
      <c r="HV8" s="3"/>
      <c r="HW8" s="3"/>
      <c r="HX8" s="3"/>
      <c r="HY8" s="3"/>
      <c r="HZ8" s="3"/>
      <c r="IA8" s="3"/>
      <c r="IB8" s="3"/>
      <c r="IC8" s="3"/>
      <c r="ID8" s="3"/>
      <c r="IE8" s="3"/>
    </row>
    <row r="9" spans="1:239" ht="15">
      <c r="A9" s="300"/>
      <c r="B9" s="300"/>
      <c r="C9" s="1"/>
      <c r="D9" s="1"/>
      <c r="E9" s="1"/>
      <c r="F9" s="1"/>
      <c r="G9" s="1"/>
      <c r="H9" s="1"/>
      <c r="I9" s="1"/>
      <c r="J9" s="1"/>
      <c r="K9" s="1"/>
      <c r="L9" s="1"/>
      <c r="M9" s="1"/>
      <c r="N9" s="1"/>
      <c r="O9" s="1"/>
      <c r="P9" s="1"/>
      <c r="Q9" s="1"/>
      <c r="R9" s="1"/>
      <c r="S9" s="1"/>
      <c r="T9" s="1"/>
      <c r="U9" s="1"/>
      <c r="V9" s="1"/>
      <c r="W9" s="1"/>
      <c r="Y9" s="300"/>
      <c r="Z9" s="300"/>
      <c r="AA9" s="1"/>
      <c r="AB9" s="1"/>
      <c r="AC9" s="1"/>
      <c r="AD9" s="1"/>
      <c r="AE9" s="1"/>
      <c r="AF9" s="1"/>
      <c r="AG9" s="1"/>
      <c r="AH9" s="1"/>
      <c r="AI9" s="1"/>
      <c r="AJ9" s="1"/>
      <c r="AK9" s="1"/>
      <c r="AL9" s="1"/>
      <c r="AM9" s="1"/>
      <c r="AN9" s="1"/>
      <c r="AO9" s="1"/>
      <c r="AP9" s="1"/>
      <c r="AQ9" s="1"/>
      <c r="AR9" s="1"/>
      <c r="AS9" s="1"/>
      <c r="AT9" s="1"/>
      <c r="AU9" s="1"/>
      <c r="AW9" s="300"/>
      <c r="AX9" s="300"/>
      <c r="AY9" s="1"/>
      <c r="AZ9" s="1"/>
      <c r="BA9" s="1"/>
      <c r="BB9" s="1"/>
      <c r="BC9" s="1"/>
      <c r="BD9" s="1"/>
      <c r="BE9" s="1"/>
      <c r="BF9" s="1"/>
      <c r="BG9" s="1"/>
      <c r="BH9" s="1"/>
      <c r="BI9" s="1"/>
      <c r="BJ9" s="1"/>
      <c r="BK9" s="1"/>
      <c r="BL9" s="1"/>
      <c r="BM9" s="1"/>
      <c r="BN9" s="1"/>
      <c r="BO9" s="1"/>
      <c r="BP9" s="1"/>
      <c r="BQ9" s="1"/>
      <c r="BR9" s="1"/>
      <c r="BS9" s="1"/>
      <c r="BU9" s="300"/>
      <c r="BV9" s="300"/>
      <c r="BW9" s="1"/>
      <c r="BX9" s="1"/>
      <c r="BY9" s="1"/>
      <c r="BZ9" s="1"/>
      <c r="CA9" s="1"/>
      <c r="CB9" s="1"/>
      <c r="CC9" s="1"/>
      <c r="CD9" s="1"/>
      <c r="CE9" s="1"/>
      <c r="CF9" s="1"/>
      <c r="CG9" s="1"/>
      <c r="CH9" s="1"/>
      <c r="CI9" s="1"/>
      <c r="CJ9" s="1"/>
      <c r="CK9" s="1"/>
      <c r="CL9" s="1"/>
      <c r="CM9" s="1"/>
      <c r="CN9" s="1"/>
      <c r="CO9" s="1"/>
      <c r="CP9" s="1"/>
      <c r="CQ9" s="1"/>
      <c r="CS9" s="300"/>
      <c r="CT9" s="300"/>
      <c r="CU9" s="1"/>
      <c r="CV9" s="1"/>
      <c r="CW9" s="1"/>
      <c r="CX9" s="1"/>
      <c r="CY9" s="1"/>
      <c r="CZ9" s="1"/>
      <c r="DA9" s="1"/>
      <c r="DB9" s="1"/>
      <c r="DC9" s="1"/>
      <c r="DD9" s="1"/>
      <c r="DE9" s="1"/>
      <c r="DF9" s="1"/>
      <c r="DG9" s="1"/>
      <c r="DH9" s="1"/>
      <c r="DI9" s="1"/>
      <c r="DJ9" s="1"/>
      <c r="DK9" s="1"/>
      <c r="DL9" s="1"/>
      <c r="DM9" s="1"/>
      <c r="DN9" s="1"/>
      <c r="DO9" s="1"/>
      <c r="DQ9" s="300"/>
      <c r="DR9" s="300"/>
      <c r="DS9" s="1"/>
      <c r="DT9" s="1"/>
      <c r="DU9" s="1"/>
      <c r="DV9" s="1"/>
      <c r="DW9" s="1"/>
      <c r="DX9" s="1"/>
      <c r="DY9" s="1"/>
      <c r="DZ9" s="1"/>
      <c r="EA9" s="1"/>
      <c r="EB9" s="1"/>
      <c r="EC9" s="1"/>
      <c r="ED9" s="1"/>
      <c r="EE9" s="1"/>
      <c r="EF9" s="1"/>
      <c r="EG9" s="1"/>
      <c r="EH9" s="1"/>
      <c r="EI9" s="1"/>
      <c r="EJ9" s="1"/>
      <c r="EK9" s="1"/>
      <c r="EL9" s="1"/>
      <c r="EM9" s="1"/>
      <c r="EO9" s="300"/>
      <c r="EP9" s="300"/>
      <c r="EQ9" s="1"/>
      <c r="ER9" s="1"/>
      <c r="ES9" s="1"/>
      <c r="ET9" s="1"/>
      <c r="EU9" s="1"/>
      <c r="EV9" s="1"/>
      <c r="EW9" s="1"/>
      <c r="EX9" s="1"/>
      <c r="EY9" s="1"/>
      <c r="EZ9" s="1"/>
      <c r="FA9" s="1"/>
      <c r="FB9" s="1"/>
      <c r="FC9" s="1"/>
      <c r="FD9" s="1"/>
      <c r="FE9" s="1"/>
      <c r="FF9" s="1"/>
      <c r="FG9" s="1"/>
      <c r="FH9" s="1"/>
      <c r="FI9" s="1"/>
      <c r="FJ9" s="1"/>
      <c r="FK9" s="1"/>
      <c r="FM9" s="300"/>
      <c r="FN9" s="300"/>
      <c r="FO9" s="1"/>
      <c r="FP9" s="1"/>
      <c r="FQ9" s="1"/>
      <c r="FR9" s="1"/>
      <c r="FS9" s="1"/>
      <c r="FT9" s="1"/>
      <c r="FU9" s="1"/>
      <c r="FV9" s="1"/>
      <c r="FW9" s="1"/>
      <c r="FX9" s="1"/>
      <c r="FY9" s="1"/>
      <c r="FZ9" s="1"/>
      <c r="GA9" s="1"/>
      <c r="GB9" s="1"/>
      <c r="GC9" s="1"/>
      <c r="GD9" s="1"/>
      <c r="GE9" s="1"/>
      <c r="GF9" s="1"/>
      <c r="GG9" s="1"/>
      <c r="GH9" s="1"/>
      <c r="GI9" s="1"/>
      <c r="GK9" s="300"/>
      <c r="GL9" s="300"/>
      <c r="GM9" s="1"/>
      <c r="GN9" s="1"/>
      <c r="GO9" s="1"/>
      <c r="GP9" s="1"/>
      <c r="GQ9" s="1"/>
      <c r="GR9" s="1"/>
      <c r="GS9" s="1"/>
      <c r="GT9" s="1"/>
      <c r="GU9" s="1"/>
      <c r="GV9" s="1"/>
      <c r="GW9" s="1"/>
      <c r="GX9" s="1"/>
      <c r="GY9" s="1"/>
      <c r="GZ9" s="1"/>
      <c r="HA9" s="1"/>
      <c r="HB9" s="1"/>
      <c r="HC9" s="1"/>
      <c r="HD9" s="1"/>
      <c r="HE9" s="1"/>
      <c r="HF9" s="1"/>
      <c r="HG9" s="1"/>
      <c r="HI9" s="300"/>
      <c r="HJ9" s="300"/>
      <c r="HK9" s="1"/>
      <c r="HL9" s="1"/>
      <c r="HM9" s="1"/>
      <c r="HN9" s="1"/>
      <c r="HO9" s="1"/>
      <c r="HP9" s="1"/>
      <c r="HQ9" s="1"/>
      <c r="HR9" s="1"/>
      <c r="HS9" s="1"/>
      <c r="HT9" s="1"/>
      <c r="HU9" s="1"/>
      <c r="HV9" s="1"/>
      <c r="HW9" s="1"/>
      <c r="HX9" s="1"/>
      <c r="HY9" s="1"/>
      <c r="HZ9" s="1"/>
      <c r="IA9" s="1"/>
      <c r="IB9" s="1"/>
      <c r="IC9" s="1"/>
      <c r="ID9" s="1"/>
      <c r="IE9" s="1"/>
    </row>
    <row r="10" spans="1:239" ht="15">
      <c r="A10" s="300"/>
      <c r="B10" s="300"/>
      <c r="C10" s="1"/>
      <c r="D10" s="1"/>
      <c r="E10" s="1"/>
      <c r="F10" s="1"/>
      <c r="G10" s="1"/>
      <c r="H10" s="1"/>
      <c r="I10" s="1"/>
      <c r="J10" s="1"/>
      <c r="K10" s="1"/>
      <c r="L10" s="1"/>
      <c r="M10" s="1"/>
      <c r="N10" s="1"/>
      <c r="O10" s="1"/>
      <c r="P10" s="1"/>
      <c r="Q10" s="1"/>
      <c r="R10" s="1"/>
      <c r="S10" s="1"/>
      <c r="T10" s="1"/>
      <c r="U10" s="1"/>
      <c r="V10" s="1"/>
      <c r="W10" s="1"/>
      <c r="Y10" s="300"/>
      <c r="Z10" s="300"/>
      <c r="AA10" s="1"/>
      <c r="AB10" s="1"/>
      <c r="AC10" s="1"/>
      <c r="AD10" s="1"/>
      <c r="AE10" s="1"/>
      <c r="AF10" s="1"/>
      <c r="AG10" s="1"/>
      <c r="AH10" s="1"/>
      <c r="AI10" s="1"/>
      <c r="AJ10" s="1"/>
      <c r="AK10" s="1"/>
      <c r="AL10" s="1"/>
      <c r="AM10" s="1"/>
      <c r="AN10" s="1"/>
      <c r="AO10" s="1"/>
      <c r="AP10" s="1"/>
      <c r="AQ10" s="1"/>
      <c r="AR10" s="1"/>
      <c r="AS10" s="1"/>
      <c r="AT10" s="1"/>
      <c r="AU10" s="1"/>
      <c r="AW10" s="300"/>
      <c r="AX10" s="300"/>
      <c r="AY10" s="1"/>
      <c r="AZ10" s="1"/>
      <c r="BA10" s="1"/>
      <c r="BB10" s="1"/>
      <c r="BC10" s="1"/>
      <c r="BD10" s="1"/>
      <c r="BE10" s="1"/>
      <c r="BF10" s="1"/>
      <c r="BG10" s="1"/>
      <c r="BH10" s="1"/>
      <c r="BI10" s="1"/>
      <c r="BJ10" s="1"/>
      <c r="BK10" s="1"/>
      <c r="BL10" s="1"/>
      <c r="BM10" s="1"/>
      <c r="BN10" s="1"/>
      <c r="BO10" s="1"/>
      <c r="BP10" s="1"/>
      <c r="BQ10" s="1"/>
      <c r="BR10" s="1"/>
      <c r="BS10" s="1"/>
      <c r="BU10" s="300"/>
      <c r="BV10" s="300"/>
      <c r="BW10" s="1"/>
      <c r="BX10" s="1"/>
      <c r="BY10" s="1"/>
      <c r="BZ10" s="1"/>
      <c r="CA10" s="1"/>
      <c r="CB10" s="1"/>
      <c r="CC10" s="1"/>
      <c r="CD10" s="1"/>
      <c r="CE10" s="1"/>
      <c r="CF10" s="1"/>
      <c r="CG10" s="1"/>
      <c r="CH10" s="1"/>
      <c r="CI10" s="1"/>
      <c r="CJ10" s="1"/>
      <c r="CK10" s="1"/>
      <c r="CL10" s="1"/>
      <c r="CM10" s="1"/>
      <c r="CN10" s="1"/>
      <c r="CO10" s="1"/>
      <c r="CP10" s="1"/>
      <c r="CQ10" s="1"/>
      <c r="CS10" s="300"/>
      <c r="CT10" s="300"/>
      <c r="CU10" s="1"/>
      <c r="CV10" s="1"/>
      <c r="CW10" s="1"/>
      <c r="CX10" s="1"/>
      <c r="CY10" s="1"/>
      <c r="CZ10" s="1"/>
      <c r="DA10" s="1"/>
      <c r="DB10" s="1"/>
      <c r="DC10" s="1"/>
      <c r="DD10" s="1"/>
      <c r="DE10" s="1"/>
      <c r="DF10" s="1"/>
      <c r="DG10" s="1"/>
      <c r="DH10" s="1"/>
      <c r="DI10" s="1"/>
      <c r="DJ10" s="1"/>
      <c r="DK10" s="1"/>
      <c r="DL10" s="1"/>
      <c r="DM10" s="1"/>
      <c r="DN10" s="1"/>
      <c r="DO10" s="1"/>
      <c r="DQ10" s="300"/>
      <c r="DR10" s="300"/>
      <c r="DS10" s="1"/>
      <c r="DT10" s="1"/>
      <c r="DU10" s="1"/>
      <c r="DV10" s="1"/>
      <c r="DW10" s="1"/>
      <c r="DX10" s="1"/>
      <c r="DY10" s="1"/>
      <c r="DZ10" s="1"/>
      <c r="EA10" s="1"/>
      <c r="EB10" s="1"/>
      <c r="EC10" s="1"/>
      <c r="ED10" s="1"/>
      <c r="EE10" s="1"/>
      <c r="EF10" s="1"/>
      <c r="EG10" s="1"/>
      <c r="EH10" s="1"/>
      <c r="EI10" s="1"/>
      <c r="EJ10" s="1"/>
      <c r="EK10" s="1"/>
      <c r="EL10" s="1"/>
      <c r="EM10" s="1"/>
      <c r="EO10" s="300"/>
      <c r="EP10" s="300"/>
      <c r="EQ10" s="1"/>
      <c r="ER10" s="1"/>
      <c r="ES10" s="1"/>
      <c r="ET10" s="1"/>
      <c r="EU10" s="1"/>
      <c r="EV10" s="1"/>
      <c r="EW10" s="1"/>
      <c r="EX10" s="1"/>
      <c r="EY10" s="1"/>
      <c r="EZ10" s="1"/>
      <c r="FA10" s="1"/>
      <c r="FB10" s="1"/>
      <c r="FC10" s="1"/>
      <c r="FD10" s="1"/>
      <c r="FE10" s="1"/>
      <c r="FF10" s="1"/>
      <c r="FG10" s="1"/>
      <c r="FH10" s="1"/>
      <c r="FI10" s="1"/>
      <c r="FJ10" s="1"/>
      <c r="FK10" s="1"/>
      <c r="FM10" s="300"/>
      <c r="FN10" s="300"/>
      <c r="FO10" s="1"/>
      <c r="FP10" s="1"/>
      <c r="FQ10" s="1"/>
      <c r="FR10" s="1"/>
      <c r="FS10" s="1"/>
      <c r="FT10" s="1"/>
      <c r="FU10" s="1"/>
      <c r="FV10" s="1"/>
      <c r="FW10" s="1"/>
      <c r="FX10" s="1"/>
      <c r="FY10" s="1"/>
      <c r="FZ10" s="1"/>
      <c r="GA10" s="1"/>
      <c r="GB10" s="1"/>
      <c r="GC10" s="1"/>
      <c r="GD10" s="1"/>
      <c r="GE10" s="1"/>
      <c r="GF10" s="1"/>
      <c r="GG10" s="1"/>
      <c r="GH10" s="1"/>
      <c r="GI10" s="1"/>
      <c r="GK10" s="300"/>
      <c r="GL10" s="300"/>
      <c r="GM10" s="1"/>
      <c r="GN10" s="1"/>
      <c r="GO10" s="1"/>
      <c r="GP10" s="1"/>
      <c r="GQ10" s="1"/>
      <c r="GR10" s="1"/>
      <c r="GS10" s="1"/>
      <c r="GT10" s="1"/>
      <c r="GU10" s="1"/>
      <c r="GV10" s="1"/>
      <c r="GW10" s="1"/>
      <c r="GX10" s="1"/>
      <c r="GY10" s="1"/>
      <c r="GZ10" s="1"/>
      <c r="HA10" s="1"/>
      <c r="HB10" s="1"/>
      <c r="HC10" s="1"/>
      <c r="HD10" s="1"/>
      <c r="HE10" s="1"/>
      <c r="HF10" s="1"/>
      <c r="HG10" s="1"/>
      <c r="HI10" s="300"/>
      <c r="HJ10" s="300"/>
      <c r="HK10" s="1"/>
      <c r="HL10" s="1"/>
      <c r="HM10" s="1"/>
      <c r="HN10" s="1"/>
      <c r="HO10" s="1"/>
      <c r="HP10" s="1"/>
      <c r="HQ10" s="1"/>
      <c r="HR10" s="1"/>
      <c r="HS10" s="1"/>
      <c r="HT10" s="1"/>
      <c r="HU10" s="1"/>
      <c r="HV10" s="1"/>
      <c r="HW10" s="1"/>
      <c r="HX10" s="1"/>
      <c r="HY10" s="1"/>
      <c r="HZ10" s="1"/>
      <c r="IA10" s="1"/>
      <c r="IB10" s="1"/>
      <c r="IC10" s="1"/>
      <c r="ID10" s="1"/>
      <c r="IE10" s="1"/>
    </row>
    <row r="11" spans="1:239" ht="15">
      <c r="A11" s="300"/>
      <c r="B11" s="300"/>
      <c r="C11" s="4">
        <v>2000</v>
      </c>
      <c r="D11" s="4">
        <v>2001</v>
      </c>
      <c r="E11" s="4">
        <v>2002</v>
      </c>
      <c r="F11" s="4">
        <v>2003</v>
      </c>
      <c r="G11" s="4">
        <v>2004</v>
      </c>
      <c r="H11" s="4">
        <v>2005</v>
      </c>
      <c r="I11" s="4">
        <v>2006</v>
      </c>
      <c r="J11" s="4">
        <v>2007</v>
      </c>
      <c r="K11" s="4">
        <v>2008</v>
      </c>
      <c r="L11" s="4">
        <v>2009</v>
      </c>
      <c r="M11" s="4">
        <v>2010</v>
      </c>
      <c r="N11" s="4">
        <v>2011</v>
      </c>
      <c r="O11" s="4">
        <v>2012</v>
      </c>
      <c r="P11" s="4">
        <v>2013</v>
      </c>
      <c r="Q11" s="4">
        <v>2014</v>
      </c>
      <c r="R11" s="4">
        <v>2015</v>
      </c>
      <c r="S11" s="4">
        <v>2016</v>
      </c>
      <c r="T11" s="4">
        <v>2017</v>
      </c>
      <c r="U11" s="4">
        <v>2018</v>
      </c>
      <c r="V11" s="4">
        <v>2019</v>
      </c>
      <c r="W11" s="4">
        <v>2020</v>
      </c>
      <c r="Y11" s="300"/>
      <c r="Z11" s="300"/>
      <c r="AA11" s="4">
        <v>2000</v>
      </c>
      <c r="AB11" s="4">
        <v>2001</v>
      </c>
      <c r="AC11" s="4">
        <v>2002</v>
      </c>
      <c r="AD11" s="4">
        <v>2003</v>
      </c>
      <c r="AE11" s="4">
        <v>2004</v>
      </c>
      <c r="AF11" s="4">
        <v>2005</v>
      </c>
      <c r="AG11" s="4">
        <v>2006</v>
      </c>
      <c r="AH11" s="4">
        <v>2007</v>
      </c>
      <c r="AI11" s="4">
        <v>2008</v>
      </c>
      <c r="AJ11" s="4">
        <v>2009</v>
      </c>
      <c r="AK11" s="4">
        <v>2010</v>
      </c>
      <c r="AL11" s="4">
        <v>2011</v>
      </c>
      <c r="AM11" s="4">
        <v>2012</v>
      </c>
      <c r="AN11" s="4">
        <v>2013</v>
      </c>
      <c r="AO11" s="4">
        <v>2014</v>
      </c>
      <c r="AP11" s="4">
        <v>2015</v>
      </c>
      <c r="AQ11" s="4">
        <v>2016</v>
      </c>
      <c r="AR11" s="4">
        <v>2017</v>
      </c>
      <c r="AS11" s="4">
        <v>2018</v>
      </c>
      <c r="AT11" s="4">
        <v>2019</v>
      </c>
      <c r="AU11" s="4">
        <v>2020</v>
      </c>
      <c r="AW11" s="300"/>
      <c r="AX11" s="300"/>
      <c r="AY11" s="4">
        <v>2000</v>
      </c>
      <c r="AZ11" s="4">
        <v>2001</v>
      </c>
      <c r="BA11" s="4">
        <v>2002</v>
      </c>
      <c r="BB11" s="4">
        <v>2003</v>
      </c>
      <c r="BC11" s="4">
        <v>2004</v>
      </c>
      <c r="BD11" s="4">
        <v>2005</v>
      </c>
      <c r="BE11" s="4">
        <v>2006</v>
      </c>
      <c r="BF11" s="4">
        <v>2007</v>
      </c>
      <c r="BG11" s="4">
        <v>2008</v>
      </c>
      <c r="BH11" s="4">
        <v>2009</v>
      </c>
      <c r="BI11" s="4">
        <v>2010</v>
      </c>
      <c r="BJ11" s="4">
        <v>2011</v>
      </c>
      <c r="BK11" s="4">
        <v>2012</v>
      </c>
      <c r="BL11" s="4">
        <v>2013</v>
      </c>
      <c r="BM11" s="4">
        <v>2014</v>
      </c>
      <c r="BN11" s="4">
        <v>2015</v>
      </c>
      <c r="BO11" s="4">
        <v>2016</v>
      </c>
      <c r="BP11" s="4">
        <v>2017</v>
      </c>
      <c r="BQ11" s="4">
        <v>2018</v>
      </c>
      <c r="BR11" s="4">
        <v>2019</v>
      </c>
      <c r="BS11" s="4">
        <v>2020</v>
      </c>
      <c r="BU11" s="300"/>
      <c r="BV11" s="300"/>
      <c r="BW11" s="4">
        <v>2000</v>
      </c>
      <c r="BX11" s="4">
        <v>2001</v>
      </c>
      <c r="BY11" s="4">
        <v>2002</v>
      </c>
      <c r="BZ11" s="4">
        <v>2003</v>
      </c>
      <c r="CA11" s="4">
        <v>2004</v>
      </c>
      <c r="CB11" s="4">
        <v>2005</v>
      </c>
      <c r="CC11" s="4">
        <v>2006</v>
      </c>
      <c r="CD11" s="4">
        <v>2007</v>
      </c>
      <c r="CE11" s="4">
        <v>2008</v>
      </c>
      <c r="CF11" s="4">
        <v>2009</v>
      </c>
      <c r="CG11" s="4">
        <v>2010</v>
      </c>
      <c r="CH11" s="4">
        <v>2011</v>
      </c>
      <c r="CI11" s="4">
        <v>2012</v>
      </c>
      <c r="CJ11" s="4">
        <v>2013</v>
      </c>
      <c r="CK11" s="4">
        <v>2014</v>
      </c>
      <c r="CL11" s="4">
        <v>2015</v>
      </c>
      <c r="CM11" s="4">
        <v>2016</v>
      </c>
      <c r="CN11" s="4">
        <v>2017</v>
      </c>
      <c r="CO11" s="4">
        <v>2018</v>
      </c>
      <c r="CP11" s="4">
        <v>2019</v>
      </c>
      <c r="CQ11" s="4">
        <v>2020</v>
      </c>
      <c r="CS11" s="300"/>
      <c r="CT11" s="300"/>
      <c r="CU11" s="4">
        <v>2000</v>
      </c>
      <c r="CV11" s="4">
        <v>2001</v>
      </c>
      <c r="CW11" s="4">
        <v>2002</v>
      </c>
      <c r="CX11" s="4">
        <v>2003</v>
      </c>
      <c r="CY11" s="4">
        <v>2004</v>
      </c>
      <c r="CZ11" s="4">
        <v>2005</v>
      </c>
      <c r="DA11" s="4">
        <v>2006</v>
      </c>
      <c r="DB11" s="4">
        <v>2007</v>
      </c>
      <c r="DC11" s="4">
        <v>2008</v>
      </c>
      <c r="DD11" s="4">
        <v>2009</v>
      </c>
      <c r="DE11" s="4">
        <v>2010</v>
      </c>
      <c r="DF11" s="4">
        <v>2011</v>
      </c>
      <c r="DG11" s="4">
        <v>2012</v>
      </c>
      <c r="DH11" s="4">
        <v>2013</v>
      </c>
      <c r="DI11" s="4">
        <v>2014</v>
      </c>
      <c r="DJ11" s="4">
        <v>2015</v>
      </c>
      <c r="DK11" s="4">
        <v>2016</v>
      </c>
      <c r="DL11" s="4">
        <v>2017</v>
      </c>
      <c r="DM11" s="4">
        <v>2018</v>
      </c>
      <c r="DN11" s="4">
        <v>2019</v>
      </c>
      <c r="DO11" s="4">
        <v>2020</v>
      </c>
      <c r="DQ11" s="300"/>
      <c r="DR11" s="300"/>
      <c r="DS11" s="4">
        <v>2000</v>
      </c>
      <c r="DT11" s="4">
        <v>2001</v>
      </c>
      <c r="DU11" s="4">
        <v>2002</v>
      </c>
      <c r="DV11" s="4">
        <v>2003</v>
      </c>
      <c r="DW11" s="4">
        <v>2004</v>
      </c>
      <c r="DX11" s="4">
        <v>2005</v>
      </c>
      <c r="DY11" s="4">
        <v>2006</v>
      </c>
      <c r="DZ11" s="4">
        <v>2007</v>
      </c>
      <c r="EA11" s="4">
        <v>2008</v>
      </c>
      <c r="EB11" s="4">
        <v>2009</v>
      </c>
      <c r="EC11" s="4">
        <v>2010</v>
      </c>
      <c r="ED11" s="4">
        <v>2011</v>
      </c>
      <c r="EE11" s="4">
        <v>2012</v>
      </c>
      <c r="EF11" s="4">
        <v>2013</v>
      </c>
      <c r="EG11" s="4">
        <v>2014</v>
      </c>
      <c r="EH11" s="4">
        <v>2015</v>
      </c>
      <c r="EI11" s="4">
        <v>2016</v>
      </c>
      <c r="EJ11" s="4">
        <v>2017</v>
      </c>
      <c r="EK11" s="4">
        <v>2018</v>
      </c>
      <c r="EL11" s="4">
        <v>2019</v>
      </c>
      <c r="EM11" s="4">
        <v>2020</v>
      </c>
      <c r="EO11" s="300"/>
      <c r="EP11" s="300"/>
      <c r="EQ11" s="4">
        <v>2000</v>
      </c>
      <c r="ER11" s="4">
        <v>2001</v>
      </c>
      <c r="ES11" s="4">
        <v>2002</v>
      </c>
      <c r="ET11" s="4">
        <v>2003</v>
      </c>
      <c r="EU11" s="4">
        <v>2004</v>
      </c>
      <c r="EV11" s="4">
        <v>2005</v>
      </c>
      <c r="EW11" s="4">
        <v>2006</v>
      </c>
      <c r="EX11" s="4">
        <v>2007</v>
      </c>
      <c r="EY11" s="4">
        <v>2008</v>
      </c>
      <c r="EZ11" s="4">
        <v>2009</v>
      </c>
      <c r="FA11" s="4">
        <v>2010</v>
      </c>
      <c r="FB11" s="4">
        <v>2011</v>
      </c>
      <c r="FC11" s="4">
        <v>2012</v>
      </c>
      <c r="FD11" s="4">
        <v>2013</v>
      </c>
      <c r="FE11" s="4">
        <v>2014</v>
      </c>
      <c r="FF11" s="4">
        <v>2015</v>
      </c>
      <c r="FG11" s="4">
        <v>2016</v>
      </c>
      <c r="FH11" s="4">
        <v>2017</v>
      </c>
      <c r="FI11" s="4">
        <v>2018</v>
      </c>
      <c r="FJ11" s="4">
        <v>2019</v>
      </c>
      <c r="FK11" s="4">
        <v>2020</v>
      </c>
      <c r="FM11" s="300"/>
      <c r="FN11" s="300"/>
      <c r="FO11" s="4">
        <v>2000</v>
      </c>
      <c r="FP11" s="4">
        <v>2001</v>
      </c>
      <c r="FQ11" s="4">
        <v>2002</v>
      </c>
      <c r="FR11" s="4">
        <v>2003</v>
      </c>
      <c r="FS11" s="4">
        <v>2004</v>
      </c>
      <c r="FT11" s="4">
        <v>2005</v>
      </c>
      <c r="FU11" s="4">
        <v>2006</v>
      </c>
      <c r="FV11" s="4">
        <v>2007</v>
      </c>
      <c r="FW11" s="4">
        <v>2008</v>
      </c>
      <c r="FX11" s="4">
        <v>2009</v>
      </c>
      <c r="FY11" s="4">
        <v>2010</v>
      </c>
      <c r="FZ11" s="4">
        <v>2011</v>
      </c>
      <c r="GA11" s="4">
        <v>2012</v>
      </c>
      <c r="GB11" s="4">
        <v>2013</v>
      </c>
      <c r="GC11" s="4">
        <v>2014</v>
      </c>
      <c r="GD11" s="4">
        <v>2015</v>
      </c>
      <c r="GE11" s="4">
        <v>2016</v>
      </c>
      <c r="GF11" s="4">
        <v>2017</v>
      </c>
      <c r="GG11" s="4">
        <v>2018</v>
      </c>
      <c r="GH11" s="4">
        <v>2019</v>
      </c>
      <c r="GI11" s="4">
        <v>2020</v>
      </c>
      <c r="GK11" s="300"/>
      <c r="GL11" s="300"/>
      <c r="GM11" s="4">
        <v>2000</v>
      </c>
      <c r="GN11" s="4">
        <v>2001</v>
      </c>
      <c r="GO11" s="4">
        <v>2002</v>
      </c>
      <c r="GP11" s="4">
        <v>2003</v>
      </c>
      <c r="GQ11" s="4">
        <v>2004</v>
      </c>
      <c r="GR11" s="4">
        <v>2005</v>
      </c>
      <c r="GS11" s="4">
        <v>2006</v>
      </c>
      <c r="GT11" s="4">
        <v>2007</v>
      </c>
      <c r="GU11" s="4">
        <v>2008</v>
      </c>
      <c r="GV11" s="4">
        <v>2009</v>
      </c>
      <c r="GW11" s="4">
        <v>2010</v>
      </c>
      <c r="GX11" s="4">
        <v>2011</v>
      </c>
      <c r="GY11" s="4">
        <v>2012</v>
      </c>
      <c r="GZ11" s="4">
        <v>2013</v>
      </c>
      <c r="HA11" s="4">
        <v>2014</v>
      </c>
      <c r="HB11" s="4">
        <v>2015</v>
      </c>
      <c r="HC11" s="4">
        <v>2016</v>
      </c>
      <c r="HD11" s="4">
        <v>2017</v>
      </c>
      <c r="HE11" s="4">
        <v>2018</v>
      </c>
      <c r="HF11" s="4">
        <v>2019</v>
      </c>
      <c r="HG11" s="4">
        <v>2020</v>
      </c>
      <c r="HI11" s="300"/>
      <c r="HJ11" s="300"/>
      <c r="HK11" s="4">
        <v>2000</v>
      </c>
      <c r="HL11" s="4">
        <v>2001</v>
      </c>
      <c r="HM11" s="4">
        <v>2002</v>
      </c>
      <c r="HN11" s="4">
        <v>2003</v>
      </c>
      <c r="HO11" s="4">
        <v>2004</v>
      </c>
      <c r="HP11" s="4">
        <v>2005</v>
      </c>
      <c r="HQ11" s="4">
        <v>2006</v>
      </c>
      <c r="HR11" s="4">
        <v>2007</v>
      </c>
      <c r="HS11" s="4">
        <v>2008</v>
      </c>
      <c r="HT11" s="4">
        <v>2009</v>
      </c>
      <c r="HU11" s="4">
        <v>2010</v>
      </c>
      <c r="HV11" s="4">
        <v>2011</v>
      </c>
      <c r="HW11" s="4">
        <v>2012</v>
      </c>
      <c r="HX11" s="4">
        <v>2013</v>
      </c>
      <c r="HY11" s="4">
        <v>2014</v>
      </c>
      <c r="HZ11" s="4">
        <v>2015</v>
      </c>
      <c r="IA11" s="4">
        <v>2016</v>
      </c>
      <c r="IB11" s="4">
        <v>2017</v>
      </c>
      <c r="IC11" s="4">
        <v>2018</v>
      </c>
      <c r="ID11" s="4">
        <v>2019</v>
      </c>
      <c r="IE11" s="4">
        <v>2020</v>
      </c>
    </row>
    <row r="12" spans="1:239" ht="15">
      <c r="A12" s="303"/>
      <c r="B12" s="303"/>
      <c r="C12" s="1"/>
      <c r="D12" s="1"/>
      <c r="E12" s="1"/>
      <c r="F12" s="1"/>
      <c r="G12" s="1"/>
      <c r="H12" s="1"/>
      <c r="I12" s="1"/>
      <c r="J12" s="1"/>
      <c r="K12" s="1"/>
      <c r="L12" s="1"/>
      <c r="M12" s="1"/>
      <c r="N12" s="1"/>
      <c r="O12" s="1"/>
      <c r="P12" s="1"/>
      <c r="Q12" s="1"/>
      <c r="R12" s="1"/>
      <c r="S12" s="1"/>
      <c r="T12" s="1"/>
      <c r="U12" s="1"/>
      <c r="V12" s="1"/>
      <c r="W12" s="1"/>
      <c r="Y12" s="303"/>
      <c r="Z12" s="303"/>
      <c r="AA12" s="1"/>
      <c r="AB12" s="1"/>
      <c r="AC12" s="1"/>
      <c r="AD12" s="1"/>
      <c r="AE12" s="1"/>
      <c r="AF12" s="1"/>
      <c r="AG12" s="1"/>
      <c r="AH12" s="1"/>
      <c r="AI12" s="1"/>
      <c r="AJ12" s="1"/>
      <c r="AK12" s="1"/>
      <c r="AL12" s="1"/>
      <c r="AM12" s="1"/>
      <c r="AN12" s="1"/>
      <c r="AO12" s="1"/>
      <c r="AP12" s="1"/>
      <c r="AQ12" s="1"/>
      <c r="AR12" s="1"/>
      <c r="AS12" s="1"/>
      <c r="AT12" s="1"/>
      <c r="AU12" s="1"/>
      <c r="AW12" s="303"/>
      <c r="AX12" s="303"/>
      <c r="AY12" s="1"/>
      <c r="AZ12" s="1"/>
      <c r="BA12" s="1"/>
      <c r="BB12" s="1"/>
      <c r="BC12" s="1"/>
      <c r="BD12" s="1"/>
      <c r="BE12" s="1"/>
      <c r="BF12" s="1"/>
      <c r="BG12" s="1"/>
      <c r="BH12" s="1"/>
      <c r="BI12" s="1"/>
      <c r="BJ12" s="1"/>
      <c r="BK12" s="1"/>
      <c r="BL12" s="1"/>
      <c r="BM12" s="1"/>
      <c r="BN12" s="1"/>
      <c r="BO12" s="1"/>
      <c r="BP12" s="1"/>
      <c r="BQ12" s="1"/>
      <c r="BR12" s="1"/>
      <c r="BS12" s="1"/>
      <c r="BU12" s="303"/>
      <c r="BV12" s="303"/>
      <c r="BW12" s="1"/>
      <c r="BX12" s="1"/>
      <c r="BY12" s="1"/>
      <c r="BZ12" s="1"/>
      <c r="CA12" s="1"/>
      <c r="CB12" s="1"/>
      <c r="CC12" s="1"/>
      <c r="CD12" s="1"/>
      <c r="CE12" s="1"/>
      <c r="CF12" s="1"/>
      <c r="CG12" s="1"/>
      <c r="CH12" s="1"/>
      <c r="CI12" s="1"/>
      <c r="CJ12" s="1"/>
      <c r="CK12" s="1"/>
      <c r="CL12" s="1"/>
      <c r="CM12" s="1"/>
      <c r="CN12" s="1"/>
      <c r="CO12" s="1"/>
      <c r="CP12" s="1"/>
      <c r="CQ12" s="1"/>
      <c r="CS12" s="303"/>
      <c r="CT12" s="303"/>
      <c r="CU12" s="1"/>
      <c r="CV12" s="1"/>
      <c r="CW12" s="1"/>
      <c r="CX12" s="1"/>
      <c r="CY12" s="1"/>
      <c r="CZ12" s="1"/>
      <c r="DA12" s="1"/>
      <c r="DB12" s="1"/>
      <c r="DC12" s="1"/>
      <c r="DD12" s="1"/>
      <c r="DE12" s="1"/>
      <c r="DF12" s="1"/>
      <c r="DG12" s="1"/>
      <c r="DH12" s="1"/>
      <c r="DI12" s="1"/>
      <c r="DJ12" s="1"/>
      <c r="DK12" s="1"/>
      <c r="DL12" s="1"/>
      <c r="DM12" s="1"/>
      <c r="DN12" s="1"/>
      <c r="DO12" s="1"/>
      <c r="DQ12" s="303"/>
      <c r="DR12" s="303"/>
      <c r="DS12" s="1"/>
      <c r="DT12" s="1"/>
      <c r="DU12" s="1"/>
      <c r="DV12" s="1"/>
      <c r="DW12" s="1"/>
      <c r="DX12" s="1"/>
      <c r="DY12" s="1"/>
      <c r="DZ12" s="1"/>
      <c r="EA12" s="1"/>
      <c r="EB12" s="1"/>
      <c r="EC12" s="1"/>
      <c r="ED12" s="1"/>
      <c r="EE12" s="1"/>
      <c r="EF12" s="1"/>
      <c r="EG12" s="1"/>
      <c r="EH12" s="1"/>
      <c r="EI12" s="1"/>
      <c r="EJ12" s="1"/>
      <c r="EK12" s="1"/>
      <c r="EL12" s="1"/>
      <c r="EM12" s="1"/>
      <c r="EO12" s="303"/>
      <c r="EP12" s="303"/>
      <c r="EQ12" s="1"/>
      <c r="ER12" s="1"/>
      <c r="ES12" s="1"/>
      <c r="ET12" s="1"/>
      <c r="EU12" s="1"/>
      <c r="EV12" s="1"/>
      <c r="EW12" s="1"/>
      <c r="EX12" s="1"/>
      <c r="EY12" s="1"/>
      <c r="EZ12" s="1"/>
      <c r="FA12" s="1"/>
      <c r="FB12" s="1"/>
      <c r="FC12" s="1"/>
      <c r="FD12" s="1"/>
      <c r="FE12" s="1"/>
      <c r="FF12" s="1"/>
      <c r="FG12" s="1"/>
      <c r="FH12" s="1"/>
      <c r="FI12" s="1"/>
      <c r="FJ12" s="1"/>
      <c r="FK12" s="1"/>
      <c r="FM12" s="303"/>
      <c r="FN12" s="303"/>
      <c r="FO12" s="1"/>
      <c r="FP12" s="1"/>
      <c r="FQ12" s="1"/>
      <c r="FR12" s="1"/>
      <c r="FS12" s="1"/>
      <c r="FT12" s="1"/>
      <c r="FU12" s="1"/>
      <c r="FV12" s="1"/>
      <c r="FW12" s="1"/>
      <c r="FX12" s="1"/>
      <c r="FY12" s="1"/>
      <c r="FZ12" s="1"/>
      <c r="GA12" s="1"/>
      <c r="GB12" s="1"/>
      <c r="GC12" s="1"/>
      <c r="GD12" s="1"/>
      <c r="GE12" s="1"/>
      <c r="GF12" s="1"/>
      <c r="GG12" s="1"/>
      <c r="GH12" s="1"/>
      <c r="GI12" s="1"/>
      <c r="GK12" s="303"/>
      <c r="GL12" s="303"/>
      <c r="GM12" s="1"/>
      <c r="GN12" s="1"/>
      <c r="GO12" s="1"/>
      <c r="GP12" s="1"/>
      <c r="GQ12" s="1"/>
      <c r="GR12" s="1"/>
      <c r="GS12" s="1"/>
      <c r="GT12" s="1"/>
      <c r="GU12" s="1"/>
      <c r="GV12" s="1"/>
      <c r="GW12" s="1"/>
      <c r="GX12" s="1"/>
      <c r="GY12" s="1"/>
      <c r="GZ12" s="1"/>
      <c r="HA12" s="1"/>
      <c r="HB12" s="1"/>
      <c r="HC12" s="1"/>
      <c r="HD12" s="1"/>
      <c r="HE12" s="1"/>
      <c r="HF12" s="1"/>
      <c r="HG12" s="1"/>
      <c r="HI12" s="303"/>
      <c r="HJ12" s="303"/>
      <c r="HK12" s="1"/>
      <c r="HL12" s="1"/>
      <c r="HM12" s="1"/>
      <c r="HN12" s="1"/>
      <c r="HO12" s="1"/>
      <c r="HP12" s="1"/>
      <c r="HQ12" s="1"/>
      <c r="HR12" s="1"/>
      <c r="HS12" s="1"/>
      <c r="HT12" s="1"/>
      <c r="HU12" s="1"/>
      <c r="HV12" s="1"/>
      <c r="HW12" s="1"/>
      <c r="HX12" s="1"/>
      <c r="HY12" s="1"/>
      <c r="HZ12" s="1"/>
      <c r="IA12" s="1"/>
      <c r="IB12" s="1"/>
      <c r="IC12" s="1"/>
      <c r="ID12" s="1"/>
      <c r="IE12" s="1"/>
    </row>
    <row r="13" spans="1:239" ht="15">
      <c r="A13" s="1"/>
      <c r="B13" s="6" t="s">
        <v>192</v>
      </c>
      <c r="C13" s="1"/>
      <c r="D13" s="1"/>
      <c r="E13" s="1"/>
      <c r="F13" s="1"/>
      <c r="G13" s="1"/>
      <c r="H13" s="1"/>
      <c r="I13" s="1"/>
      <c r="J13" s="1"/>
      <c r="K13" s="1"/>
      <c r="L13" s="1"/>
      <c r="M13" s="1"/>
      <c r="N13" s="1"/>
      <c r="O13" s="1"/>
      <c r="P13" s="1"/>
      <c r="Q13" s="1"/>
      <c r="R13" s="1"/>
      <c r="S13" s="1"/>
      <c r="T13" s="1"/>
      <c r="U13" s="1"/>
      <c r="V13" s="1"/>
      <c r="W13" s="1"/>
      <c r="Y13" s="1"/>
      <c r="Z13" s="6" t="s">
        <v>192</v>
      </c>
      <c r="AA13" s="1"/>
      <c r="AB13" s="1"/>
      <c r="AC13" s="1"/>
      <c r="AD13" s="1"/>
      <c r="AE13" s="1"/>
      <c r="AF13" s="1"/>
      <c r="AG13" s="1"/>
      <c r="AH13" s="1"/>
      <c r="AI13" s="1"/>
      <c r="AJ13" s="1"/>
      <c r="AK13" s="1"/>
      <c r="AL13" s="1"/>
      <c r="AM13" s="1"/>
      <c r="AN13" s="1"/>
      <c r="AO13" s="1"/>
      <c r="AP13" s="1"/>
      <c r="AQ13" s="1"/>
      <c r="AR13" s="1"/>
      <c r="AS13" s="1"/>
      <c r="AT13" s="1"/>
      <c r="AU13" s="1"/>
      <c r="AW13" s="1"/>
      <c r="AX13" s="6" t="s">
        <v>192</v>
      </c>
      <c r="AY13" s="1"/>
      <c r="AZ13" s="1"/>
      <c r="BA13" s="1"/>
      <c r="BB13" s="1"/>
      <c r="BC13" s="1"/>
      <c r="BD13" s="1"/>
      <c r="BE13" s="1"/>
      <c r="BF13" s="1"/>
      <c r="BG13" s="1"/>
      <c r="BH13" s="1"/>
      <c r="BI13" s="1"/>
      <c r="BJ13" s="1"/>
      <c r="BK13" s="1"/>
      <c r="BL13" s="1"/>
      <c r="BM13" s="1"/>
      <c r="BN13" s="1"/>
      <c r="BO13" s="1"/>
      <c r="BP13" s="1"/>
      <c r="BQ13" s="1"/>
      <c r="BR13" s="1"/>
      <c r="BS13" s="1"/>
      <c r="BU13" s="1"/>
      <c r="BV13" s="6" t="s">
        <v>192</v>
      </c>
      <c r="BW13" s="1"/>
      <c r="BX13" s="1"/>
      <c r="BY13" s="1"/>
      <c r="BZ13" s="1"/>
      <c r="CA13" s="1"/>
      <c r="CB13" s="1"/>
      <c r="CC13" s="1"/>
      <c r="CD13" s="1"/>
      <c r="CE13" s="1"/>
      <c r="CF13" s="1"/>
      <c r="CG13" s="1"/>
      <c r="CH13" s="1"/>
      <c r="CI13" s="1"/>
      <c r="CJ13" s="1"/>
      <c r="CK13" s="1"/>
      <c r="CL13" s="1"/>
      <c r="CM13" s="1"/>
      <c r="CN13" s="1"/>
      <c r="CO13" s="1"/>
      <c r="CP13" s="1"/>
      <c r="CQ13" s="1"/>
      <c r="CS13" s="1"/>
      <c r="CT13" s="6" t="s">
        <v>192</v>
      </c>
      <c r="CU13" s="1"/>
      <c r="CV13" s="1"/>
      <c r="CW13" s="1"/>
      <c r="CX13" s="1"/>
      <c r="CY13" s="1"/>
      <c r="CZ13" s="1"/>
      <c r="DA13" s="1"/>
      <c r="DB13" s="1"/>
      <c r="DC13" s="1"/>
      <c r="DD13" s="1"/>
      <c r="DE13" s="1"/>
      <c r="DF13" s="1"/>
      <c r="DG13" s="1"/>
      <c r="DH13" s="1"/>
      <c r="DI13" s="1"/>
      <c r="DJ13" s="1"/>
      <c r="DK13" s="1"/>
      <c r="DL13" s="1"/>
      <c r="DM13" s="1"/>
      <c r="DN13" s="1"/>
      <c r="DO13" s="1"/>
      <c r="DQ13" s="1"/>
      <c r="DR13" s="6" t="s">
        <v>192</v>
      </c>
      <c r="DS13" s="1"/>
      <c r="DT13" s="1"/>
      <c r="DU13" s="1"/>
      <c r="DV13" s="1"/>
      <c r="DW13" s="1"/>
      <c r="DX13" s="1"/>
      <c r="DY13" s="1"/>
      <c r="DZ13" s="1"/>
      <c r="EA13" s="1"/>
      <c r="EB13" s="1"/>
      <c r="EC13" s="1"/>
      <c r="ED13" s="1"/>
      <c r="EE13" s="1"/>
      <c r="EF13" s="1"/>
      <c r="EG13" s="1"/>
      <c r="EH13" s="1"/>
      <c r="EI13" s="1"/>
      <c r="EJ13" s="1"/>
      <c r="EK13" s="1"/>
      <c r="EL13" s="1"/>
      <c r="EM13" s="1"/>
      <c r="EO13" s="1"/>
      <c r="EP13" s="6" t="s">
        <v>192</v>
      </c>
      <c r="EQ13" s="1"/>
      <c r="ER13" s="1"/>
      <c r="ES13" s="1"/>
      <c r="ET13" s="1"/>
      <c r="EU13" s="1"/>
      <c r="EV13" s="1"/>
      <c r="EW13" s="1"/>
      <c r="EX13" s="1"/>
      <c r="EY13" s="1"/>
      <c r="EZ13" s="1"/>
      <c r="FA13" s="1"/>
      <c r="FB13" s="1"/>
      <c r="FC13" s="1"/>
      <c r="FD13" s="1"/>
      <c r="FE13" s="1"/>
      <c r="FF13" s="1"/>
      <c r="FG13" s="1"/>
      <c r="FH13" s="1"/>
      <c r="FI13" s="1"/>
      <c r="FJ13" s="1"/>
      <c r="FK13" s="1"/>
      <c r="FM13" s="1"/>
      <c r="FN13" s="6" t="s">
        <v>192</v>
      </c>
      <c r="FO13" s="1"/>
      <c r="FP13" s="1"/>
      <c r="FQ13" s="1"/>
      <c r="FR13" s="1"/>
      <c r="FS13" s="1"/>
      <c r="FT13" s="1"/>
      <c r="FU13" s="1"/>
      <c r="FV13" s="1"/>
      <c r="FW13" s="1"/>
      <c r="FX13" s="1"/>
      <c r="FY13" s="1"/>
      <c r="FZ13" s="1"/>
      <c r="GA13" s="1"/>
      <c r="GB13" s="1"/>
      <c r="GC13" s="1"/>
      <c r="GD13" s="1"/>
      <c r="GE13" s="1"/>
      <c r="GF13" s="1"/>
      <c r="GG13" s="1"/>
      <c r="GH13" s="1"/>
      <c r="GI13" s="1"/>
      <c r="GK13" s="1"/>
      <c r="GL13" s="6" t="s">
        <v>192</v>
      </c>
      <c r="GM13" s="1"/>
      <c r="GN13" s="1"/>
      <c r="GO13" s="1"/>
      <c r="GP13" s="1"/>
      <c r="GQ13" s="1"/>
      <c r="GR13" s="1"/>
      <c r="GS13" s="1"/>
      <c r="GT13" s="1"/>
      <c r="GU13" s="1"/>
      <c r="GV13" s="1"/>
      <c r="GW13" s="1"/>
      <c r="GX13" s="1"/>
      <c r="GY13" s="1"/>
      <c r="GZ13" s="1"/>
      <c r="HA13" s="1"/>
      <c r="HB13" s="1"/>
      <c r="HC13" s="1"/>
      <c r="HD13" s="1"/>
      <c r="HE13" s="1"/>
      <c r="HF13" s="1"/>
      <c r="HG13" s="1"/>
      <c r="HI13" s="1"/>
      <c r="HJ13" s="6" t="s">
        <v>192</v>
      </c>
      <c r="HK13" s="1"/>
      <c r="HL13" s="1"/>
      <c r="HM13" s="1"/>
      <c r="HN13" s="1"/>
      <c r="HO13" s="1"/>
      <c r="HP13" s="1"/>
      <c r="HQ13" s="1"/>
      <c r="HR13" s="1"/>
      <c r="HS13" s="1"/>
      <c r="HT13" s="1"/>
      <c r="HU13" s="1"/>
      <c r="HV13" s="1"/>
      <c r="HW13" s="1"/>
      <c r="HX13" s="1"/>
      <c r="HY13" s="1"/>
      <c r="HZ13" s="1"/>
      <c r="IA13" s="1"/>
      <c r="IB13" s="1"/>
      <c r="IC13" s="1"/>
      <c r="ID13" s="1"/>
      <c r="IE13" s="1"/>
    </row>
    <row r="14" spans="1:239" ht="15">
      <c r="A14" s="1"/>
      <c r="B14" s="7" t="s">
        <v>113</v>
      </c>
      <c r="C14" s="1">
        <v>14</v>
      </c>
      <c r="D14" s="1">
        <v>15</v>
      </c>
      <c r="E14" s="1">
        <v>15</v>
      </c>
      <c r="F14" s="1">
        <v>14</v>
      </c>
      <c r="G14" s="1">
        <v>13</v>
      </c>
      <c r="H14" s="1">
        <v>14</v>
      </c>
      <c r="I14" s="1">
        <v>13</v>
      </c>
      <c r="J14" s="1">
        <v>15</v>
      </c>
      <c r="K14" s="1">
        <v>17</v>
      </c>
      <c r="L14" s="1">
        <v>15</v>
      </c>
      <c r="M14" s="1">
        <v>15</v>
      </c>
      <c r="N14" s="1">
        <v>13</v>
      </c>
      <c r="O14" s="1">
        <v>15</v>
      </c>
      <c r="P14" s="1">
        <v>15</v>
      </c>
      <c r="Q14" s="1">
        <v>14</v>
      </c>
      <c r="R14" s="1">
        <v>13</v>
      </c>
      <c r="S14" s="1">
        <v>10</v>
      </c>
      <c r="T14" s="1">
        <v>10</v>
      </c>
      <c r="U14" s="1">
        <v>9</v>
      </c>
      <c r="V14" s="1">
        <v>8</v>
      </c>
      <c r="W14" s="1">
        <v>6</v>
      </c>
      <c r="Y14" s="1"/>
      <c r="Z14" s="7" t="s">
        <v>113</v>
      </c>
      <c r="AA14" s="1">
        <v>2</v>
      </c>
      <c r="AB14" s="1">
        <v>3</v>
      </c>
      <c r="AC14" s="1">
        <v>3</v>
      </c>
      <c r="AD14" s="1">
        <v>3</v>
      </c>
      <c r="AE14" s="1">
        <v>3</v>
      </c>
      <c r="AF14" s="1">
        <v>3</v>
      </c>
      <c r="AG14" s="1">
        <v>3</v>
      </c>
      <c r="AH14" s="1">
        <v>3</v>
      </c>
      <c r="AI14" s="1">
        <v>3</v>
      </c>
      <c r="AJ14" s="1">
        <v>3</v>
      </c>
      <c r="AK14" s="1">
        <v>3</v>
      </c>
      <c r="AL14" s="1">
        <v>3</v>
      </c>
      <c r="AM14" s="1">
        <v>3</v>
      </c>
      <c r="AN14" s="1">
        <v>4</v>
      </c>
      <c r="AO14" s="1">
        <v>4</v>
      </c>
      <c r="AP14" s="1">
        <v>3</v>
      </c>
      <c r="AQ14" s="1">
        <v>3</v>
      </c>
      <c r="AR14" s="1">
        <v>3</v>
      </c>
      <c r="AS14" s="1">
        <v>2</v>
      </c>
      <c r="AT14" s="1">
        <v>2</v>
      </c>
      <c r="AU14" s="1">
        <v>2</v>
      </c>
      <c r="AW14" s="1"/>
      <c r="AX14" s="7" t="s">
        <v>113</v>
      </c>
      <c r="AY14" s="1">
        <v>27</v>
      </c>
      <c r="AZ14" s="1">
        <v>26</v>
      </c>
      <c r="BA14" s="1">
        <v>27</v>
      </c>
      <c r="BB14" s="1">
        <v>27</v>
      </c>
      <c r="BC14" s="1">
        <v>26</v>
      </c>
      <c r="BD14" s="1">
        <v>27</v>
      </c>
      <c r="BE14" s="1">
        <v>28</v>
      </c>
      <c r="BF14" s="1">
        <v>30</v>
      </c>
      <c r="BG14" s="1">
        <v>33</v>
      </c>
      <c r="BH14" s="1">
        <v>28</v>
      </c>
      <c r="BI14" s="1">
        <v>25</v>
      </c>
      <c r="BJ14" s="1">
        <v>25</v>
      </c>
      <c r="BK14" s="1">
        <v>27</v>
      </c>
      <c r="BL14" s="1">
        <v>29</v>
      </c>
      <c r="BM14" s="1">
        <v>27</v>
      </c>
      <c r="BN14" s="1">
        <v>25</v>
      </c>
      <c r="BO14" s="1">
        <v>21</v>
      </c>
      <c r="BP14" s="1">
        <v>21</v>
      </c>
      <c r="BQ14" s="1">
        <v>19</v>
      </c>
      <c r="BR14" s="1">
        <v>17</v>
      </c>
      <c r="BS14" s="1">
        <v>11</v>
      </c>
      <c r="BU14" s="1"/>
      <c r="BV14" s="7" t="s">
        <v>113</v>
      </c>
      <c r="BW14" s="1">
        <v>19</v>
      </c>
      <c r="BX14" s="1">
        <v>19</v>
      </c>
      <c r="BY14" s="1">
        <v>20</v>
      </c>
      <c r="BZ14" s="1">
        <v>19</v>
      </c>
      <c r="CA14" s="1">
        <v>18</v>
      </c>
      <c r="CB14" s="1">
        <v>19</v>
      </c>
      <c r="CC14" s="1">
        <v>20</v>
      </c>
      <c r="CD14" s="1">
        <v>20</v>
      </c>
      <c r="CE14" s="1">
        <v>22</v>
      </c>
      <c r="CF14" s="1">
        <v>18</v>
      </c>
      <c r="CG14" s="1">
        <v>17</v>
      </c>
      <c r="CH14" s="1">
        <v>17</v>
      </c>
      <c r="CI14" s="1">
        <v>19</v>
      </c>
      <c r="CJ14" s="1">
        <v>19</v>
      </c>
      <c r="CK14" s="1">
        <v>19</v>
      </c>
      <c r="CL14" s="1">
        <v>17</v>
      </c>
      <c r="CM14" s="1">
        <v>15</v>
      </c>
      <c r="CN14" s="1">
        <v>14</v>
      </c>
      <c r="CO14" s="1">
        <v>12</v>
      </c>
      <c r="CP14" s="1">
        <v>10</v>
      </c>
      <c r="CQ14" s="1">
        <v>8</v>
      </c>
      <c r="CS14" s="1"/>
      <c r="CT14" s="7" t="s">
        <v>113</v>
      </c>
      <c r="CU14" s="1">
        <v>249</v>
      </c>
      <c r="CV14" s="1">
        <v>258</v>
      </c>
      <c r="CW14" s="1">
        <v>279</v>
      </c>
      <c r="CX14" s="1">
        <v>274</v>
      </c>
      <c r="CY14" s="1">
        <v>262</v>
      </c>
      <c r="CZ14" s="1">
        <v>264</v>
      </c>
      <c r="DA14" s="1">
        <v>263</v>
      </c>
      <c r="DB14" s="1">
        <v>263</v>
      </c>
      <c r="DC14" s="1">
        <v>284</v>
      </c>
      <c r="DD14" s="1">
        <v>252</v>
      </c>
      <c r="DE14" s="1">
        <v>232</v>
      </c>
      <c r="DF14" s="1">
        <v>230</v>
      </c>
      <c r="DG14" s="1">
        <v>239</v>
      </c>
      <c r="DH14" s="1">
        <v>239</v>
      </c>
      <c r="DI14" s="1">
        <v>233</v>
      </c>
      <c r="DJ14" s="1">
        <v>226</v>
      </c>
      <c r="DK14" s="1">
        <v>200</v>
      </c>
      <c r="DL14" s="1">
        <v>199</v>
      </c>
      <c r="DM14" s="1">
        <v>185</v>
      </c>
      <c r="DN14" s="1">
        <v>168</v>
      </c>
      <c r="DO14" s="1">
        <v>122</v>
      </c>
      <c r="DQ14" s="1"/>
      <c r="DR14" s="7" t="s">
        <v>113</v>
      </c>
      <c r="DS14" s="1">
        <v>363</v>
      </c>
      <c r="DT14" s="1">
        <v>354</v>
      </c>
      <c r="DU14" s="1">
        <v>368</v>
      </c>
      <c r="DV14" s="1">
        <v>332</v>
      </c>
      <c r="DW14" s="1">
        <v>302</v>
      </c>
      <c r="DX14" s="1">
        <v>315</v>
      </c>
      <c r="DY14" s="1">
        <v>320</v>
      </c>
      <c r="DZ14" s="1">
        <v>320</v>
      </c>
      <c r="EA14" s="1">
        <v>326</v>
      </c>
      <c r="EB14" s="1">
        <v>272</v>
      </c>
      <c r="EC14" s="1">
        <v>257</v>
      </c>
      <c r="ED14" s="1">
        <v>261</v>
      </c>
      <c r="EE14" s="1">
        <v>278</v>
      </c>
      <c r="EF14" s="1">
        <v>284</v>
      </c>
      <c r="EG14" s="1">
        <v>291</v>
      </c>
      <c r="EH14" s="1">
        <v>282</v>
      </c>
      <c r="EI14" s="1">
        <v>262</v>
      </c>
      <c r="EJ14" s="1">
        <v>269</v>
      </c>
      <c r="EK14" s="1">
        <v>262</v>
      </c>
      <c r="EL14" s="1">
        <v>223</v>
      </c>
      <c r="EM14" s="1">
        <v>147</v>
      </c>
      <c r="EO14" s="1"/>
      <c r="EP14" s="7" t="s">
        <v>113</v>
      </c>
      <c r="EQ14" s="1">
        <v>19</v>
      </c>
      <c r="ER14" s="1">
        <v>20</v>
      </c>
      <c r="ES14" s="1">
        <v>22</v>
      </c>
      <c r="ET14" s="1">
        <v>21</v>
      </c>
      <c r="EU14" s="1">
        <v>20</v>
      </c>
      <c r="EV14" s="1">
        <v>20</v>
      </c>
      <c r="EW14" s="1">
        <v>20</v>
      </c>
      <c r="EX14" s="1">
        <v>21</v>
      </c>
      <c r="EY14" s="1">
        <v>23</v>
      </c>
      <c r="EZ14" s="1">
        <v>18</v>
      </c>
      <c r="FA14" s="1">
        <v>16</v>
      </c>
      <c r="FB14" s="1">
        <v>16</v>
      </c>
      <c r="FC14" s="1">
        <v>17</v>
      </c>
      <c r="FD14" s="1">
        <v>19</v>
      </c>
      <c r="FE14" s="1">
        <v>17</v>
      </c>
      <c r="FF14" s="1">
        <v>17</v>
      </c>
      <c r="FG14" s="1">
        <v>14</v>
      </c>
      <c r="FH14" s="1">
        <v>14</v>
      </c>
      <c r="FI14" s="1">
        <v>13</v>
      </c>
      <c r="FJ14" s="1">
        <v>12</v>
      </c>
      <c r="FK14" s="1">
        <v>8</v>
      </c>
      <c r="FM14" s="1"/>
      <c r="FN14" s="7" t="s">
        <v>113</v>
      </c>
      <c r="FO14" s="1">
        <v>14</v>
      </c>
      <c r="FP14" s="1">
        <v>15</v>
      </c>
      <c r="FQ14" s="1">
        <v>16</v>
      </c>
      <c r="FR14" s="1">
        <v>16</v>
      </c>
      <c r="FS14" s="1">
        <v>14</v>
      </c>
      <c r="FT14" s="1">
        <v>14</v>
      </c>
      <c r="FU14" s="1">
        <v>14</v>
      </c>
      <c r="FV14" s="1">
        <v>15</v>
      </c>
      <c r="FW14" s="1">
        <v>18</v>
      </c>
      <c r="FX14" s="1">
        <v>14</v>
      </c>
      <c r="FY14" s="1">
        <v>12</v>
      </c>
      <c r="FZ14" s="1">
        <v>11</v>
      </c>
      <c r="GA14" s="1">
        <v>13</v>
      </c>
      <c r="GB14" s="1">
        <v>12</v>
      </c>
      <c r="GC14" s="1">
        <v>11</v>
      </c>
      <c r="GD14" s="1">
        <v>10</v>
      </c>
      <c r="GE14" s="1">
        <v>9</v>
      </c>
      <c r="GF14" s="1">
        <v>8</v>
      </c>
      <c r="GG14" s="1">
        <v>7</v>
      </c>
      <c r="GH14" s="1">
        <v>6</v>
      </c>
      <c r="GI14" s="1">
        <v>5</v>
      </c>
      <c r="GK14" s="1"/>
      <c r="GL14" s="7" t="s">
        <v>113</v>
      </c>
      <c r="GM14" s="1">
        <v>64</v>
      </c>
      <c r="GN14" s="1">
        <v>71</v>
      </c>
      <c r="GO14" s="1">
        <v>78</v>
      </c>
      <c r="GP14" s="1">
        <v>72</v>
      </c>
      <c r="GQ14" s="1">
        <v>73</v>
      </c>
      <c r="GR14" s="1">
        <v>80</v>
      </c>
      <c r="GS14" s="1">
        <v>86</v>
      </c>
      <c r="GT14" s="1">
        <v>91</v>
      </c>
      <c r="GU14" s="1">
        <v>90</v>
      </c>
      <c r="GV14" s="1">
        <v>65</v>
      </c>
      <c r="GW14" s="1">
        <v>59</v>
      </c>
      <c r="GX14" s="1">
        <v>55</v>
      </c>
      <c r="GY14" s="1">
        <v>63</v>
      </c>
      <c r="GZ14" s="1">
        <v>66</v>
      </c>
      <c r="HA14" s="1">
        <v>64</v>
      </c>
      <c r="HB14" s="1">
        <v>55</v>
      </c>
      <c r="HC14" s="1">
        <v>50</v>
      </c>
      <c r="HD14" s="1">
        <v>52</v>
      </c>
      <c r="HE14" s="1">
        <v>45</v>
      </c>
      <c r="HF14" s="1">
        <v>40</v>
      </c>
      <c r="HG14" s="1">
        <v>26</v>
      </c>
      <c r="HI14" s="1"/>
      <c r="HJ14" s="7" t="s">
        <v>113</v>
      </c>
      <c r="HK14" s="1">
        <v>77</v>
      </c>
      <c r="HL14" s="1">
        <v>84</v>
      </c>
      <c r="HM14" s="1">
        <v>92</v>
      </c>
      <c r="HN14" s="1">
        <v>89</v>
      </c>
      <c r="HO14" s="1">
        <v>94</v>
      </c>
      <c r="HP14" s="1">
        <v>91</v>
      </c>
      <c r="HQ14" s="1">
        <v>99</v>
      </c>
      <c r="HR14" s="1">
        <v>102</v>
      </c>
      <c r="HS14" s="1">
        <v>97</v>
      </c>
      <c r="HT14" s="1">
        <v>76</v>
      </c>
      <c r="HU14" s="1">
        <v>69</v>
      </c>
      <c r="HV14" s="1">
        <v>67</v>
      </c>
      <c r="HW14" s="1">
        <v>73</v>
      </c>
      <c r="HX14" s="1">
        <v>77</v>
      </c>
      <c r="HY14" s="1">
        <v>77</v>
      </c>
      <c r="HZ14" s="1">
        <v>75</v>
      </c>
      <c r="IA14" s="1">
        <v>75</v>
      </c>
      <c r="IB14" s="1">
        <v>75</v>
      </c>
      <c r="IC14" s="1">
        <v>67</v>
      </c>
      <c r="ID14" s="1">
        <v>66</v>
      </c>
      <c r="IE14" s="1">
        <v>45</v>
      </c>
    </row>
    <row r="15" spans="1:239" ht="15">
      <c r="A15" s="300"/>
      <c r="B15" s="300"/>
      <c r="C15" s="1"/>
      <c r="D15" s="1"/>
      <c r="E15" s="1"/>
      <c r="F15" s="1"/>
      <c r="G15" s="1"/>
      <c r="H15" s="1"/>
      <c r="I15" s="1"/>
      <c r="J15" s="1"/>
      <c r="K15" s="1"/>
      <c r="L15" s="1"/>
      <c r="M15" s="1"/>
      <c r="N15" s="1"/>
      <c r="O15" s="1"/>
      <c r="P15" s="1"/>
      <c r="Q15" s="1"/>
      <c r="R15" s="1"/>
      <c r="S15" s="1"/>
      <c r="T15" s="1"/>
      <c r="U15" s="1"/>
      <c r="V15" s="1"/>
      <c r="W15" s="1"/>
      <c r="Y15" s="300"/>
      <c r="Z15" s="300"/>
      <c r="AA15" s="1"/>
      <c r="AB15" s="1"/>
      <c r="AC15" s="1"/>
      <c r="AD15" s="1"/>
      <c r="AE15" s="1"/>
      <c r="AF15" s="1"/>
      <c r="AG15" s="1"/>
      <c r="AH15" s="1"/>
      <c r="AI15" s="1"/>
      <c r="AJ15" s="1"/>
      <c r="AK15" s="1"/>
      <c r="AL15" s="1"/>
      <c r="AM15" s="1"/>
      <c r="AN15" s="1"/>
      <c r="AO15" s="1"/>
      <c r="AP15" s="1"/>
      <c r="AQ15" s="1"/>
      <c r="AR15" s="1"/>
      <c r="AS15" s="1"/>
      <c r="AT15" s="1"/>
      <c r="AU15" s="1"/>
      <c r="AW15" s="300"/>
      <c r="AX15" s="300"/>
      <c r="AY15" s="1"/>
      <c r="AZ15" s="1"/>
      <c r="BA15" s="1"/>
      <c r="BB15" s="1"/>
      <c r="BC15" s="1"/>
      <c r="BD15" s="1"/>
      <c r="BE15" s="1"/>
      <c r="BF15" s="1"/>
      <c r="BG15" s="1"/>
      <c r="BH15" s="1"/>
      <c r="BI15" s="1"/>
      <c r="BJ15" s="1"/>
      <c r="BK15" s="1"/>
      <c r="BL15" s="1"/>
      <c r="BM15" s="1"/>
      <c r="BN15" s="1"/>
      <c r="BO15" s="1"/>
      <c r="BP15" s="1"/>
      <c r="BQ15" s="1"/>
      <c r="BR15" s="1"/>
      <c r="BS15" s="1"/>
      <c r="BU15" s="300"/>
      <c r="BV15" s="300"/>
      <c r="BW15" s="1"/>
      <c r="BX15" s="1"/>
      <c r="BY15" s="1"/>
      <c r="BZ15" s="1"/>
      <c r="CA15" s="1"/>
      <c r="CB15" s="1"/>
      <c r="CC15" s="1"/>
      <c r="CD15" s="1"/>
      <c r="CE15" s="1"/>
      <c r="CF15" s="1"/>
      <c r="CG15" s="1"/>
      <c r="CH15" s="1"/>
      <c r="CI15" s="1"/>
      <c r="CJ15" s="1"/>
      <c r="CK15" s="1"/>
      <c r="CL15" s="1"/>
      <c r="CM15" s="1"/>
      <c r="CN15" s="1"/>
      <c r="CO15" s="1"/>
      <c r="CP15" s="1"/>
      <c r="CQ15" s="1"/>
      <c r="CS15" s="300"/>
      <c r="CT15" s="300"/>
      <c r="CU15" s="1"/>
      <c r="CV15" s="1"/>
      <c r="CW15" s="1"/>
      <c r="CX15" s="1"/>
      <c r="CY15" s="1"/>
      <c r="CZ15" s="1"/>
      <c r="DA15" s="1"/>
      <c r="DB15" s="1"/>
      <c r="DC15" s="1"/>
      <c r="DD15" s="1"/>
      <c r="DE15" s="1"/>
      <c r="DF15" s="1"/>
      <c r="DG15" s="1"/>
      <c r="DH15" s="1"/>
      <c r="DI15" s="1"/>
      <c r="DJ15" s="1"/>
      <c r="DK15" s="1"/>
      <c r="DL15" s="1"/>
      <c r="DM15" s="1"/>
      <c r="DN15" s="1"/>
      <c r="DO15" s="1"/>
      <c r="DQ15" s="300"/>
      <c r="DR15" s="300"/>
      <c r="DS15" s="1"/>
      <c r="DT15" s="1"/>
      <c r="DU15" s="1"/>
      <c r="DV15" s="1"/>
      <c r="DW15" s="1"/>
      <c r="DX15" s="1"/>
      <c r="DY15" s="1"/>
      <c r="DZ15" s="1"/>
      <c r="EA15" s="1"/>
      <c r="EB15" s="1"/>
      <c r="EC15" s="1"/>
      <c r="ED15" s="1"/>
      <c r="EE15" s="1"/>
      <c r="EF15" s="1"/>
      <c r="EG15" s="1"/>
      <c r="EH15" s="1"/>
      <c r="EI15" s="1"/>
      <c r="EJ15" s="1"/>
      <c r="EK15" s="1"/>
      <c r="EL15" s="1"/>
      <c r="EM15" s="1"/>
      <c r="EO15" s="300"/>
      <c r="EP15" s="300"/>
      <c r="EQ15" s="1"/>
      <c r="ER15" s="1"/>
      <c r="ES15" s="1"/>
      <c r="ET15" s="1"/>
      <c r="EU15" s="1"/>
      <c r="EV15" s="1"/>
      <c r="EW15" s="1"/>
      <c r="EX15" s="1"/>
      <c r="EY15" s="1"/>
      <c r="EZ15" s="1"/>
      <c r="FA15" s="1"/>
      <c r="FB15" s="1"/>
      <c r="FC15" s="1"/>
      <c r="FD15" s="1"/>
      <c r="FE15" s="1"/>
      <c r="FF15" s="1"/>
      <c r="FG15" s="1"/>
      <c r="FH15" s="1"/>
      <c r="FI15" s="1"/>
      <c r="FJ15" s="1"/>
      <c r="FK15" s="1"/>
      <c r="FM15" s="300"/>
      <c r="FN15" s="300"/>
      <c r="FO15" s="1"/>
      <c r="FP15" s="1"/>
      <c r="FQ15" s="1"/>
      <c r="FR15" s="1"/>
      <c r="FS15" s="1"/>
      <c r="FT15" s="1"/>
      <c r="FU15" s="1"/>
      <c r="FV15" s="1"/>
      <c r="FW15" s="1"/>
      <c r="FX15" s="1"/>
      <c r="FY15" s="1"/>
      <c r="FZ15" s="1"/>
      <c r="GA15" s="1"/>
      <c r="GB15" s="1"/>
      <c r="GC15" s="1"/>
      <c r="GD15" s="1"/>
      <c r="GE15" s="1"/>
      <c r="GF15" s="1"/>
      <c r="GG15" s="1"/>
      <c r="GH15" s="1"/>
      <c r="GI15" s="1"/>
      <c r="GK15" s="300"/>
      <c r="GL15" s="300"/>
      <c r="GM15" s="1"/>
      <c r="GN15" s="1"/>
      <c r="GO15" s="1"/>
      <c r="GP15" s="1"/>
      <c r="GQ15" s="1"/>
      <c r="GR15" s="1"/>
      <c r="GS15" s="1"/>
      <c r="GT15" s="1"/>
      <c r="GU15" s="1"/>
      <c r="GV15" s="1"/>
      <c r="GW15" s="1"/>
      <c r="GX15" s="1"/>
      <c r="GY15" s="1"/>
      <c r="GZ15" s="1"/>
      <c r="HA15" s="1"/>
      <c r="HB15" s="1"/>
      <c r="HC15" s="1"/>
      <c r="HD15" s="1"/>
      <c r="HE15" s="1"/>
      <c r="HF15" s="1"/>
      <c r="HG15" s="1"/>
      <c r="HI15" s="300"/>
      <c r="HJ15" s="300"/>
      <c r="HK15" s="1"/>
      <c r="HL15" s="1"/>
      <c r="HM15" s="1"/>
      <c r="HN15" s="1"/>
      <c r="HO15" s="1"/>
      <c r="HP15" s="1"/>
      <c r="HQ15" s="1"/>
      <c r="HR15" s="1"/>
      <c r="HS15" s="1"/>
      <c r="HT15" s="1"/>
      <c r="HU15" s="1"/>
      <c r="HV15" s="1"/>
      <c r="HW15" s="1"/>
      <c r="HX15" s="1"/>
      <c r="HY15" s="1"/>
      <c r="HZ15" s="1"/>
      <c r="IA15" s="1"/>
      <c r="IB15" s="1"/>
      <c r="IC15" s="1"/>
      <c r="ID15" s="1"/>
      <c r="IE15" s="1"/>
    </row>
    <row r="16" spans="1:239" ht="15">
      <c r="A16" s="1"/>
      <c r="B16" s="6" t="s">
        <v>198</v>
      </c>
      <c r="C16" s="1"/>
      <c r="D16" s="1"/>
      <c r="E16" s="1"/>
      <c r="F16" s="1"/>
      <c r="G16" s="1"/>
      <c r="H16" s="1"/>
      <c r="I16" s="1"/>
      <c r="J16" s="1"/>
      <c r="K16" s="1"/>
      <c r="L16" s="1"/>
      <c r="M16" s="1"/>
      <c r="N16" s="1"/>
      <c r="O16" s="1"/>
      <c r="P16" s="1"/>
      <c r="Q16" s="1"/>
      <c r="R16" s="1"/>
      <c r="S16" s="1"/>
      <c r="T16" s="1"/>
      <c r="U16" s="1"/>
      <c r="V16" s="1"/>
      <c r="W16" s="1"/>
      <c r="Y16" s="1"/>
      <c r="Z16" s="6" t="s">
        <v>198</v>
      </c>
      <c r="AA16" s="1"/>
      <c r="AB16" s="1"/>
      <c r="AC16" s="1"/>
      <c r="AD16" s="1"/>
      <c r="AE16" s="1"/>
      <c r="AF16" s="1"/>
      <c r="AG16" s="1"/>
      <c r="AH16" s="1"/>
      <c r="AI16" s="1"/>
      <c r="AJ16" s="1"/>
      <c r="AK16" s="1"/>
      <c r="AL16" s="1"/>
      <c r="AM16" s="1"/>
      <c r="AN16" s="1"/>
      <c r="AO16" s="1"/>
      <c r="AP16" s="1"/>
      <c r="AQ16" s="1"/>
      <c r="AR16" s="1"/>
      <c r="AS16" s="1"/>
      <c r="AT16" s="1"/>
      <c r="AU16" s="1"/>
      <c r="AW16" s="1"/>
      <c r="AX16" s="6" t="s">
        <v>198</v>
      </c>
      <c r="AY16" s="1"/>
      <c r="AZ16" s="1"/>
      <c r="BA16" s="1"/>
      <c r="BB16" s="1"/>
      <c r="BC16" s="1"/>
      <c r="BD16" s="1"/>
      <c r="BE16" s="1"/>
      <c r="BF16" s="1"/>
      <c r="BG16" s="1"/>
      <c r="BH16" s="1"/>
      <c r="BI16" s="1"/>
      <c r="BJ16" s="1"/>
      <c r="BK16" s="1"/>
      <c r="BL16" s="1"/>
      <c r="BM16" s="1"/>
      <c r="BN16" s="1"/>
      <c r="BO16" s="1"/>
      <c r="BP16" s="1"/>
      <c r="BQ16" s="1"/>
      <c r="BR16" s="1"/>
      <c r="BS16" s="1"/>
      <c r="BU16" s="1"/>
      <c r="BV16" s="6" t="s">
        <v>198</v>
      </c>
      <c r="BW16" s="1"/>
      <c r="BX16" s="1"/>
      <c r="BY16" s="1"/>
      <c r="BZ16" s="1"/>
      <c r="CA16" s="1"/>
      <c r="CB16" s="1"/>
      <c r="CC16" s="1"/>
      <c r="CD16" s="1"/>
      <c r="CE16" s="1"/>
      <c r="CF16" s="1"/>
      <c r="CG16" s="1"/>
      <c r="CH16" s="1"/>
      <c r="CI16" s="1"/>
      <c r="CJ16" s="1"/>
      <c r="CK16" s="1"/>
      <c r="CL16" s="1"/>
      <c r="CM16" s="1"/>
      <c r="CN16" s="1"/>
      <c r="CO16" s="1"/>
      <c r="CP16" s="1"/>
      <c r="CQ16" s="1"/>
      <c r="CS16" s="1"/>
      <c r="CT16" s="6" t="s">
        <v>198</v>
      </c>
      <c r="CU16" s="1"/>
      <c r="CV16" s="1"/>
      <c r="CW16" s="1"/>
      <c r="CX16" s="1"/>
      <c r="CY16" s="1"/>
      <c r="CZ16" s="1"/>
      <c r="DA16" s="1"/>
      <c r="DB16" s="1"/>
      <c r="DC16" s="1"/>
      <c r="DD16" s="1"/>
      <c r="DE16" s="1"/>
      <c r="DF16" s="1"/>
      <c r="DG16" s="1"/>
      <c r="DH16" s="1"/>
      <c r="DI16" s="1"/>
      <c r="DJ16" s="1"/>
      <c r="DK16" s="1"/>
      <c r="DL16" s="1"/>
      <c r="DM16" s="1"/>
      <c r="DN16" s="1"/>
      <c r="DO16" s="1"/>
      <c r="DQ16" s="1"/>
      <c r="DR16" s="6" t="s">
        <v>198</v>
      </c>
      <c r="DS16" s="1"/>
      <c r="DT16" s="1"/>
      <c r="DU16" s="1"/>
      <c r="DV16" s="1"/>
      <c r="DW16" s="1"/>
      <c r="DX16" s="1"/>
      <c r="DY16" s="1"/>
      <c r="DZ16" s="1"/>
      <c r="EA16" s="1"/>
      <c r="EB16" s="1"/>
      <c r="EC16" s="1"/>
      <c r="ED16" s="1"/>
      <c r="EE16" s="1"/>
      <c r="EF16" s="1"/>
      <c r="EG16" s="1"/>
      <c r="EH16" s="1"/>
      <c r="EI16" s="1"/>
      <c r="EJ16" s="1"/>
      <c r="EK16" s="1"/>
      <c r="EL16" s="1"/>
      <c r="EM16" s="1"/>
      <c r="EO16" s="1"/>
      <c r="EP16" s="6" t="s">
        <v>198</v>
      </c>
      <c r="EQ16" s="1"/>
      <c r="ER16" s="1"/>
      <c r="ES16" s="1"/>
      <c r="ET16" s="1"/>
      <c r="EU16" s="1"/>
      <c r="EV16" s="1"/>
      <c r="EW16" s="1"/>
      <c r="EX16" s="1"/>
      <c r="EY16" s="1"/>
      <c r="EZ16" s="1"/>
      <c r="FA16" s="1"/>
      <c r="FB16" s="1"/>
      <c r="FC16" s="1"/>
      <c r="FD16" s="1"/>
      <c r="FE16" s="1"/>
      <c r="FF16" s="1"/>
      <c r="FG16" s="1"/>
      <c r="FH16" s="1"/>
      <c r="FI16" s="1"/>
      <c r="FJ16" s="1"/>
      <c r="FK16" s="1"/>
      <c r="FM16" s="1"/>
      <c r="FN16" s="6" t="s">
        <v>198</v>
      </c>
      <c r="FO16" s="1"/>
      <c r="FP16" s="1"/>
      <c r="FQ16" s="1"/>
      <c r="FR16" s="1"/>
      <c r="FS16" s="1"/>
      <c r="FT16" s="1"/>
      <c r="FU16" s="1"/>
      <c r="FV16" s="1"/>
      <c r="FW16" s="1"/>
      <c r="FX16" s="1"/>
      <c r="FY16" s="1"/>
      <c r="FZ16" s="1"/>
      <c r="GA16" s="1"/>
      <c r="GB16" s="1"/>
      <c r="GC16" s="1"/>
      <c r="GD16" s="1"/>
      <c r="GE16" s="1"/>
      <c r="GF16" s="1"/>
      <c r="GG16" s="1"/>
      <c r="GH16" s="1"/>
      <c r="GI16" s="1"/>
      <c r="GK16" s="1"/>
      <c r="GL16" s="6" t="s">
        <v>198</v>
      </c>
      <c r="GM16" s="1"/>
      <c r="GN16" s="1"/>
      <c r="GO16" s="1"/>
      <c r="GP16" s="1"/>
      <c r="GQ16" s="1"/>
      <c r="GR16" s="1"/>
      <c r="GS16" s="1"/>
      <c r="GT16" s="1"/>
      <c r="GU16" s="1"/>
      <c r="GV16" s="1"/>
      <c r="GW16" s="1"/>
      <c r="GX16" s="1"/>
      <c r="GY16" s="1"/>
      <c r="GZ16" s="1"/>
      <c r="HA16" s="1"/>
      <c r="HB16" s="1"/>
      <c r="HC16" s="1"/>
      <c r="HD16" s="1"/>
      <c r="HE16" s="1"/>
      <c r="HF16" s="1"/>
      <c r="HG16" s="1"/>
      <c r="HI16" s="1"/>
      <c r="HJ16" s="6" t="s">
        <v>198</v>
      </c>
      <c r="HK16" s="1"/>
      <c r="HL16" s="1"/>
      <c r="HM16" s="1"/>
      <c r="HN16" s="1"/>
      <c r="HO16" s="1"/>
      <c r="HP16" s="1"/>
      <c r="HQ16" s="1"/>
      <c r="HR16" s="1"/>
      <c r="HS16" s="1"/>
      <c r="HT16" s="1"/>
      <c r="HU16" s="1"/>
      <c r="HV16" s="1"/>
      <c r="HW16" s="1"/>
      <c r="HX16" s="1"/>
      <c r="HY16" s="1"/>
      <c r="HZ16" s="1"/>
      <c r="IA16" s="1"/>
      <c r="IB16" s="1"/>
      <c r="IC16" s="1"/>
      <c r="ID16" s="1"/>
      <c r="IE16" s="1"/>
    </row>
    <row r="17" spans="1:239" ht="15">
      <c r="A17" s="1"/>
      <c r="B17" s="7" t="s">
        <v>113</v>
      </c>
      <c r="C17" s="1">
        <v>165</v>
      </c>
      <c r="D17" s="1">
        <v>166</v>
      </c>
      <c r="E17" s="1">
        <v>169</v>
      </c>
      <c r="F17" s="1">
        <v>171</v>
      </c>
      <c r="G17" s="1">
        <v>172</v>
      </c>
      <c r="H17" s="1">
        <v>170</v>
      </c>
      <c r="I17" s="1">
        <v>170</v>
      </c>
      <c r="J17" s="1">
        <v>171</v>
      </c>
      <c r="K17" s="1">
        <v>174</v>
      </c>
      <c r="L17" s="1">
        <v>179</v>
      </c>
      <c r="M17" s="1">
        <v>181</v>
      </c>
      <c r="N17" s="1">
        <v>182</v>
      </c>
      <c r="O17" s="1">
        <v>185</v>
      </c>
      <c r="P17" s="1">
        <v>186</v>
      </c>
      <c r="Q17" s="1">
        <v>184</v>
      </c>
      <c r="R17" s="1">
        <v>182</v>
      </c>
      <c r="S17" s="1">
        <v>176</v>
      </c>
      <c r="T17" s="1">
        <v>169</v>
      </c>
      <c r="U17" s="1">
        <v>161</v>
      </c>
      <c r="V17" s="1">
        <v>154</v>
      </c>
      <c r="W17" s="1">
        <v>148</v>
      </c>
      <c r="Y17" s="1"/>
      <c r="Z17" s="7" t="s">
        <v>113</v>
      </c>
      <c r="AA17" s="1">
        <v>52</v>
      </c>
      <c r="AB17" s="1">
        <v>56</v>
      </c>
      <c r="AC17" s="1">
        <v>53</v>
      </c>
      <c r="AD17" s="1">
        <v>53</v>
      </c>
      <c r="AE17" s="1">
        <v>52</v>
      </c>
      <c r="AF17" s="1">
        <v>52</v>
      </c>
      <c r="AG17" s="1">
        <v>53</v>
      </c>
      <c r="AH17" s="1">
        <v>54</v>
      </c>
      <c r="AI17" s="1">
        <v>58</v>
      </c>
      <c r="AJ17" s="1">
        <v>53</v>
      </c>
      <c r="AK17" s="1">
        <v>59</v>
      </c>
      <c r="AL17" s="1">
        <v>58</v>
      </c>
      <c r="AM17" s="1">
        <v>62</v>
      </c>
      <c r="AN17" s="1">
        <v>63</v>
      </c>
      <c r="AO17" s="1">
        <v>64</v>
      </c>
      <c r="AP17" s="1">
        <v>68</v>
      </c>
      <c r="AQ17" s="1">
        <v>70</v>
      </c>
      <c r="AR17" s="1">
        <v>68</v>
      </c>
      <c r="AS17" s="1">
        <v>67</v>
      </c>
      <c r="AT17" s="1">
        <v>66</v>
      </c>
      <c r="AU17" s="1">
        <v>66</v>
      </c>
      <c r="AW17" s="1"/>
      <c r="AX17" s="7" t="s">
        <v>113</v>
      </c>
      <c r="AY17" s="1">
        <v>298</v>
      </c>
      <c r="AZ17" s="1">
        <v>326</v>
      </c>
      <c r="BA17" s="1">
        <v>331</v>
      </c>
      <c r="BB17" s="1">
        <v>330</v>
      </c>
      <c r="BC17" s="1">
        <v>331</v>
      </c>
      <c r="BD17" s="1">
        <v>328</v>
      </c>
      <c r="BE17" s="1">
        <v>332</v>
      </c>
      <c r="BF17" s="1">
        <v>335</v>
      </c>
      <c r="BG17" s="1">
        <v>348</v>
      </c>
      <c r="BH17" s="1">
        <v>348</v>
      </c>
      <c r="BI17" s="1">
        <v>354</v>
      </c>
      <c r="BJ17" s="1">
        <v>353</v>
      </c>
      <c r="BK17" s="1">
        <v>355</v>
      </c>
      <c r="BL17" s="1">
        <v>350</v>
      </c>
      <c r="BM17" s="1">
        <v>348</v>
      </c>
      <c r="BN17" s="1">
        <v>351</v>
      </c>
      <c r="BO17" s="1">
        <v>343</v>
      </c>
      <c r="BP17" s="1">
        <v>338</v>
      </c>
      <c r="BQ17" s="1">
        <v>331</v>
      </c>
      <c r="BR17" s="1">
        <v>327</v>
      </c>
      <c r="BS17" s="1">
        <v>344</v>
      </c>
      <c r="BU17" s="1"/>
      <c r="BV17" s="7" t="s">
        <v>113</v>
      </c>
      <c r="BW17" s="1">
        <v>302</v>
      </c>
      <c r="BX17" s="1">
        <v>297</v>
      </c>
      <c r="BY17" s="1">
        <v>298</v>
      </c>
      <c r="BZ17" s="1">
        <v>295</v>
      </c>
      <c r="CA17" s="1">
        <v>287</v>
      </c>
      <c r="CB17" s="1">
        <v>289</v>
      </c>
      <c r="CC17" s="1">
        <v>293</v>
      </c>
      <c r="CD17" s="1">
        <v>297</v>
      </c>
      <c r="CE17" s="1">
        <v>301</v>
      </c>
      <c r="CF17" s="1">
        <v>316</v>
      </c>
      <c r="CG17" s="1">
        <v>318</v>
      </c>
      <c r="CH17" s="1">
        <v>316</v>
      </c>
      <c r="CI17" s="1">
        <v>317</v>
      </c>
      <c r="CJ17" s="1">
        <v>315</v>
      </c>
      <c r="CK17" s="1">
        <v>313</v>
      </c>
      <c r="CL17" s="1">
        <v>311</v>
      </c>
      <c r="CM17" s="1">
        <v>305</v>
      </c>
      <c r="CN17" s="1">
        <v>298</v>
      </c>
      <c r="CO17" s="1">
        <v>291</v>
      </c>
      <c r="CP17" s="1">
        <v>281</v>
      </c>
      <c r="CQ17" s="1">
        <v>265</v>
      </c>
      <c r="CS17" s="1"/>
      <c r="CT17" s="7" t="s">
        <v>113</v>
      </c>
      <c r="CU17" s="9">
        <v>2814</v>
      </c>
      <c r="CV17" s="9">
        <v>2819</v>
      </c>
      <c r="CW17" s="9">
        <v>2901</v>
      </c>
      <c r="CX17" s="9">
        <v>2951</v>
      </c>
      <c r="CY17" s="9">
        <v>2996</v>
      </c>
      <c r="CZ17" s="9">
        <v>3017</v>
      </c>
      <c r="DA17" s="9">
        <v>3076</v>
      </c>
      <c r="DB17" s="9">
        <v>3112</v>
      </c>
      <c r="DC17" s="9">
        <v>3171</v>
      </c>
      <c r="DD17" s="9">
        <v>3197</v>
      </c>
      <c r="DE17" s="9">
        <v>3227</v>
      </c>
      <c r="DF17" s="9">
        <v>3228</v>
      </c>
      <c r="DG17" s="9">
        <v>3257</v>
      </c>
      <c r="DH17" s="9">
        <v>3320</v>
      </c>
      <c r="DI17" s="9">
        <v>3407</v>
      </c>
      <c r="DJ17" s="9">
        <v>3473</v>
      </c>
      <c r="DK17" s="9">
        <v>3499</v>
      </c>
      <c r="DL17" s="9">
        <v>3506</v>
      </c>
      <c r="DM17" s="9">
        <v>3498</v>
      </c>
      <c r="DN17" s="9">
        <v>3418</v>
      </c>
      <c r="DO17" s="9">
        <v>3232</v>
      </c>
      <c r="DQ17" s="1"/>
      <c r="DR17" s="7" t="s">
        <v>113</v>
      </c>
      <c r="DS17" s="9">
        <v>4069</v>
      </c>
      <c r="DT17" s="9">
        <v>4206</v>
      </c>
      <c r="DU17" s="9">
        <v>4163</v>
      </c>
      <c r="DV17" s="9">
        <v>4170</v>
      </c>
      <c r="DW17" s="9">
        <v>4219</v>
      </c>
      <c r="DX17" s="9">
        <v>4212</v>
      </c>
      <c r="DY17" s="9">
        <v>4199</v>
      </c>
      <c r="DZ17" s="9">
        <v>4236</v>
      </c>
      <c r="EA17" s="9">
        <v>4273</v>
      </c>
      <c r="EB17" s="9">
        <v>4275</v>
      </c>
      <c r="EC17" s="9">
        <v>4239</v>
      </c>
      <c r="ED17" s="9">
        <v>4198</v>
      </c>
      <c r="EE17" s="9">
        <v>4191</v>
      </c>
      <c r="EF17" s="9">
        <v>4269</v>
      </c>
      <c r="EG17" s="9">
        <v>4353</v>
      </c>
      <c r="EH17" s="9">
        <v>4454</v>
      </c>
      <c r="EI17" s="9">
        <v>4525</v>
      </c>
      <c r="EJ17" s="9">
        <v>4594</v>
      </c>
      <c r="EK17" s="9">
        <v>4689</v>
      </c>
      <c r="EL17" s="9">
        <v>4562</v>
      </c>
      <c r="EM17" s="9">
        <v>4127</v>
      </c>
      <c r="EO17" s="1"/>
      <c r="EP17" s="7" t="s">
        <v>113</v>
      </c>
      <c r="EQ17" s="1">
        <v>372</v>
      </c>
      <c r="ER17" s="1">
        <v>375</v>
      </c>
      <c r="ES17" s="1">
        <v>378</v>
      </c>
      <c r="ET17" s="1">
        <v>391</v>
      </c>
      <c r="EU17" s="1">
        <v>404</v>
      </c>
      <c r="EV17" s="1">
        <v>333</v>
      </c>
      <c r="EW17" s="1">
        <v>320</v>
      </c>
      <c r="EX17" s="1">
        <v>423</v>
      </c>
      <c r="EY17" s="1">
        <v>428</v>
      </c>
      <c r="EZ17" s="1">
        <v>427</v>
      </c>
      <c r="FA17" s="1">
        <v>423</v>
      </c>
      <c r="FB17" s="1">
        <v>371</v>
      </c>
      <c r="FC17" s="1">
        <v>389</v>
      </c>
      <c r="FD17" s="1">
        <v>379</v>
      </c>
      <c r="FE17" s="1">
        <v>366</v>
      </c>
      <c r="FF17" s="1">
        <v>355</v>
      </c>
      <c r="FG17" s="1">
        <v>341</v>
      </c>
      <c r="FH17" s="1">
        <v>326</v>
      </c>
      <c r="FI17" s="1">
        <v>310</v>
      </c>
      <c r="FJ17" s="1">
        <v>302</v>
      </c>
      <c r="FK17" s="1">
        <v>291</v>
      </c>
      <c r="FM17" s="1"/>
      <c r="FN17" s="7" t="s">
        <v>113</v>
      </c>
      <c r="FO17" s="1">
        <v>420</v>
      </c>
      <c r="FP17" s="1">
        <v>418</v>
      </c>
      <c r="FQ17" s="1">
        <v>411</v>
      </c>
      <c r="FR17" s="1">
        <v>416</v>
      </c>
      <c r="FS17" s="1">
        <v>418</v>
      </c>
      <c r="FT17" s="1">
        <v>419</v>
      </c>
      <c r="FU17" s="1">
        <v>416</v>
      </c>
      <c r="FV17" s="1">
        <v>412</v>
      </c>
      <c r="FW17" s="1">
        <v>419</v>
      </c>
      <c r="FX17" s="1">
        <v>420</v>
      </c>
      <c r="FY17" s="1">
        <v>424</v>
      </c>
      <c r="FZ17" s="1">
        <v>407</v>
      </c>
      <c r="GA17" s="1">
        <v>393</v>
      </c>
      <c r="GB17" s="1">
        <v>373</v>
      </c>
      <c r="GC17" s="1">
        <v>356</v>
      </c>
      <c r="GD17" s="1">
        <v>370</v>
      </c>
      <c r="GE17" s="1">
        <v>360</v>
      </c>
      <c r="GF17" s="1">
        <v>347</v>
      </c>
      <c r="GG17" s="1">
        <v>333</v>
      </c>
      <c r="GH17" s="1">
        <v>316</v>
      </c>
      <c r="GI17" s="1">
        <v>284</v>
      </c>
      <c r="GK17" s="1"/>
      <c r="GL17" s="7" t="s">
        <v>113</v>
      </c>
      <c r="GM17" s="1">
        <v>984</v>
      </c>
      <c r="GN17" s="9">
        <v>1024</v>
      </c>
      <c r="GO17" s="9">
        <v>1030</v>
      </c>
      <c r="GP17" s="1">
        <v>985</v>
      </c>
      <c r="GQ17" s="9">
        <v>1015</v>
      </c>
      <c r="GR17" s="9">
        <v>1033</v>
      </c>
      <c r="GS17" s="9">
        <v>1069</v>
      </c>
      <c r="GT17" s="9">
        <v>1153</v>
      </c>
      <c r="GU17" s="9">
        <v>1294</v>
      </c>
      <c r="GV17" s="9">
        <v>1331</v>
      </c>
      <c r="GW17" s="9">
        <v>1306</v>
      </c>
      <c r="GX17" s="9">
        <v>1285</v>
      </c>
      <c r="GY17" s="9">
        <v>1272</v>
      </c>
      <c r="GZ17" s="9">
        <v>1269</v>
      </c>
      <c r="HA17" s="9">
        <v>1272</v>
      </c>
      <c r="HB17" s="9">
        <v>1270</v>
      </c>
      <c r="HC17" s="9">
        <v>1242</v>
      </c>
      <c r="HD17" s="9">
        <v>1215</v>
      </c>
      <c r="HE17" s="9">
        <v>1188</v>
      </c>
      <c r="HF17" s="9">
        <v>1153</v>
      </c>
      <c r="HG17" s="9">
        <v>1132</v>
      </c>
      <c r="HI17" s="1"/>
      <c r="HJ17" s="7" t="s">
        <v>113</v>
      </c>
      <c r="HK17" s="9">
        <v>1208</v>
      </c>
      <c r="HL17" s="9">
        <v>1278</v>
      </c>
      <c r="HM17" s="9">
        <v>1276</v>
      </c>
      <c r="HN17" s="9">
        <v>1284</v>
      </c>
      <c r="HO17" s="9">
        <v>1295</v>
      </c>
      <c r="HP17" s="9">
        <v>1271</v>
      </c>
      <c r="HQ17" s="9">
        <v>1336</v>
      </c>
      <c r="HR17" s="9">
        <v>1415</v>
      </c>
      <c r="HS17" s="9">
        <v>1534</v>
      </c>
      <c r="HT17" s="9">
        <v>1551</v>
      </c>
      <c r="HU17" s="9">
        <v>1530</v>
      </c>
      <c r="HV17" s="9">
        <v>1516</v>
      </c>
      <c r="HW17" s="9">
        <v>1499</v>
      </c>
      <c r="HX17" s="9">
        <v>1557</v>
      </c>
      <c r="HY17" s="9">
        <v>1577</v>
      </c>
      <c r="HZ17" s="9">
        <v>1631</v>
      </c>
      <c r="IA17" s="9">
        <v>1664</v>
      </c>
      <c r="IB17" s="9">
        <v>1666</v>
      </c>
      <c r="IC17" s="9">
        <v>1630</v>
      </c>
      <c r="ID17" s="9">
        <v>1651</v>
      </c>
      <c r="IE17" s="9">
        <v>1574</v>
      </c>
    </row>
    <row r="18" spans="1:239" ht="15">
      <c r="A18" s="300"/>
      <c r="B18" s="300"/>
      <c r="C18" s="1"/>
      <c r="D18" s="1"/>
      <c r="E18" s="1"/>
      <c r="F18" s="1"/>
      <c r="G18" s="1"/>
      <c r="H18" s="1"/>
      <c r="I18" s="1"/>
      <c r="J18" s="1"/>
      <c r="K18" s="1"/>
      <c r="L18" s="1"/>
      <c r="M18" s="1"/>
      <c r="N18" s="1"/>
      <c r="O18" s="1"/>
      <c r="P18" s="1"/>
      <c r="Q18" s="1"/>
      <c r="R18" s="1"/>
      <c r="S18" s="1"/>
      <c r="T18" s="1"/>
      <c r="U18" s="1"/>
      <c r="V18" s="1"/>
      <c r="W18" s="1"/>
      <c r="Y18" s="300"/>
      <c r="Z18" s="300"/>
      <c r="AA18" s="1"/>
      <c r="AB18" s="1"/>
      <c r="AC18" s="1"/>
      <c r="AD18" s="1"/>
      <c r="AE18" s="1"/>
      <c r="AF18" s="1"/>
      <c r="AG18" s="1"/>
      <c r="AH18" s="1"/>
      <c r="AI18" s="1"/>
      <c r="AJ18" s="1"/>
      <c r="AK18" s="1"/>
      <c r="AL18" s="1"/>
      <c r="AM18" s="1"/>
      <c r="AN18" s="1"/>
      <c r="AO18" s="1"/>
      <c r="AP18" s="1"/>
      <c r="AQ18" s="1"/>
      <c r="AR18" s="1"/>
      <c r="AS18" s="1"/>
      <c r="AT18" s="1"/>
      <c r="AU18" s="1"/>
      <c r="AW18" s="300"/>
      <c r="AX18" s="300"/>
      <c r="AY18" s="1"/>
      <c r="AZ18" s="1"/>
      <c r="BA18" s="1"/>
      <c r="BB18" s="1"/>
      <c r="BC18" s="1"/>
      <c r="BD18" s="1"/>
      <c r="BE18" s="1"/>
      <c r="BF18" s="1"/>
      <c r="BG18" s="1"/>
      <c r="BH18" s="1"/>
      <c r="BI18" s="1"/>
      <c r="BJ18" s="1"/>
      <c r="BK18" s="1"/>
      <c r="BL18" s="1"/>
      <c r="BM18" s="1"/>
      <c r="BN18" s="1"/>
      <c r="BO18" s="1"/>
      <c r="BP18" s="1"/>
      <c r="BQ18" s="1"/>
      <c r="BR18" s="1"/>
      <c r="BS18" s="1"/>
      <c r="BU18" s="300"/>
      <c r="BV18" s="300"/>
      <c r="BW18" s="1"/>
      <c r="BX18" s="1"/>
      <c r="BY18" s="1"/>
      <c r="BZ18" s="1"/>
      <c r="CA18" s="1"/>
      <c r="CB18" s="1"/>
      <c r="CC18" s="1"/>
      <c r="CD18" s="1"/>
      <c r="CE18" s="1"/>
      <c r="CF18" s="1"/>
      <c r="CG18" s="1"/>
      <c r="CH18" s="1"/>
      <c r="CI18" s="1"/>
      <c r="CJ18" s="1"/>
      <c r="CK18" s="1"/>
      <c r="CL18" s="1"/>
      <c r="CM18" s="1"/>
      <c r="CN18" s="1"/>
      <c r="CO18" s="1"/>
      <c r="CP18" s="1"/>
      <c r="CQ18" s="1"/>
      <c r="CS18" s="300"/>
      <c r="CT18" s="300"/>
      <c r="CU18" s="1"/>
      <c r="CV18" s="1"/>
      <c r="CW18" s="1"/>
      <c r="CX18" s="1"/>
      <c r="CY18" s="1"/>
      <c r="CZ18" s="1"/>
      <c r="DA18" s="1"/>
      <c r="DB18" s="1"/>
      <c r="DC18" s="1"/>
      <c r="DD18" s="1"/>
      <c r="DE18" s="1"/>
      <c r="DF18" s="1"/>
      <c r="DG18" s="1"/>
      <c r="DH18" s="1"/>
      <c r="DI18" s="1"/>
      <c r="DJ18" s="1"/>
      <c r="DK18" s="1"/>
      <c r="DL18" s="1"/>
      <c r="DM18" s="1"/>
      <c r="DN18" s="1"/>
      <c r="DO18" s="1"/>
      <c r="DQ18" s="300"/>
      <c r="DR18" s="300"/>
      <c r="DS18" s="1"/>
      <c r="DT18" s="1"/>
      <c r="DU18" s="1"/>
      <c r="DV18" s="1"/>
      <c r="DW18" s="1"/>
      <c r="DX18" s="1"/>
      <c r="DY18" s="1"/>
      <c r="DZ18" s="1"/>
      <c r="EA18" s="1"/>
      <c r="EB18" s="1"/>
      <c r="EC18" s="1"/>
      <c r="ED18" s="1"/>
      <c r="EE18" s="1"/>
      <c r="EF18" s="1"/>
      <c r="EG18" s="1"/>
      <c r="EH18" s="1"/>
      <c r="EI18" s="1"/>
      <c r="EJ18" s="1"/>
      <c r="EK18" s="1"/>
      <c r="EL18" s="1"/>
      <c r="EM18" s="1"/>
      <c r="EO18" s="300"/>
      <c r="EP18" s="300"/>
      <c r="EQ18" s="1"/>
      <c r="ER18" s="1"/>
      <c r="ES18" s="1"/>
      <c r="ET18" s="1"/>
      <c r="EU18" s="1"/>
      <c r="EV18" s="1"/>
      <c r="EW18" s="1"/>
      <c r="EX18" s="1"/>
      <c r="EY18" s="1"/>
      <c r="EZ18" s="1"/>
      <c r="FA18" s="1"/>
      <c r="FB18" s="1"/>
      <c r="FC18" s="1"/>
      <c r="FD18" s="1"/>
      <c r="FE18" s="1"/>
      <c r="FF18" s="1"/>
      <c r="FG18" s="1"/>
      <c r="FH18" s="1"/>
      <c r="FI18" s="1"/>
      <c r="FJ18" s="1"/>
      <c r="FK18" s="1"/>
      <c r="FM18" s="300"/>
      <c r="FN18" s="300"/>
      <c r="FO18" s="1"/>
      <c r="FP18" s="1"/>
      <c r="FQ18" s="1"/>
      <c r="FR18" s="1"/>
      <c r="FS18" s="1"/>
      <c r="FT18" s="1"/>
      <c r="FU18" s="1"/>
      <c r="FV18" s="1"/>
      <c r="FW18" s="1"/>
      <c r="FX18" s="1"/>
      <c r="FY18" s="1"/>
      <c r="FZ18" s="1"/>
      <c r="GA18" s="1"/>
      <c r="GB18" s="1"/>
      <c r="GC18" s="1"/>
      <c r="GD18" s="1"/>
      <c r="GE18" s="1"/>
      <c r="GF18" s="1"/>
      <c r="GG18" s="1"/>
      <c r="GH18" s="1"/>
      <c r="GI18" s="1"/>
      <c r="GK18" s="300"/>
      <c r="GL18" s="300"/>
      <c r="GM18" s="1"/>
      <c r="GN18" s="1"/>
      <c r="GO18" s="1"/>
      <c r="GP18" s="1"/>
      <c r="GQ18" s="1"/>
      <c r="GR18" s="1"/>
      <c r="GS18" s="1"/>
      <c r="GT18" s="1"/>
      <c r="GU18" s="1"/>
      <c r="GV18" s="1"/>
      <c r="GW18" s="1"/>
      <c r="GX18" s="1"/>
      <c r="GY18" s="1"/>
      <c r="GZ18" s="1"/>
      <c r="HA18" s="1"/>
      <c r="HB18" s="1"/>
      <c r="HC18" s="1"/>
      <c r="HD18" s="1"/>
      <c r="HE18" s="1"/>
      <c r="HF18" s="1"/>
      <c r="HG18" s="1"/>
      <c r="HI18" s="300"/>
      <c r="HJ18" s="300"/>
      <c r="HK18" s="1"/>
      <c r="HL18" s="1"/>
      <c r="HM18" s="1"/>
      <c r="HN18" s="1"/>
      <c r="HO18" s="1"/>
      <c r="HP18" s="1"/>
      <c r="HQ18" s="1"/>
      <c r="HR18" s="1"/>
      <c r="HS18" s="1"/>
      <c r="HT18" s="1"/>
      <c r="HU18" s="1"/>
      <c r="HV18" s="1"/>
      <c r="HW18" s="1"/>
      <c r="HX18" s="1"/>
      <c r="HY18" s="1"/>
      <c r="HZ18" s="1"/>
      <c r="IA18" s="1"/>
      <c r="IB18" s="1"/>
      <c r="IC18" s="1"/>
      <c r="ID18" s="1"/>
      <c r="IE18" s="1"/>
    </row>
    <row r="19" spans="1:239" ht="77.25">
      <c r="A19" s="1"/>
      <c r="B19" s="8" t="s">
        <v>199</v>
      </c>
      <c r="C19" s="1"/>
      <c r="D19" s="1"/>
      <c r="E19" s="1"/>
      <c r="F19" s="1"/>
      <c r="G19" s="1"/>
      <c r="H19" s="1"/>
      <c r="I19" s="1"/>
      <c r="J19" s="1"/>
      <c r="K19" s="1"/>
      <c r="L19" s="1"/>
      <c r="M19" s="1"/>
      <c r="N19" s="1"/>
      <c r="O19" s="1"/>
      <c r="P19" s="1"/>
      <c r="Q19" s="1"/>
      <c r="R19" s="1"/>
      <c r="S19" s="1"/>
      <c r="T19" s="1"/>
      <c r="U19" s="1"/>
      <c r="V19" s="1"/>
      <c r="W19" s="1"/>
      <c r="Y19" s="1"/>
      <c r="Z19" s="8" t="s">
        <v>199</v>
      </c>
      <c r="AA19" s="1"/>
      <c r="AB19" s="1"/>
      <c r="AC19" s="1"/>
      <c r="AD19" s="1"/>
      <c r="AE19" s="1"/>
      <c r="AF19" s="1"/>
      <c r="AG19" s="1"/>
      <c r="AH19" s="1"/>
      <c r="AI19" s="1"/>
      <c r="AJ19" s="1"/>
      <c r="AK19" s="1"/>
      <c r="AL19" s="1"/>
      <c r="AM19" s="1"/>
      <c r="AN19" s="1"/>
      <c r="AO19" s="1"/>
      <c r="AP19" s="1"/>
      <c r="AQ19" s="1"/>
      <c r="AR19" s="1"/>
      <c r="AS19" s="1"/>
      <c r="AT19" s="1"/>
      <c r="AU19" s="1"/>
      <c r="AW19" s="1"/>
      <c r="AX19" s="8" t="s">
        <v>199</v>
      </c>
      <c r="AY19" s="1"/>
      <c r="AZ19" s="1"/>
      <c r="BA19" s="1"/>
      <c r="BB19" s="1"/>
      <c r="BC19" s="1"/>
      <c r="BD19" s="1"/>
      <c r="BE19" s="1"/>
      <c r="BF19" s="1"/>
      <c r="BG19" s="1"/>
      <c r="BH19" s="1"/>
      <c r="BI19" s="1"/>
      <c r="BJ19" s="1"/>
      <c r="BK19" s="1"/>
      <c r="BL19" s="1"/>
      <c r="BM19" s="1"/>
      <c r="BN19" s="1"/>
      <c r="BO19" s="1"/>
      <c r="BP19" s="1"/>
      <c r="BQ19" s="1"/>
      <c r="BR19" s="1"/>
      <c r="BS19" s="1"/>
      <c r="BU19" s="1"/>
      <c r="BV19" s="8" t="s">
        <v>199</v>
      </c>
      <c r="BW19" s="1"/>
      <c r="BX19" s="1"/>
      <c r="BY19" s="1"/>
      <c r="BZ19" s="1"/>
      <c r="CA19" s="1"/>
      <c r="CB19" s="1"/>
      <c r="CC19" s="1"/>
      <c r="CD19" s="1"/>
      <c r="CE19" s="1"/>
      <c r="CF19" s="1"/>
      <c r="CG19" s="1"/>
      <c r="CH19" s="1"/>
      <c r="CI19" s="1"/>
      <c r="CJ19" s="1"/>
      <c r="CK19" s="1"/>
      <c r="CL19" s="1"/>
      <c r="CM19" s="1"/>
      <c r="CN19" s="1"/>
      <c r="CO19" s="1"/>
      <c r="CP19" s="1"/>
      <c r="CQ19" s="1"/>
      <c r="CS19" s="1"/>
      <c r="CT19" s="8" t="s">
        <v>199</v>
      </c>
      <c r="CU19" s="1"/>
      <c r="CV19" s="1"/>
      <c r="CW19" s="1"/>
      <c r="CX19" s="1"/>
      <c r="CY19" s="1"/>
      <c r="CZ19" s="1"/>
      <c r="DA19" s="1"/>
      <c r="DB19" s="1"/>
      <c r="DC19" s="1"/>
      <c r="DD19" s="1"/>
      <c r="DE19" s="1"/>
      <c r="DF19" s="1"/>
      <c r="DG19" s="1"/>
      <c r="DH19" s="1"/>
      <c r="DI19" s="1"/>
      <c r="DJ19" s="1"/>
      <c r="DK19" s="1"/>
      <c r="DL19" s="1"/>
      <c r="DM19" s="1"/>
      <c r="DN19" s="1"/>
      <c r="DO19" s="1"/>
      <c r="DQ19" s="1"/>
      <c r="DR19" s="8" t="s">
        <v>199</v>
      </c>
      <c r="DS19" s="1"/>
      <c r="DT19" s="1"/>
      <c r="DU19" s="1"/>
      <c r="DV19" s="1"/>
      <c r="DW19" s="1"/>
      <c r="DX19" s="1"/>
      <c r="DY19" s="1"/>
      <c r="DZ19" s="1"/>
      <c r="EA19" s="1"/>
      <c r="EB19" s="1"/>
      <c r="EC19" s="1"/>
      <c r="ED19" s="1"/>
      <c r="EE19" s="1"/>
      <c r="EF19" s="1"/>
      <c r="EG19" s="1"/>
      <c r="EH19" s="1"/>
      <c r="EI19" s="1"/>
      <c r="EJ19" s="1"/>
      <c r="EK19" s="1"/>
      <c r="EL19" s="1"/>
      <c r="EM19" s="1"/>
      <c r="EO19" s="1"/>
      <c r="EP19" s="8" t="s">
        <v>199</v>
      </c>
      <c r="EQ19" s="1"/>
      <c r="ER19" s="1"/>
      <c r="ES19" s="1"/>
      <c r="ET19" s="1"/>
      <c r="EU19" s="1"/>
      <c r="EV19" s="1"/>
      <c r="EW19" s="1"/>
      <c r="EX19" s="1"/>
      <c r="EY19" s="1"/>
      <c r="EZ19" s="1"/>
      <c r="FA19" s="1"/>
      <c r="FB19" s="1"/>
      <c r="FC19" s="1"/>
      <c r="FD19" s="1"/>
      <c r="FE19" s="1"/>
      <c r="FF19" s="1"/>
      <c r="FG19" s="1"/>
      <c r="FH19" s="1"/>
      <c r="FI19" s="1"/>
      <c r="FJ19" s="1"/>
      <c r="FK19" s="1"/>
      <c r="FM19" s="1"/>
      <c r="FN19" s="8" t="s">
        <v>199</v>
      </c>
      <c r="FO19" s="1"/>
      <c r="FP19" s="1"/>
      <c r="FQ19" s="1"/>
      <c r="FR19" s="1"/>
      <c r="FS19" s="1"/>
      <c r="FT19" s="1"/>
      <c r="FU19" s="1"/>
      <c r="FV19" s="1"/>
      <c r="FW19" s="1"/>
      <c r="FX19" s="1"/>
      <c r="FY19" s="1"/>
      <c r="FZ19" s="1"/>
      <c r="GA19" s="1"/>
      <c r="GB19" s="1"/>
      <c r="GC19" s="1"/>
      <c r="GD19" s="1"/>
      <c r="GE19" s="1"/>
      <c r="GF19" s="1"/>
      <c r="GG19" s="1"/>
      <c r="GH19" s="1"/>
      <c r="GI19" s="1"/>
      <c r="GK19" s="1"/>
      <c r="GL19" s="8" t="s">
        <v>199</v>
      </c>
      <c r="GM19" s="1"/>
      <c r="GN19" s="1"/>
      <c r="GO19" s="1"/>
      <c r="GP19" s="1"/>
      <c r="GQ19" s="1"/>
      <c r="GR19" s="1"/>
      <c r="GS19" s="1"/>
      <c r="GT19" s="1"/>
      <c r="GU19" s="1"/>
      <c r="GV19" s="1"/>
      <c r="GW19" s="1"/>
      <c r="GX19" s="1"/>
      <c r="GY19" s="1"/>
      <c r="GZ19" s="1"/>
      <c r="HA19" s="1"/>
      <c r="HB19" s="1"/>
      <c r="HC19" s="1"/>
      <c r="HD19" s="1"/>
      <c r="HE19" s="1"/>
      <c r="HF19" s="1"/>
      <c r="HG19" s="1"/>
      <c r="HI19" s="1"/>
      <c r="HJ19" s="8" t="s">
        <v>199</v>
      </c>
      <c r="HK19" s="1"/>
      <c r="HL19" s="1"/>
      <c r="HM19" s="1"/>
      <c r="HN19" s="1"/>
      <c r="HO19" s="1"/>
      <c r="HP19" s="1"/>
      <c r="HQ19" s="1"/>
      <c r="HR19" s="1"/>
      <c r="HS19" s="1"/>
      <c r="HT19" s="1"/>
      <c r="HU19" s="1"/>
      <c r="HV19" s="1"/>
      <c r="HW19" s="1"/>
      <c r="HX19" s="1"/>
      <c r="HY19" s="1"/>
      <c r="HZ19" s="1"/>
      <c r="IA19" s="1"/>
      <c r="IB19" s="1"/>
      <c r="IC19" s="1"/>
      <c r="ID19" s="1"/>
      <c r="IE19" s="1"/>
    </row>
    <row r="20" spans="1:239" ht="15">
      <c r="A20" s="5"/>
      <c r="B20" s="7" t="s">
        <v>113</v>
      </c>
      <c r="C20" s="9">
        <v>17621</v>
      </c>
      <c r="D20" s="9">
        <v>17201</v>
      </c>
      <c r="E20" s="9">
        <v>17787</v>
      </c>
      <c r="F20" s="9">
        <v>17476</v>
      </c>
      <c r="G20" s="9">
        <v>15949</v>
      </c>
      <c r="H20" s="9">
        <v>16881</v>
      </c>
      <c r="I20" s="9">
        <v>16323</v>
      </c>
      <c r="J20" s="9">
        <v>19304</v>
      </c>
      <c r="K20" s="9">
        <v>20313</v>
      </c>
      <c r="L20" s="9">
        <v>18173</v>
      </c>
      <c r="M20" s="9">
        <v>17635</v>
      </c>
      <c r="N20" s="9">
        <v>19624</v>
      </c>
      <c r="O20" s="9">
        <v>20979</v>
      </c>
      <c r="P20" s="9">
        <v>17803</v>
      </c>
      <c r="Q20" s="9">
        <v>19661</v>
      </c>
      <c r="R20" s="9">
        <v>20135</v>
      </c>
      <c r="S20" s="9">
        <v>19186</v>
      </c>
      <c r="T20" s="9">
        <v>19728</v>
      </c>
      <c r="U20" s="9">
        <v>19230</v>
      </c>
      <c r="V20" s="9">
        <v>18678</v>
      </c>
      <c r="W20" s="9">
        <v>18217</v>
      </c>
      <c r="Y20" s="5"/>
      <c r="Z20" s="7" t="s">
        <v>113</v>
      </c>
      <c r="AA20" s="9">
        <v>21159</v>
      </c>
      <c r="AB20" s="9">
        <v>18946</v>
      </c>
      <c r="AC20" s="9">
        <v>21572</v>
      </c>
      <c r="AD20" s="9">
        <v>21703</v>
      </c>
      <c r="AE20" s="9">
        <v>22297</v>
      </c>
      <c r="AF20" s="9">
        <v>22678</v>
      </c>
      <c r="AG20" s="9">
        <v>22471</v>
      </c>
      <c r="AH20" s="9">
        <v>22485</v>
      </c>
      <c r="AI20" s="9">
        <v>21452</v>
      </c>
      <c r="AJ20" s="9">
        <v>21679</v>
      </c>
      <c r="AK20" s="9">
        <v>20119</v>
      </c>
      <c r="AL20" s="9">
        <v>21635</v>
      </c>
      <c r="AM20" s="9">
        <v>20074</v>
      </c>
      <c r="AN20" s="9">
        <v>16689</v>
      </c>
      <c r="AO20" s="9">
        <v>16202</v>
      </c>
      <c r="AP20" s="9">
        <v>15323</v>
      </c>
      <c r="AQ20" s="9">
        <v>15542</v>
      </c>
      <c r="AR20" s="9">
        <v>16154</v>
      </c>
      <c r="AS20" s="9">
        <v>14536</v>
      </c>
      <c r="AT20" s="9">
        <v>14512</v>
      </c>
      <c r="AU20" s="9">
        <v>12774</v>
      </c>
      <c r="AW20" s="5"/>
      <c r="AX20" s="7" t="s">
        <v>113</v>
      </c>
      <c r="AY20" s="9">
        <v>24787</v>
      </c>
      <c r="AZ20" s="9">
        <v>22993</v>
      </c>
      <c r="BA20" s="9">
        <v>23585</v>
      </c>
      <c r="BB20" s="9">
        <v>23979</v>
      </c>
      <c r="BC20" s="9">
        <v>23790</v>
      </c>
      <c r="BD20" s="9">
        <v>23326</v>
      </c>
      <c r="BE20" s="9">
        <v>23437</v>
      </c>
      <c r="BF20" s="9">
        <v>22138</v>
      </c>
      <c r="BG20" s="9">
        <v>22660</v>
      </c>
      <c r="BH20" s="9">
        <v>20192</v>
      </c>
      <c r="BI20" s="9">
        <v>20190</v>
      </c>
      <c r="BJ20" s="9">
        <v>22295</v>
      </c>
      <c r="BK20" s="9">
        <v>22621</v>
      </c>
      <c r="BL20" s="9">
        <v>19526</v>
      </c>
      <c r="BM20" s="9">
        <v>17339</v>
      </c>
      <c r="BN20" s="9">
        <v>21362</v>
      </c>
      <c r="BO20" s="9">
        <v>21633</v>
      </c>
      <c r="BP20" s="9">
        <v>21833</v>
      </c>
      <c r="BQ20" s="9">
        <v>21654</v>
      </c>
      <c r="BR20" s="9">
        <v>21063</v>
      </c>
      <c r="BS20" s="9">
        <v>16666</v>
      </c>
      <c r="BU20" s="5"/>
      <c r="BV20" s="7" t="s">
        <v>113</v>
      </c>
      <c r="BW20" s="9">
        <v>18318</v>
      </c>
      <c r="BX20" s="9">
        <v>18579</v>
      </c>
      <c r="BY20" s="9">
        <v>19560</v>
      </c>
      <c r="BZ20" s="9">
        <v>19947</v>
      </c>
      <c r="CA20" s="9">
        <v>20128</v>
      </c>
      <c r="CB20" s="9">
        <v>19985</v>
      </c>
      <c r="CC20" s="9">
        <v>19669</v>
      </c>
      <c r="CD20" s="9">
        <v>19420</v>
      </c>
      <c r="CE20" s="9">
        <v>19416</v>
      </c>
      <c r="CF20" s="9">
        <v>16246</v>
      </c>
      <c r="CG20" s="9">
        <v>16858</v>
      </c>
      <c r="CH20" s="9">
        <v>20096</v>
      </c>
      <c r="CI20" s="9">
        <v>19513</v>
      </c>
      <c r="CJ20" s="9">
        <v>15668</v>
      </c>
      <c r="CK20" s="9">
        <v>13803</v>
      </c>
      <c r="CL20" s="9">
        <v>16774</v>
      </c>
      <c r="CM20" s="9">
        <v>19097</v>
      </c>
      <c r="CN20" s="9">
        <v>16569</v>
      </c>
      <c r="CO20" s="9">
        <v>15899</v>
      </c>
      <c r="CP20" s="9">
        <v>15517</v>
      </c>
      <c r="CQ20" s="9">
        <v>13785</v>
      </c>
      <c r="CS20" s="5"/>
      <c r="CT20" s="7" t="s">
        <v>113</v>
      </c>
      <c r="CU20" s="9">
        <v>16359</v>
      </c>
      <c r="CV20" s="9">
        <v>16615</v>
      </c>
      <c r="CW20" s="9">
        <v>16659</v>
      </c>
      <c r="CX20" s="9">
        <v>16894</v>
      </c>
      <c r="CY20" s="9">
        <v>16365</v>
      </c>
      <c r="CZ20" s="9">
        <v>16187</v>
      </c>
      <c r="DA20" s="9">
        <v>15842</v>
      </c>
      <c r="DB20" s="9">
        <v>16505</v>
      </c>
      <c r="DC20" s="9">
        <v>15450</v>
      </c>
      <c r="DD20" s="9">
        <v>15694</v>
      </c>
      <c r="DE20" s="9">
        <v>15355</v>
      </c>
      <c r="DF20" s="9">
        <v>15670</v>
      </c>
      <c r="DG20" s="9">
        <v>15301</v>
      </c>
      <c r="DH20" s="9">
        <v>14753</v>
      </c>
      <c r="DI20" s="9">
        <v>13440</v>
      </c>
      <c r="DJ20" s="9">
        <v>13330</v>
      </c>
      <c r="DK20" s="9">
        <v>13022</v>
      </c>
      <c r="DL20" s="9">
        <v>13157</v>
      </c>
      <c r="DM20" s="9">
        <v>12735</v>
      </c>
      <c r="DN20" s="9">
        <v>13041</v>
      </c>
      <c r="DO20" s="9">
        <v>11141</v>
      </c>
      <c r="DQ20" s="5"/>
      <c r="DR20" s="7" t="s">
        <v>113</v>
      </c>
      <c r="DS20" s="9">
        <v>20445</v>
      </c>
      <c r="DT20" s="9">
        <v>19627</v>
      </c>
      <c r="DU20" s="9">
        <v>20588</v>
      </c>
      <c r="DV20" s="9">
        <v>20560</v>
      </c>
      <c r="DW20" s="9">
        <v>20625</v>
      </c>
      <c r="DX20" s="9">
        <v>20905</v>
      </c>
      <c r="DY20" s="9">
        <v>20392</v>
      </c>
      <c r="DZ20" s="9">
        <v>20425</v>
      </c>
      <c r="EA20" s="9">
        <v>20006</v>
      </c>
      <c r="EB20" s="9">
        <v>20541</v>
      </c>
      <c r="EC20" s="9">
        <v>20735</v>
      </c>
      <c r="ED20" s="9">
        <v>20339</v>
      </c>
      <c r="EE20" s="9">
        <v>19050</v>
      </c>
      <c r="EF20" s="9">
        <v>19633</v>
      </c>
      <c r="EG20" s="9">
        <v>18434</v>
      </c>
      <c r="EH20" s="9">
        <v>18012</v>
      </c>
      <c r="EI20" s="9">
        <v>17501</v>
      </c>
      <c r="EJ20" s="9">
        <v>16601</v>
      </c>
      <c r="EK20" s="9">
        <v>16187</v>
      </c>
      <c r="EL20" s="9">
        <v>16698</v>
      </c>
      <c r="EM20" s="9">
        <v>14142</v>
      </c>
      <c r="EO20" s="5"/>
      <c r="EP20" s="7" t="s">
        <v>113</v>
      </c>
      <c r="EQ20" s="9">
        <v>14550</v>
      </c>
      <c r="ER20" s="9">
        <v>13702</v>
      </c>
      <c r="ES20" s="9">
        <v>14363</v>
      </c>
      <c r="ET20" s="9">
        <v>14025</v>
      </c>
      <c r="EU20" s="9">
        <v>13707</v>
      </c>
      <c r="EV20" s="9">
        <v>14742</v>
      </c>
      <c r="EW20" s="9">
        <v>16270</v>
      </c>
      <c r="EX20" s="9">
        <v>13140</v>
      </c>
      <c r="EY20" s="9">
        <v>12101</v>
      </c>
      <c r="EZ20" s="9">
        <v>12222</v>
      </c>
      <c r="FA20" s="9">
        <v>13416</v>
      </c>
      <c r="FB20" s="9">
        <v>14121</v>
      </c>
      <c r="FC20" s="9">
        <v>16744</v>
      </c>
      <c r="FD20" s="9">
        <v>16956</v>
      </c>
      <c r="FE20" s="9">
        <v>16973</v>
      </c>
      <c r="FF20" s="9">
        <v>16215</v>
      </c>
      <c r="FG20" s="9">
        <v>16621</v>
      </c>
      <c r="FH20" s="9">
        <v>16277</v>
      </c>
      <c r="FI20" s="9">
        <v>17751</v>
      </c>
      <c r="FJ20" s="9">
        <v>17730</v>
      </c>
      <c r="FK20" s="9">
        <v>15637</v>
      </c>
      <c r="FM20" s="5"/>
      <c r="FN20" s="7" t="s">
        <v>113</v>
      </c>
      <c r="FO20" s="9">
        <v>14183</v>
      </c>
      <c r="FP20" s="9">
        <v>13634</v>
      </c>
      <c r="FQ20" s="9">
        <v>15166</v>
      </c>
      <c r="FR20" s="9">
        <v>15551</v>
      </c>
      <c r="FS20" s="9">
        <v>14928</v>
      </c>
      <c r="FT20" s="9">
        <v>14302</v>
      </c>
      <c r="FU20" s="9">
        <v>15280</v>
      </c>
      <c r="FV20" s="9">
        <v>16784</v>
      </c>
      <c r="FW20" s="9">
        <v>17644</v>
      </c>
      <c r="FX20" s="9">
        <v>18022</v>
      </c>
      <c r="FY20" s="9">
        <v>17999</v>
      </c>
      <c r="FZ20" s="9">
        <v>14950</v>
      </c>
      <c r="GA20" s="9">
        <v>17672</v>
      </c>
      <c r="GB20" s="9">
        <v>18600</v>
      </c>
      <c r="GC20" s="9">
        <v>17062</v>
      </c>
      <c r="GD20" s="9">
        <v>16855</v>
      </c>
      <c r="GE20" s="9">
        <v>17026</v>
      </c>
      <c r="GF20" s="9">
        <v>17023</v>
      </c>
      <c r="GG20" s="9">
        <v>16552</v>
      </c>
      <c r="GH20" s="9">
        <v>16733</v>
      </c>
      <c r="GI20" s="9">
        <v>15243</v>
      </c>
      <c r="GK20" s="5"/>
      <c r="GL20" s="7" t="s">
        <v>113</v>
      </c>
      <c r="GM20" s="9">
        <v>18202</v>
      </c>
      <c r="GN20" s="9">
        <v>18322</v>
      </c>
      <c r="GO20" s="9">
        <v>18338</v>
      </c>
      <c r="GP20" s="9">
        <v>17868</v>
      </c>
      <c r="GQ20" s="9">
        <v>16727</v>
      </c>
      <c r="GR20" s="9">
        <v>16922</v>
      </c>
      <c r="GS20" s="9">
        <v>16513</v>
      </c>
      <c r="GT20" s="9">
        <v>16295</v>
      </c>
      <c r="GU20" s="9">
        <v>13891</v>
      </c>
      <c r="GV20" s="9">
        <v>12994</v>
      </c>
      <c r="GW20" s="9">
        <v>12674</v>
      </c>
      <c r="GX20" s="9">
        <v>11412</v>
      </c>
      <c r="GY20" s="9">
        <v>12145</v>
      </c>
      <c r="GZ20" s="9">
        <v>12541</v>
      </c>
      <c r="HA20" s="9">
        <v>12470</v>
      </c>
      <c r="HB20" s="9">
        <v>11520</v>
      </c>
      <c r="HC20" s="9">
        <v>11781</v>
      </c>
      <c r="HD20" s="9">
        <v>11911</v>
      </c>
      <c r="HE20" s="9">
        <v>12012</v>
      </c>
      <c r="HF20" s="9">
        <v>12595</v>
      </c>
      <c r="HG20" s="9">
        <v>10404</v>
      </c>
      <c r="HI20" s="5"/>
      <c r="HJ20" s="7" t="s">
        <v>113</v>
      </c>
      <c r="HK20" s="9">
        <v>17741</v>
      </c>
      <c r="HL20" s="9">
        <v>16277</v>
      </c>
      <c r="HM20" s="9">
        <v>16436</v>
      </c>
      <c r="HN20" s="9">
        <v>15995</v>
      </c>
      <c r="HO20" s="9">
        <v>16471</v>
      </c>
      <c r="HP20" s="9">
        <v>15868</v>
      </c>
      <c r="HQ20" s="9">
        <v>14381</v>
      </c>
      <c r="HR20" s="9">
        <v>14358</v>
      </c>
      <c r="HS20" s="9">
        <v>12602</v>
      </c>
      <c r="HT20" s="9">
        <v>12373</v>
      </c>
      <c r="HU20" s="9">
        <v>12515</v>
      </c>
      <c r="HV20" s="9">
        <v>11638</v>
      </c>
      <c r="HW20" s="9">
        <v>12119</v>
      </c>
      <c r="HX20" s="9">
        <v>11817</v>
      </c>
      <c r="HY20" s="9">
        <v>11744</v>
      </c>
      <c r="HZ20" s="9">
        <v>11640</v>
      </c>
      <c r="IA20" s="9">
        <v>12184</v>
      </c>
      <c r="IB20" s="9">
        <v>11948</v>
      </c>
      <c r="IC20" s="9">
        <v>12116</v>
      </c>
      <c r="ID20" s="9">
        <v>11593</v>
      </c>
      <c r="IE20" s="9">
        <v>10570</v>
      </c>
    </row>
    <row r="21" spans="1:239" ht="15">
      <c r="A21" s="300"/>
      <c r="B21" s="300"/>
      <c r="C21" s="1"/>
      <c r="D21" s="1"/>
      <c r="E21" s="1"/>
      <c r="F21" s="1"/>
      <c r="G21" s="1"/>
      <c r="H21" s="1"/>
      <c r="I21" s="1"/>
      <c r="J21" s="1"/>
      <c r="K21" s="1"/>
      <c r="L21" s="1"/>
      <c r="M21" s="1"/>
      <c r="N21" s="1"/>
      <c r="O21" s="1"/>
      <c r="P21" s="1"/>
      <c r="Q21" s="1"/>
      <c r="R21" s="1"/>
      <c r="S21" s="1"/>
      <c r="T21" s="1"/>
      <c r="U21" s="1"/>
      <c r="V21" s="1"/>
      <c r="W21" s="1"/>
      <c r="Y21" s="300"/>
      <c r="Z21" s="300"/>
      <c r="AA21" s="1"/>
      <c r="AB21" s="1"/>
      <c r="AC21" s="1"/>
      <c r="AD21" s="1"/>
      <c r="AE21" s="1"/>
      <c r="AF21" s="1"/>
      <c r="AG21" s="1"/>
      <c r="AH21" s="1"/>
      <c r="AI21" s="1"/>
      <c r="AJ21" s="1"/>
      <c r="AK21" s="1"/>
      <c r="AL21" s="1"/>
      <c r="AM21" s="1"/>
      <c r="AN21" s="1"/>
      <c r="AO21" s="1"/>
      <c r="AP21" s="1"/>
      <c r="AQ21" s="1"/>
      <c r="AR21" s="1"/>
      <c r="AS21" s="1"/>
      <c r="AT21" s="1"/>
      <c r="AU21" s="1"/>
      <c r="AW21" s="300"/>
      <c r="AX21" s="300"/>
      <c r="AY21" s="1"/>
      <c r="AZ21" s="1"/>
      <c r="BA21" s="1"/>
      <c r="BB21" s="1"/>
      <c r="BC21" s="1"/>
      <c r="BD21" s="1"/>
      <c r="BE21" s="1"/>
      <c r="BF21" s="1"/>
      <c r="BG21" s="1"/>
      <c r="BH21" s="1"/>
      <c r="BI21" s="1"/>
      <c r="BJ21" s="1"/>
      <c r="BK21" s="1"/>
      <c r="BL21" s="1"/>
      <c r="BM21" s="1"/>
      <c r="BN21" s="1"/>
      <c r="BO21" s="1"/>
      <c r="BP21" s="1"/>
      <c r="BQ21" s="1"/>
      <c r="BR21" s="1"/>
      <c r="BS21" s="1"/>
      <c r="BU21" s="300"/>
      <c r="BV21" s="300"/>
      <c r="BW21" s="1"/>
      <c r="BX21" s="1"/>
      <c r="BY21" s="1"/>
      <c r="BZ21" s="1"/>
      <c r="CA21" s="1"/>
      <c r="CB21" s="1"/>
      <c r="CC21" s="1"/>
      <c r="CD21" s="1"/>
      <c r="CE21" s="1"/>
      <c r="CF21" s="1"/>
      <c r="CG21" s="1"/>
      <c r="CH21" s="1"/>
      <c r="CI21" s="1"/>
      <c r="CJ21" s="1"/>
      <c r="CK21" s="1"/>
      <c r="CL21" s="1"/>
      <c r="CM21" s="1"/>
      <c r="CN21" s="1"/>
      <c r="CO21" s="1"/>
      <c r="CP21" s="1"/>
      <c r="CQ21" s="1"/>
      <c r="CS21" s="300"/>
      <c r="CT21" s="300"/>
      <c r="CU21" s="1"/>
      <c r="CV21" s="1"/>
      <c r="CW21" s="1"/>
      <c r="CX21" s="1"/>
      <c r="CY21" s="1"/>
      <c r="CZ21" s="1"/>
      <c r="DA21" s="1"/>
      <c r="DB21" s="1"/>
      <c r="DC21" s="1"/>
      <c r="DD21" s="1"/>
      <c r="DE21" s="1"/>
      <c r="DF21" s="1"/>
      <c r="DG21" s="1"/>
      <c r="DH21" s="1"/>
      <c r="DI21" s="1"/>
      <c r="DJ21" s="1"/>
      <c r="DK21" s="1"/>
      <c r="DL21" s="1"/>
      <c r="DM21" s="1"/>
      <c r="DN21" s="1"/>
      <c r="DO21" s="1"/>
      <c r="DQ21" s="300"/>
      <c r="DR21" s="300"/>
      <c r="DS21" s="1"/>
      <c r="DT21" s="1"/>
      <c r="DU21" s="1"/>
      <c r="DV21" s="1"/>
      <c r="DW21" s="1"/>
      <c r="DX21" s="1"/>
      <c r="DY21" s="1"/>
      <c r="DZ21" s="1"/>
      <c r="EA21" s="1"/>
      <c r="EB21" s="1"/>
      <c r="EC21" s="1"/>
      <c r="ED21" s="1"/>
      <c r="EE21" s="1"/>
      <c r="EF21" s="1"/>
      <c r="EG21" s="1"/>
      <c r="EH21" s="1"/>
      <c r="EI21" s="1"/>
      <c r="EJ21" s="1"/>
      <c r="EK21" s="1"/>
      <c r="EL21" s="1"/>
      <c r="EM21" s="1"/>
      <c r="EO21" s="300"/>
      <c r="EP21" s="300"/>
      <c r="EQ21" s="1"/>
      <c r="ER21" s="1"/>
      <c r="ES21" s="1"/>
      <c r="ET21" s="1"/>
      <c r="EU21" s="1"/>
      <c r="EV21" s="1"/>
      <c r="EW21" s="1"/>
      <c r="EX21" s="1"/>
      <c r="EY21" s="1"/>
      <c r="EZ21" s="1"/>
      <c r="FA21" s="1"/>
      <c r="FB21" s="1"/>
      <c r="FC21" s="1"/>
      <c r="FD21" s="1"/>
      <c r="FE21" s="1"/>
      <c r="FF21" s="1"/>
      <c r="FG21" s="1"/>
      <c r="FH21" s="1"/>
      <c r="FI21" s="1"/>
      <c r="FJ21" s="1"/>
      <c r="FK21" s="1"/>
      <c r="FM21" s="300"/>
      <c r="FN21" s="300"/>
      <c r="FO21" s="1"/>
      <c r="FP21" s="1"/>
      <c r="FQ21" s="1"/>
      <c r="FR21" s="1"/>
      <c r="FS21" s="1"/>
      <c r="FT21" s="1"/>
      <c r="FU21" s="1"/>
      <c r="FV21" s="1"/>
      <c r="FW21" s="1"/>
      <c r="FX21" s="1"/>
      <c r="FY21" s="1"/>
      <c r="FZ21" s="1"/>
      <c r="GA21" s="1"/>
      <c r="GB21" s="1"/>
      <c r="GC21" s="1"/>
      <c r="GD21" s="1"/>
      <c r="GE21" s="1"/>
      <c r="GF21" s="1"/>
      <c r="GG21" s="1"/>
      <c r="GH21" s="1"/>
      <c r="GI21" s="1"/>
      <c r="GK21" s="300"/>
      <c r="GL21" s="300"/>
      <c r="GM21" s="1"/>
      <c r="GN21" s="1"/>
      <c r="GO21" s="1"/>
      <c r="GP21" s="1"/>
      <c r="GQ21" s="1"/>
      <c r="GR21" s="1"/>
      <c r="GS21" s="1"/>
      <c r="GT21" s="1"/>
      <c r="GU21" s="1"/>
      <c r="GV21" s="1"/>
      <c r="GW21" s="1"/>
      <c r="GX21" s="1"/>
      <c r="GY21" s="1"/>
      <c r="GZ21" s="1"/>
      <c r="HA21" s="1"/>
      <c r="HB21" s="1"/>
      <c r="HC21" s="1"/>
      <c r="HD21" s="1"/>
      <c r="HE21" s="1"/>
      <c r="HF21" s="1"/>
      <c r="HG21" s="1"/>
      <c r="HI21" s="300"/>
      <c r="HJ21" s="300"/>
      <c r="HK21" s="1"/>
      <c r="HL21" s="1"/>
      <c r="HM21" s="1"/>
      <c r="HN21" s="1"/>
      <c r="HO21" s="1"/>
      <c r="HP21" s="1"/>
      <c r="HQ21" s="1"/>
      <c r="HR21" s="1"/>
      <c r="HS21" s="1"/>
      <c r="HT21" s="1"/>
      <c r="HU21" s="1"/>
      <c r="HV21" s="1"/>
      <c r="HW21" s="1"/>
      <c r="HX21" s="1"/>
      <c r="HY21" s="1"/>
      <c r="HZ21" s="1"/>
      <c r="IA21" s="1"/>
      <c r="IB21" s="1"/>
      <c r="IC21" s="1"/>
      <c r="ID21" s="1"/>
      <c r="IE21" s="1"/>
    </row>
    <row r="22" spans="1:239" ht="102.75">
      <c r="A22" s="1"/>
      <c r="B22" s="8" t="s">
        <v>565</v>
      </c>
      <c r="C22" s="1"/>
      <c r="D22" s="1"/>
      <c r="E22" s="1"/>
      <c r="F22" s="1"/>
      <c r="G22" s="1"/>
      <c r="H22" s="1"/>
      <c r="I22" s="1"/>
      <c r="J22" s="1"/>
      <c r="K22" s="1"/>
      <c r="L22" s="1"/>
      <c r="M22" s="1"/>
      <c r="N22" s="1"/>
      <c r="O22" s="1"/>
      <c r="P22" s="1"/>
      <c r="Q22" s="1"/>
      <c r="R22" s="1"/>
      <c r="S22" s="1"/>
      <c r="T22" s="1"/>
      <c r="U22" s="1"/>
      <c r="V22" s="1"/>
      <c r="W22" s="1"/>
      <c r="Y22" s="1"/>
      <c r="Z22" s="8" t="s">
        <v>565</v>
      </c>
      <c r="AA22" s="1"/>
      <c r="AB22" s="1"/>
      <c r="AC22" s="1"/>
      <c r="AD22" s="1"/>
      <c r="AE22" s="1"/>
      <c r="AF22" s="1"/>
      <c r="AG22" s="1"/>
      <c r="AH22" s="1"/>
      <c r="AI22" s="1"/>
      <c r="AJ22" s="1"/>
      <c r="AK22" s="1"/>
      <c r="AL22" s="1"/>
      <c r="AM22" s="1"/>
      <c r="AN22" s="1"/>
      <c r="AO22" s="1"/>
      <c r="AP22" s="1"/>
      <c r="AQ22" s="1"/>
      <c r="AR22" s="1"/>
      <c r="AS22" s="1"/>
      <c r="AT22" s="1"/>
      <c r="AU22" s="1"/>
      <c r="AW22" s="1"/>
      <c r="AX22" s="8" t="s">
        <v>565</v>
      </c>
      <c r="AY22" s="1"/>
      <c r="AZ22" s="1"/>
      <c r="BA22" s="1"/>
      <c r="BB22" s="1"/>
      <c r="BC22" s="1"/>
      <c r="BD22" s="1"/>
      <c r="BE22" s="1"/>
      <c r="BF22" s="1"/>
      <c r="BG22" s="1"/>
      <c r="BH22" s="1"/>
      <c r="BI22" s="1"/>
      <c r="BJ22" s="1"/>
      <c r="BK22" s="1"/>
      <c r="BL22" s="1"/>
      <c r="BM22" s="1"/>
      <c r="BN22" s="1"/>
      <c r="BO22" s="1"/>
      <c r="BP22" s="1"/>
      <c r="BQ22" s="1"/>
      <c r="BR22" s="1"/>
      <c r="BS22" s="1"/>
      <c r="BU22" s="1"/>
      <c r="BV22" s="8" t="s">
        <v>565</v>
      </c>
      <c r="BW22" s="1"/>
      <c r="BX22" s="1"/>
      <c r="BY22" s="1"/>
      <c r="BZ22" s="1"/>
      <c r="CA22" s="1"/>
      <c r="CB22" s="1"/>
      <c r="CC22" s="1"/>
      <c r="CD22" s="1"/>
      <c r="CE22" s="1"/>
      <c r="CF22" s="1"/>
      <c r="CG22" s="1"/>
      <c r="CH22" s="1"/>
      <c r="CI22" s="1"/>
      <c r="CJ22" s="1"/>
      <c r="CK22" s="1"/>
      <c r="CL22" s="1"/>
      <c r="CM22" s="1"/>
      <c r="CN22" s="1"/>
      <c r="CO22" s="1"/>
      <c r="CP22" s="1"/>
      <c r="CQ22" s="1"/>
      <c r="CS22" s="1"/>
      <c r="CT22" s="8" t="s">
        <v>565</v>
      </c>
      <c r="CU22" s="1"/>
      <c r="CV22" s="1"/>
      <c r="CW22" s="1"/>
      <c r="CX22" s="1"/>
      <c r="CY22" s="1"/>
      <c r="CZ22" s="1"/>
      <c r="DA22" s="1"/>
      <c r="DB22" s="1"/>
      <c r="DC22" s="1"/>
      <c r="DD22" s="1"/>
      <c r="DE22" s="1"/>
      <c r="DF22" s="1"/>
      <c r="DG22" s="1"/>
      <c r="DH22" s="1"/>
      <c r="DI22" s="1"/>
      <c r="DJ22" s="1"/>
      <c r="DK22" s="1"/>
      <c r="DL22" s="1"/>
      <c r="DM22" s="1"/>
      <c r="DN22" s="1"/>
      <c r="DO22" s="1"/>
      <c r="DQ22" s="1"/>
      <c r="DR22" s="8" t="s">
        <v>565</v>
      </c>
      <c r="DS22" s="1"/>
      <c r="DT22" s="1"/>
      <c r="DU22" s="1"/>
      <c r="DV22" s="1"/>
      <c r="DW22" s="1"/>
      <c r="DX22" s="1"/>
      <c r="DY22" s="1"/>
      <c r="DZ22" s="1"/>
      <c r="EA22" s="1"/>
      <c r="EB22" s="1"/>
      <c r="EC22" s="1"/>
      <c r="ED22" s="1"/>
      <c r="EE22" s="1"/>
      <c r="EF22" s="1"/>
      <c r="EG22" s="1"/>
      <c r="EH22" s="1"/>
      <c r="EI22" s="1"/>
      <c r="EJ22" s="1"/>
      <c r="EK22" s="1"/>
      <c r="EL22" s="1"/>
      <c r="EM22" s="1"/>
      <c r="EO22" s="1"/>
      <c r="EP22" s="8" t="s">
        <v>565</v>
      </c>
      <c r="EQ22" s="1"/>
      <c r="ER22" s="1"/>
      <c r="ES22" s="1"/>
      <c r="ET22" s="1"/>
      <c r="EU22" s="1"/>
      <c r="EV22" s="1"/>
      <c r="EW22" s="1"/>
      <c r="EX22" s="1"/>
      <c r="EY22" s="1"/>
      <c r="EZ22" s="1"/>
      <c r="FA22" s="1"/>
      <c r="FB22" s="1"/>
      <c r="FC22" s="1"/>
      <c r="FD22" s="1"/>
      <c r="FE22" s="1"/>
      <c r="FF22" s="1"/>
      <c r="FG22" s="1"/>
      <c r="FH22" s="1"/>
      <c r="FI22" s="1"/>
      <c r="FJ22" s="1"/>
      <c r="FK22" s="1"/>
      <c r="FM22" s="1"/>
      <c r="FN22" s="8" t="s">
        <v>565</v>
      </c>
      <c r="FO22" s="1"/>
      <c r="FP22" s="1"/>
      <c r="FQ22" s="1"/>
      <c r="FR22" s="1"/>
      <c r="FS22" s="1"/>
      <c r="FT22" s="1"/>
      <c r="FU22" s="1"/>
      <c r="FV22" s="1"/>
      <c r="FW22" s="1"/>
      <c r="FX22" s="1"/>
      <c r="FY22" s="1"/>
      <c r="FZ22" s="1"/>
      <c r="GA22" s="1"/>
      <c r="GB22" s="1"/>
      <c r="GC22" s="1"/>
      <c r="GD22" s="1"/>
      <c r="GE22" s="1"/>
      <c r="GF22" s="1"/>
      <c r="GG22" s="1"/>
      <c r="GH22" s="1"/>
      <c r="GI22" s="1"/>
      <c r="GK22" s="1"/>
      <c r="GL22" s="8" t="s">
        <v>565</v>
      </c>
      <c r="GM22" s="1"/>
      <c r="GN22" s="1"/>
      <c r="GO22" s="1"/>
      <c r="GP22" s="1"/>
      <c r="GQ22" s="1"/>
      <c r="GR22" s="1"/>
      <c r="GS22" s="1"/>
      <c r="GT22" s="1"/>
      <c r="GU22" s="1"/>
      <c r="GV22" s="1"/>
      <c r="GW22" s="1"/>
      <c r="GX22" s="1"/>
      <c r="GY22" s="1"/>
      <c r="GZ22" s="1"/>
      <c r="HA22" s="1"/>
      <c r="HB22" s="1"/>
      <c r="HC22" s="1"/>
      <c r="HD22" s="1"/>
      <c r="HE22" s="1"/>
      <c r="HF22" s="1"/>
      <c r="HG22" s="1"/>
      <c r="HI22" s="1"/>
      <c r="HJ22" s="8" t="s">
        <v>565</v>
      </c>
      <c r="HK22" s="1"/>
      <c r="HL22" s="1"/>
      <c r="HM22" s="1"/>
      <c r="HN22" s="1"/>
      <c r="HO22" s="1"/>
      <c r="HP22" s="1"/>
      <c r="HQ22" s="1"/>
      <c r="HR22" s="1"/>
      <c r="HS22" s="1"/>
      <c r="HT22" s="1"/>
      <c r="HU22" s="1"/>
      <c r="HV22" s="1"/>
      <c r="HW22" s="1"/>
      <c r="HX22" s="1"/>
      <c r="HY22" s="1"/>
      <c r="HZ22" s="1"/>
      <c r="IA22" s="1"/>
      <c r="IB22" s="1"/>
      <c r="IC22" s="1"/>
      <c r="ID22" s="1"/>
      <c r="IE22" s="1"/>
    </row>
    <row r="23" spans="1:239" ht="15">
      <c r="A23" s="1"/>
      <c r="B23" s="10" t="s">
        <v>566</v>
      </c>
      <c r="C23" s="1">
        <v>8.8000000000000007</v>
      </c>
      <c r="D23" s="1">
        <v>8.8000000000000007</v>
      </c>
      <c r="E23" s="1">
        <v>8.6999999999999993</v>
      </c>
      <c r="F23" s="1">
        <v>8.6</v>
      </c>
      <c r="G23" s="1">
        <v>8.5</v>
      </c>
      <c r="H23" s="1">
        <v>8.5</v>
      </c>
      <c r="I23" s="1">
        <v>8.4</v>
      </c>
      <c r="J23" s="1">
        <v>8.3000000000000007</v>
      </c>
      <c r="K23" s="1">
        <v>8.1999999999999993</v>
      </c>
      <c r="L23" s="1">
        <v>8.1</v>
      </c>
      <c r="M23" s="1">
        <v>8</v>
      </c>
      <c r="N23" s="1">
        <v>7.6</v>
      </c>
      <c r="O23" s="1">
        <v>7.6</v>
      </c>
      <c r="P23" s="1">
        <v>7.6</v>
      </c>
      <c r="Q23" s="1">
        <v>7.4</v>
      </c>
      <c r="R23" s="1">
        <v>7.6</v>
      </c>
      <c r="S23" s="1">
        <v>7.5</v>
      </c>
      <c r="T23" s="1">
        <v>7.5</v>
      </c>
      <c r="U23" s="1">
        <v>7.4</v>
      </c>
      <c r="V23" s="1">
        <v>7.4</v>
      </c>
      <c r="W23" s="1">
        <v>7.4</v>
      </c>
      <c r="Y23" s="1"/>
      <c r="Z23" s="10" t="s">
        <v>566</v>
      </c>
      <c r="AA23" s="1">
        <v>9.1</v>
      </c>
      <c r="AB23" s="1">
        <v>9</v>
      </c>
      <c r="AC23" s="1">
        <v>9</v>
      </c>
      <c r="AD23" s="1">
        <v>9</v>
      </c>
      <c r="AE23" s="1">
        <v>8.9</v>
      </c>
      <c r="AF23" s="1">
        <v>8.8000000000000007</v>
      </c>
      <c r="AG23" s="1">
        <v>8.6999999999999993</v>
      </c>
      <c r="AH23" s="1">
        <v>8.6</v>
      </c>
      <c r="AI23" s="1">
        <v>8.1999999999999993</v>
      </c>
      <c r="AJ23" s="1">
        <v>8.3000000000000007</v>
      </c>
      <c r="AK23" s="1">
        <v>8.1999999999999993</v>
      </c>
      <c r="AL23" s="1">
        <v>7.9</v>
      </c>
      <c r="AM23" s="1">
        <v>7.8</v>
      </c>
      <c r="AN23" s="1">
        <v>8</v>
      </c>
      <c r="AO23" s="1">
        <v>6.9</v>
      </c>
      <c r="AP23" s="1">
        <v>8</v>
      </c>
      <c r="AQ23" s="1">
        <v>7.9</v>
      </c>
      <c r="AR23" s="1">
        <v>7.8</v>
      </c>
      <c r="AS23" s="1">
        <v>7.8</v>
      </c>
      <c r="AT23" s="1">
        <v>7.7</v>
      </c>
      <c r="AU23" s="1">
        <v>7.6</v>
      </c>
      <c r="AW23" s="1"/>
      <c r="AX23" s="10" t="s">
        <v>566</v>
      </c>
      <c r="AY23" s="1">
        <v>7.5</v>
      </c>
      <c r="AZ23" s="1">
        <v>7.5</v>
      </c>
      <c r="BA23" s="1">
        <v>7.4</v>
      </c>
      <c r="BB23" s="1">
        <v>7.3</v>
      </c>
      <c r="BC23" s="1">
        <v>7.3</v>
      </c>
      <c r="BD23" s="1">
        <v>7.2</v>
      </c>
      <c r="BE23" s="1">
        <v>7.2</v>
      </c>
      <c r="BF23" s="1">
        <v>7.1</v>
      </c>
      <c r="BG23" s="1">
        <v>7</v>
      </c>
      <c r="BH23" s="1">
        <v>6.9</v>
      </c>
      <c r="BI23" s="1">
        <v>6.9</v>
      </c>
      <c r="BJ23" s="1">
        <v>6.5</v>
      </c>
      <c r="BK23" s="1">
        <v>6.5</v>
      </c>
      <c r="BL23" s="1">
        <v>6.6</v>
      </c>
      <c r="BM23" s="1">
        <v>6.6</v>
      </c>
      <c r="BN23" s="1">
        <v>6.5</v>
      </c>
      <c r="BO23" s="1">
        <v>6.5</v>
      </c>
      <c r="BP23" s="1">
        <v>6.4</v>
      </c>
      <c r="BQ23" s="1">
        <v>6.4</v>
      </c>
      <c r="BR23" s="1">
        <v>6.3</v>
      </c>
      <c r="BS23" s="1">
        <v>6.4</v>
      </c>
      <c r="BU23" s="1"/>
      <c r="BV23" s="10" t="s">
        <v>566</v>
      </c>
      <c r="BW23" s="1">
        <v>8.4</v>
      </c>
      <c r="BX23" s="1">
        <v>8.3000000000000007</v>
      </c>
      <c r="BY23" s="1">
        <v>8.1999999999999993</v>
      </c>
      <c r="BZ23" s="1">
        <v>8.1999999999999993</v>
      </c>
      <c r="CA23" s="1">
        <v>8.1</v>
      </c>
      <c r="CB23" s="1">
        <v>8</v>
      </c>
      <c r="CC23" s="1">
        <v>8</v>
      </c>
      <c r="CD23" s="1">
        <v>7.9</v>
      </c>
      <c r="CE23" s="1">
        <v>7.8</v>
      </c>
      <c r="CF23" s="1">
        <v>7.7</v>
      </c>
      <c r="CG23" s="1">
        <v>7.6</v>
      </c>
      <c r="CH23" s="1">
        <v>7.3</v>
      </c>
      <c r="CI23" s="1">
        <v>7.2</v>
      </c>
      <c r="CJ23" s="1">
        <v>7.3</v>
      </c>
      <c r="CK23" s="1">
        <v>7.3</v>
      </c>
      <c r="CL23" s="1">
        <v>7.2</v>
      </c>
      <c r="CM23" s="1">
        <v>7.2</v>
      </c>
      <c r="CN23" s="1">
        <v>7.1</v>
      </c>
      <c r="CO23" s="1">
        <v>7.1</v>
      </c>
      <c r="CP23" s="1">
        <v>7</v>
      </c>
      <c r="CQ23" s="1">
        <v>6.9</v>
      </c>
      <c r="CS23" s="1"/>
      <c r="CT23" s="10" t="s">
        <v>566</v>
      </c>
      <c r="CU23" s="1">
        <v>9.4</v>
      </c>
      <c r="CV23" s="1">
        <v>9.3000000000000007</v>
      </c>
      <c r="CW23" s="1">
        <v>9.3000000000000007</v>
      </c>
      <c r="CX23" s="1">
        <v>9.1999999999999993</v>
      </c>
      <c r="CY23" s="1">
        <v>9.1999999999999993</v>
      </c>
      <c r="CZ23" s="1">
        <v>9.1</v>
      </c>
      <c r="DA23" s="1">
        <v>9.1</v>
      </c>
      <c r="DB23" s="1">
        <v>9</v>
      </c>
      <c r="DC23" s="1">
        <v>8.9</v>
      </c>
      <c r="DD23" s="1">
        <v>8.8000000000000007</v>
      </c>
      <c r="DE23" s="1">
        <v>8.6999999999999993</v>
      </c>
      <c r="DF23" s="1">
        <v>8.4</v>
      </c>
      <c r="DG23" s="1">
        <v>8.3000000000000007</v>
      </c>
      <c r="DH23" s="1">
        <v>8.1999999999999993</v>
      </c>
      <c r="DI23" s="1">
        <v>8.1999999999999993</v>
      </c>
      <c r="DJ23" s="1">
        <v>8.4</v>
      </c>
      <c r="DK23" s="1">
        <v>8.4</v>
      </c>
      <c r="DL23" s="1">
        <v>8.4</v>
      </c>
      <c r="DM23" s="1">
        <v>8.3000000000000007</v>
      </c>
      <c r="DN23" s="1">
        <v>8.3000000000000007</v>
      </c>
      <c r="DO23" s="1">
        <v>8.1999999999999993</v>
      </c>
      <c r="DQ23" s="1"/>
      <c r="DR23" s="10" t="s">
        <v>566</v>
      </c>
      <c r="DS23" s="1">
        <v>8.8000000000000007</v>
      </c>
      <c r="DT23" s="1">
        <v>8.8000000000000007</v>
      </c>
      <c r="DU23" s="1">
        <v>8.6999999999999993</v>
      </c>
      <c r="DV23" s="1">
        <v>8.6</v>
      </c>
      <c r="DW23" s="1">
        <v>8.6</v>
      </c>
      <c r="DX23" s="1">
        <v>8.6</v>
      </c>
      <c r="DY23" s="1">
        <v>8.5</v>
      </c>
      <c r="DZ23" s="1">
        <v>8.1</v>
      </c>
      <c r="EA23" s="1">
        <v>8</v>
      </c>
      <c r="EB23" s="1">
        <v>7.9</v>
      </c>
      <c r="EC23" s="1">
        <v>7.9</v>
      </c>
      <c r="ED23" s="1">
        <v>7.8</v>
      </c>
      <c r="EE23" s="1">
        <v>7.7</v>
      </c>
      <c r="EF23" s="1">
        <v>7.6</v>
      </c>
      <c r="EG23" s="1">
        <v>7.5</v>
      </c>
      <c r="EH23" s="1">
        <v>7.9</v>
      </c>
      <c r="EI23" s="1">
        <v>7.9</v>
      </c>
      <c r="EJ23" s="1">
        <v>7.8</v>
      </c>
      <c r="EK23" s="1">
        <v>7.7</v>
      </c>
      <c r="EL23" s="1">
        <v>7.7</v>
      </c>
      <c r="EM23" s="1">
        <v>7.6</v>
      </c>
      <c r="EO23" s="1"/>
      <c r="EP23" s="10" t="s">
        <v>566</v>
      </c>
      <c r="EQ23" s="1">
        <v>9.8000000000000007</v>
      </c>
      <c r="ER23" s="1">
        <v>9.6999999999999993</v>
      </c>
      <c r="ES23" s="1">
        <v>9.6</v>
      </c>
      <c r="ET23" s="1">
        <v>9.6999999999999993</v>
      </c>
      <c r="EU23" s="1">
        <v>9.6999999999999993</v>
      </c>
      <c r="EV23" s="1">
        <v>9.4</v>
      </c>
      <c r="EW23" s="1">
        <v>9.4</v>
      </c>
      <c r="EX23" s="1">
        <v>9.3000000000000007</v>
      </c>
      <c r="EY23" s="1">
        <v>8.5</v>
      </c>
      <c r="EZ23" s="1">
        <v>8.4</v>
      </c>
      <c r="FA23" s="1">
        <v>8.4</v>
      </c>
      <c r="FB23" s="1">
        <v>8.1</v>
      </c>
      <c r="FC23" s="1">
        <v>8.3000000000000007</v>
      </c>
      <c r="FD23" s="1">
        <v>8.1999999999999993</v>
      </c>
      <c r="FE23" s="1">
        <v>8.1</v>
      </c>
      <c r="FF23" s="1">
        <v>8.5</v>
      </c>
      <c r="FG23" s="1">
        <v>8.4</v>
      </c>
      <c r="FH23" s="1">
        <v>8.3000000000000007</v>
      </c>
      <c r="FI23" s="1">
        <v>8.1999999999999993</v>
      </c>
      <c r="FJ23" s="1">
        <v>8.1999999999999993</v>
      </c>
      <c r="FK23" s="1">
        <v>8.1999999999999993</v>
      </c>
      <c r="FM23" s="1"/>
      <c r="FN23" s="10" t="s">
        <v>566</v>
      </c>
      <c r="FO23" s="1">
        <v>10.4</v>
      </c>
      <c r="FP23" s="1">
        <v>10.3</v>
      </c>
      <c r="FQ23" s="1">
        <v>10.1</v>
      </c>
      <c r="FR23" s="1">
        <v>10</v>
      </c>
      <c r="FS23" s="1">
        <v>9.9</v>
      </c>
      <c r="FT23" s="1">
        <v>9.8000000000000007</v>
      </c>
      <c r="FU23" s="1">
        <v>9.6999999999999993</v>
      </c>
      <c r="FV23" s="1">
        <v>9.6</v>
      </c>
      <c r="FW23" s="1">
        <v>9.5</v>
      </c>
      <c r="FX23" s="1">
        <v>9.3000000000000007</v>
      </c>
      <c r="FY23" s="1">
        <v>9.3000000000000007</v>
      </c>
      <c r="FZ23" s="1">
        <v>8.5</v>
      </c>
      <c r="GA23" s="1">
        <v>8.5</v>
      </c>
      <c r="GB23" s="1">
        <v>8.4</v>
      </c>
      <c r="GC23" s="1">
        <v>8.3000000000000007</v>
      </c>
      <c r="GD23" s="1">
        <v>8.8000000000000007</v>
      </c>
      <c r="GE23" s="1">
        <v>8.8000000000000007</v>
      </c>
      <c r="GF23" s="1">
        <v>8.6999999999999993</v>
      </c>
      <c r="GG23" s="1">
        <v>8.6999999999999993</v>
      </c>
      <c r="GH23" s="1">
        <v>8.6</v>
      </c>
      <c r="GI23" s="1">
        <v>8.5</v>
      </c>
      <c r="GK23" s="1"/>
      <c r="GL23" s="10" t="s">
        <v>566</v>
      </c>
      <c r="GM23" s="1">
        <v>9.3000000000000007</v>
      </c>
      <c r="GN23" s="1">
        <v>9.1999999999999993</v>
      </c>
      <c r="GO23" s="1">
        <v>9.1</v>
      </c>
      <c r="GP23" s="1">
        <v>8.9</v>
      </c>
      <c r="GQ23" s="1">
        <v>8.9</v>
      </c>
      <c r="GR23" s="1">
        <v>8.8000000000000007</v>
      </c>
      <c r="GS23" s="1">
        <v>8.6999999999999993</v>
      </c>
      <c r="GT23" s="1">
        <v>8.6</v>
      </c>
      <c r="GU23" s="1">
        <v>8.6</v>
      </c>
      <c r="GV23" s="1">
        <v>8.5</v>
      </c>
      <c r="GW23" s="1">
        <v>8.5</v>
      </c>
      <c r="GX23" s="1">
        <v>8.1</v>
      </c>
      <c r="GY23" s="1">
        <v>7.9</v>
      </c>
      <c r="GZ23" s="1">
        <v>8</v>
      </c>
      <c r="HA23" s="1">
        <v>7.9</v>
      </c>
      <c r="HB23" s="1">
        <v>8.1999999999999993</v>
      </c>
      <c r="HC23" s="1">
        <v>8.1999999999999993</v>
      </c>
      <c r="HD23" s="1">
        <v>8.1</v>
      </c>
      <c r="HE23" s="1">
        <v>8.1</v>
      </c>
      <c r="HF23" s="1">
        <v>8</v>
      </c>
      <c r="HG23" s="1">
        <v>8</v>
      </c>
      <c r="HI23" s="1"/>
      <c r="HJ23" s="10" t="s">
        <v>566</v>
      </c>
      <c r="HK23" s="1">
        <v>9.1999999999999993</v>
      </c>
      <c r="HL23" s="1">
        <v>9.1999999999999993</v>
      </c>
      <c r="HM23" s="1">
        <v>9.1</v>
      </c>
      <c r="HN23" s="1">
        <v>9</v>
      </c>
      <c r="HO23" s="1">
        <v>8.9</v>
      </c>
      <c r="HP23" s="1">
        <v>8.8000000000000007</v>
      </c>
      <c r="HQ23" s="1">
        <v>8.6999999999999993</v>
      </c>
      <c r="HR23" s="1">
        <v>8.6999999999999993</v>
      </c>
      <c r="HS23" s="1">
        <v>8.6999999999999993</v>
      </c>
      <c r="HT23" s="1">
        <v>8.6</v>
      </c>
      <c r="HU23" s="1">
        <v>8.1999999999999993</v>
      </c>
      <c r="HV23" s="1">
        <v>8.1999999999999993</v>
      </c>
      <c r="HW23" s="1">
        <v>8.1</v>
      </c>
      <c r="HX23" s="1">
        <v>8.1</v>
      </c>
      <c r="HY23" s="1">
        <v>8</v>
      </c>
      <c r="HZ23" s="1">
        <v>8.3000000000000007</v>
      </c>
      <c r="IA23" s="1">
        <v>8.1999999999999993</v>
      </c>
      <c r="IB23" s="1">
        <v>8.1999999999999993</v>
      </c>
      <c r="IC23" s="1">
        <v>8.1999999999999993</v>
      </c>
      <c r="ID23" s="1">
        <v>8</v>
      </c>
      <c r="IE23" s="1">
        <v>7.9</v>
      </c>
    </row>
    <row r="24" spans="1:239" ht="15">
      <c r="A24" s="1"/>
      <c r="B24" s="10" t="s">
        <v>567</v>
      </c>
      <c r="C24" s="1">
        <v>6.9</v>
      </c>
      <c r="D24" s="1">
        <v>6.7</v>
      </c>
      <c r="E24" s="1">
        <v>6.5</v>
      </c>
      <c r="F24" s="1">
        <v>6.5</v>
      </c>
      <c r="G24" s="1">
        <v>6.3</v>
      </c>
      <c r="H24" s="1">
        <v>6.3</v>
      </c>
      <c r="I24" s="1">
        <v>6.2</v>
      </c>
      <c r="J24" s="1">
        <v>6.2</v>
      </c>
      <c r="K24" s="1">
        <v>6.2</v>
      </c>
      <c r="L24" s="1">
        <v>6.2</v>
      </c>
      <c r="M24" s="1">
        <v>6.3</v>
      </c>
      <c r="N24" s="1">
        <v>6.4</v>
      </c>
      <c r="O24" s="1">
        <v>6.5</v>
      </c>
      <c r="P24" s="1">
        <v>6.5</v>
      </c>
      <c r="Q24" s="1">
        <v>6.5</v>
      </c>
      <c r="R24" s="1">
        <v>6.5</v>
      </c>
      <c r="S24" s="1">
        <v>6.6</v>
      </c>
      <c r="T24" s="1">
        <v>6.5</v>
      </c>
      <c r="U24" s="1">
        <v>6.5</v>
      </c>
      <c r="V24" s="1">
        <v>6.6</v>
      </c>
      <c r="W24" s="1">
        <v>6.6</v>
      </c>
      <c r="Y24" s="1"/>
      <c r="Z24" s="10" t="s">
        <v>567</v>
      </c>
      <c r="AA24" s="1">
        <v>6.7</v>
      </c>
      <c r="AB24" s="1">
        <v>6.6</v>
      </c>
      <c r="AC24" s="1">
        <v>6.7</v>
      </c>
      <c r="AD24" s="1">
        <v>6.6</v>
      </c>
      <c r="AE24" s="1">
        <v>6.6</v>
      </c>
      <c r="AF24" s="1">
        <v>6.5</v>
      </c>
      <c r="AG24" s="1">
        <v>6.4</v>
      </c>
      <c r="AH24" s="1">
        <v>6.4</v>
      </c>
      <c r="AI24" s="1">
        <v>6.3</v>
      </c>
      <c r="AJ24" s="1">
        <v>6.4</v>
      </c>
      <c r="AK24" s="1">
        <v>6.4</v>
      </c>
      <c r="AL24" s="1">
        <v>6.5</v>
      </c>
      <c r="AM24" s="1">
        <v>6.5</v>
      </c>
      <c r="AN24" s="1">
        <v>6.5</v>
      </c>
      <c r="AO24" s="1">
        <v>6.6</v>
      </c>
      <c r="AP24" s="1">
        <v>6.6</v>
      </c>
      <c r="AQ24" s="1">
        <v>6.6</v>
      </c>
      <c r="AR24" s="1">
        <v>6.6</v>
      </c>
      <c r="AS24" s="1">
        <v>6.6</v>
      </c>
      <c r="AT24" s="1">
        <v>6.6</v>
      </c>
      <c r="AU24" s="1">
        <v>6.6</v>
      </c>
      <c r="AW24" s="1"/>
      <c r="AX24" s="10" t="s">
        <v>567</v>
      </c>
      <c r="AY24" s="1">
        <v>5.4</v>
      </c>
      <c r="AZ24" s="1">
        <v>5.4</v>
      </c>
      <c r="BA24" s="1">
        <v>5.4</v>
      </c>
      <c r="BB24" s="1">
        <v>5.3</v>
      </c>
      <c r="BC24" s="1">
        <v>5.3</v>
      </c>
      <c r="BD24" s="1">
        <v>5.2</v>
      </c>
      <c r="BE24" s="1">
        <v>5.3</v>
      </c>
      <c r="BF24" s="1">
        <v>5.3</v>
      </c>
      <c r="BG24" s="1">
        <v>5.3</v>
      </c>
      <c r="BH24" s="1">
        <v>5.3</v>
      </c>
      <c r="BI24" s="1">
        <v>5.4</v>
      </c>
      <c r="BJ24" s="1">
        <v>5.4</v>
      </c>
      <c r="BK24" s="1">
        <v>5.5</v>
      </c>
      <c r="BL24" s="1">
        <v>5.5</v>
      </c>
      <c r="BM24" s="1">
        <v>5.6</v>
      </c>
      <c r="BN24" s="1">
        <v>5.6</v>
      </c>
      <c r="BO24" s="1">
        <v>5.6</v>
      </c>
      <c r="BP24" s="1">
        <v>5.6</v>
      </c>
      <c r="BQ24" s="1">
        <v>5.6</v>
      </c>
      <c r="BR24" s="1">
        <v>5.5</v>
      </c>
      <c r="BS24" s="1">
        <v>5.6</v>
      </c>
      <c r="BU24" s="1"/>
      <c r="BV24" s="10" t="s">
        <v>567</v>
      </c>
      <c r="BW24" s="1">
        <v>6.1</v>
      </c>
      <c r="BX24" s="1">
        <v>6</v>
      </c>
      <c r="BY24" s="1">
        <v>6</v>
      </c>
      <c r="BZ24" s="1">
        <v>5.9</v>
      </c>
      <c r="CA24" s="1">
        <v>5.9</v>
      </c>
      <c r="CB24" s="1">
        <v>5.8</v>
      </c>
      <c r="CC24" s="1">
        <v>5.9</v>
      </c>
      <c r="CD24" s="1">
        <v>5.9</v>
      </c>
      <c r="CE24" s="1">
        <v>5.9</v>
      </c>
      <c r="CF24" s="1">
        <v>5.9</v>
      </c>
      <c r="CG24" s="1">
        <v>5.9</v>
      </c>
      <c r="CH24" s="1">
        <v>5.9</v>
      </c>
      <c r="CI24" s="1">
        <v>6</v>
      </c>
      <c r="CJ24" s="1">
        <v>6</v>
      </c>
      <c r="CK24" s="1">
        <v>6.1</v>
      </c>
      <c r="CL24" s="1">
        <v>6.1</v>
      </c>
      <c r="CM24" s="1">
        <v>6.1</v>
      </c>
      <c r="CN24" s="1">
        <v>6.1</v>
      </c>
      <c r="CO24" s="1">
        <v>6.1</v>
      </c>
      <c r="CP24" s="1">
        <v>6.1</v>
      </c>
      <c r="CQ24" s="1">
        <v>6.1</v>
      </c>
      <c r="CS24" s="1"/>
      <c r="CT24" s="10" t="s">
        <v>567</v>
      </c>
      <c r="CU24" s="1">
        <v>6.9</v>
      </c>
      <c r="CV24" s="1">
        <v>6.8</v>
      </c>
      <c r="CW24" s="1">
        <v>6.9</v>
      </c>
      <c r="CX24" s="1">
        <v>6.9</v>
      </c>
      <c r="CY24" s="1">
        <v>7</v>
      </c>
      <c r="CZ24" s="1">
        <v>7</v>
      </c>
      <c r="DA24" s="1">
        <v>7</v>
      </c>
      <c r="DB24" s="1">
        <v>7</v>
      </c>
      <c r="DC24" s="1">
        <v>7</v>
      </c>
      <c r="DD24" s="1">
        <v>7</v>
      </c>
      <c r="DE24" s="1">
        <v>7.1</v>
      </c>
      <c r="DF24" s="1">
        <v>7.2</v>
      </c>
      <c r="DG24" s="1">
        <v>7.2</v>
      </c>
      <c r="DH24" s="1">
        <v>7.3</v>
      </c>
      <c r="DI24" s="1">
        <v>7.4</v>
      </c>
      <c r="DJ24" s="1">
        <v>7.4</v>
      </c>
      <c r="DK24" s="1">
        <v>7.4</v>
      </c>
      <c r="DL24" s="1">
        <v>7.4</v>
      </c>
      <c r="DM24" s="1">
        <v>7.4</v>
      </c>
      <c r="DN24" s="1">
        <v>7.4</v>
      </c>
      <c r="DO24" s="1">
        <v>7.4</v>
      </c>
      <c r="DQ24" s="1"/>
      <c r="DR24" s="10" t="s">
        <v>567</v>
      </c>
      <c r="DS24" s="1">
        <v>6.4</v>
      </c>
      <c r="DT24" s="1">
        <v>6.4</v>
      </c>
      <c r="DU24" s="1">
        <v>6.3</v>
      </c>
      <c r="DV24" s="1">
        <v>6.3</v>
      </c>
      <c r="DW24" s="1">
        <v>6.3</v>
      </c>
      <c r="DX24" s="1">
        <v>6.3</v>
      </c>
      <c r="DY24" s="1">
        <v>6.3</v>
      </c>
      <c r="DZ24" s="1">
        <v>6.4</v>
      </c>
      <c r="EA24" s="1">
        <v>6.4</v>
      </c>
      <c r="EB24" s="1">
        <v>6.4</v>
      </c>
      <c r="EC24" s="1">
        <v>6.6</v>
      </c>
      <c r="ED24" s="1">
        <v>6.6</v>
      </c>
      <c r="EE24" s="1">
        <v>6.7</v>
      </c>
      <c r="EF24" s="1">
        <v>6.8</v>
      </c>
      <c r="EG24" s="1">
        <v>6.8</v>
      </c>
      <c r="EH24" s="1">
        <v>6.8</v>
      </c>
      <c r="EI24" s="1">
        <v>6.9</v>
      </c>
      <c r="EJ24" s="1">
        <v>6.9</v>
      </c>
      <c r="EK24" s="1">
        <v>6.8</v>
      </c>
      <c r="EL24" s="1">
        <v>6.9</v>
      </c>
      <c r="EM24" s="1">
        <v>6.8</v>
      </c>
      <c r="EO24" s="1"/>
      <c r="EP24" s="10" t="s">
        <v>567</v>
      </c>
      <c r="EQ24" s="1">
        <v>7.4</v>
      </c>
      <c r="ER24" s="1">
        <v>7.3</v>
      </c>
      <c r="ES24" s="1">
        <v>7.2</v>
      </c>
      <c r="ET24" s="1">
        <v>7.2</v>
      </c>
      <c r="EU24" s="1">
        <v>7.2</v>
      </c>
      <c r="EV24" s="1">
        <v>7</v>
      </c>
      <c r="EW24" s="1">
        <v>7</v>
      </c>
      <c r="EX24" s="1">
        <v>7</v>
      </c>
      <c r="EY24" s="1">
        <v>7</v>
      </c>
      <c r="EZ24" s="1">
        <v>7</v>
      </c>
      <c r="FA24" s="1">
        <v>7.1</v>
      </c>
      <c r="FB24" s="1">
        <v>7.1</v>
      </c>
      <c r="FC24" s="1">
        <v>7.2</v>
      </c>
      <c r="FD24" s="1">
        <v>7.1</v>
      </c>
      <c r="FE24" s="1">
        <v>7.2</v>
      </c>
      <c r="FF24" s="1">
        <v>7.3</v>
      </c>
      <c r="FG24" s="1">
        <v>7.3</v>
      </c>
      <c r="FH24" s="1">
        <v>7.3</v>
      </c>
      <c r="FI24" s="1">
        <v>7.2</v>
      </c>
      <c r="FJ24" s="1">
        <v>7.2</v>
      </c>
      <c r="FK24" s="1">
        <v>7.3</v>
      </c>
      <c r="FM24" s="1"/>
      <c r="FN24" s="10" t="s">
        <v>567</v>
      </c>
      <c r="FO24" s="1">
        <v>7.9</v>
      </c>
      <c r="FP24" s="1">
        <v>7.7</v>
      </c>
      <c r="FQ24" s="1">
        <v>7.4</v>
      </c>
      <c r="FR24" s="1">
        <v>7.3</v>
      </c>
      <c r="FS24" s="1">
        <v>7.1</v>
      </c>
      <c r="FT24" s="1">
        <v>7</v>
      </c>
      <c r="FU24" s="1">
        <v>7</v>
      </c>
      <c r="FV24" s="1">
        <v>7</v>
      </c>
      <c r="FW24" s="1">
        <v>6.9</v>
      </c>
      <c r="FX24" s="1">
        <v>6.9</v>
      </c>
      <c r="FY24" s="1">
        <v>7</v>
      </c>
      <c r="FZ24" s="1">
        <v>7.1</v>
      </c>
      <c r="GA24" s="1">
        <v>7.2</v>
      </c>
      <c r="GB24" s="1">
        <v>7.2</v>
      </c>
      <c r="GC24" s="1">
        <v>7.2</v>
      </c>
      <c r="GD24" s="1">
        <v>7.3</v>
      </c>
      <c r="GE24" s="1">
        <v>7.3</v>
      </c>
      <c r="GF24" s="1">
        <v>7.3</v>
      </c>
      <c r="GG24" s="1">
        <v>7.3</v>
      </c>
      <c r="GH24" s="1">
        <v>7.3</v>
      </c>
      <c r="GI24" s="1">
        <v>7.3</v>
      </c>
      <c r="GK24" s="1"/>
      <c r="GL24" s="10" t="s">
        <v>567</v>
      </c>
      <c r="GM24" s="1">
        <v>7.2</v>
      </c>
      <c r="GN24" s="1">
        <v>6.9</v>
      </c>
      <c r="GO24" s="1">
        <v>6.7</v>
      </c>
      <c r="GP24" s="1">
        <v>6.4</v>
      </c>
      <c r="GQ24" s="1">
        <v>6.3</v>
      </c>
      <c r="GR24" s="1">
        <v>6.3</v>
      </c>
      <c r="GS24" s="1">
        <v>6.3</v>
      </c>
      <c r="GT24" s="1">
        <v>6.3</v>
      </c>
      <c r="GU24" s="1">
        <v>6.3</v>
      </c>
      <c r="GV24" s="1">
        <v>6.4</v>
      </c>
      <c r="GW24" s="1">
        <v>6.5</v>
      </c>
      <c r="GX24" s="1">
        <v>6.6</v>
      </c>
      <c r="GY24" s="1">
        <v>6.7</v>
      </c>
      <c r="GZ24" s="1">
        <v>6.7</v>
      </c>
      <c r="HA24" s="1">
        <v>6.8</v>
      </c>
      <c r="HB24" s="1">
        <v>6.9</v>
      </c>
      <c r="HC24" s="1">
        <v>7</v>
      </c>
      <c r="HD24" s="1">
        <v>7</v>
      </c>
      <c r="HE24" s="1">
        <v>6.9</v>
      </c>
      <c r="HF24" s="1">
        <v>6.9</v>
      </c>
      <c r="HG24" s="1">
        <v>7</v>
      </c>
      <c r="HI24" s="1"/>
      <c r="HJ24" s="10" t="s">
        <v>567</v>
      </c>
      <c r="HK24" s="1">
        <v>7.1</v>
      </c>
      <c r="HL24" s="1">
        <v>6.9</v>
      </c>
      <c r="HM24" s="1">
        <v>6.7</v>
      </c>
      <c r="HN24" s="1">
        <v>6.6</v>
      </c>
      <c r="HO24" s="1">
        <v>6.4</v>
      </c>
      <c r="HP24" s="1">
        <v>6.3</v>
      </c>
      <c r="HQ24" s="1">
        <v>6.2</v>
      </c>
      <c r="HR24" s="1">
        <v>6.3</v>
      </c>
      <c r="HS24" s="1">
        <v>6.3</v>
      </c>
      <c r="HT24" s="1">
        <v>6.4</v>
      </c>
      <c r="HU24" s="1">
        <v>6.4</v>
      </c>
      <c r="HV24" s="1">
        <v>6.5</v>
      </c>
      <c r="HW24" s="1">
        <v>6.5</v>
      </c>
      <c r="HX24" s="1">
        <v>6.5</v>
      </c>
      <c r="HY24" s="1">
        <v>6.6</v>
      </c>
      <c r="HZ24" s="1">
        <v>6.6</v>
      </c>
      <c r="IA24" s="1">
        <v>6.6</v>
      </c>
      <c r="IB24" s="1">
        <v>6.6</v>
      </c>
      <c r="IC24" s="1">
        <v>6.6</v>
      </c>
      <c r="ID24" s="1">
        <v>6.6</v>
      </c>
      <c r="IE24" s="1">
        <v>6.6</v>
      </c>
    </row>
    <row r="25" spans="1:239" ht="15">
      <c r="A25" s="300"/>
      <c r="B25" s="300"/>
      <c r="C25" s="1"/>
      <c r="D25" s="1"/>
      <c r="E25" s="1"/>
      <c r="F25" s="1"/>
      <c r="G25" s="1"/>
      <c r="H25" s="1"/>
      <c r="I25" s="1"/>
      <c r="J25" s="1"/>
      <c r="K25" s="1"/>
      <c r="L25" s="1"/>
      <c r="M25" s="1"/>
      <c r="N25" s="1"/>
      <c r="O25" s="1"/>
      <c r="P25" s="1"/>
      <c r="Q25" s="1"/>
      <c r="R25" s="1"/>
      <c r="S25" s="1"/>
      <c r="T25" s="1"/>
      <c r="U25" s="1"/>
      <c r="V25" s="1"/>
      <c r="W25" s="1"/>
      <c r="Y25" s="300"/>
      <c r="Z25" s="300"/>
      <c r="AA25" s="1"/>
      <c r="AB25" s="1"/>
      <c r="AC25" s="1"/>
      <c r="AD25" s="1"/>
      <c r="AE25" s="1"/>
      <c r="AF25" s="1"/>
      <c r="AG25" s="1"/>
      <c r="AH25" s="1"/>
      <c r="AI25" s="1"/>
      <c r="AJ25" s="1"/>
      <c r="AK25" s="1"/>
      <c r="AL25" s="1"/>
      <c r="AM25" s="1"/>
      <c r="AN25" s="1"/>
      <c r="AO25" s="1"/>
      <c r="AP25" s="1"/>
      <c r="AQ25" s="1"/>
      <c r="AR25" s="1"/>
      <c r="AS25" s="1"/>
      <c r="AT25" s="1"/>
      <c r="AU25" s="1"/>
      <c r="AW25" s="300"/>
      <c r="AX25" s="300"/>
      <c r="AY25" s="1"/>
      <c r="AZ25" s="1"/>
      <c r="BA25" s="1"/>
      <c r="BB25" s="1"/>
      <c r="BC25" s="1"/>
      <c r="BD25" s="1"/>
      <c r="BE25" s="1"/>
      <c r="BF25" s="1"/>
      <c r="BG25" s="1"/>
      <c r="BH25" s="1"/>
      <c r="BI25" s="1"/>
      <c r="BJ25" s="1"/>
      <c r="BK25" s="1"/>
      <c r="BL25" s="1"/>
      <c r="BM25" s="1"/>
      <c r="BN25" s="1"/>
      <c r="BO25" s="1"/>
      <c r="BP25" s="1"/>
      <c r="BQ25" s="1"/>
      <c r="BR25" s="1"/>
      <c r="BS25" s="1"/>
      <c r="BU25" s="300"/>
      <c r="BV25" s="300"/>
      <c r="BW25" s="1"/>
      <c r="BX25" s="1"/>
      <c r="BY25" s="1"/>
      <c r="BZ25" s="1"/>
      <c r="CA25" s="1"/>
      <c r="CB25" s="1"/>
      <c r="CC25" s="1"/>
      <c r="CD25" s="1"/>
      <c r="CE25" s="1"/>
      <c r="CF25" s="1"/>
      <c r="CG25" s="1"/>
      <c r="CH25" s="1"/>
      <c r="CI25" s="1"/>
      <c r="CJ25" s="1"/>
      <c r="CK25" s="1"/>
      <c r="CL25" s="1"/>
      <c r="CM25" s="1"/>
      <c r="CN25" s="1"/>
      <c r="CO25" s="1"/>
      <c r="CP25" s="1"/>
      <c r="CQ25" s="1"/>
      <c r="CS25" s="300"/>
      <c r="CT25" s="300"/>
      <c r="CU25" s="1"/>
      <c r="CV25" s="1"/>
      <c r="CW25" s="1"/>
      <c r="CX25" s="1"/>
      <c r="CY25" s="1"/>
      <c r="CZ25" s="1"/>
      <c r="DA25" s="1"/>
      <c r="DB25" s="1"/>
      <c r="DC25" s="1"/>
      <c r="DD25" s="1"/>
      <c r="DE25" s="1"/>
      <c r="DF25" s="1"/>
      <c r="DG25" s="1"/>
      <c r="DH25" s="1"/>
      <c r="DI25" s="1"/>
      <c r="DJ25" s="1"/>
      <c r="DK25" s="1"/>
      <c r="DL25" s="1"/>
      <c r="DM25" s="1"/>
      <c r="DN25" s="1"/>
      <c r="DO25" s="1"/>
      <c r="DQ25" s="300"/>
      <c r="DR25" s="300"/>
      <c r="DS25" s="1"/>
      <c r="DT25" s="1"/>
      <c r="DU25" s="1"/>
      <c r="DV25" s="1"/>
      <c r="DW25" s="1"/>
      <c r="DX25" s="1"/>
      <c r="DY25" s="1"/>
      <c r="DZ25" s="1"/>
      <c r="EA25" s="1"/>
      <c r="EB25" s="1"/>
      <c r="EC25" s="1"/>
      <c r="ED25" s="1"/>
      <c r="EE25" s="1"/>
      <c r="EF25" s="1"/>
      <c r="EG25" s="1"/>
      <c r="EH25" s="1"/>
      <c r="EI25" s="1"/>
      <c r="EJ25" s="1"/>
      <c r="EK25" s="1"/>
      <c r="EL25" s="1"/>
      <c r="EM25" s="1"/>
      <c r="EO25" s="300"/>
      <c r="EP25" s="300"/>
      <c r="EQ25" s="1"/>
      <c r="ER25" s="1"/>
      <c r="ES25" s="1"/>
      <c r="ET25" s="1"/>
      <c r="EU25" s="1"/>
      <c r="EV25" s="1"/>
      <c r="EW25" s="1"/>
      <c r="EX25" s="1"/>
      <c r="EY25" s="1"/>
      <c r="EZ25" s="1"/>
      <c r="FA25" s="1"/>
      <c r="FB25" s="1"/>
      <c r="FC25" s="1"/>
      <c r="FD25" s="1"/>
      <c r="FE25" s="1"/>
      <c r="FF25" s="1"/>
      <c r="FG25" s="1"/>
      <c r="FH25" s="1"/>
      <c r="FI25" s="1"/>
      <c r="FJ25" s="1"/>
      <c r="FK25" s="1"/>
      <c r="FM25" s="300"/>
      <c r="FN25" s="300"/>
      <c r="FO25" s="1"/>
      <c r="FP25" s="1"/>
      <c r="FQ25" s="1"/>
      <c r="FR25" s="1"/>
      <c r="FS25" s="1"/>
      <c r="FT25" s="1"/>
      <c r="FU25" s="1"/>
      <c r="FV25" s="1"/>
      <c r="FW25" s="1"/>
      <c r="FX25" s="1"/>
      <c r="FY25" s="1"/>
      <c r="FZ25" s="1"/>
      <c r="GA25" s="1"/>
      <c r="GB25" s="1"/>
      <c r="GC25" s="1"/>
      <c r="GD25" s="1"/>
      <c r="GE25" s="1"/>
      <c r="GF25" s="1"/>
      <c r="GG25" s="1"/>
      <c r="GH25" s="1"/>
      <c r="GI25" s="1"/>
      <c r="GK25" s="300"/>
      <c r="GL25" s="300"/>
      <c r="GM25" s="1"/>
      <c r="GN25" s="1"/>
      <c r="GO25" s="1"/>
      <c r="GP25" s="1"/>
      <c r="GQ25" s="1"/>
      <c r="GR25" s="1"/>
      <c r="GS25" s="1"/>
      <c r="GT25" s="1"/>
      <c r="GU25" s="1"/>
      <c r="GV25" s="1"/>
      <c r="GW25" s="1"/>
      <c r="GX25" s="1"/>
      <c r="GY25" s="1"/>
      <c r="GZ25" s="1"/>
      <c r="HA25" s="1"/>
      <c r="HB25" s="1"/>
      <c r="HC25" s="1"/>
      <c r="HD25" s="1"/>
      <c r="HE25" s="1"/>
      <c r="HF25" s="1"/>
      <c r="HG25" s="1"/>
      <c r="HI25" s="300"/>
      <c r="HJ25" s="300"/>
      <c r="HK25" s="1"/>
      <c r="HL25" s="1"/>
      <c r="HM25" s="1"/>
      <c r="HN25" s="1"/>
      <c r="HO25" s="1"/>
      <c r="HP25" s="1"/>
      <c r="HQ25" s="1"/>
      <c r="HR25" s="1"/>
      <c r="HS25" s="1"/>
      <c r="HT25" s="1"/>
      <c r="HU25" s="1"/>
      <c r="HV25" s="1"/>
      <c r="HW25" s="1"/>
      <c r="HX25" s="1"/>
      <c r="HY25" s="1"/>
      <c r="HZ25" s="1"/>
      <c r="IA25" s="1"/>
      <c r="IB25" s="1"/>
      <c r="IC25" s="1"/>
      <c r="ID25" s="1"/>
      <c r="IE25" s="1"/>
    </row>
    <row r="26" spans="1:239" ht="15">
      <c r="A26" s="300" t="s">
        <v>206</v>
      </c>
      <c r="B26" s="300"/>
      <c r="C26" s="2"/>
      <c r="D26" s="2"/>
      <c r="E26" s="2"/>
      <c r="F26" s="2"/>
      <c r="G26" s="2"/>
      <c r="H26" s="2"/>
      <c r="I26" s="2"/>
      <c r="J26" s="2"/>
      <c r="K26" s="2"/>
      <c r="L26" s="2"/>
      <c r="M26" s="2"/>
      <c r="N26" s="2"/>
      <c r="O26" s="2"/>
      <c r="P26" s="2"/>
      <c r="Q26" s="2"/>
      <c r="R26" s="2"/>
      <c r="S26" s="2"/>
      <c r="T26" s="2"/>
      <c r="U26" s="2"/>
      <c r="V26" s="2"/>
      <c r="W26" s="2"/>
      <c r="Y26" s="300" t="s">
        <v>206</v>
      </c>
      <c r="Z26" s="300"/>
      <c r="AA26" s="2"/>
      <c r="AB26" s="2"/>
      <c r="AC26" s="2"/>
      <c r="AD26" s="2"/>
      <c r="AE26" s="2"/>
      <c r="AF26" s="2"/>
      <c r="AG26" s="2"/>
      <c r="AH26" s="2"/>
      <c r="AI26" s="2"/>
      <c r="AJ26" s="2"/>
      <c r="AK26" s="2"/>
      <c r="AL26" s="2"/>
      <c r="AM26" s="2"/>
      <c r="AN26" s="2"/>
      <c r="AO26" s="2"/>
      <c r="AP26" s="2"/>
      <c r="AQ26" s="2"/>
      <c r="AR26" s="2"/>
      <c r="AS26" s="2"/>
      <c r="AT26" s="2"/>
      <c r="AU26" s="2"/>
      <c r="AW26" s="300" t="s">
        <v>206</v>
      </c>
      <c r="AX26" s="300"/>
      <c r="AY26" s="2"/>
      <c r="AZ26" s="2"/>
      <c r="BA26" s="2"/>
      <c r="BB26" s="2"/>
      <c r="BC26" s="2"/>
      <c r="BD26" s="2"/>
      <c r="BE26" s="2"/>
      <c r="BF26" s="2"/>
      <c r="BG26" s="2"/>
      <c r="BH26" s="2"/>
      <c r="BI26" s="2"/>
      <c r="BJ26" s="2"/>
      <c r="BK26" s="2"/>
      <c r="BL26" s="2"/>
      <c r="BM26" s="2"/>
      <c r="BN26" s="2"/>
      <c r="BO26" s="2"/>
      <c r="BP26" s="2"/>
      <c r="BQ26" s="2"/>
      <c r="BR26" s="2"/>
      <c r="BS26" s="2"/>
      <c r="BU26" s="300" t="s">
        <v>206</v>
      </c>
      <c r="BV26" s="300"/>
      <c r="BW26" s="2"/>
      <c r="BX26" s="2"/>
      <c r="BY26" s="2"/>
      <c r="BZ26" s="2"/>
      <c r="CA26" s="2"/>
      <c r="CB26" s="2"/>
      <c r="CC26" s="2"/>
      <c r="CD26" s="2"/>
      <c r="CE26" s="2"/>
      <c r="CF26" s="2"/>
      <c r="CG26" s="2"/>
      <c r="CH26" s="2"/>
      <c r="CI26" s="2"/>
      <c r="CJ26" s="2"/>
      <c r="CK26" s="2"/>
      <c r="CL26" s="2"/>
      <c r="CM26" s="2"/>
      <c r="CN26" s="2"/>
      <c r="CO26" s="2"/>
      <c r="CP26" s="2"/>
      <c r="CQ26" s="2"/>
      <c r="CS26" s="300" t="s">
        <v>206</v>
      </c>
      <c r="CT26" s="300"/>
      <c r="CU26" s="2"/>
      <c r="CV26" s="2"/>
      <c r="CW26" s="2"/>
      <c r="CX26" s="2"/>
      <c r="CY26" s="2"/>
      <c r="CZ26" s="2"/>
      <c r="DA26" s="2"/>
      <c r="DB26" s="2"/>
      <c r="DC26" s="2"/>
      <c r="DD26" s="2"/>
      <c r="DE26" s="2"/>
      <c r="DF26" s="2"/>
      <c r="DG26" s="2"/>
      <c r="DH26" s="2"/>
      <c r="DI26" s="2"/>
      <c r="DJ26" s="2"/>
      <c r="DK26" s="2"/>
      <c r="DL26" s="2"/>
      <c r="DM26" s="2"/>
      <c r="DN26" s="2"/>
      <c r="DO26" s="2"/>
      <c r="DQ26" s="300" t="s">
        <v>206</v>
      </c>
      <c r="DR26" s="300"/>
      <c r="DS26" s="2"/>
      <c r="DT26" s="2"/>
      <c r="DU26" s="2"/>
      <c r="DV26" s="2"/>
      <c r="DW26" s="2"/>
      <c r="DX26" s="2"/>
      <c r="DY26" s="2"/>
      <c r="DZ26" s="2"/>
      <c r="EA26" s="2"/>
      <c r="EB26" s="2"/>
      <c r="EC26" s="2"/>
      <c r="ED26" s="2"/>
      <c r="EE26" s="2"/>
      <c r="EF26" s="2"/>
      <c r="EG26" s="2"/>
      <c r="EH26" s="2"/>
      <c r="EI26" s="2"/>
      <c r="EJ26" s="2"/>
      <c r="EK26" s="2"/>
      <c r="EL26" s="2"/>
      <c r="EM26" s="2"/>
      <c r="EO26" s="300" t="s">
        <v>206</v>
      </c>
      <c r="EP26" s="300"/>
      <c r="EQ26" s="2"/>
      <c r="ER26" s="2"/>
      <c r="ES26" s="2"/>
      <c r="ET26" s="2"/>
      <c r="EU26" s="2"/>
      <c r="EV26" s="2"/>
      <c r="EW26" s="2"/>
      <c r="EX26" s="2"/>
      <c r="EY26" s="2"/>
      <c r="EZ26" s="2"/>
      <c r="FA26" s="2"/>
      <c r="FB26" s="2"/>
      <c r="FC26" s="2"/>
      <c r="FD26" s="2"/>
      <c r="FE26" s="2"/>
      <c r="FF26" s="2"/>
      <c r="FG26" s="2"/>
      <c r="FH26" s="2"/>
      <c r="FI26" s="2"/>
      <c r="FJ26" s="2"/>
      <c r="FK26" s="2"/>
      <c r="FM26" s="300" t="s">
        <v>206</v>
      </c>
      <c r="FN26" s="300"/>
      <c r="FO26" s="2"/>
      <c r="FP26" s="2"/>
      <c r="FQ26" s="2"/>
      <c r="FR26" s="2"/>
      <c r="FS26" s="2"/>
      <c r="FT26" s="2"/>
      <c r="FU26" s="2"/>
      <c r="FV26" s="2"/>
      <c r="FW26" s="2"/>
      <c r="FX26" s="2"/>
      <c r="FY26" s="2"/>
      <c r="FZ26" s="2"/>
      <c r="GA26" s="2"/>
      <c r="GB26" s="2"/>
      <c r="GC26" s="2"/>
      <c r="GD26" s="2"/>
      <c r="GE26" s="2"/>
      <c r="GF26" s="2"/>
      <c r="GG26" s="2"/>
      <c r="GH26" s="2"/>
      <c r="GI26" s="2"/>
      <c r="GK26" s="300" t="s">
        <v>206</v>
      </c>
      <c r="GL26" s="300"/>
      <c r="GM26" s="2"/>
      <c r="GN26" s="2"/>
      <c r="GO26" s="2"/>
      <c r="GP26" s="2"/>
      <c r="GQ26" s="2"/>
      <c r="GR26" s="2"/>
      <c r="GS26" s="2"/>
      <c r="GT26" s="2"/>
      <c r="GU26" s="2"/>
      <c r="GV26" s="2"/>
      <c r="GW26" s="2"/>
      <c r="GX26" s="2"/>
      <c r="GY26" s="2"/>
      <c r="GZ26" s="2"/>
      <c r="HA26" s="2"/>
      <c r="HB26" s="2"/>
      <c r="HC26" s="2"/>
      <c r="HD26" s="2"/>
      <c r="HE26" s="2"/>
      <c r="HF26" s="2"/>
      <c r="HG26" s="2"/>
      <c r="HI26" s="300" t="s">
        <v>206</v>
      </c>
      <c r="HJ26" s="300"/>
      <c r="HK26" s="2"/>
      <c r="HL26" s="2"/>
      <c r="HM26" s="2"/>
      <c r="HN26" s="2"/>
      <c r="HO26" s="2"/>
      <c r="HP26" s="2"/>
      <c r="HQ26" s="2"/>
      <c r="HR26" s="2"/>
      <c r="HS26" s="2"/>
      <c r="HT26" s="2"/>
      <c r="HU26" s="2"/>
      <c r="HV26" s="2"/>
      <c r="HW26" s="2"/>
      <c r="HX26" s="2"/>
      <c r="HY26" s="2"/>
      <c r="HZ26" s="2"/>
      <c r="IA26" s="2"/>
      <c r="IB26" s="2"/>
      <c r="IC26" s="2"/>
      <c r="ID26" s="2"/>
      <c r="IE26" s="2"/>
    </row>
    <row r="27" spans="1:239" ht="15">
      <c r="A27" s="300" t="s">
        <v>207</v>
      </c>
      <c r="B27" s="300"/>
      <c r="C27" s="1"/>
      <c r="D27" s="1"/>
      <c r="E27" s="1"/>
      <c r="F27" s="1"/>
      <c r="G27" s="1"/>
      <c r="H27" s="1"/>
      <c r="I27" s="1"/>
      <c r="J27" s="1"/>
      <c r="K27" s="1"/>
      <c r="L27" s="1"/>
      <c r="M27" s="1"/>
      <c r="N27" s="1"/>
      <c r="O27" s="1"/>
      <c r="P27" s="1"/>
      <c r="Q27" s="1"/>
      <c r="R27" s="1"/>
      <c r="S27" s="1"/>
      <c r="T27" s="1"/>
      <c r="U27" s="1"/>
      <c r="V27" s="1"/>
      <c r="W27" s="1"/>
      <c r="Y27" s="300" t="s">
        <v>207</v>
      </c>
      <c r="Z27" s="300"/>
      <c r="AA27" s="1"/>
      <c r="AB27" s="1"/>
      <c r="AC27" s="1"/>
      <c r="AD27" s="1"/>
      <c r="AE27" s="1"/>
      <c r="AF27" s="1"/>
      <c r="AG27" s="1"/>
      <c r="AH27" s="1"/>
      <c r="AI27" s="1"/>
      <c r="AJ27" s="1"/>
      <c r="AK27" s="1"/>
      <c r="AL27" s="1"/>
      <c r="AM27" s="1"/>
      <c r="AN27" s="1"/>
      <c r="AO27" s="1"/>
      <c r="AP27" s="1"/>
      <c r="AQ27" s="1"/>
      <c r="AR27" s="1"/>
      <c r="AS27" s="1"/>
      <c r="AT27" s="1"/>
      <c r="AU27" s="1"/>
      <c r="AW27" s="300" t="s">
        <v>207</v>
      </c>
      <c r="AX27" s="300"/>
      <c r="AY27" s="1"/>
      <c r="AZ27" s="1"/>
      <c r="BA27" s="1"/>
      <c r="BB27" s="1"/>
      <c r="BC27" s="1"/>
      <c r="BD27" s="1"/>
      <c r="BE27" s="1"/>
      <c r="BF27" s="1"/>
      <c r="BG27" s="1"/>
      <c r="BH27" s="1"/>
      <c r="BI27" s="1"/>
      <c r="BJ27" s="1"/>
      <c r="BK27" s="1"/>
      <c r="BL27" s="1"/>
      <c r="BM27" s="1"/>
      <c r="BN27" s="1"/>
      <c r="BO27" s="1"/>
      <c r="BP27" s="1"/>
      <c r="BQ27" s="1"/>
      <c r="BR27" s="1"/>
      <c r="BS27" s="1"/>
      <c r="BU27" s="300" t="s">
        <v>207</v>
      </c>
      <c r="BV27" s="300"/>
      <c r="BW27" s="1"/>
      <c r="BX27" s="1"/>
      <c r="BY27" s="1"/>
      <c r="BZ27" s="1"/>
      <c r="CA27" s="1"/>
      <c r="CB27" s="1"/>
      <c r="CC27" s="1"/>
      <c r="CD27" s="1"/>
      <c r="CE27" s="1"/>
      <c r="CF27" s="1"/>
      <c r="CG27" s="1"/>
      <c r="CH27" s="1"/>
      <c r="CI27" s="1"/>
      <c r="CJ27" s="1"/>
      <c r="CK27" s="1"/>
      <c r="CL27" s="1"/>
      <c r="CM27" s="1"/>
      <c r="CN27" s="1"/>
      <c r="CO27" s="1"/>
      <c r="CP27" s="1"/>
      <c r="CQ27" s="1"/>
      <c r="CS27" s="300" t="s">
        <v>207</v>
      </c>
      <c r="CT27" s="300"/>
      <c r="CU27" s="1"/>
      <c r="CV27" s="1"/>
      <c r="CW27" s="1"/>
      <c r="CX27" s="1"/>
      <c r="CY27" s="1"/>
      <c r="CZ27" s="1"/>
      <c r="DA27" s="1"/>
      <c r="DB27" s="1"/>
      <c r="DC27" s="1"/>
      <c r="DD27" s="1"/>
      <c r="DE27" s="1"/>
      <c r="DF27" s="1"/>
      <c r="DG27" s="1"/>
      <c r="DH27" s="1"/>
      <c r="DI27" s="1"/>
      <c r="DJ27" s="1"/>
      <c r="DK27" s="1"/>
      <c r="DL27" s="1"/>
      <c r="DM27" s="1"/>
      <c r="DN27" s="1"/>
      <c r="DO27" s="1"/>
      <c r="DQ27" s="300" t="s">
        <v>207</v>
      </c>
      <c r="DR27" s="300"/>
      <c r="DS27" s="1"/>
      <c r="DT27" s="1"/>
      <c r="DU27" s="1"/>
      <c r="DV27" s="1"/>
      <c r="DW27" s="1"/>
      <c r="DX27" s="1"/>
      <c r="DY27" s="1"/>
      <c r="DZ27" s="1"/>
      <c r="EA27" s="1"/>
      <c r="EB27" s="1"/>
      <c r="EC27" s="1"/>
      <c r="ED27" s="1"/>
      <c r="EE27" s="1"/>
      <c r="EF27" s="1"/>
      <c r="EG27" s="1"/>
      <c r="EH27" s="1"/>
      <c r="EI27" s="1"/>
      <c r="EJ27" s="1"/>
      <c r="EK27" s="1"/>
      <c r="EL27" s="1"/>
      <c r="EM27" s="1"/>
      <c r="EO27" s="300" t="s">
        <v>207</v>
      </c>
      <c r="EP27" s="300"/>
      <c r="EQ27" s="1"/>
      <c r="ER27" s="1"/>
      <c r="ES27" s="1"/>
      <c r="ET27" s="1"/>
      <c r="EU27" s="1"/>
      <c r="EV27" s="1"/>
      <c r="EW27" s="1"/>
      <c r="EX27" s="1"/>
      <c r="EY27" s="1"/>
      <c r="EZ27" s="1"/>
      <c r="FA27" s="1"/>
      <c r="FB27" s="1"/>
      <c r="FC27" s="1"/>
      <c r="FD27" s="1"/>
      <c r="FE27" s="1"/>
      <c r="FF27" s="1"/>
      <c r="FG27" s="1"/>
      <c r="FH27" s="1"/>
      <c r="FI27" s="1"/>
      <c r="FJ27" s="1"/>
      <c r="FK27" s="1"/>
      <c r="FM27" s="300" t="s">
        <v>207</v>
      </c>
      <c r="FN27" s="300"/>
      <c r="FO27" s="1"/>
      <c r="FP27" s="1"/>
      <c r="FQ27" s="1"/>
      <c r="FR27" s="1"/>
      <c r="FS27" s="1"/>
      <c r="FT27" s="1"/>
      <c r="FU27" s="1"/>
      <c r="FV27" s="1"/>
      <c r="FW27" s="1"/>
      <c r="FX27" s="1"/>
      <c r="FY27" s="1"/>
      <c r="FZ27" s="1"/>
      <c r="GA27" s="1"/>
      <c r="GB27" s="1"/>
      <c r="GC27" s="1"/>
      <c r="GD27" s="1"/>
      <c r="GE27" s="1"/>
      <c r="GF27" s="1"/>
      <c r="GG27" s="1"/>
      <c r="GH27" s="1"/>
      <c r="GI27" s="1"/>
      <c r="GK27" s="300" t="s">
        <v>207</v>
      </c>
      <c r="GL27" s="300"/>
      <c r="GM27" s="1"/>
      <c r="GN27" s="1"/>
      <c r="GO27" s="1"/>
      <c r="GP27" s="1"/>
      <c r="GQ27" s="1"/>
      <c r="GR27" s="1"/>
      <c r="GS27" s="1"/>
      <c r="GT27" s="1"/>
      <c r="GU27" s="1"/>
      <c r="GV27" s="1"/>
      <c r="GW27" s="1"/>
      <c r="GX27" s="1"/>
      <c r="GY27" s="1"/>
      <c r="GZ27" s="1"/>
      <c r="HA27" s="1"/>
      <c r="HB27" s="1"/>
      <c r="HC27" s="1"/>
      <c r="HD27" s="1"/>
      <c r="HE27" s="1"/>
      <c r="HF27" s="1"/>
      <c r="HG27" s="1"/>
      <c r="HI27" s="300" t="s">
        <v>207</v>
      </c>
      <c r="HJ27" s="300"/>
      <c r="HK27" s="1"/>
      <c r="HL27" s="1"/>
      <c r="HM27" s="1"/>
      <c r="HN27" s="1"/>
      <c r="HO27" s="1"/>
      <c r="HP27" s="1"/>
      <c r="HQ27" s="1"/>
      <c r="HR27" s="1"/>
      <c r="HS27" s="1"/>
      <c r="HT27" s="1"/>
      <c r="HU27" s="1"/>
      <c r="HV27" s="1"/>
      <c r="HW27" s="1"/>
      <c r="HX27" s="1"/>
      <c r="HY27" s="1"/>
      <c r="HZ27" s="1"/>
      <c r="IA27" s="1"/>
      <c r="IB27" s="1"/>
      <c r="IC27" s="1"/>
      <c r="ID27" s="1"/>
      <c r="IE27" s="1"/>
    </row>
    <row r="28" spans="1:239" ht="15">
      <c r="A28" s="300"/>
      <c r="B28" s="300"/>
      <c r="C28" s="1"/>
      <c r="D28" s="1"/>
      <c r="E28" s="1"/>
      <c r="F28" s="1"/>
      <c r="G28" s="1"/>
      <c r="H28" s="1"/>
      <c r="I28" s="1"/>
      <c r="J28" s="1"/>
      <c r="K28" s="1"/>
      <c r="L28" s="1"/>
      <c r="M28" s="1"/>
      <c r="N28" s="1"/>
      <c r="O28" s="1"/>
      <c r="P28" s="1"/>
      <c r="Q28" s="1"/>
      <c r="R28" s="1"/>
      <c r="S28" s="1"/>
      <c r="T28" s="1"/>
      <c r="U28" s="1"/>
      <c r="V28" s="1"/>
      <c r="W28" s="1"/>
      <c r="Y28" s="300"/>
      <c r="Z28" s="300"/>
      <c r="AA28" s="1"/>
      <c r="AB28" s="1"/>
      <c r="AC28" s="1"/>
      <c r="AD28" s="1"/>
      <c r="AE28" s="1"/>
      <c r="AF28" s="1"/>
      <c r="AG28" s="1"/>
      <c r="AH28" s="1"/>
      <c r="AI28" s="1"/>
      <c r="AJ28" s="1"/>
      <c r="AK28" s="1"/>
      <c r="AL28" s="1"/>
      <c r="AM28" s="1"/>
      <c r="AN28" s="1"/>
      <c r="AO28" s="1"/>
      <c r="AP28" s="1"/>
      <c r="AQ28" s="1"/>
      <c r="AR28" s="1"/>
      <c r="AS28" s="1"/>
      <c r="AT28" s="1"/>
      <c r="AU28" s="1"/>
      <c r="AW28" s="300"/>
      <c r="AX28" s="300"/>
      <c r="AY28" s="1"/>
      <c r="AZ28" s="1"/>
      <c r="BA28" s="1"/>
      <c r="BB28" s="1"/>
      <c r="BC28" s="1"/>
      <c r="BD28" s="1"/>
      <c r="BE28" s="1"/>
      <c r="BF28" s="1"/>
      <c r="BG28" s="1"/>
      <c r="BH28" s="1"/>
      <c r="BI28" s="1"/>
      <c r="BJ28" s="1"/>
      <c r="BK28" s="1"/>
      <c r="BL28" s="1"/>
      <c r="BM28" s="1"/>
      <c r="BN28" s="1"/>
      <c r="BO28" s="1"/>
      <c r="BP28" s="1"/>
      <c r="BQ28" s="1"/>
      <c r="BR28" s="1"/>
      <c r="BS28" s="1"/>
      <c r="BU28" s="300"/>
      <c r="BV28" s="300"/>
      <c r="BW28" s="1"/>
      <c r="BX28" s="1"/>
      <c r="BY28" s="1"/>
      <c r="BZ28" s="1"/>
      <c r="CA28" s="1"/>
      <c r="CB28" s="1"/>
      <c r="CC28" s="1"/>
      <c r="CD28" s="1"/>
      <c r="CE28" s="1"/>
      <c r="CF28" s="1"/>
      <c r="CG28" s="1"/>
      <c r="CH28" s="1"/>
      <c r="CI28" s="1"/>
      <c r="CJ28" s="1"/>
      <c r="CK28" s="1"/>
      <c r="CL28" s="1"/>
      <c r="CM28" s="1"/>
      <c r="CN28" s="1"/>
      <c r="CO28" s="1"/>
      <c r="CP28" s="1"/>
      <c r="CQ28" s="1"/>
      <c r="CS28" s="300"/>
      <c r="CT28" s="300"/>
      <c r="CU28" s="1"/>
      <c r="CV28" s="1"/>
      <c r="CW28" s="1"/>
      <c r="CX28" s="1"/>
      <c r="CY28" s="1"/>
      <c r="CZ28" s="1"/>
      <c r="DA28" s="1"/>
      <c r="DB28" s="1"/>
      <c r="DC28" s="1"/>
      <c r="DD28" s="1"/>
      <c r="DE28" s="1"/>
      <c r="DF28" s="1"/>
      <c r="DG28" s="1"/>
      <c r="DH28" s="1"/>
      <c r="DI28" s="1"/>
      <c r="DJ28" s="1"/>
      <c r="DK28" s="1"/>
      <c r="DL28" s="1"/>
      <c r="DM28" s="1"/>
      <c r="DN28" s="1"/>
      <c r="DO28" s="1"/>
      <c r="DQ28" s="300"/>
      <c r="DR28" s="300"/>
      <c r="DS28" s="1"/>
      <c r="DT28" s="1"/>
      <c r="DU28" s="1"/>
      <c r="DV28" s="1"/>
      <c r="DW28" s="1"/>
      <c r="DX28" s="1"/>
      <c r="DY28" s="1"/>
      <c r="DZ28" s="1"/>
      <c r="EA28" s="1"/>
      <c r="EB28" s="1"/>
      <c r="EC28" s="1"/>
      <c r="ED28" s="1"/>
      <c r="EE28" s="1"/>
      <c r="EF28" s="1"/>
      <c r="EG28" s="1"/>
      <c r="EH28" s="1"/>
      <c r="EI28" s="1"/>
      <c r="EJ28" s="1"/>
      <c r="EK28" s="1"/>
      <c r="EL28" s="1"/>
      <c r="EM28" s="1"/>
      <c r="EO28" s="300"/>
      <c r="EP28" s="300"/>
      <c r="EQ28" s="1"/>
      <c r="ER28" s="1"/>
      <c r="ES28" s="1"/>
      <c r="ET28" s="1"/>
      <c r="EU28" s="1"/>
      <c r="EV28" s="1"/>
      <c r="EW28" s="1"/>
      <c r="EX28" s="1"/>
      <c r="EY28" s="1"/>
      <c r="EZ28" s="1"/>
      <c r="FA28" s="1"/>
      <c r="FB28" s="1"/>
      <c r="FC28" s="1"/>
      <c r="FD28" s="1"/>
      <c r="FE28" s="1"/>
      <c r="FF28" s="1"/>
      <c r="FG28" s="1"/>
      <c r="FH28" s="1"/>
      <c r="FI28" s="1"/>
      <c r="FJ28" s="1"/>
      <c r="FK28" s="1"/>
      <c r="FM28" s="300"/>
      <c r="FN28" s="300"/>
      <c r="FO28" s="1"/>
      <c r="FP28" s="1"/>
      <c r="FQ28" s="1"/>
      <c r="FR28" s="1"/>
      <c r="FS28" s="1"/>
      <c r="FT28" s="1"/>
      <c r="FU28" s="1"/>
      <c r="FV28" s="1"/>
      <c r="FW28" s="1"/>
      <c r="FX28" s="1"/>
      <c r="FY28" s="1"/>
      <c r="FZ28" s="1"/>
      <c r="GA28" s="1"/>
      <c r="GB28" s="1"/>
      <c r="GC28" s="1"/>
      <c r="GD28" s="1"/>
      <c r="GE28" s="1"/>
      <c r="GF28" s="1"/>
      <c r="GG28" s="1"/>
      <c r="GH28" s="1"/>
      <c r="GI28" s="1"/>
      <c r="GK28" s="300"/>
      <c r="GL28" s="300"/>
      <c r="GM28" s="1"/>
      <c r="GN28" s="1"/>
      <c r="GO28" s="1"/>
      <c r="GP28" s="1"/>
      <c r="GQ28" s="1"/>
      <c r="GR28" s="1"/>
      <c r="GS28" s="1"/>
      <c r="GT28" s="1"/>
      <c r="GU28" s="1"/>
      <c r="GV28" s="1"/>
      <c r="GW28" s="1"/>
      <c r="GX28" s="1"/>
      <c r="GY28" s="1"/>
      <c r="GZ28" s="1"/>
      <c r="HA28" s="1"/>
      <c r="HB28" s="1"/>
      <c r="HC28" s="1"/>
      <c r="HD28" s="1"/>
      <c r="HE28" s="1"/>
      <c r="HF28" s="1"/>
      <c r="HG28" s="1"/>
      <c r="HI28" s="300"/>
      <c r="HJ28" s="300"/>
      <c r="HK28" s="1"/>
      <c r="HL28" s="1"/>
      <c r="HM28" s="1"/>
      <c r="HN28" s="1"/>
      <c r="HO28" s="1"/>
      <c r="HP28" s="1"/>
      <c r="HQ28" s="1"/>
      <c r="HR28" s="1"/>
      <c r="HS28" s="1"/>
      <c r="HT28" s="1"/>
      <c r="HU28" s="1"/>
      <c r="HV28" s="1"/>
      <c r="HW28" s="1"/>
      <c r="HX28" s="1"/>
      <c r="HY28" s="1"/>
      <c r="HZ28" s="1"/>
      <c r="IA28" s="1"/>
      <c r="IB28" s="1"/>
      <c r="IC28" s="1"/>
      <c r="ID28" s="1"/>
      <c r="IE28" s="1"/>
    </row>
    <row r="29" spans="1:239" ht="15">
      <c r="A29" s="300"/>
      <c r="B29" s="300"/>
      <c r="C29" s="1"/>
      <c r="D29" s="1"/>
      <c r="E29" s="1"/>
      <c r="F29" s="1"/>
      <c r="G29" s="1"/>
      <c r="H29" s="1"/>
      <c r="I29" s="1"/>
      <c r="J29" s="1"/>
      <c r="K29" s="1"/>
      <c r="L29" s="1"/>
      <c r="M29" s="1"/>
      <c r="N29" s="1"/>
      <c r="O29" s="1"/>
      <c r="P29" s="1"/>
      <c r="Q29" s="1"/>
      <c r="R29" s="1"/>
      <c r="S29" s="1"/>
      <c r="T29" s="1"/>
      <c r="U29" s="1"/>
      <c r="V29" s="1"/>
      <c r="W29" s="1"/>
      <c r="Y29" s="300"/>
      <c r="Z29" s="300"/>
      <c r="AA29" s="1"/>
      <c r="AB29" s="1"/>
      <c r="AC29" s="1"/>
      <c r="AD29" s="1"/>
      <c r="AE29" s="1"/>
      <c r="AF29" s="1"/>
      <c r="AG29" s="1"/>
      <c r="AH29" s="1"/>
      <c r="AI29" s="1"/>
      <c r="AJ29" s="1"/>
      <c r="AK29" s="1"/>
      <c r="AL29" s="1"/>
      <c r="AM29" s="1"/>
      <c r="AN29" s="1"/>
      <c r="AO29" s="1"/>
      <c r="AP29" s="1"/>
      <c r="AQ29" s="1"/>
      <c r="AR29" s="1"/>
      <c r="AS29" s="1"/>
      <c r="AT29" s="1"/>
      <c r="AU29" s="1"/>
      <c r="AW29" s="300"/>
      <c r="AX29" s="300"/>
      <c r="AY29" s="1"/>
      <c r="AZ29" s="1"/>
      <c r="BA29" s="1"/>
      <c r="BB29" s="1"/>
      <c r="BC29" s="1"/>
      <c r="BD29" s="1"/>
      <c r="BE29" s="1"/>
      <c r="BF29" s="1"/>
      <c r="BG29" s="1"/>
      <c r="BH29" s="1"/>
      <c r="BI29" s="1"/>
      <c r="BJ29" s="1"/>
      <c r="BK29" s="1"/>
      <c r="BL29" s="1"/>
      <c r="BM29" s="1"/>
      <c r="BN29" s="1"/>
      <c r="BO29" s="1"/>
      <c r="BP29" s="1"/>
      <c r="BQ29" s="1"/>
      <c r="BR29" s="1"/>
      <c r="BS29" s="1"/>
      <c r="BU29" s="300"/>
      <c r="BV29" s="300"/>
      <c r="BW29" s="1"/>
      <c r="BX29" s="1"/>
      <c r="BY29" s="1"/>
      <c r="BZ29" s="1"/>
      <c r="CA29" s="1"/>
      <c r="CB29" s="1"/>
      <c r="CC29" s="1"/>
      <c r="CD29" s="1"/>
      <c r="CE29" s="1"/>
      <c r="CF29" s="1"/>
      <c r="CG29" s="1"/>
      <c r="CH29" s="1"/>
      <c r="CI29" s="1"/>
      <c r="CJ29" s="1"/>
      <c r="CK29" s="1"/>
      <c r="CL29" s="1"/>
      <c r="CM29" s="1"/>
      <c r="CN29" s="1"/>
      <c r="CO29" s="1"/>
      <c r="CP29" s="1"/>
      <c r="CQ29" s="1"/>
      <c r="CS29" s="300"/>
      <c r="CT29" s="300"/>
      <c r="CU29" s="1"/>
      <c r="CV29" s="1"/>
      <c r="CW29" s="1"/>
      <c r="CX29" s="1"/>
      <c r="CY29" s="1"/>
      <c r="CZ29" s="1"/>
      <c r="DA29" s="1"/>
      <c r="DB29" s="1"/>
      <c r="DC29" s="1"/>
      <c r="DD29" s="1"/>
      <c r="DE29" s="1"/>
      <c r="DF29" s="1"/>
      <c r="DG29" s="1"/>
      <c r="DH29" s="1"/>
      <c r="DI29" s="1"/>
      <c r="DJ29" s="1"/>
      <c r="DK29" s="1"/>
      <c r="DL29" s="1"/>
      <c r="DM29" s="1"/>
      <c r="DN29" s="1"/>
      <c r="DO29" s="1"/>
      <c r="DQ29" s="300"/>
      <c r="DR29" s="300"/>
      <c r="DS29" s="1"/>
      <c r="DT29" s="1"/>
      <c r="DU29" s="1"/>
      <c r="DV29" s="1"/>
      <c r="DW29" s="1"/>
      <c r="DX29" s="1"/>
      <c r="DY29" s="1"/>
      <c r="DZ29" s="1"/>
      <c r="EA29" s="1"/>
      <c r="EB29" s="1"/>
      <c r="EC29" s="1"/>
      <c r="ED29" s="1"/>
      <c r="EE29" s="1"/>
      <c r="EF29" s="1"/>
      <c r="EG29" s="1"/>
      <c r="EH29" s="1"/>
      <c r="EI29" s="1"/>
      <c r="EJ29" s="1"/>
      <c r="EK29" s="1"/>
      <c r="EL29" s="1"/>
      <c r="EM29" s="1"/>
      <c r="EO29" s="300"/>
      <c r="EP29" s="300"/>
      <c r="EQ29" s="1"/>
      <c r="ER29" s="1"/>
      <c r="ES29" s="1"/>
      <c r="ET29" s="1"/>
      <c r="EU29" s="1"/>
      <c r="EV29" s="1"/>
      <c r="EW29" s="1"/>
      <c r="EX29" s="1"/>
      <c r="EY29" s="1"/>
      <c r="EZ29" s="1"/>
      <c r="FA29" s="1"/>
      <c r="FB29" s="1"/>
      <c r="FC29" s="1"/>
      <c r="FD29" s="1"/>
      <c r="FE29" s="1"/>
      <c r="FF29" s="1"/>
      <c r="FG29" s="1"/>
      <c r="FH29" s="1"/>
      <c r="FI29" s="1"/>
      <c r="FJ29" s="1"/>
      <c r="FK29" s="1"/>
      <c r="FM29" s="300"/>
      <c r="FN29" s="300"/>
      <c r="FO29" s="1"/>
      <c r="FP29" s="1"/>
      <c r="FQ29" s="1"/>
      <c r="FR29" s="1"/>
      <c r="FS29" s="1"/>
      <c r="FT29" s="1"/>
      <c r="FU29" s="1"/>
      <c r="FV29" s="1"/>
      <c r="FW29" s="1"/>
      <c r="FX29" s="1"/>
      <c r="FY29" s="1"/>
      <c r="FZ29" s="1"/>
      <c r="GA29" s="1"/>
      <c r="GB29" s="1"/>
      <c r="GC29" s="1"/>
      <c r="GD29" s="1"/>
      <c r="GE29" s="1"/>
      <c r="GF29" s="1"/>
      <c r="GG29" s="1"/>
      <c r="GH29" s="1"/>
      <c r="GI29" s="1"/>
      <c r="GK29" s="300"/>
      <c r="GL29" s="300"/>
      <c r="GM29" s="1"/>
      <c r="GN29" s="1"/>
      <c r="GO29" s="1"/>
      <c r="GP29" s="1"/>
      <c r="GQ29" s="1"/>
      <c r="GR29" s="1"/>
      <c r="GS29" s="1"/>
      <c r="GT29" s="1"/>
      <c r="GU29" s="1"/>
      <c r="GV29" s="1"/>
      <c r="GW29" s="1"/>
      <c r="GX29" s="1"/>
      <c r="GY29" s="1"/>
      <c r="GZ29" s="1"/>
      <c r="HA29" s="1"/>
      <c r="HB29" s="1"/>
      <c r="HC29" s="1"/>
      <c r="HD29" s="1"/>
      <c r="HE29" s="1"/>
      <c r="HF29" s="1"/>
      <c r="HG29" s="1"/>
      <c r="HI29" s="300"/>
      <c r="HJ29" s="300"/>
      <c r="HK29" s="1"/>
      <c r="HL29" s="1"/>
      <c r="HM29" s="1"/>
      <c r="HN29" s="1"/>
      <c r="HO29" s="1"/>
      <c r="HP29" s="1"/>
      <c r="HQ29" s="1"/>
      <c r="HR29" s="1"/>
      <c r="HS29" s="1"/>
      <c r="HT29" s="1"/>
      <c r="HU29" s="1"/>
      <c r="HV29" s="1"/>
      <c r="HW29" s="1"/>
      <c r="HX29" s="1"/>
      <c r="HY29" s="1"/>
      <c r="HZ29" s="1"/>
      <c r="IA29" s="1"/>
      <c r="IB29" s="1"/>
      <c r="IC29" s="1"/>
      <c r="ID29" s="1"/>
      <c r="IE29" s="1"/>
    </row>
    <row r="30" spans="1:239" ht="15">
      <c r="A30" s="303"/>
      <c r="B30" s="303"/>
      <c r="C30" s="1"/>
      <c r="D30" s="1"/>
      <c r="E30" s="1"/>
      <c r="F30" s="1"/>
      <c r="G30" s="1"/>
      <c r="H30" s="1"/>
      <c r="I30" s="1"/>
      <c r="J30" s="1"/>
      <c r="K30" s="1"/>
      <c r="L30" s="1"/>
      <c r="M30" s="1"/>
      <c r="N30" s="1"/>
      <c r="O30" s="1"/>
      <c r="P30" s="1"/>
      <c r="Q30" s="1"/>
      <c r="R30" s="1"/>
      <c r="S30" s="1"/>
      <c r="T30" s="1"/>
      <c r="U30" s="1"/>
      <c r="V30" s="1"/>
      <c r="W30" s="1"/>
      <c r="Y30" s="303"/>
      <c r="Z30" s="303"/>
      <c r="AA30" s="1"/>
      <c r="AB30" s="1"/>
      <c r="AC30" s="1"/>
      <c r="AD30" s="1"/>
      <c r="AE30" s="1"/>
      <c r="AF30" s="1"/>
      <c r="AG30" s="1"/>
      <c r="AH30" s="1"/>
      <c r="AI30" s="1"/>
      <c r="AJ30" s="1"/>
      <c r="AK30" s="1"/>
      <c r="AL30" s="1"/>
      <c r="AM30" s="1"/>
      <c r="AN30" s="1"/>
      <c r="AO30" s="1"/>
      <c r="AP30" s="1"/>
      <c r="AQ30" s="1"/>
      <c r="AR30" s="1"/>
      <c r="AS30" s="1"/>
      <c r="AT30" s="1"/>
      <c r="AU30" s="1"/>
      <c r="AW30" s="303"/>
      <c r="AX30" s="303"/>
      <c r="AY30" s="1"/>
      <c r="AZ30" s="1"/>
      <c r="BA30" s="1"/>
      <c r="BB30" s="1"/>
      <c r="BC30" s="1"/>
      <c r="BD30" s="1"/>
      <c r="BE30" s="1"/>
      <c r="BF30" s="1"/>
      <c r="BG30" s="1"/>
      <c r="BH30" s="1"/>
      <c r="BI30" s="1"/>
      <c r="BJ30" s="1"/>
      <c r="BK30" s="1"/>
      <c r="BL30" s="1"/>
      <c r="BM30" s="1"/>
      <c r="BN30" s="1"/>
      <c r="BO30" s="1"/>
      <c r="BP30" s="1"/>
      <c r="BQ30" s="1"/>
      <c r="BR30" s="1"/>
      <c r="BS30" s="1"/>
      <c r="BU30" s="303"/>
      <c r="BV30" s="303"/>
      <c r="BW30" s="1"/>
      <c r="BX30" s="1"/>
      <c r="BY30" s="1"/>
      <c r="BZ30" s="1"/>
      <c r="CA30" s="1"/>
      <c r="CB30" s="1"/>
      <c r="CC30" s="1"/>
      <c r="CD30" s="1"/>
      <c r="CE30" s="1"/>
      <c r="CF30" s="1"/>
      <c r="CG30" s="1"/>
      <c r="CH30" s="1"/>
      <c r="CI30" s="1"/>
      <c r="CJ30" s="1"/>
      <c r="CK30" s="1"/>
      <c r="CL30" s="1"/>
      <c r="CM30" s="1"/>
      <c r="CN30" s="1"/>
      <c r="CO30" s="1"/>
      <c r="CP30" s="1"/>
      <c r="CQ30" s="1"/>
      <c r="CS30" s="303"/>
      <c r="CT30" s="303"/>
      <c r="CU30" s="1"/>
      <c r="CV30" s="1"/>
      <c r="CW30" s="1"/>
      <c r="CX30" s="1"/>
      <c r="CY30" s="1"/>
      <c r="CZ30" s="1"/>
      <c r="DA30" s="1"/>
      <c r="DB30" s="1"/>
      <c r="DC30" s="1"/>
      <c r="DD30" s="1"/>
      <c r="DE30" s="1"/>
      <c r="DF30" s="1"/>
      <c r="DG30" s="1"/>
      <c r="DH30" s="1"/>
      <c r="DI30" s="1"/>
      <c r="DJ30" s="1"/>
      <c r="DK30" s="1"/>
      <c r="DL30" s="1"/>
      <c r="DM30" s="1"/>
      <c r="DN30" s="1"/>
      <c r="DO30" s="1"/>
      <c r="DQ30" s="303"/>
      <c r="DR30" s="303"/>
      <c r="DS30" s="1"/>
      <c r="DT30" s="1"/>
      <c r="DU30" s="1"/>
      <c r="DV30" s="1"/>
      <c r="DW30" s="1"/>
      <c r="DX30" s="1"/>
      <c r="DY30" s="1"/>
      <c r="DZ30" s="1"/>
      <c r="EA30" s="1"/>
      <c r="EB30" s="1"/>
      <c r="EC30" s="1"/>
      <c r="ED30" s="1"/>
      <c r="EE30" s="1"/>
      <c r="EF30" s="1"/>
      <c r="EG30" s="1"/>
      <c r="EH30" s="1"/>
      <c r="EI30" s="1"/>
      <c r="EJ30" s="1"/>
      <c r="EK30" s="1"/>
      <c r="EL30" s="1"/>
      <c r="EM30" s="1"/>
      <c r="EO30" s="303"/>
      <c r="EP30" s="303"/>
      <c r="EQ30" s="1"/>
      <c r="ER30" s="1"/>
      <c r="ES30" s="1"/>
      <c r="ET30" s="1"/>
      <c r="EU30" s="1"/>
      <c r="EV30" s="1"/>
      <c r="EW30" s="1"/>
      <c r="EX30" s="1"/>
      <c r="EY30" s="1"/>
      <c r="EZ30" s="1"/>
      <c r="FA30" s="1"/>
      <c r="FB30" s="1"/>
      <c r="FC30" s="1"/>
      <c r="FD30" s="1"/>
      <c r="FE30" s="1"/>
      <c r="FF30" s="1"/>
      <c r="FG30" s="1"/>
      <c r="FH30" s="1"/>
      <c r="FI30" s="1"/>
      <c r="FJ30" s="1"/>
      <c r="FK30" s="1"/>
      <c r="FM30" s="303"/>
      <c r="FN30" s="303"/>
      <c r="FO30" s="1"/>
      <c r="FP30" s="1"/>
      <c r="FQ30" s="1"/>
      <c r="FR30" s="1"/>
      <c r="FS30" s="1"/>
      <c r="FT30" s="1"/>
      <c r="FU30" s="1"/>
      <c r="FV30" s="1"/>
      <c r="FW30" s="1"/>
      <c r="FX30" s="1"/>
      <c r="FY30" s="1"/>
      <c r="FZ30" s="1"/>
      <c r="GA30" s="1"/>
      <c r="GB30" s="1"/>
      <c r="GC30" s="1"/>
      <c r="GD30" s="1"/>
      <c r="GE30" s="1"/>
      <c r="GF30" s="1"/>
      <c r="GG30" s="1"/>
      <c r="GH30" s="1"/>
      <c r="GI30" s="1"/>
      <c r="GK30" s="303"/>
      <c r="GL30" s="303"/>
      <c r="GM30" s="1"/>
      <c r="GN30" s="1"/>
      <c r="GO30" s="1"/>
      <c r="GP30" s="1"/>
      <c r="GQ30" s="1"/>
      <c r="GR30" s="1"/>
      <c r="GS30" s="1"/>
      <c r="GT30" s="1"/>
      <c r="GU30" s="1"/>
      <c r="GV30" s="1"/>
      <c r="GW30" s="1"/>
      <c r="GX30" s="1"/>
      <c r="GY30" s="1"/>
      <c r="GZ30" s="1"/>
      <c r="HA30" s="1"/>
      <c r="HB30" s="1"/>
      <c r="HC30" s="1"/>
      <c r="HD30" s="1"/>
      <c r="HE30" s="1"/>
      <c r="HF30" s="1"/>
      <c r="HG30" s="1"/>
      <c r="HI30" s="303"/>
      <c r="HJ30" s="303"/>
      <c r="HK30" s="1"/>
      <c r="HL30" s="1"/>
      <c r="HM30" s="1"/>
      <c r="HN30" s="1"/>
      <c r="HO30" s="1"/>
      <c r="HP30" s="1"/>
      <c r="HQ30" s="1"/>
      <c r="HR30" s="1"/>
      <c r="HS30" s="1"/>
      <c r="HT30" s="1"/>
      <c r="HU30" s="1"/>
      <c r="HV30" s="1"/>
      <c r="HW30" s="1"/>
      <c r="HX30" s="1"/>
      <c r="HY30" s="1"/>
      <c r="HZ30" s="1"/>
      <c r="IA30" s="1"/>
      <c r="IB30" s="1"/>
      <c r="IC30" s="1"/>
      <c r="ID30" s="1"/>
      <c r="IE30" s="1"/>
    </row>
  </sheetData>
  <mergeCells count="210">
    <mergeCell ref="HI30:HJ30"/>
    <mergeCell ref="A30:B30"/>
    <mergeCell ref="Y30:Z30"/>
    <mergeCell ref="AW30:AX30"/>
    <mergeCell ref="BU30:BV30"/>
    <mergeCell ref="CS30:CT30"/>
    <mergeCell ref="DQ30:DR30"/>
    <mergeCell ref="EO30:EP30"/>
    <mergeCell ref="FM30:FN30"/>
    <mergeCell ref="GK30:GL30"/>
    <mergeCell ref="HI28:HJ28"/>
    <mergeCell ref="A29:B29"/>
    <mergeCell ref="Y29:Z29"/>
    <mergeCell ref="AW29:AX29"/>
    <mergeCell ref="BU29:BV29"/>
    <mergeCell ref="CS29:CT29"/>
    <mergeCell ref="DQ29:DR29"/>
    <mergeCell ref="EO29:EP29"/>
    <mergeCell ref="FM29:FN29"/>
    <mergeCell ref="GK29:GL29"/>
    <mergeCell ref="HI29:HJ29"/>
    <mergeCell ref="A28:B28"/>
    <mergeCell ref="Y28:Z28"/>
    <mergeCell ref="AW28:AX28"/>
    <mergeCell ref="BU28:BV28"/>
    <mergeCell ref="CS28:CT28"/>
    <mergeCell ref="DQ28:DR28"/>
    <mergeCell ref="EO28:EP28"/>
    <mergeCell ref="FM28:FN28"/>
    <mergeCell ref="GK28:GL28"/>
    <mergeCell ref="HI26:HJ26"/>
    <mergeCell ref="A27:B27"/>
    <mergeCell ref="Y27:Z27"/>
    <mergeCell ref="AW27:AX27"/>
    <mergeCell ref="BU27:BV27"/>
    <mergeCell ref="CS27:CT27"/>
    <mergeCell ref="DQ27:DR27"/>
    <mergeCell ref="EO27:EP27"/>
    <mergeCell ref="FM27:FN27"/>
    <mergeCell ref="GK27:GL27"/>
    <mergeCell ref="HI27:HJ27"/>
    <mergeCell ref="A26:B26"/>
    <mergeCell ref="Y26:Z26"/>
    <mergeCell ref="AW26:AX26"/>
    <mergeCell ref="BU26:BV26"/>
    <mergeCell ref="CS26:CT26"/>
    <mergeCell ref="DQ26:DR26"/>
    <mergeCell ref="EO26:EP26"/>
    <mergeCell ref="FM26:FN26"/>
    <mergeCell ref="GK26:GL26"/>
    <mergeCell ref="HI21:HJ21"/>
    <mergeCell ref="A25:B25"/>
    <mergeCell ref="Y25:Z25"/>
    <mergeCell ref="AW25:AX25"/>
    <mergeCell ref="BU25:BV25"/>
    <mergeCell ref="CS25:CT25"/>
    <mergeCell ref="DQ25:DR25"/>
    <mergeCell ref="EO25:EP25"/>
    <mergeCell ref="FM25:FN25"/>
    <mergeCell ref="GK25:GL25"/>
    <mergeCell ref="HI25:HJ25"/>
    <mergeCell ref="A21:B21"/>
    <mergeCell ref="Y21:Z21"/>
    <mergeCell ref="AW21:AX21"/>
    <mergeCell ref="BU21:BV21"/>
    <mergeCell ref="CS21:CT21"/>
    <mergeCell ref="DQ21:DR21"/>
    <mergeCell ref="EO21:EP21"/>
    <mergeCell ref="FM21:FN21"/>
    <mergeCell ref="GK21:GL21"/>
    <mergeCell ref="HI15:HJ15"/>
    <mergeCell ref="A18:B18"/>
    <mergeCell ref="Y18:Z18"/>
    <mergeCell ref="AW18:AX18"/>
    <mergeCell ref="BU18:BV18"/>
    <mergeCell ref="CS18:CT18"/>
    <mergeCell ref="DQ18:DR18"/>
    <mergeCell ref="EO18:EP18"/>
    <mergeCell ref="FM18:FN18"/>
    <mergeCell ref="GK18:GL18"/>
    <mergeCell ref="HI18:HJ18"/>
    <mergeCell ref="A15:B15"/>
    <mergeCell ref="Y15:Z15"/>
    <mergeCell ref="AW15:AX15"/>
    <mergeCell ref="BU15:BV15"/>
    <mergeCell ref="CS15:CT15"/>
    <mergeCell ref="DQ15:DR15"/>
    <mergeCell ref="EO15:EP15"/>
    <mergeCell ref="FM15:FN15"/>
    <mergeCell ref="GK15:GL15"/>
    <mergeCell ref="HI11:HJ11"/>
    <mergeCell ref="A12:B12"/>
    <mergeCell ref="Y12:Z12"/>
    <mergeCell ref="AW12:AX12"/>
    <mergeCell ref="BU12:BV12"/>
    <mergeCell ref="CS12:CT12"/>
    <mergeCell ref="DQ12:DR12"/>
    <mergeCell ref="EO12:EP12"/>
    <mergeCell ref="FM12:FN12"/>
    <mergeCell ref="GK12:GL12"/>
    <mergeCell ref="HI12:HJ12"/>
    <mergeCell ref="A11:B11"/>
    <mergeCell ref="Y11:Z11"/>
    <mergeCell ref="AW11:AX11"/>
    <mergeCell ref="BU11:BV11"/>
    <mergeCell ref="CS11:CT11"/>
    <mergeCell ref="DQ11:DR11"/>
    <mergeCell ref="EO11:EP11"/>
    <mergeCell ref="FM11:FN11"/>
    <mergeCell ref="GK11:GL11"/>
    <mergeCell ref="HI9:HJ9"/>
    <mergeCell ref="A10:B10"/>
    <mergeCell ref="Y10:Z10"/>
    <mergeCell ref="AW10:AX10"/>
    <mergeCell ref="BU10:BV10"/>
    <mergeCell ref="CS10:CT10"/>
    <mergeCell ref="DQ10:DR10"/>
    <mergeCell ref="EO10:EP10"/>
    <mergeCell ref="FM10:FN10"/>
    <mergeCell ref="GK10:GL10"/>
    <mergeCell ref="HI10:HJ10"/>
    <mergeCell ref="A9:B9"/>
    <mergeCell ref="Y9:Z9"/>
    <mergeCell ref="AW9:AX9"/>
    <mergeCell ref="BU9:BV9"/>
    <mergeCell ref="CS9:CT9"/>
    <mergeCell ref="DQ9:DR9"/>
    <mergeCell ref="EO9:EP9"/>
    <mergeCell ref="FM9:FN9"/>
    <mergeCell ref="GK9:GL9"/>
    <mergeCell ref="HI7:HJ7"/>
    <mergeCell ref="A8:B8"/>
    <mergeCell ref="Y8:Z8"/>
    <mergeCell ref="AW8:AX8"/>
    <mergeCell ref="BU8:BV8"/>
    <mergeCell ref="CS8:CT8"/>
    <mergeCell ref="DQ8:DR8"/>
    <mergeCell ref="EO8:EP8"/>
    <mergeCell ref="FM8:FN8"/>
    <mergeCell ref="GK8:GL8"/>
    <mergeCell ref="HI8:HJ8"/>
    <mergeCell ref="A7:B7"/>
    <mergeCell ref="Y7:Z7"/>
    <mergeCell ref="AW7:AX7"/>
    <mergeCell ref="BU7:BV7"/>
    <mergeCell ref="CS7:CT7"/>
    <mergeCell ref="DQ7:DR7"/>
    <mergeCell ref="EO7:EP7"/>
    <mergeCell ref="FM7:FN7"/>
    <mergeCell ref="GK7:GL7"/>
    <mergeCell ref="HI5:HJ5"/>
    <mergeCell ref="A6:B6"/>
    <mergeCell ref="Y6:Z6"/>
    <mergeCell ref="AW6:AX6"/>
    <mergeCell ref="BU6:BV6"/>
    <mergeCell ref="CS6:CT6"/>
    <mergeCell ref="DQ6:DR6"/>
    <mergeCell ref="EO6:EP6"/>
    <mergeCell ref="FM6:FN6"/>
    <mergeCell ref="GK6:GL6"/>
    <mergeCell ref="HI6:HJ6"/>
    <mergeCell ref="A5:B5"/>
    <mergeCell ref="Y5:Z5"/>
    <mergeCell ref="AW5:AX5"/>
    <mergeCell ref="BU5:BV5"/>
    <mergeCell ref="CS5:CT5"/>
    <mergeCell ref="DQ5:DR5"/>
    <mergeCell ref="EO5:EP5"/>
    <mergeCell ref="FM5:FN5"/>
    <mergeCell ref="GK5:GL5"/>
    <mergeCell ref="HI3:HJ3"/>
    <mergeCell ref="A4:B4"/>
    <mergeCell ref="Y4:Z4"/>
    <mergeCell ref="AW4:AX4"/>
    <mergeCell ref="BU4:BV4"/>
    <mergeCell ref="CS4:CT4"/>
    <mergeCell ref="DQ4:DR4"/>
    <mergeCell ref="EO4:EP4"/>
    <mergeCell ref="FM4:FN4"/>
    <mergeCell ref="GK4:GL4"/>
    <mergeCell ref="HI4:HJ4"/>
    <mergeCell ref="A3:B3"/>
    <mergeCell ref="Y3:Z3"/>
    <mergeCell ref="AW3:AX3"/>
    <mergeCell ref="BU3:BV3"/>
    <mergeCell ref="CS3:CT3"/>
    <mergeCell ref="DQ3:DR3"/>
    <mergeCell ref="EO3:EP3"/>
    <mergeCell ref="FM3:FN3"/>
    <mergeCell ref="GK3:GL3"/>
    <mergeCell ref="HI1:HJ1"/>
    <mergeCell ref="A2:B2"/>
    <mergeCell ref="Y2:Z2"/>
    <mergeCell ref="AW2:AX2"/>
    <mergeCell ref="BU2:BV2"/>
    <mergeCell ref="CS2:CT2"/>
    <mergeCell ref="DQ2:DR2"/>
    <mergeCell ref="EO2:EP2"/>
    <mergeCell ref="FM2:FN2"/>
    <mergeCell ref="GK2:GL2"/>
    <mergeCell ref="HI2:HJ2"/>
    <mergeCell ref="A1:B1"/>
    <mergeCell ref="Y1:Z1"/>
    <mergeCell ref="AW1:AX1"/>
    <mergeCell ref="BU1:BV1"/>
    <mergeCell ref="CS1:CT1"/>
    <mergeCell ref="DQ1:DR1"/>
    <mergeCell ref="EO1:EP1"/>
    <mergeCell ref="FM1:FN1"/>
    <mergeCell ref="GK1:G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Electric_vehecle</vt:lpstr>
      <vt:lpstr>mvkmPerTJ_EFF</vt:lpstr>
      <vt:lpstr>000Veh_STOCK</vt:lpstr>
      <vt:lpstr>attached_truck_stock</vt:lpstr>
      <vt:lpstr>AFA_000kmPerVeh_AFA</vt:lpstr>
      <vt:lpstr>Occupancy_ACTFLO_CAP2ACT</vt:lpstr>
      <vt:lpstr>attached_School_bus</vt:lpstr>
      <vt:lpstr>LIFE_FIXOM</vt:lpstr>
      <vt:lpstr>attached_referred data source</vt:lpstr>
      <vt:lpstr>Aviation_EFF_DEM</vt:lpstr>
      <vt:lpstr>attached_avi_freight_energy</vt:lpstr>
      <vt:lpstr>attached_rail</vt:lpstr>
      <vt:lpstr>attached_avi_passenger_eneuse</vt:lpstr>
      <vt:lpstr>Navigation_EFF_DEM</vt:lpstr>
      <vt:lpstr>Rail_EFF_DEM</vt:lpstr>
      <vt:lpstr>FuelTech</vt:lpstr>
      <vt:lpstr>Emi</vt:lpstr>
      <vt:lpstr>attached_Car</vt:lpstr>
      <vt:lpstr>attached_Urban_bus</vt:lpstr>
      <vt:lpstr>attached_Inter-city_bus</vt:lpstr>
      <vt:lpstr>attached_motorcycle</vt:lpstr>
      <vt:lpstr>attached_Pas_light_truck</vt:lpstr>
      <vt:lpstr>attached_Fre_light_truck</vt:lpstr>
      <vt:lpstr>attached_Med_Hev_truck</vt:lpstr>
      <vt:lpstr>attached_motorcycle_stock</vt:lpstr>
      <vt:lpstr>attached_bus_stock</vt:lpstr>
      <vt:lpstr>attached_car_stock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Xiao Li</cp:lastModifiedBy>
  <cp:lastPrinted>2004-11-16T14:57:00Z</cp:lastPrinted>
  <dcterms:created xsi:type="dcterms:W3CDTF">2000-12-13T15:53:00Z</dcterms:created>
  <dcterms:modified xsi:type="dcterms:W3CDTF">2024-05-29T01:14:03Z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595638479749120</vt:r8>
  </property>
  <property fmtid="{D5CDD505-2E9C-101B-9397-08002B2CF9AE}" pid="3" name="ICV">
    <vt:lpwstr>3FF527B431064BA283312E08BE1B0B30_12</vt:lpwstr>
  </property>
  <property fmtid="{D5CDD505-2E9C-101B-9397-08002B2CF9AE}" pid="4" name="KSOProductBuildVer">
    <vt:lpwstr>1033-12.2.0.16731</vt:lpwstr>
  </property>
</Properties>
</file>