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2900"/>
  </bookViews>
  <sheets>
    <sheet name="TRA1" sheetId="1" r:id="rId1"/>
    <sheet name="TRA2" sheetId="2" r:id="rId2"/>
    <sheet name="TRA3" sheetId="9" r:id="rId3"/>
    <sheet name="RSD" sheetId="3" r:id="rId4"/>
    <sheet name="COM" sheetId="4" r:id="rId5"/>
    <sheet name="AGR" sheetId="5" r:id="rId6"/>
    <sheet name="PRIorSUP_VACANT" sheetId="7" r:id="rId7"/>
    <sheet name="ELC_DEFINED_IN_OTHERS" sheetId="8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Amit Kanudia</author>
  </authors>
  <commentList>
    <comment ref="Y4" authorId="0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Z4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AA4" authorId="0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S5" authorId="0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Y4" authorId="0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Z4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AA4" authorId="0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S5" authorId="0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Amit Kanudia</author>
  </authors>
  <commentList>
    <comment ref="W4" authorId="0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X4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Y4" authorId="0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Q5" authorId="0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<sst xmlns="http://schemas.openxmlformats.org/spreadsheetml/2006/main" count="2416" uniqueCount="523">
  <si>
    <t>*Assuming the cost for car investment/car price decrease 10% in 2050 compared with now</t>
  </si>
  <si>
    <t>~FI_T</t>
  </si>
  <si>
    <t>~FI_Process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</si>
  <si>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</si>
  <si>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</si>
  <si>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</si>
  <si>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</si>
  <si>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</si>
  <si>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</si>
  <si>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</si>
  <si>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</si>
  <si>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</si>
  <si>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INVCOST~2030</t>
  </si>
  <si>
    <t>INVCOST~2050</t>
  </si>
  <si>
    <t>FIXOM~2050</t>
  </si>
  <si>
    <t>CAP2ACT</t>
  </si>
  <si>
    <t>LIFE</t>
  </si>
  <si>
    <t>SHARE-I~LO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</si>
  <si>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</si>
  <si>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</si>
  <si>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</si>
  <si>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</si>
  <si>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</si>
  <si>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</si>
  <si>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</si>
  <si>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</si>
  <si>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TRA_Tru_PLT_GSL1</t>
  </si>
  <si>
    <t>TRAGSL</t>
  </si>
  <si>
    <t>TRA_Tru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</si>
  <si>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</si>
  <si>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</si>
  <si>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</si>
  <si>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</si>
  <si>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</si>
  <si>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</si>
  <si>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</si>
  <si>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</si>
  <si>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</si>
  <si>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TRA_Tru_PLT_DST1</t>
  </si>
  <si>
    <t>TRADST</t>
  </si>
  <si>
    <t>*</t>
  </si>
  <si>
    <t>TRA_Tru_FLT_GSL1</t>
  </si>
  <si>
    <t>DMD</t>
  </si>
  <si>
    <t>BTkm</t>
  </si>
  <si>
    <t>000_Units</t>
  </si>
  <si>
    <t>DEMO</t>
  </si>
  <si>
    <t>TRA_Tru_MT_GSL1</t>
  </si>
  <si>
    <t>TRA_Tru_HT_DST1</t>
  </si>
  <si>
    <t>TRA_Mot_GSL1</t>
  </si>
  <si>
    <t>TRA_Mot</t>
  </si>
  <si>
    <t>TRA_Bus_SB_DST1</t>
  </si>
  <si>
    <t>TRA_Bus</t>
  </si>
  <si>
    <t>TRA_Bus_SB_GSL1</t>
  </si>
  <si>
    <t>BPkm</t>
  </si>
  <si>
    <t>TRA_Bus_UT_DST1</t>
  </si>
  <si>
    <t>TRA_Bus_UT_GSL1</t>
  </si>
  <si>
    <t>TRA_Bus_IC_DST1</t>
  </si>
  <si>
    <t>TRA_Bus_IC_GSL1</t>
  </si>
  <si>
    <t>TRA_Car_GSL1</t>
  </si>
  <si>
    <t>TRA_Car</t>
  </si>
  <si>
    <t>TRA_Car_DST1</t>
  </si>
  <si>
    <t>TRA_Car_BEV01</t>
  </si>
  <si>
    <t>TRAELC</t>
  </si>
  <si>
    <t>TRA_Car_PHEV01</t>
  </si>
  <si>
    <t>TRA_Car_HEV01</t>
  </si>
  <si>
    <t>TRA_Tru_BEV01</t>
  </si>
  <si>
    <t>TRA_Tru_PHEV01</t>
  </si>
  <si>
    <t>TRA_Tru_HEV01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</si>
  <si>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</si>
  <si>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</si>
  <si>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</si>
  <si>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*The new technology of electricity-rail and electricity-buss will appear in 2025, because the 2020 energy consumption data shows that there is no ele-rail or ele-bus in canada</t>
  </si>
  <si>
    <t>*we can also calculate it by aviation/rail/ship fare per km</t>
  </si>
  <si>
    <t>FI_T</t>
  </si>
  <si>
    <t>FI_Process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</si>
  <si>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</si>
  <si>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</si>
  <si>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</si>
  <si>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</si>
  <si>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</si>
  <si>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</si>
  <si>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</si>
  <si>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BTkm-yr</t>
  </si>
  <si>
    <t>TRA_Avi_Pas_TURBOFUEL00</t>
  </si>
  <si>
    <t>TAvi_Pas_TURBOFUEL</t>
  </si>
  <si>
    <t>TRA_Nav</t>
  </si>
  <si>
    <t>TNav</t>
  </si>
  <si>
    <t>BPkm-yr</t>
  </si>
  <si>
    <t>TRAHFO</t>
  </si>
  <si>
    <t>TRA_Rai_Pas-Dst00</t>
  </si>
  <si>
    <t>TRai_Pas</t>
  </si>
  <si>
    <t>TRA_Rai_Frt-Dst00</t>
  </si>
  <si>
    <t>TRai_Frt</t>
  </si>
  <si>
    <t>TRA_Rai_Pas-ELC01</t>
  </si>
  <si>
    <t>TRA_Rai_Frt-ELC01</t>
  </si>
  <si>
    <t>Rail Freight - ELC</t>
  </si>
  <si>
    <t>btkm</t>
  </si>
  <si>
    <t>btkm-yr</t>
  </si>
  <si>
    <t>Conventional passenger trains - ELC</t>
  </si>
  <si>
    <t>bpkm</t>
  </si>
  <si>
    <t>bpkm-yr</t>
  </si>
  <si>
    <t>*we have no access to provincial electric bus and mot data, so we create a new-tech list for them</t>
  </si>
  <si>
    <t>*The Canadian and Quebec governments have teamed up to buy 1,229 electric buses at a cost of $2.1 billion. By referring to https://www.cbc.ca/news/canada/montreal/nova-bus-quebec-canada-electric-buses-1.6836326</t>
  </si>
  <si>
    <t>TRA_Bus_BEV01</t>
  </si>
  <si>
    <t>TRA_Bus_PHEV01</t>
  </si>
  <si>
    <t>TRA_Bus_HEV01</t>
  </si>
  <si>
    <t>TRA_Mot_ELC1</t>
  </si>
  <si>
    <t>BVkm</t>
  </si>
  <si>
    <t>000Veh</t>
  </si>
  <si>
    <t>*AFA is the average of all regions</t>
  </si>
  <si>
    <t>*INV and fixom refers to the Demo9</t>
  </si>
  <si>
    <t>Share-I~UP</t>
  </si>
  <si>
    <t>R_ES-SH-SD_OIL_NE1</t>
  </si>
  <si>
    <t>RSDOIL</t>
  </si>
  <si>
    <t>R_ES-SD-SpHeat</t>
  </si>
  <si>
    <t>PJ</t>
  </si>
  <si>
    <t>GW</t>
  </si>
  <si>
    <t>Yes</t>
  </si>
  <si>
    <t>R_ES-SH-SD_OIL_ME1</t>
  </si>
  <si>
    <t>R_ES-SH-SD_OIL_HE1</t>
  </si>
  <si>
    <t>R_ES-SH-SD_GAS_NE1</t>
  </si>
  <si>
    <t>RSDGAS</t>
  </si>
  <si>
    <t>R_ES-SH-SD_GAS_ME1</t>
  </si>
  <si>
    <t>R_ES-SH-SD_GAS_HE1</t>
  </si>
  <si>
    <t>R_ES-SH-SD_ELC1</t>
  </si>
  <si>
    <t>RSDELC</t>
  </si>
  <si>
    <t>R_ES-SH-SD_HET1</t>
  </si>
  <si>
    <t>RSDHET</t>
  </si>
  <si>
    <t>R_ES-SH-SD_COAPRO1</t>
  </si>
  <si>
    <t>RSDCOAPRO</t>
  </si>
  <si>
    <t>R_ES-SH-SD_WOD1</t>
  </si>
  <si>
    <t>RSDWOD</t>
  </si>
  <si>
    <t>R_ES-SH-SD_WOD_ELC1</t>
  </si>
  <si>
    <t>R_ES-SH-SD_WOD_OIL1</t>
  </si>
  <si>
    <t>R_ES-SH-SD_GAS_ELC1</t>
  </si>
  <si>
    <t>R_ES-SH-SD_OIL_ELC1</t>
  </si>
  <si>
    <t>R_ES-SH-SA_OIL_NE1</t>
  </si>
  <si>
    <t>R_ES-SA-SpHeat</t>
  </si>
  <si>
    <t>R_ES-SH-SA_OIL_ME1</t>
  </si>
  <si>
    <t>R_ES-SH-SA_OIL_HE1</t>
  </si>
  <si>
    <t>R_ES-SH-SA_GAS_NE1</t>
  </si>
  <si>
    <t>R_ES-SH-SA_GAS_ME1</t>
  </si>
  <si>
    <t>R_ES-SH-SA_GAS_HE1</t>
  </si>
  <si>
    <t>R_ES-SH-SA_ELC1</t>
  </si>
  <si>
    <t>R_ES-SH-SA_HET1</t>
  </si>
  <si>
    <t>R_ES-SH-SA_COAPRO1</t>
  </si>
  <si>
    <t>R_ES-SH-SA_WOD1</t>
  </si>
  <si>
    <t>R_ES-SH-SA_WOD_ELC1</t>
  </si>
  <si>
    <t>R_ES-SH-SA_WOD_OIL1</t>
  </si>
  <si>
    <t>R_ES-SH-SA_GAS_ELC1</t>
  </si>
  <si>
    <t>R_ES-SH-SA_OIL_ELC1</t>
  </si>
  <si>
    <t>R_ES-SH-AP_OIL_NE1</t>
  </si>
  <si>
    <t>R_ES-AP-SpHeat</t>
  </si>
  <si>
    <t>R_ES-SH-AP_OIL_ME1</t>
  </si>
  <si>
    <t>R_ES-SH-AP_OIL_HE1</t>
  </si>
  <si>
    <t>R_ES-SH-AP_GAS_NE1</t>
  </si>
  <si>
    <t>R_ES-SH-AP_GAS_ME1</t>
  </si>
  <si>
    <t>R_ES-SH-AP_GAS_HE1</t>
  </si>
  <si>
    <t>R_ES-SH-AP_ELC1</t>
  </si>
  <si>
    <t>R_ES-SH-AP_HET1</t>
  </si>
  <si>
    <t>R_ES-SH-AP_COAPRO1</t>
  </si>
  <si>
    <t>R_ES-SH-AP_WOD1</t>
  </si>
  <si>
    <t>R_ES-SH-AP_WOD_ELC1</t>
  </si>
  <si>
    <t>R_ES-SH-AP_WOD_OIL1</t>
  </si>
  <si>
    <t>R_ES-SH-AP_GAS_ELC1</t>
  </si>
  <si>
    <t>R_ES-SH-AP_OIL_ELC1</t>
  </si>
  <si>
    <t>R_ES-SH-MOB_OIL_NE1</t>
  </si>
  <si>
    <t>R_ES-MOB-SpHeat</t>
  </si>
  <si>
    <t>R_ES-SH-MOB_OIL_ME1</t>
  </si>
  <si>
    <t>R_ES-SH-MOB_OIL_HE1</t>
  </si>
  <si>
    <t>R_ES-SH-MOB_GAS_NE1</t>
  </si>
  <si>
    <t>R_ES-SH-MOB_GAS_ME1</t>
  </si>
  <si>
    <t>R_ES-SH-MOB_GAS_HE1</t>
  </si>
  <si>
    <t>R_ES-SH-MOB_ELC1</t>
  </si>
  <si>
    <t>R_ES-SH-MOB_HET1</t>
  </si>
  <si>
    <t>R_ES-SH-MOB_COAPRO1</t>
  </si>
  <si>
    <t>R_ES-SH-MOB_WOD1</t>
  </si>
  <si>
    <t>R_ES-SH-MOB_WOD_ELC1</t>
  </si>
  <si>
    <t>R_ES-SH-MOB_WOD_OIL1</t>
  </si>
  <si>
    <t>R_ES-SH-MOB_GAS_ELC1</t>
  </si>
  <si>
    <t>R_ES-SH-MOB_OIL_ELC1</t>
  </si>
  <si>
    <t>R_ES-SC-SD_ELC1_ROOM_CENTRAL</t>
  </si>
  <si>
    <t>R_ES-SD-SpCool</t>
  </si>
  <si>
    <t>R_ES-SC-SA_ELC1_ROOM_CENTRAL</t>
  </si>
  <si>
    <t>R_ES-SA-SpCool</t>
  </si>
  <si>
    <t>R_ES-SC-AP_ELC1_ROOM_CENTRAL</t>
  </si>
  <si>
    <t>R_ES-AP-SpCool</t>
  </si>
  <si>
    <t>R_ES-SC-MOB_ELC1_ROOM_CENTRAL</t>
  </si>
  <si>
    <t>R_ES-MOB-SpCool</t>
  </si>
  <si>
    <t>R_ES-WH-SD_ELC1</t>
  </si>
  <si>
    <t>R_ES-SD-WatHeat</t>
  </si>
  <si>
    <t>R_ES-WH-SD_GAS1</t>
  </si>
  <si>
    <t>R_ES-WH-SD_OIL1</t>
  </si>
  <si>
    <t>R_ES-WH-SD_STEAM1</t>
  </si>
  <si>
    <t>RSDSTEAM</t>
  </si>
  <si>
    <t>R_ES-WH-SD_COAPRO1</t>
  </si>
  <si>
    <t>R_ES-WH-SD_WOD1</t>
  </si>
  <si>
    <t>R_ES-WH-SA_ELC1</t>
  </si>
  <si>
    <t>R_ES-SA-WatHeat</t>
  </si>
  <si>
    <t>R_ES-WH-SA_GAS1</t>
  </si>
  <si>
    <t>R_ES-WH-SA_OIL1</t>
  </si>
  <si>
    <t>R_ES-WH-SA_STEAM1</t>
  </si>
  <si>
    <t>R_ES-WH-SA_COAPRO1</t>
  </si>
  <si>
    <t>R_ES-WH-SA_WOD1</t>
  </si>
  <si>
    <t>R_ES-WH-AP_ELC1</t>
  </si>
  <si>
    <t>R_ES-AP-WatHeat</t>
  </si>
  <si>
    <t>R_ES-WH-AP_GAS1</t>
  </si>
  <si>
    <t>R_ES-WH-AP_OIL1</t>
  </si>
  <si>
    <t>R_ES-WH-AP_STEAM1</t>
  </si>
  <si>
    <t>R_ES-WH-AP_COAPRO1</t>
  </si>
  <si>
    <t>R_ES-WH-AP_WOD1</t>
  </si>
  <si>
    <t>R_ES-WH-MOB_ELC1</t>
  </si>
  <si>
    <t>R_ES-MOB-WatHeat</t>
  </si>
  <si>
    <t>R_ES-WH-MOB_GAS1</t>
  </si>
  <si>
    <t>R_ES-WH-MOB_OIL1</t>
  </si>
  <si>
    <t>R_ES-WH-MOB_STEAM1</t>
  </si>
  <si>
    <t>R_ES-WH-MOB_COAPRO1</t>
  </si>
  <si>
    <t>R_ES-WH-MOB_WOD1</t>
  </si>
  <si>
    <t>R_ES-APP-RE_ELC1</t>
  </si>
  <si>
    <t>R_ES-APP-RE</t>
  </si>
  <si>
    <t>R_ES-APP-FR_ELC1</t>
  </si>
  <si>
    <t>R_ES-APP-FR</t>
  </si>
  <si>
    <t>R_ES-APP-DW_ELC1</t>
  </si>
  <si>
    <t>R_ES-APP-DW</t>
  </si>
  <si>
    <t>R_ES-APP-CW_ELC1</t>
  </si>
  <si>
    <t>R_ES-APP-CW</t>
  </si>
  <si>
    <t>R_ES-APP-CD_ELC1</t>
  </si>
  <si>
    <t>R_ES-APP-CD</t>
  </si>
  <si>
    <t>R_ES-APP-RA_ELC1</t>
  </si>
  <si>
    <t>R_ES-APP-RA</t>
  </si>
  <si>
    <t>R_ES-APP-OTH_ELC1</t>
  </si>
  <si>
    <t>R_ES-APP-OTH</t>
  </si>
  <si>
    <t>R_ES-LI_ELC1</t>
  </si>
  <si>
    <t>R_ES-LI</t>
  </si>
  <si>
    <t>WST-Light_ELE1</t>
  </si>
  <si>
    <t>COMELC</t>
  </si>
  <si>
    <t>WST-Light</t>
  </si>
  <si>
    <t>RTS-Light_ELE1</t>
  </si>
  <si>
    <t>RTS-Light</t>
  </si>
  <si>
    <t>TWS-Light_ELE1</t>
  </si>
  <si>
    <t>TWS-Light</t>
  </si>
  <si>
    <t>ICS-Light_ELE1</t>
  </si>
  <si>
    <t>ICS-Light</t>
  </si>
  <si>
    <t>OS-Light_ELE1</t>
  </si>
  <si>
    <t>OS-Light</t>
  </si>
  <si>
    <t>EDU-Light_ELE1</t>
  </si>
  <si>
    <t>EDU-Light</t>
  </si>
  <si>
    <t>HSS-Light_ELE1</t>
  </si>
  <si>
    <t>HSS-Light</t>
  </si>
  <si>
    <t>ART-Light_ELE1</t>
  </si>
  <si>
    <t>ART-Light</t>
  </si>
  <si>
    <t>AFM-Light_ELE1</t>
  </si>
  <si>
    <t>AFM-Light</t>
  </si>
  <si>
    <t>OTH-Light_ELE1</t>
  </si>
  <si>
    <t>OTH-Light</t>
  </si>
  <si>
    <t>WST-AuxiliaryMot_ELE1</t>
  </si>
  <si>
    <t>WST-AuxiliaryMot</t>
  </si>
  <si>
    <t>RTS-AuxiliaryMot_ELE1</t>
  </si>
  <si>
    <t>RTS-AuxiliaryMot</t>
  </si>
  <si>
    <t>TWS-AuxiliaryMot_ELE1</t>
  </si>
  <si>
    <t>TWS-AuxiliaryMot</t>
  </si>
  <si>
    <t>ICS-AuxiliaryMot_ELE1</t>
  </si>
  <si>
    <t>ICS-AuxiliaryMot</t>
  </si>
  <si>
    <t>OS-AuxiliaryMot_ELE1</t>
  </si>
  <si>
    <t>OS-AuxiliaryMot</t>
  </si>
  <si>
    <t>EDU-AuxiliaryMot_ELE1</t>
  </si>
  <si>
    <t>EDU-AuxiliaryMot</t>
  </si>
  <si>
    <t>HSS-AuxiliaryMot_ELE1</t>
  </si>
  <si>
    <t>HSS-AuxiliaryMot</t>
  </si>
  <si>
    <t>ART-AuxiliaryMot_ELE1</t>
  </si>
  <si>
    <t>ART-AuxiliaryMot</t>
  </si>
  <si>
    <t>AFM-AuxiliaryMot_ELE1</t>
  </si>
  <si>
    <t>AFM-AuxiliaryMot</t>
  </si>
  <si>
    <t>OTH-AuxiliaryMot_ELE1</t>
  </si>
  <si>
    <t>OTH-AuxiliaryMot</t>
  </si>
  <si>
    <t>WST-AuxiliaryEquip_ELE1</t>
  </si>
  <si>
    <t>WST-AuxiliaryEquip</t>
  </si>
  <si>
    <t>WST-AuxiliaryEquip_GAS1</t>
  </si>
  <si>
    <t>COMGAS</t>
  </si>
  <si>
    <t>PJa</t>
  </si>
  <si>
    <t>WST-AuxiliaryEquip_LFO1</t>
  </si>
  <si>
    <t>COMLFO</t>
  </si>
  <si>
    <t>WST-AuxiliaryEquip_HFO1</t>
  </si>
  <si>
    <t>COMHFO</t>
  </si>
  <si>
    <t>WST-AuxiliaryEquip_STE1</t>
  </si>
  <si>
    <t>COMSTM</t>
  </si>
  <si>
    <t>WST-AuxiliaryEquip_COA1</t>
  </si>
  <si>
    <t>COMCOA</t>
  </si>
  <si>
    <t>RTS-AuxiliaryEquip_ELE1</t>
  </si>
  <si>
    <t>RTS-AuxiliaryEquip</t>
  </si>
  <si>
    <t>RTS-AuxiliaryEquip_GAS1</t>
  </si>
  <si>
    <t>RTS-AuxiliaryEquip_LFO1</t>
  </si>
  <si>
    <t>RTS-AuxiliaryEquip_HFO1</t>
  </si>
  <si>
    <t>RTS-AuxiliaryEquip_STE1</t>
  </si>
  <si>
    <t>RTS-AuxiliaryEquip_COA1</t>
  </si>
  <si>
    <t>TWS-AuxiliaryEquip_ELE1</t>
  </si>
  <si>
    <t>TWS-AuxiliaryEquip</t>
  </si>
  <si>
    <t>TWS-AuxiliaryEquip_GAS1</t>
  </si>
  <si>
    <t>TWS-AuxiliaryEquip_LFO1</t>
  </si>
  <si>
    <t>TWS-AuxiliaryEquip_HFO1</t>
  </si>
  <si>
    <t>TWS-AuxiliaryEquip_STE1</t>
  </si>
  <si>
    <t>TWS-AuxiliaryEquip_COA1</t>
  </si>
  <si>
    <t>ICS-AuxiliaryEquip_ELE1</t>
  </si>
  <si>
    <t>ICS-AuxiliaryEquip</t>
  </si>
  <si>
    <t>ICS-AuxiliaryEquip_GAS1</t>
  </si>
  <si>
    <t>ICS-AuxiliaryEquip_LFO1</t>
  </si>
  <si>
    <t>ICS-AuxiliaryEquip_HFO1</t>
  </si>
  <si>
    <t>ICS-AuxiliaryEquip_STE1</t>
  </si>
  <si>
    <t>ICS-AuxiliaryEquip_COA1</t>
  </si>
  <si>
    <t>OS-AuxiliaryEquip_ELE1</t>
  </si>
  <si>
    <t>OS-AuxiliaryEquip</t>
  </si>
  <si>
    <t>OS-AuxiliaryEquip_GAS1</t>
  </si>
  <si>
    <t>OS-AuxiliaryEquip_LFO1</t>
  </si>
  <si>
    <t>OS-AuxiliaryEquip_HFO1</t>
  </si>
  <si>
    <t>OS-AuxiliaryEquip_STE1</t>
  </si>
  <si>
    <t>OS-AuxiliaryEquip_COA1</t>
  </si>
  <si>
    <t>EDU-AuxiliaryEquip_ELE1</t>
  </si>
  <si>
    <t>EDU-AuxiliaryEquip</t>
  </si>
  <si>
    <t>EDU-AuxiliaryEquip_GAS1</t>
  </si>
  <si>
    <t>EDU-AuxiliaryEquip_LFO1</t>
  </si>
  <si>
    <t>EDU-AuxiliaryEquip_HFO1</t>
  </si>
  <si>
    <t>EDU-AuxiliaryEquip_STE1</t>
  </si>
  <si>
    <t>EDU-AuxiliaryEquip_COA1</t>
  </si>
  <si>
    <t>HSS-AuxiliaryEquip_ELE1</t>
  </si>
  <si>
    <t>HSS-AuxiliaryEquip</t>
  </si>
  <si>
    <t>HSS-AuxiliaryEquip_GAS1</t>
  </si>
  <si>
    <t>HSS-AuxiliaryEquip_LFO1</t>
  </si>
  <si>
    <t>HSS-AuxiliaryEquip_HFO1</t>
  </si>
  <si>
    <t>HSS-AuxiliaryEquip_STE1</t>
  </si>
  <si>
    <t>HSS-AuxiliaryEquip_COA1</t>
  </si>
  <si>
    <t>ART-AuxiliaryEquip_ELE1</t>
  </si>
  <si>
    <t>ART-AuxiliaryEquip</t>
  </si>
  <si>
    <t>ART-AuxiliaryEquip_GAS1</t>
  </si>
  <si>
    <t>ART-AuxiliaryEquip_LFO1</t>
  </si>
  <si>
    <t>ART-AuxiliaryEquip_HFO1</t>
  </si>
  <si>
    <t>ART-AuxiliaryEquip_STE1</t>
  </si>
  <si>
    <t>ART-AuxiliaryEquip_COA1</t>
  </si>
  <si>
    <t>AFM-AuxiliaryEquip_ELE1</t>
  </si>
  <si>
    <t>AFM-AuxiliaryEquip</t>
  </si>
  <si>
    <t>AFM-AuxiliaryEquip_GAS1</t>
  </si>
  <si>
    <t>AFM-AuxiliaryEquip_LFO1</t>
  </si>
  <si>
    <t>AFM-AuxiliaryEquip_HFO1</t>
  </si>
  <si>
    <t>AFM-AuxiliaryEquip_STE1</t>
  </si>
  <si>
    <t>AFM-AuxiliaryEquip_COA1</t>
  </si>
  <si>
    <t>OTH-AuxiliaryEquip_ELE1</t>
  </si>
  <si>
    <t>OTH-AuxiliaryEquip</t>
  </si>
  <si>
    <t>OTH-AuxiliaryEquip_GAS1</t>
  </si>
  <si>
    <t>OTH-AuxiliaryEquip_LFO1</t>
  </si>
  <si>
    <t>OTH-AuxiliaryEquip_HFO1</t>
  </si>
  <si>
    <t>OTH-AuxiliaryEquip_STE1</t>
  </si>
  <si>
    <t>OTH-AuxiliaryEquip_COA1</t>
  </si>
  <si>
    <t>WST-WaterHeat_ELE1</t>
  </si>
  <si>
    <t>WST-WaterHeat</t>
  </si>
  <si>
    <t>WST-WaterHeat_GAS1</t>
  </si>
  <si>
    <t>WST-WaterHeat_LFO1</t>
  </si>
  <si>
    <t>WST-WaterHeat_HFO1</t>
  </si>
  <si>
    <t>WST-WaterHeat_STE1</t>
  </si>
  <si>
    <t>WST-WaterHeat_COA1</t>
  </si>
  <si>
    <t>RTS-WaterHeat_ELE1</t>
  </si>
  <si>
    <t>RTS-WaterHeat</t>
  </si>
  <si>
    <t>RTS-WaterHeat_GAS1</t>
  </si>
  <si>
    <t>RTS-WaterHeat_LFO1</t>
  </si>
  <si>
    <t>RTS-WaterHeat_HFO1</t>
  </si>
  <si>
    <t>RTS-WaterHeat_STE1</t>
  </si>
  <si>
    <t>RTS-WaterHeat_COA1</t>
  </si>
  <si>
    <t>TWS-WaterHeat_ELE1</t>
  </si>
  <si>
    <t>TWS-WaterHeat</t>
  </si>
  <si>
    <t>TWS-WaterHeat_GAS1</t>
  </si>
  <si>
    <t>TWS-WaterHeat_LFO1</t>
  </si>
  <si>
    <t>TWS-WaterHeat_HFO1</t>
  </si>
  <si>
    <t>TWS-WaterHeat_STE1</t>
  </si>
  <si>
    <t>TWS-WaterHeat_COA1</t>
  </si>
  <si>
    <t>ICS-WaterHeat_ELE1</t>
  </si>
  <si>
    <t>ICS-WaterHeat</t>
  </si>
  <si>
    <t>ICS-WaterHeat_GAS1</t>
  </si>
  <si>
    <t>ICS-WaterHeat_LFO1</t>
  </si>
  <si>
    <t>ICS-WaterHeat_HFO1</t>
  </si>
  <si>
    <t>ICS-WaterHeat_STE1</t>
  </si>
  <si>
    <t>ICS-WaterHeat_COA1</t>
  </si>
  <si>
    <t>OS-WaterHeat_ELE1</t>
  </si>
  <si>
    <t>OS-WaterHeat</t>
  </si>
  <si>
    <t>OS-WaterHeat_GAS1</t>
  </si>
  <si>
    <t>OS-WaterHeat_LFO1</t>
  </si>
  <si>
    <t>OS-WaterHeat_HFO1</t>
  </si>
  <si>
    <t>OS-WaterHeat_STE1</t>
  </si>
  <si>
    <t>OS-WaterHeat_COA1</t>
  </si>
  <si>
    <t>EDU-WaterHeat_ELE1</t>
  </si>
  <si>
    <t>EDU-WaterHeat</t>
  </si>
  <si>
    <t>EDU-WaterHeat_GAS1</t>
  </si>
  <si>
    <t>EDU-WaterHeat_LFO1</t>
  </si>
  <si>
    <t>EDU-WaterHeat_HFO1</t>
  </si>
  <si>
    <t>EDU-WaterHeat_STE1</t>
  </si>
  <si>
    <t>EDU-WaterHeat_COA1</t>
  </si>
  <si>
    <t>HSS-WaterHeat_ELE1</t>
  </si>
  <si>
    <t>HSS-WaterHeat</t>
  </si>
  <si>
    <t>HSS-WaterHeat_GAS1</t>
  </si>
  <si>
    <t>HSS-WaterHeat_LFO1</t>
  </si>
  <si>
    <t>HSS-WaterHeat_HFO1</t>
  </si>
  <si>
    <t>HSS-WaterHeat_STE1</t>
  </si>
  <si>
    <t>HSS-WaterHeat_COA1</t>
  </si>
  <si>
    <t>ART-WaterHeat_ELE1</t>
  </si>
  <si>
    <t>ART-WaterHeat</t>
  </si>
  <si>
    <t>ART-WaterHeat_GAS1</t>
  </si>
  <si>
    <t>ART-WaterHeat_LFO1</t>
  </si>
  <si>
    <t>ART-WaterHeat_HFO1</t>
  </si>
  <si>
    <t>ART-WaterHeat_STE1</t>
  </si>
  <si>
    <t>ART-WaterHeat_COA1</t>
  </si>
  <si>
    <t>AFM-WaterHeat_ELE1</t>
  </si>
  <si>
    <t>AFM-WaterHeat</t>
  </si>
  <si>
    <t>AFM-WaterHeat_GAS1</t>
  </si>
  <si>
    <t>AFM-WaterHeat_LFO1</t>
  </si>
  <si>
    <t>AFM-WaterHeat_HFO1</t>
  </si>
  <si>
    <t>AFM-WaterHeat_STE1</t>
  </si>
  <si>
    <t>AFM-WaterHeat_COA1</t>
  </si>
  <si>
    <t>OTH-WaterHeat_ELE1</t>
  </si>
  <si>
    <t>OTH-WaterHeat</t>
  </si>
  <si>
    <t>OTH-WaterHeat_GAS1</t>
  </si>
  <si>
    <t>OTH-WaterHeat_LFO1</t>
  </si>
  <si>
    <t>OTH-WaterHeat_HFO1</t>
  </si>
  <si>
    <t>OTH-WaterHeat_STE1</t>
  </si>
  <si>
    <t>OTH-WaterHeat_COA1</t>
  </si>
  <si>
    <t>WST-SpHeat_ELE1</t>
  </si>
  <si>
    <t>WST-SpHeat</t>
  </si>
  <si>
    <t>WST-SpHeat_GAS1</t>
  </si>
  <si>
    <t>WST-SpHeat_LFO1</t>
  </si>
  <si>
    <t>WST-SpHeat_HFO1</t>
  </si>
  <si>
    <t>WST-SpHeat_STE1</t>
  </si>
  <si>
    <t>WST-SpHeat_COA1</t>
  </si>
  <si>
    <t>RTS-SpHeat_ELE1</t>
  </si>
  <si>
    <t>RTS-SpHeat</t>
  </si>
  <si>
    <t>RTS-SpHeat_GAS1</t>
  </si>
  <si>
    <t>RTS-SpHeat_LFO1</t>
  </si>
  <si>
    <t>RTS-SpHeat_HFO1</t>
  </si>
  <si>
    <t>RTS-SpHeat_STE1</t>
  </si>
  <si>
    <t>RTS-SpHeat_COA1</t>
  </si>
  <si>
    <t>TWS-SpHeat_ELE1</t>
  </si>
  <si>
    <t>TWS-SpHeat</t>
  </si>
  <si>
    <t>TWS-SpHeat_GAS1</t>
  </si>
  <si>
    <t>TWS-SpHeat_LFO1</t>
  </si>
  <si>
    <t>TWS-SpHeat_HFO1</t>
  </si>
  <si>
    <t>TWS-SpHeat_STE1</t>
  </si>
  <si>
    <t>TWS-SpHeat_COA1</t>
  </si>
  <si>
    <t>ICS-SpHeat_ELE1</t>
  </si>
  <si>
    <t>ICS-SpHeat</t>
  </si>
  <si>
    <t>ICS-SpHeat_GAS1</t>
  </si>
  <si>
    <t>ICS-SpHeat_LFO1</t>
  </si>
  <si>
    <t>ICS-SpHeat_HFO1</t>
  </si>
  <si>
    <t>ICS-SpHeat_STE1</t>
  </si>
  <si>
    <t>ICS-SpHeat_COA1</t>
  </si>
  <si>
    <t>OS-SpHeat_ELE1</t>
  </si>
  <si>
    <t>OS-SpHeat</t>
  </si>
  <si>
    <t>OS-SpHeat_GAS1</t>
  </si>
  <si>
    <t>OS-SpHeat_LFO1</t>
  </si>
  <si>
    <t>OS-SpHeat_HFO1</t>
  </si>
  <si>
    <t>OS-SpHeat_STE1</t>
  </si>
  <si>
    <t>OS-SpHeat_COA1</t>
  </si>
  <si>
    <t>EDU-SpHeat_ELE1</t>
  </si>
  <si>
    <t>EDU-SpHeat</t>
  </si>
  <si>
    <t>EDU-SpHeat_GAS1</t>
  </si>
  <si>
    <t>EDU-SpHeat_LFO1</t>
  </si>
  <si>
    <t>EDU-SpHeat_HFO1</t>
  </si>
  <si>
    <t>EDU-SpHeat_STE1</t>
  </si>
  <si>
    <t>EDU-SpHeat_COA1</t>
  </si>
  <si>
    <t>HSS-SpHeat_ELE1</t>
  </si>
  <si>
    <t>HSS-SpHeat</t>
  </si>
  <si>
    <t>HSS-SpHeat_GAS1</t>
  </si>
  <si>
    <t>HSS-SpHeat_LFO1</t>
  </si>
  <si>
    <t>HSS-SpHeat_HFO1</t>
  </si>
  <si>
    <t>HSS-SpHeat_STE1</t>
  </si>
  <si>
    <t>HSS-SpHeat_COA1</t>
  </si>
  <si>
    <t>ART-SpHeat_ELE1</t>
  </si>
  <si>
    <t>ART-SpHeat</t>
  </si>
  <si>
    <t>ART-SpHeat_GAS1</t>
  </si>
  <si>
    <t>ART-SpHeat_LFO1</t>
  </si>
  <si>
    <t>ART-SpHeat_HFO1</t>
  </si>
  <si>
    <t>ART-SpHeat_STE1</t>
  </si>
  <si>
    <t>ART-SpHeat_COA1</t>
  </si>
  <si>
    <t>AFM-SpHeat_ELE1</t>
  </si>
  <si>
    <t>AFM-SpHeat</t>
  </si>
  <si>
    <t>AFM-SpHeat_GAS1</t>
  </si>
  <si>
    <t>AFM-SpHeat_LFO1</t>
  </si>
  <si>
    <t>AFM-SpHeat_HFO1</t>
  </si>
  <si>
    <t>AFM-SpHeat_STE1</t>
  </si>
  <si>
    <t>AFM-SpHeat_COA1</t>
  </si>
  <si>
    <t>OTH-SpHeat_ELE1</t>
  </si>
  <si>
    <t>OTH-SpHeat</t>
  </si>
  <si>
    <t>OTH-SpHeat_GAS1</t>
  </si>
  <si>
    <t>OTH-SpHeat_LFO1</t>
  </si>
  <si>
    <t>OTH-SpHeat_HFO1</t>
  </si>
  <si>
    <t>OTH-SpHeat_STE1</t>
  </si>
  <si>
    <t>OTH-SpHeat_COA1</t>
  </si>
  <si>
    <t>WST-SpCool_ELE1</t>
  </si>
  <si>
    <t>WST-SpCool</t>
  </si>
  <si>
    <t>WST-SpCool_GAS1</t>
  </si>
  <si>
    <t>RTS-SpCool_ELE1</t>
  </si>
  <si>
    <t>RTS-SpCool</t>
  </si>
  <si>
    <t>RTS-SpCool_GAS1</t>
  </si>
  <si>
    <t>TWS-SpCool_ELE1</t>
  </si>
  <si>
    <t>TWS-SpCool</t>
  </si>
  <si>
    <t>TWS-SpCool_GAS1</t>
  </si>
  <si>
    <t>ICS-SpCool_ELE1</t>
  </si>
  <si>
    <t>ICS-SpCool</t>
  </si>
  <si>
    <t>ICS-SpCool_GAS1</t>
  </si>
  <si>
    <t>OS-SpCool_ELE1</t>
  </si>
  <si>
    <t>OS-SpCool</t>
  </si>
  <si>
    <t>OS-SpCool_GAS1</t>
  </si>
  <si>
    <t>EDU-SpCool_ELE1</t>
  </si>
  <si>
    <t>EDU-SpCool</t>
  </si>
  <si>
    <t>EDU-SpCool_GAS1</t>
  </si>
  <si>
    <t>HSS-SpCool_ELE1</t>
  </si>
  <si>
    <t>HSS-SpCool</t>
  </si>
  <si>
    <t>HSS-SpCool_GAS1</t>
  </si>
  <si>
    <t>ART-SpCool_ELE1</t>
  </si>
  <si>
    <t>ART-SpCool</t>
  </si>
  <si>
    <t>ART-SpCool_GAS1</t>
  </si>
  <si>
    <t>AFM-SpCool_ELE1</t>
  </si>
  <si>
    <t>AFM-SpCool</t>
  </si>
  <si>
    <t>AFM-SpCool_GAS1</t>
  </si>
  <si>
    <t>OTH-SpCool_ELE1</t>
  </si>
  <si>
    <t>OTH-SpCool</t>
  </si>
  <si>
    <t>OTH-SpCool_GAS1</t>
  </si>
  <si>
    <t>*FOLLOWING THE VACANT SHEET OF DEMO9 AND EU-TIMES</t>
  </si>
  <si>
    <t>*FOLLOWING THE EU-TIMES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</si>
</sst>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7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£&quot;* #,##0.00_-;\-&quot;£&quot;* #,##0.00_-;_-&quot;£&quot;* &quot;-&quot;??_-;_-@_-"/>
    <numFmt numFmtId="182" formatCode="_-&quot;$&quot;* #,##0.00_-;\-&quot;$&quot;* #,##0.00_-;_-&quot;$&quot;* &quot;-&quot;??_-;_-@_-"/>
    <numFmt numFmtId="183" formatCode="_-[$€-2]\ * #,##0.00_-;\-[$€-2]\ * #,##0.00_-;_-[$€-2]\ * &quot;-&quot;??_-"/>
    <numFmt numFmtId="184" formatCode="_([$€]* #,##0.00_);_([$€]* \(#,##0.00\);_([$€]* &quot;-&quot;??_);_(@_)"/>
    <numFmt numFmtId="185" formatCode="_([$€-2]* #,##0.00_);_([$€-2]* \(#,##0.00\);_([$€-2]* &quot;-&quot;??_)"/>
    <numFmt numFmtId="186" formatCode="_-* #,##0.00\ &quot;€&quot;_-;\-* #,##0.00\ &quot;€&quot;_-;_-* &quot;-&quot;??\ &quot;€&quot;_-;_-@_-"/>
    <numFmt numFmtId="187" formatCode="_-[$€-2]* #,##0.00_-;\-[$€-2]* #,##0.00_-;_-[$€-2]* &quot;-&quot;??_-"/>
    <numFmt numFmtId="188" formatCode="_-&quot;€&quot;\ * #,##0.00_-;\-&quot;€&quot;\ * #,##0.00_-;_-&quot;€&quot;\ * &quot;-&quot;??_-;_-@_-"/>
    <numFmt numFmtId="189" formatCode="_-[$€]* #,##0.00_-;\-[$€]* #,##0.00_-;_-[$€]* &quot;-&quot;??_-;_-@_-"/>
    <numFmt numFmtId="190" formatCode="General_)"/>
    <numFmt numFmtId="191" formatCode="\(##\);\(##\)"/>
    <numFmt numFmtId="192" formatCode="#,##0;\-\ #,##0;_-\ &quot;- &quot;"/>
    <numFmt numFmtId="193" formatCode="#,##0.0000"/>
    <numFmt numFmtId="194" formatCode="_ * #,##0_ ;_ * \-#,##0_ ;_ * &quot;-&quot;_ ;_ @_ "/>
    <numFmt numFmtId="195" formatCode="_ &quot;kr&quot;\ * #,##0_ ;_ &quot;kr&quot;\ * \-#,##0_ ;_ &quot;kr&quot;\ * &quot;-&quot;_ ;_ @_ "/>
    <numFmt numFmtId="196" formatCode="#,##0.0"/>
    <numFmt numFmtId="197" formatCode="_ &quot;kr&quot;\ * #,##0.00_ ;_ &quot;kr&quot;\ * \-#,##0.00_ ;_ &quot;kr&quot;\ * &quot;-&quot;??_ ;_ @_ "/>
    <numFmt numFmtId="198" formatCode="\Te\x\t"/>
    <numFmt numFmtId="199" formatCode="0.000"/>
  </numFmts>
  <fonts count="109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b/>
      <sz val="10"/>
      <name val="Arial"/>
      <charset val="134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8"/>
      <color theme="1"/>
      <name val="Arial"/>
      <charset val="134"/>
    </font>
    <font>
      <sz val="10"/>
      <color rgb="FFFF0000"/>
      <name val="Arial"/>
      <charset val="134"/>
    </font>
    <font>
      <sz val="10"/>
      <color theme="1"/>
      <name val="Arial"/>
      <charset val="134"/>
    </font>
    <font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238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238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11"/>
      <color indexed="62"/>
      <name val="Calibri"/>
      <charset val="238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238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0"/>
      <name val="Calibri"/>
      <charset val="238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sz val="11"/>
      <color indexed="52"/>
      <name val="Calibri"/>
      <charset val="238"/>
    </font>
    <font>
      <u/>
      <sz val="10"/>
      <color indexed="12"/>
      <name val="Arial"/>
      <charset val="134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238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11"/>
      <color indexed="60"/>
      <name val="Calibri"/>
      <charset val="161"/>
    </font>
    <font>
      <sz val="8"/>
      <name val="Helv"/>
      <charset val="134"/>
    </font>
    <font>
      <sz val="10"/>
      <name val="Arial"/>
      <charset val="238"/>
    </font>
    <font>
      <sz val="11"/>
      <name val="Arial"/>
      <charset val="134"/>
    </font>
    <font>
      <sz val="10"/>
      <name val="Times New Roman"/>
      <charset val="134"/>
    </font>
    <font>
      <sz val="9"/>
      <name val="Arial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9"/>
      <name val="Geneva"/>
      <charset val="134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b/>
      <sz val="11"/>
      <color indexed="8"/>
      <name val="Calibri"/>
      <charset val="238"/>
    </font>
    <font>
      <sz val="10"/>
      <name val="Helvetica"/>
      <charset val="134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b/>
      <sz val="12"/>
      <name val="Arial"/>
      <charset val="134"/>
    </font>
    <font>
      <sz val="8"/>
      <color indexed="9"/>
      <name val="Arial"/>
      <charset val="134"/>
    </font>
    <font>
      <b/>
      <sz val="11"/>
      <color indexed="52"/>
      <name val="Calibri"/>
      <charset val="238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62"/>
      <name val="Cambria"/>
      <charset val="134"/>
    </font>
    <font>
      <b/>
      <sz val="18"/>
      <color indexed="56"/>
      <name val="Cambria"/>
      <charset val="134"/>
    </font>
    <font>
      <u/>
      <sz val="12"/>
      <color indexed="20"/>
      <name val="宋体"/>
      <charset val="134"/>
    </font>
    <font>
      <sz val="8"/>
      <name val="Tahoma"/>
      <charset val="134"/>
    </font>
    <font>
      <b/>
      <sz val="8"/>
      <name val="Tahoma"/>
      <charset val="134"/>
    </font>
  </fonts>
  <fills count="7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4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8450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10" borderId="11" applyNumberFormat="0" applyAlignment="0" applyProtection="0"/>
    <xf numFmtId="0" fontId="22" fillId="11" borderId="12" applyNumberFormat="0" applyAlignment="0" applyProtection="0"/>
    <xf numFmtId="0" fontId="23" fillId="11" borderId="11" applyNumberFormat="0" applyAlignment="0" applyProtection="0"/>
    <xf numFmtId="0" fontId="24" fillId="12" borderId="13" applyNumberFormat="0" applyAlignment="0" applyProtection="0"/>
    <xf numFmtId="0" fontId="25" fillId="0" borderId="14" applyNumberFormat="0" applyFill="0" applyAlignment="0" applyProtection="0"/>
    <xf numFmtId="0" fontId="5" fillId="0" borderId="15" applyNumberFormat="0" applyFill="0" applyAlignment="0" applyProtection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29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9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9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/>
    <xf numFmtId="0" fontId="0" fillId="8" borderId="0" applyNumberFormat="0" applyBorder="0" applyAlignment="0" applyProtection="0"/>
    <xf numFmtId="0" fontId="0" fillId="31" borderId="0" applyNumberFormat="0" applyBorder="0" applyAlignment="0" applyProtection="0"/>
    <xf numFmtId="0" fontId="29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  <xf numFmtId="0" fontId="29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7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0" fillId="6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0" fillId="6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0" fillId="19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0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0" fillId="23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0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0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0" fillId="27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0" fillId="8" borderId="0" applyNumberFormat="0" applyBorder="0" applyAlignment="0" applyProtection="0"/>
    <xf numFmtId="0" fontId="32" fillId="41" borderId="0" applyNumberFormat="0" applyBorder="0" applyAlignment="0" applyProtection="0"/>
    <xf numFmtId="0" fontId="0" fillId="8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0" fillId="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0" fillId="34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49" fontId="33" fillId="0" borderId="3" applyNumberFormat="0" applyFont="0" applyFill="0" applyBorder="0" applyProtection="0">
      <alignment horizontal="left" vertical="center" indent="2"/>
    </xf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0" borderId="0" applyNumberFormat="0" applyBorder="0" applyAlignment="0" applyProtection="0"/>
    <xf numFmtId="0" fontId="31" fillId="43" borderId="0" applyNumberFormat="0" applyBorder="0" applyAlignment="0" applyProtection="0"/>
    <xf numFmtId="0" fontId="31" fillId="4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0" fillId="16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0" fillId="16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0" fillId="20" borderId="0" applyNumberFormat="0" applyBorder="0" applyAlignment="0" applyProtection="0"/>
    <xf numFmtId="0" fontId="32" fillId="44" borderId="0" applyNumberFormat="0" applyBorder="0" applyAlignment="0" applyProtection="0"/>
    <xf numFmtId="0" fontId="0" fillId="20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0" fillId="20" borderId="0" applyNumberFormat="0" applyBorder="0" applyAlignment="0" applyProtection="0"/>
    <xf numFmtId="0" fontId="32" fillId="44" borderId="0" applyNumberFormat="0" applyBorder="0" applyAlignment="0" applyProtection="0"/>
    <xf numFmtId="0" fontId="0" fillId="20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0" fillId="24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0" fillId="24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0" fillId="28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0" fillId="2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0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0" fillId="3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0" fillId="35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0" fillId="3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7" fillId="17" borderId="0" applyNumberFormat="0" applyBorder="0" applyAlignment="0" applyProtection="0"/>
    <xf numFmtId="0" fontId="35" fillId="41" borderId="0" applyNumberFormat="0" applyBorder="0" applyAlignment="0" applyProtection="0"/>
    <xf numFmtId="0" fontId="7" fillId="17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7" fillId="1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7" fillId="21" borderId="0" applyNumberFormat="0" applyBorder="0" applyAlignment="0" applyProtection="0"/>
    <xf numFmtId="0" fontId="35" fillId="52" borderId="0" applyNumberFormat="0" applyBorder="0" applyAlignment="0" applyProtection="0"/>
    <xf numFmtId="0" fontId="7" fillId="21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7" fillId="21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7" fillId="25" borderId="0" applyNumberFormat="0" applyBorder="0" applyAlignment="0" applyProtection="0"/>
    <xf numFmtId="0" fontId="35" fillId="47" borderId="0" applyNumberFormat="0" applyBorder="0" applyAlignment="0" applyProtection="0"/>
    <xf numFmtId="0" fontId="7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7" fillId="2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38" borderId="0" applyNumberFormat="0" applyBorder="0" applyAlignment="0" applyProtection="0"/>
    <xf numFmtId="0" fontId="35" fillId="49" borderId="0" applyNumberFormat="0" applyBorder="0" applyAlignment="0" applyProtection="0"/>
    <xf numFmtId="0" fontId="7" fillId="29" borderId="0" applyNumberFormat="0" applyBorder="0" applyAlignment="0" applyProtection="0"/>
    <xf numFmtId="0" fontId="35" fillId="38" borderId="0" applyNumberFormat="0" applyBorder="0" applyAlignment="0" applyProtection="0"/>
    <xf numFmtId="0" fontId="7" fillId="29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38" borderId="0" applyNumberFormat="0" applyBorder="0" applyAlignment="0" applyProtection="0"/>
    <xf numFmtId="0" fontId="35" fillId="49" borderId="0" applyNumberFormat="0" applyBorder="0" applyAlignment="0" applyProtection="0"/>
    <xf numFmtId="0" fontId="35" fillId="3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7" fillId="2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1" borderId="0" applyNumberFormat="0" applyBorder="0" applyAlignment="0" applyProtection="0"/>
    <xf numFmtId="0" fontId="35" fillId="50" borderId="0" applyNumberFormat="0" applyBorder="0" applyAlignment="0" applyProtection="0"/>
    <xf numFmtId="0" fontId="7" fillId="32" borderId="0" applyNumberFormat="0" applyBorder="0" applyAlignment="0" applyProtection="0"/>
    <xf numFmtId="0" fontId="35" fillId="41" borderId="0" applyNumberFormat="0" applyBorder="0" applyAlignment="0" applyProtection="0"/>
    <xf numFmtId="0" fontId="7" fillId="32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1" borderId="0" applyNumberFormat="0" applyBorder="0" applyAlignment="0" applyProtection="0"/>
    <xf numFmtId="0" fontId="35" fillId="50" borderId="0" applyNumberFormat="0" applyBorder="0" applyAlignment="0" applyProtection="0"/>
    <xf numFmtId="0" fontId="35" fillId="41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7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7" fillId="36" borderId="0" applyNumberFormat="0" applyBorder="0" applyAlignment="0" applyProtection="0"/>
    <xf numFmtId="0" fontId="35" fillId="44" borderId="0" applyNumberFormat="0" applyBorder="0" applyAlignment="0" applyProtection="0"/>
    <xf numFmtId="0" fontId="7" fillId="36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7" fillId="36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49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7" borderId="0" applyNumberFormat="0" applyBorder="0" applyAlignment="0" applyProtection="0"/>
    <xf numFmtId="0" fontId="35" fillId="49" borderId="0" applyNumberFormat="0" applyBorder="0" applyAlignment="0" applyProtection="0"/>
    <xf numFmtId="0" fontId="35" fillId="5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6" fillId="41" borderId="0" applyBorder="0" applyAlignment="0"/>
    <xf numFmtId="0" fontId="33" fillId="41" borderId="0" applyBorder="0">
      <alignment horizontal="right" vertical="center"/>
    </xf>
    <xf numFmtId="0" fontId="33" fillId="39" borderId="0" applyBorder="0">
      <alignment horizontal="right" vertical="center"/>
    </xf>
    <xf numFmtId="0" fontId="33" fillId="39" borderId="0" applyBorder="0">
      <alignment horizontal="right" vertical="center"/>
    </xf>
    <xf numFmtId="0" fontId="37" fillId="39" borderId="3">
      <alignment horizontal="right" vertical="center"/>
    </xf>
    <xf numFmtId="0" fontId="38" fillId="39" borderId="3">
      <alignment horizontal="right" vertical="center"/>
    </xf>
    <xf numFmtId="0" fontId="37" fillId="42" borderId="3">
      <alignment horizontal="right" vertical="center"/>
    </xf>
    <xf numFmtId="0" fontId="37" fillId="42" borderId="3">
      <alignment horizontal="right" vertical="center"/>
    </xf>
    <xf numFmtId="0" fontId="37" fillId="42" borderId="16">
      <alignment horizontal="right" vertical="center"/>
    </xf>
    <xf numFmtId="0" fontId="37" fillId="42" borderId="17">
      <alignment horizontal="right" vertical="center"/>
    </xf>
    <xf numFmtId="0" fontId="37" fillId="42" borderId="18">
      <alignment horizontal="right" vertical="center"/>
    </xf>
    <xf numFmtId="0" fontId="35" fillId="53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2" borderId="0" applyNumberFormat="0" applyBorder="0" applyAlignment="0" applyProtection="0"/>
    <xf numFmtId="0" fontId="39" fillId="58" borderId="19" applyNumberFormat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7" fillId="14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1" fillId="58" borderId="20" applyNumberFormat="0" applyAlignment="0" applyProtection="0"/>
    <xf numFmtId="0" fontId="42" fillId="42" borderId="20" applyNumberFormat="0" applyAlignment="0" applyProtection="0"/>
    <xf numFmtId="4" fontId="36" fillId="0" borderId="21" applyFill="0" applyBorder="0" applyProtection="0">
      <alignment horizontal="right" vertical="center"/>
    </xf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3" fillId="59" borderId="20" applyNumberFormat="0" applyAlignment="0" applyProtection="0"/>
    <xf numFmtId="0" fontId="41" fillId="58" borderId="20" applyNumberFormat="0" applyAlignment="0" applyProtection="0"/>
    <xf numFmtId="0" fontId="43" fillId="59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5" fillId="0" borderId="0" applyNumberFormat="0" applyFill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8" fillId="0" borderId="0" applyNumberFormat="0" applyFill="0" applyBorder="0" applyAlignment="0" applyProtection="0"/>
    <xf numFmtId="49" fontId="6" fillId="41" borderId="26">
      <alignment vertical="top" wrapText="1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7" fillId="0" borderId="0" applyNumberFormat="0">
      <alignment horizontal="right"/>
    </xf>
    <xf numFmtId="181" fontId="32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33" fillId="42" borderId="27">
      <alignment horizontal="left" vertical="center" wrapText="1" indent="2"/>
    </xf>
    <xf numFmtId="0" fontId="33" fillId="0" borderId="27">
      <alignment horizontal="left" vertical="center" wrapText="1" indent="2"/>
    </xf>
    <xf numFmtId="0" fontId="33" fillId="39" borderId="17">
      <alignment horizontal="left" vertical="center"/>
    </xf>
    <xf numFmtId="0" fontId="37" fillId="0" borderId="28">
      <alignment horizontal="left" vertical="top" wrapText="1"/>
    </xf>
    <xf numFmtId="3" fontId="51" fillId="0" borderId="26">
      <alignment horizontal="right" vertical="top"/>
    </xf>
    <xf numFmtId="0" fontId="52" fillId="42" borderId="20" applyNumberFormat="0" applyAlignment="0" applyProtection="0"/>
    <xf numFmtId="0" fontId="53" fillId="60" borderId="22" applyNumberFormat="0" applyAlignment="0" applyProtection="0"/>
    <xf numFmtId="0" fontId="54" fillId="0" borderId="29"/>
    <xf numFmtId="0" fontId="3" fillId="50" borderId="3">
      <alignment horizontal="centerContinuous" vertical="top" wrapText="1"/>
    </xf>
    <xf numFmtId="0" fontId="55" fillId="0" borderId="0">
      <alignment vertical="top" wrapText="1"/>
    </xf>
    <xf numFmtId="0" fontId="56" fillId="0" borderId="30" applyNumberFormat="0" applyFill="0" applyAlignment="0" applyProtection="0"/>
    <xf numFmtId="0" fontId="57" fillId="0" borderId="0" applyNumberFormat="0" applyFill="0" applyBorder="0" applyAlignment="0" applyProtection="0"/>
    <xf numFmtId="0" fontId="58" fillId="0" borderId="0">
      <alignment vertical="top"/>
    </xf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7" fontId="49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7" fontId="49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7" fontId="49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59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1" fillId="13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3" fillId="0" borderId="31" applyNumberFormat="0" applyFill="0" applyAlignment="0" applyProtection="0"/>
    <xf numFmtId="0" fontId="62" fillId="0" borderId="23" applyNumberFormat="0" applyFill="0" applyAlignment="0" applyProtection="0"/>
    <xf numFmtId="0" fontId="63" fillId="0" borderId="31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5" fillId="0" borderId="32" applyNumberFormat="0" applyFill="0" applyAlignment="0" applyProtection="0"/>
    <xf numFmtId="0" fontId="64" fillId="0" borderId="24" applyNumberFormat="0" applyFill="0" applyAlignment="0" applyProtection="0"/>
    <xf numFmtId="0" fontId="65" fillId="0" borderId="32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7" fillId="0" borderId="33" applyNumberFormat="0" applyFill="0" applyAlignment="0" applyProtection="0"/>
    <xf numFmtId="0" fontId="66" fillId="0" borderId="25" applyNumberFormat="0" applyFill="0" applyAlignment="0" applyProtection="0"/>
    <xf numFmtId="0" fontId="67" fillId="0" borderId="33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34" applyNumberFormat="0" applyFill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42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71" fillId="10" borderId="11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21" fillId="10" borderId="11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21" fillId="10" borderId="11" applyNumberFormat="0" applyAlignment="0" applyProtection="0"/>
    <xf numFmtId="0" fontId="52" fillId="3" borderId="20" applyNumberFormat="0" applyAlignment="0" applyProtection="0"/>
    <xf numFmtId="0" fontId="52" fillId="42" borderId="20" applyNumberFormat="0" applyAlignment="0" applyProtection="0"/>
    <xf numFmtId="0" fontId="52" fillId="3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4" fontId="33" fillId="0" borderId="0" applyBorder="0">
      <alignment horizontal="right" vertical="center"/>
    </xf>
    <xf numFmtId="0" fontId="33" fillId="0" borderId="3">
      <alignment horizontal="right" vertical="center"/>
    </xf>
    <xf numFmtId="1" fontId="72" fillId="39" borderId="0" applyBorder="0">
      <alignment horizontal="right" vertical="center"/>
    </xf>
    <xf numFmtId="0" fontId="31" fillId="45" borderId="35" applyNumberFormat="0" applyFont="0" applyAlignment="0" applyProtection="0"/>
    <xf numFmtId="0" fontId="34" fillId="53" borderId="0" applyNumberFormat="0" applyBorder="0" applyAlignment="0" applyProtection="0"/>
    <xf numFmtId="0" fontId="34" fillId="55" borderId="0" applyNumberFormat="0" applyBorder="0" applyAlignment="0" applyProtection="0"/>
    <xf numFmtId="0" fontId="34" fillId="56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2" borderId="0" applyNumberFormat="0" applyBorder="0" applyAlignment="0" applyProtection="0"/>
    <xf numFmtId="0" fontId="73" fillId="39" borderId="0" applyNumberFormat="0" applyBorder="0" applyAlignment="0" applyProtection="0"/>
    <xf numFmtId="0" fontId="74" fillId="58" borderId="19" applyNumberFormat="0" applyAlignment="0" applyProtection="0"/>
    <xf numFmtId="0" fontId="68" fillId="0" borderId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6" fillId="0" borderId="36" applyNumberFormat="0" applyFill="0" applyAlignment="0" applyProtection="0"/>
    <xf numFmtId="0" fontId="75" fillId="0" borderId="34" applyNumberFormat="0" applyFill="0" applyAlignment="0" applyProtection="0"/>
    <xf numFmtId="0" fontId="76" fillId="0" borderId="36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7" fillId="0" borderId="0" applyNumberFormat="0" applyFill="0" applyBorder="0" applyAlignment="0" applyProtection="0"/>
    <xf numFmtId="178" fontId="6" fillId="0" borderId="0" applyFont="0" applyFill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9" fillId="3" borderId="0" applyNumberFormat="0" applyBorder="0" applyAlignment="0" applyProtection="0"/>
    <xf numFmtId="0" fontId="78" fillId="3" borderId="0" applyNumberFormat="0" applyBorder="0" applyAlignment="0" applyProtection="0"/>
    <xf numFmtId="0" fontId="80" fillId="15" borderId="0" applyNumberFormat="0" applyBorder="0" applyAlignment="0" applyProtection="0"/>
    <xf numFmtId="0" fontId="79" fillId="3" borderId="0" applyNumberFormat="0" applyBorder="0" applyAlignment="0" applyProtection="0"/>
    <xf numFmtId="0" fontId="80" fillId="15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8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9" fillId="3" borderId="0" applyNumberFormat="0" applyBorder="0" applyAlignment="0" applyProtection="0"/>
    <xf numFmtId="0" fontId="81" fillId="3" borderId="0" applyNumberFormat="0" applyBorder="0" applyAlignment="0" applyProtection="0"/>
    <xf numFmtId="0" fontId="79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80" fillId="15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80" fillId="15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6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0" fillId="0" borderId="0"/>
    <xf numFmtId="0" fontId="32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2" fillId="0" borderId="0">
      <alignment vertical="center"/>
    </xf>
    <xf numFmtId="179" fontId="82" fillId="0" borderId="0">
      <alignment vertical="center"/>
    </xf>
    <xf numFmtId="0" fontId="6" fillId="0" borderId="0"/>
    <xf numFmtId="0" fontId="0" fillId="0" borderId="0"/>
    <xf numFmtId="179" fontId="82" fillId="0" borderId="0">
      <alignment vertical="center"/>
    </xf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>
      <alignment vertical="center"/>
    </xf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9" fontId="82" fillId="0" borderId="0">
      <alignment vertical="center"/>
    </xf>
    <xf numFmtId="179" fontId="82" fillId="0" borderId="0">
      <alignment vertical="center"/>
    </xf>
    <xf numFmtId="0" fontId="0" fillId="0" borderId="0">
      <alignment vertical="center"/>
    </xf>
    <xf numFmtId="179" fontId="82" fillId="0" borderId="0">
      <alignment vertical="center"/>
    </xf>
    <xf numFmtId="0" fontId="0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83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84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84" fillId="0" borderId="0"/>
    <xf numFmtId="0" fontId="84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>
      <alignment vertical="top"/>
    </xf>
    <xf numFmtId="0" fontId="6" fillId="0" borderId="0">
      <alignment vertical="top"/>
    </xf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32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190" fontId="82" fillId="0" borderId="0">
      <alignment vertical="center"/>
    </xf>
    <xf numFmtId="0" fontId="85" fillId="0" borderId="0"/>
    <xf numFmtId="190" fontId="82" fillId="0" borderId="0">
      <alignment vertical="center"/>
    </xf>
    <xf numFmtId="0" fontId="6" fillId="0" borderId="0"/>
    <xf numFmtId="0" fontId="6" fillId="0" borderId="0"/>
    <xf numFmtId="0" fontId="85" fillId="0" borderId="0"/>
    <xf numFmtId="0" fontId="6" fillId="0" borderId="0"/>
    <xf numFmtId="0" fontId="32" fillId="0" borderId="0"/>
    <xf numFmtId="0" fontId="6" fillId="0" borderId="0"/>
    <xf numFmtId="0" fontId="84" fillId="0" borderId="0"/>
    <xf numFmtId="0" fontId="32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8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4" fillId="0" borderId="0"/>
    <xf numFmtId="0" fontId="6" fillId="0" borderId="0"/>
    <xf numFmtId="0" fontId="6" fillId="0" borderId="0"/>
    <xf numFmtId="0" fontId="8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6" fillId="0" borderId="0"/>
    <xf numFmtId="0" fontId="32" fillId="0" borderId="0"/>
    <xf numFmtId="0" fontId="6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87" fillId="0" borderId="0"/>
    <xf numFmtId="0" fontId="87" fillId="0" borderId="0"/>
    <xf numFmtId="0" fontId="6" fillId="0" borderId="0"/>
    <xf numFmtId="0" fontId="6" fillId="0" borderId="0"/>
    <xf numFmtId="0" fontId="32" fillId="0" borderId="0" applyFill="0" applyProtection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88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84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4" fillId="0" borderId="0"/>
    <xf numFmtId="0" fontId="8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4" fillId="0" borderId="0"/>
    <xf numFmtId="0" fontId="6" fillId="0" borderId="0"/>
    <xf numFmtId="0" fontId="6" fillId="0" borderId="0"/>
    <xf numFmtId="0" fontId="84" fillId="0" borderId="0"/>
    <xf numFmtId="0" fontId="6" fillId="0" borderId="0"/>
    <xf numFmtId="0" fontId="32" fillId="0" borderId="0"/>
    <xf numFmtId="0" fontId="32" fillId="0" borderId="0"/>
    <xf numFmtId="0" fontId="89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9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84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6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6" fillId="0" borderId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5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5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0" fillId="0" borderId="0"/>
    <xf numFmtId="4" fontId="33" fillId="0" borderId="3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33" fillId="0" borderId="3" applyNumberFormat="0" applyFill="0" applyAlignment="0" applyProtection="0"/>
    <xf numFmtId="0" fontId="6" fillId="60" borderId="0" applyNumberFormat="0" applyFont="0" applyBorder="0" applyAlignment="0" applyProtection="0"/>
    <xf numFmtId="0" fontId="6" fillId="0" borderId="0"/>
    <xf numFmtId="0" fontId="6" fillId="0" borderId="0"/>
    <xf numFmtId="0" fontId="91" fillId="0" borderId="0"/>
    <xf numFmtId="0" fontId="58" fillId="0" borderId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0" fillId="2" borderId="7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0" fillId="2" borderId="7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0" fillId="2" borderId="7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49" fillId="45" borderId="35" applyNumberFormat="0" applyFont="0" applyAlignment="0" applyProtection="0"/>
    <xf numFmtId="0" fontId="6" fillId="45" borderId="35" applyNumberFormat="0" applyFont="0" applyAlignment="0" applyProtection="0"/>
    <xf numFmtId="0" fontId="49" fillId="45" borderId="35" applyNumberFormat="0" applyFont="0" applyAlignment="0" applyProtection="0"/>
    <xf numFmtId="191" fontId="92" fillId="0" borderId="0">
      <alignment horizontal="right"/>
    </xf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93" fillId="0" borderId="30" applyNumberFormat="0" applyFill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9" borderId="19" applyNumberFormat="0" applyAlignment="0" applyProtection="0"/>
    <xf numFmtId="0" fontId="39" fillId="58" borderId="19" applyNumberFormat="0" applyAlignment="0" applyProtection="0"/>
    <xf numFmtId="0" fontId="39" fillId="59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193" fontId="33" fillId="61" borderId="3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89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0" fontId="94" fillId="0" borderId="0" applyFont="0" applyFill="0" applyBorder="0" applyAlignment="0" applyProtection="0"/>
    <xf numFmtId="194" fontId="94" fillId="0" borderId="0" applyFont="0" applyFill="0" applyBorder="0" applyAlignment="0" applyProtection="0"/>
    <xf numFmtId="195" fontId="94" fillId="0" borderId="0" applyFont="0" applyFill="0" applyBorder="0" applyAlignment="0" applyProtection="0"/>
    <xf numFmtId="0" fontId="95" fillId="38" borderId="0" applyNumberFormat="0" applyBorder="0" applyAlignment="0" applyProtection="0"/>
    <xf numFmtId="0" fontId="6" fillId="0" borderId="0"/>
    <xf numFmtId="0" fontId="6" fillId="0" borderId="0"/>
    <xf numFmtId="0" fontId="96" fillId="3" borderId="0" applyNumberFormat="0" applyBorder="0" applyAlignment="0" applyProtection="0"/>
    <xf numFmtId="0" fontId="6" fillId="0" borderId="0"/>
    <xf numFmtId="0" fontId="6" fillId="0" borderId="0"/>
    <xf numFmtId="0" fontId="55" fillId="0" borderId="0">
      <alignment vertical="top" wrapText="1"/>
    </xf>
    <xf numFmtId="0" fontId="55" fillId="0" borderId="0">
      <alignment vertical="top" wrapText="1"/>
    </xf>
    <xf numFmtId="0" fontId="6" fillId="0" borderId="0"/>
    <xf numFmtId="0" fontId="6" fillId="0" borderId="0"/>
    <xf numFmtId="0" fontId="55" fillId="0" borderId="0">
      <alignment vertical="top"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2" borderId="3" applyNumberFormat="0" applyProtection="0">
      <alignment horizontal="righ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7" fillId="62" borderId="0" applyNumberFormat="0" applyBorder="0" applyProtection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2" borderId="3" applyNumberFormat="0" applyProtection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8" fillId="53" borderId="0" applyNumberFormat="0" applyBorder="0" applyProtection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9" fillId="58" borderId="20" applyNumberFormat="0" applyAlignment="0" applyProtection="0"/>
    <xf numFmtId="196" fontId="100" fillId="63" borderId="37">
      <alignment vertical="center"/>
    </xf>
    <xf numFmtId="0" fontId="6" fillId="0" borderId="0"/>
    <xf numFmtId="0" fontId="6" fillId="0" borderId="0"/>
    <xf numFmtId="179" fontId="101" fillId="63" borderId="37">
      <alignment vertical="center"/>
    </xf>
    <xf numFmtId="0" fontId="6" fillId="0" borderId="0"/>
    <xf numFmtId="0" fontId="6" fillId="0" borderId="0"/>
    <xf numFmtId="196" fontId="102" fillId="64" borderId="37">
      <alignment vertical="center"/>
    </xf>
    <xf numFmtId="0" fontId="6" fillId="0" borderId="0"/>
    <xf numFmtId="0" fontId="6" fillId="0" borderId="0"/>
    <xf numFmtId="0" fontId="6" fillId="65" borderId="38" applyBorder="0">
      <alignment horizontal="left" vertical="center"/>
    </xf>
    <xf numFmtId="0" fontId="6" fillId="0" borderId="0"/>
    <xf numFmtId="0" fontId="6" fillId="0" borderId="0"/>
    <xf numFmtId="49" fontId="6" fillId="66" borderId="3">
      <alignment vertical="center" wrapText="1"/>
    </xf>
    <xf numFmtId="0" fontId="6" fillId="0" borderId="0"/>
    <xf numFmtId="0" fontId="6" fillId="0" borderId="0"/>
    <xf numFmtId="0" fontId="6" fillId="67" borderId="39">
      <alignment horizontal="left" vertical="center" wrapText="1"/>
    </xf>
    <xf numFmtId="0" fontId="6" fillId="0" borderId="0"/>
    <xf numFmtId="0" fontId="6" fillId="0" borderId="0"/>
    <xf numFmtId="0" fontId="103" fillId="68" borderId="3">
      <alignment horizontal="left" vertical="center" wrapText="1"/>
    </xf>
    <xf numFmtId="0" fontId="6" fillId="0" borderId="0"/>
    <xf numFmtId="0" fontId="6" fillId="0" borderId="0"/>
    <xf numFmtId="0" fontId="6" fillId="51" borderId="3">
      <alignment horizontal="left" vertical="center" wrapText="1"/>
    </xf>
    <xf numFmtId="0" fontId="6" fillId="0" borderId="0"/>
    <xf numFmtId="0" fontId="6" fillId="0" borderId="0"/>
    <xf numFmtId="0" fontId="6" fillId="69" borderId="3">
      <alignment horizontal="left" vertical="center"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1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97" fontId="9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6" fillId="0" borderId="0" applyNumberFormat="0" applyFill="0" applyBorder="0" applyAlignment="0" applyProtection="0">
      <alignment vertical="center"/>
    </xf>
    <xf numFmtId="0" fontId="6" fillId="0" borderId="0"/>
    <xf numFmtId="0" fontId="6" fillId="0" borderId="0"/>
  </cellStyleXfs>
  <cellXfs count="86">
    <xf numFmtId="0" fontId="0" fillId="0" borderId="0" xfId="0"/>
    <xf numFmtId="0" fontId="1" fillId="0" borderId="0" xfId="4524" applyFont="1" applyAlignment="1">
      <alignment horizontal="left"/>
    </xf>
    <xf numFmtId="0" fontId="2" fillId="2" borderId="1" xfId="3723" applyFont="1" applyFill="1" applyBorder="1" applyAlignment="1">
      <alignment vertical="center"/>
    </xf>
    <xf numFmtId="0" fontId="3" fillId="3" borderId="2" xfId="4524" applyFont="1" applyFill="1" applyBorder="1" applyAlignment="1">
      <alignment horizontal="left" vertical="center"/>
    </xf>
    <xf numFmtId="0" fontId="3" fillId="3" borderId="2" xfId="4524" applyFont="1" applyFill="1" applyBorder="1" applyAlignment="1">
      <alignment horizontal="right" vertical="center"/>
    </xf>
    <xf numFmtId="0" fontId="0" fillId="0" borderId="2" xfId="4710" applyBorder="1"/>
    <xf numFmtId="0" fontId="0" fillId="4" borderId="2" xfId="4710" applyFill="1" applyBorder="1"/>
    <xf numFmtId="2" fontId="4" fillId="0" borderId="0" xfId="3723" applyNumberFormat="1" applyFont="1"/>
    <xf numFmtId="0" fontId="0" fillId="0" borderId="3" xfId="4710" applyBorder="1"/>
    <xf numFmtId="0" fontId="5" fillId="0" borderId="3" xfId="4710" applyFont="1" applyBorder="1"/>
    <xf numFmtId="0" fontId="0" fillId="0" borderId="0" xfId="4710"/>
    <xf numFmtId="0" fontId="5" fillId="0" borderId="0" xfId="4710" applyFont="1"/>
    <xf numFmtId="0" fontId="0" fillId="4" borderId="0" xfId="4710" applyFill="1"/>
    <xf numFmtId="2" fontId="4" fillId="0" borderId="0" xfId="3723" applyNumberFormat="1" applyFont="1" applyFill="1"/>
    <xf numFmtId="0" fontId="6" fillId="4" borderId="0" xfId="0" applyFont="1" applyFill="1"/>
    <xf numFmtId="1" fontId="0" fillId="0" borderId="0" xfId="3723" applyNumberFormat="1"/>
    <xf numFmtId="0" fontId="0" fillId="4" borderId="3" xfId="4710" applyFill="1" applyBorder="1"/>
    <xf numFmtId="0" fontId="0" fillId="0" borderId="4" xfId="4710" applyBorder="1"/>
    <xf numFmtId="0" fontId="0" fillId="4" borderId="4" xfId="4710" applyFill="1" applyBorder="1"/>
    <xf numFmtId="0" fontId="7" fillId="5" borderId="0" xfId="25"/>
    <xf numFmtId="0" fontId="2" fillId="2" borderId="1" xfId="4710" applyFont="1" applyFill="1" applyBorder="1" applyAlignment="1">
      <alignment vertical="center"/>
    </xf>
    <xf numFmtId="1" fontId="2" fillId="6" borderId="1" xfId="4710" applyNumberFormat="1" applyFont="1" applyFill="1" applyBorder="1" applyAlignment="1">
      <alignment vertical="center"/>
    </xf>
    <xf numFmtId="0" fontId="0" fillId="0" borderId="0" xfId="4710" applyBorder="1"/>
    <xf numFmtId="0" fontId="4" fillId="0" borderId="0" xfId="0" applyFont="1"/>
    <xf numFmtId="0" fontId="3" fillId="3" borderId="2" xfId="4524" applyFont="1" applyFill="1" applyBorder="1" applyAlignment="1">
      <alignment horizontal="right" vertical="center" wrapText="1"/>
    </xf>
    <xf numFmtId="0" fontId="3" fillId="3" borderId="0" xfId="4524" applyFont="1" applyFill="1" applyBorder="1" applyAlignment="1">
      <alignment horizontal="right" vertical="center"/>
    </xf>
    <xf numFmtId="0" fontId="8" fillId="0" borderId="0" xfId="0" applyFont="1"/>
    <xf numFmtId="0" fontId="9" fillId="7" borderId="0" xfId="0" applyFont="1" applyFill="1"/>
    <xf numFmtId="1" fontId="2" fillId="6" borderId="0" xfId="4710" applyNumberFormat="1" applyFont="1" applyFill="1" applyAlignment="1">
      <alignment vertical="center"/>
    </xf>
    <xf numFmtId="0" fontId="0" fillId="0" borderId="3" xfId="0" applyBorder="1"/>
    <xf numFmtId="198" fontId="1" fillId="0" borderId="0" xfId="0" applyNumberFormat="1" applyFont="1"/>
    <xf numFmtId="198" fontId="0" fillId="0" borderId="0" xfId="0" applyNumberFormat="1"/>
    <xf numFmtId="198" fontId="3" fillId="3" borderId="2" xfId="0" applyNumberFormat="1" applyFont="1" applyFill="1" applyBorder="1" applyAlignment="1">
      <alignment horizontal="left"/>
    </xf>
    <xf numFmtId="198" fontId="3" fillId="3" borderId="5" xfId="0" applyNumberFormat="1" applyFont="1" applyFill="1" applyBorder="1" applyAlignment="1">
      <alignment horizontal="left"/>
    </xf>
    <xf numFmtId="198" fontId="10" fillId="8" borderId="1" xfId="42" applyNumberFormat="1" applyFont="1" applyBorder="1" applyAlignment="1">
      <alignment horizontal="left" wrapText="1"/>
    </xf>
    <xf numFmtId="198" fontId="10" fillId="8" borderId="6" xfId="42" applyNumberFormat="1" applyFont="1" applyBorder="1" applyAlignment="1">
      <alignment horizontal="left" wrapText="1"/>
    </xf>
    <xf numFmtId="198" fontId="10" fillId="8" borderId="6" xfId="42" applyNumberFormat="1" applyFont="1" applyBorder="1" applyAlignment="1">
      <alignment horizontal="right" wrapText="1"/>
    </xf>
    <xf numFmtId="198" fontId="0" fillId="0" borderId="0" xfId="4710" applyNumberFormat="1"/>
    <xf numFmtId="198" fontId="6" fillId="0" borderId="0" xfId="0" applyNumberFormat="1" applyFont="1"/>
    <xf numFmtId="0" fontId="0" fillId="0" borderId="0" xfId="3723"/>
    <xf numFmtId="198" fontId="0" fillId="0" borderId="4" xfId="0" applyNumberFormat="1" applyBorder="1"/>
    <xf numFmtId="198" fontId="6" fillId="0" borderId="4" xfId="0" applyNumberFormat="1" applyFont="1" applyBorder="1"/>
    <xf numFmtId="0" fontId="0" fillId="0" borderId="0" xfId="4986"/>
    <xf numFmtId="2" fontId="0" fillId="0" borderId="0" xfId="4986" applyNumberFormat="1"/>
    <xf numFmtId="198" fontId="7" fillId="5" borderId="0" xfId="25" applyNumberFormat="1"/>
    <xf numFmtId="198" fontId="0" fillId="0" borderId="0" xfId="4986" applyNumberFormat="1"/>
    <xf numFmtId="0" fontId="2" fillId="2" borderId="1" xfId="4986" applyFont="1" applyFill="1" applyBorder="1" applyAlignment="1">
      <alignment vertical="center"/>
    </xf>
    <xf numFmtId="0" fontId="11" fillId="0" borderId="0" xfId="4871" applyFont="1"/>
    <xf numFmtId="0" fontId="6" fillId="0" borderId="0" xfId="0" applyFont="1"/>
    <xf numFmtId="0" fontId="11" fillId="0" borderId="3" xfId="0" applyFont="1" applyBorder="1"/>
    <xf numFmtId="199" fontId="0" fillId="0" borderId="0" xfId="3702" applyNumberFormat="1"/>
    <xf numFmtId="9" fontId="0" fillId="0" borderId="0" xfId="0" applyNumberFormat="1"/>
    <xf numFmtId="198" fontId="0" fillId="0" borderId="0" xfId="3702" applyNumberFormat="1"/>
    <xf numFmtId="0" fontId="2" fillId="2" borderId="1" xfId="3702" applyFont="1" applyFill="1" applyBorder="1" applyAlignment="1">
      <alignment vertical="center"/>
    </xf>
    <xf numFmtId="0" fontId="0" fillId="0" borderId="0" xfId="3702"/>
    <xf numFmtId="0" fontId="0" fillId="0" borderId="4" xfId="3702" applyBorder="1"/>
    <xf numFmtId="0" fontId="12" fillId="0" borderId="4" xfId="4871" applyFont="1" applyBorder="1"/>
    <xf numFmtId="0" fontId="13" fillId="7" borderId="0" xfId="0" applyFont="1" applyFill="1"/>
    <xf numFmtId="0" fontId="0" fillId="7" borderId="0" xfId="0" applyFill="1"/>
    <xf numFmtId="198" fontId="0" fillId="0" borderId="0" xfId="3722" applyNumberFormat="1"/>
    <xf numFmtId="0" fontId="2" fillId="2" borderId="1" xfId="3722" applyFont="1" applyFill="1" applyBorder="1" applyAlignment="1">
      <alignment vertical="center"/>
    </xf>
    <xf numFmtId="0" fontId="0" fillId="0" borderId="0" xfId="3722"/>
    <xf numFmtId="198" fontId="0" fillId="0" borderId="0" xfId="3723" applyNumberFormat="1"/>
    <xf numFmtId="0" fontId="0" fillId="9" borderId="0" xfId="0" applyFill="1"/>
    <xf numFmtId="0" fontId="1" fillId="9" borderId="0" xfId="4524" applyFont="1" applyFill="1" applyAlignment="1">
      <alignment horizontal="left"/>
    </xf>
    <xf numFmtId="0" fontId="2" fillId="9" borderId="1" xfId="3723" applyFont="1" applyFill="1" applyBorder="1" applyAlignment="1">
      <alignment vertical="center"/>
    </xf>
    <xf numFmtId="0" fontId="3" fillId="9" borderId="2" xfId="4524" applyFont="1" applyFill="1" applyBorder="1" applyAlignment="1">
      <alignment horizontal="left" vertical="center"/>
    </xf>
    <xf numFmtId="0" fontId="3" fillId="9" borderId="2" xfId="4524" applyFont="1" applyFill="1" applyBorder="1" applyAlignment="1">
      <alignment horizontal="right" vertical="center"/>
    </xf>
    <xf numFmtId="0" fontId="0" fillId="9" borderId="0" xfId="3723" applyFill="1"/>
    <xf numFmtId="2" fontId="4" fillId="9" borderId="0" xfId="3723" applyNumberFormat="1" applyFont="1" applyFill="1"/>
    <xf numFmtId="0" fontId="3" fillId="9" borderId="2" xfId="4524" applyFont="1" applyFill="1" applyBorder="1" applyAlignment="1">
      <alignment horizontal="right" vertical="center" wrapText="1"/>
    </xf>
    <xf numFmtId="0" fontId="8" fillId="9" borderId="0" xfId="0" applyFont="1" applyFill="1"/>
    <xf numFmtId="0" fontId="2" fillId="2" borderId="0" xfId="3722" applyFont="1" applyFill="1" applyAlignment="1">
      <alignment vertical="center"/>
    </xf>
    <xf numFmtId="198" fontId="1" fillId="9" borderId="0" xfId="0" applyNumberFormat="1" applyFont="1" applyFill="1"/>
    <xf numFmtId="198" fontId="0" fillId="9" borderId="0" xfId="0" applyNumberFormat="1" applyFill="1"/>
    <xf numFmtId="198" fontId="3" fillId="9" borderId="2" xfId="0" applyNumberFormat="1" applyFont="1" applyFill="1" applyBorder="1" applyAlignment="1">
      <alignment horizontal="left"/>
    </xf>
    <xf numFmtId="198" fontId="3" fillId="9" borderId="5" xfId="0" applyNumberFormat="1" applyFont="1" applyFill="1" applyBorder="1" applyAlignment="1">
      <alignment horizontal="left"/>
    </xf>
    <xf numFmtId="198" fontId="10" fillId="9" borderId="1" xfId="42" applyNumberFormat="1" applyFont="1" applyFill="1" applyBorder="1" applyAlignment="1">
      <alignment horizontal="left" wrapText="1"/>
    </xf>
    <xf numFmtId="198" fontId="10" fillId="9" borderId="6" xfId="42" applyNumberFormat="1" applyFont="1" applyFill="1" applyBorder="1" applyAlignment="1">
      <alignment horizontal="left" wrapText="1"/>
    </xf>
    <xf numFmtId="198" fontId="10" fillId="9" borderId="6" xfId="42" applyNumberFormat="1" applyFont="1" applyFill="1" applyBorder="1" applyAlignment="1">
      <alignment horizontal="right" wrapText="1"/>
    </xf>
    <xf numFmtId="198" fontId="6" fillId="9" borderId="0" xfId="0" applyNumberFormat="1" applyFont="1" applyFill="1"/>
    <xf numFmtId="198" fontId="0" fillId="9" borderId="4" xfId="0" applyNumberFormat="1" applyFill="1" applyBorder="1"/>
    <xf numFmtId="198" fontId="6" fillId="9" borderId="4" xfId="0" applyNumberFormat="1" applyFont="1" applyFill="1" applyBorder="1"/>
    <xf numFmtId="0" fontId="0" fillId="0" borderId="0" xfId="3723" applyFont="1"/>
    <xf numFmtId="0" fontId="6" fillId="0" borderId="0" xfId="3871"/>
    <xf numFmtId="0" fontId="6" fillId="0" borderId="0" xfId="4523"/>
  </cellXfs>
  <cellStyles count="84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1. jelölőszín" xfId="50"/>
    <cellStyle name="20% - 2. jelölőszín" xfId="51"/>
    <cellStyle name="20% - 3. jelölőszín" xfId="52"/>
    <cellStyle name="20% - 4. jelölőszín" xfId="53"/>
    <cellStyle name="20% - 5. jelölőszín" xfId="54"/>
    <cellStyle name="20% - 6. jelölőszín" xfId="55"/>
    <cellStyle name="20% - Accent1 10" xfId="56"/>
    <cellStyle name="20% - Accent1 11" xfId="57"/>
    <cellStyle name="20% - Accent1 12" xfId="58"/>
    <cellStyle name="20% - Accent1 13" xfId="59"/>
    <cellStyle name="20% - Accent1 14" xfId="60"/>
    <cellStyle name="20% - Accent1 15" xfId="61"/>
    <cellStyle name="20% - Accent1 16" xfId="62"/>
    <cellStyle name="20% - Accent1 17" xfId="63"/>
    <cellStyle name="20% - Accent1 18" xfId="64"/>
    <cellStyle name="20% - Accent1 19" xfId="65"/>
    <cellStyle name="20% - Accent1 2" xfId="66"/>
    <cellStyle name="20% - Accent1 2 10" xfId="67"/>
    <cellStyle name="20% - Accent1 2 11" xfId="68"/>
    <cellStyle name="20% - Accent1 2 12" xfId="69"/>
    <cellStyle name="20% - Accent1 2 13" xfId="70"/>
    <cellStyle name="20% - Accent1 2 14" xfId="71"/>
    <cellStyle name="20% - Accent1 2 15" xfId="72"/>
    <cellStyle name="20% - Accent1 2 2" xfId="73"/>
    <cellStyle name="20% - Accent1 2 3" xfId="74"/>
    <cellStyle name="20% - Accent1 2 4" xfId="75"/>
    <cellStyle name="20% - Accent1 2 5" xfId="76"/>
    <cellStyle name="20% - Accent1 2 6" xfId="77"/>
    <cellStyle name="20% - Accent1 2 7" xfId="78"/>
    <cellStyle name="20% - Accent1 2 8" xfId="79"/>
    <cellStyle name="20% - Accent1 2 9" xfId="80"/>
    <cellStyle name="20% - Accent1 20" xfId="81"/>
    <cellStyle name="20% - Accent1 21" xfId="82"/>
    <cellStyle name="20% - Accent1 22" xfId="83"/>
    <cellStyle name="20% - Accent1 23" xfId="84"/>
    <cellStyle name="20% - Accent1 24" xfId="85"/>
    <cellStyle name="20% - Accent1 25" xfId="86"/>
    <cellStyle name="20% - Accent1 26" xfId="87"/>
    <cellStyle name="20% - Accent1 27" xfId="88"/>
    <cellStyle name="20% - Accent1 28" xfId="89"/>
    <cellStyle name="20% - Accent1 29" xfId="90"/>
    <cellStyle name="20% - Accent1 3" xfId="91"/>
    <cellStyle name="20% - Accent1 3 2" xfId="92"/>
    <cellStyle name="20% - Accent1 3 3" xfId="93"/>
    <cellStyle name="20% - Accent1 3 4" xfId="94"/>
    <cellStyle name="20% - Accent1 3 5" xfId="95"/>
    <cellStyle name="20% - Accent1 30" xfId="96"/>
    <cellStyle name="20% - Accent1 31" xfId="97"/>
    <cellStyle name="20% - Accent1 32" xfId="98"/>
    <cellStyle name="20% - Accent1 33" xfId="99"/>
    <cellStyle name="20% - Accent1 34" xfId="100"/>
    <cellStyle name="20% - Accent1 35" xfId="101"/>
    <cellStyle name="20% - Accent1 36" xfId="102"/>
    <cellStyle name="20% - Accent1 37" xfId="103"/>
    <cellStyle name="20% - Accent1 38" xfId="104"/>
    <cellStyle name="20% - Accent1 39" xfId="105"/>
    <cellStyle name="20% - Accent1 4" xfId="106"/>
    <cellStyle name="20% - Accent1 4 2" xfId="107"/>
    <cellStyle name="20% - Accent1 4 2 2" xfId="108"/>
    <cellStyle name="20% - Accent1 4 2 3" xfId="109"/>
    <cellStyle name="20% - Accent1 4 3" xfId="110"/>
    <cellStyle name="20% - Accent1 4 4" xfId="111"/>
    <cellStyle name="20% - Accent1 40" xfId="112"/>
    <cellStyle name="20% - Accent1 41" xfId="113"/>
    <cellStyle name="20% - Accent1 42" xfId="114"/>
    <cellStyle name="20% - Accent1 43" xfId="115"/>
    <cellStyle name="20% - Accent1 44" xfId="116"/>
    <cellStyle name="20% - Accent1 5" xfId="117"/>
    <cellStyle name="20% - Accent1 5 2" xfId="118"/>
    <cellStyle name="20% - Accent1 5 2 2" xfId="119"/>
    <cellStyle name="20% - Accent1 5 2 3" xfId="120"/>
    <cellStyle name="20% - Accent1 5 3" xfId="121"/>
    <cellStyle name="20% - Accent1 5 4" xfId="122"/>
    <cellStyle name="20% - Accent1 6" xfId="123"/>
    <cellStyle name="20% - Accent1 6 2" xfId="124"/>
    <cellStyle name="20% - Accent1 6 3" xfId="125"/>
    <cellStyle name="20% - Accent1 6 4" xfId="126"/>
    <cellStyle name="20% - Accent1 7" xfId="127"/>
    <cellStyle name="20% - Accent1 7 2" xfId="128"/>
    <cellStyle name="20% - Accent1 7 3" xfId="129"/>
    <cellStyle name="20% - Accent1 8" xfId="130"/>
    <cellStyle name="20% - Accent1 8 2" xfId="131"/>
    <cellStyle name="20% - Accent1 8 3" xfId="132"/>
    <cellStyle name="20% - Accent1 9" xfId="133"/>
    <cellStyle name="20% - Accent2 10" xfId="134"/>
    <cellStyle name="20% - Accent2 11" xfId="135"/>
    <cellStyle name="20% - Accent2 12" xfId="136"/>
    <cellStyle name="20% - Accent2 13" xfId="137"/>
    <cellStyle name="20% - Accent2 14" xfId="138"/>
    <cellStyle name="20% - Accent2 15" xfId="139"/>
    <cellStyle name="20% - Accent2 16" xfId="140"/>
    <cellStyle name="20% - Accent2 17" xfId="141"/>
    <cellStyle name="20% - Accent2 18" xfId="142"/>
    <cellStyle name="20% - Accent2 19" xfId="143"/>
    <cellStyle name="20% - Accent2 2" xfId="144"/>
    <cellStyle name="20% - Accent2 2 10" xfId="145"/>
    <cellStyle name="20% - Accent2 2 11" xfId="146"/>
    <cellStyle name="20% - Accent2 2 12" xfId="147"/>
    <cellStyle name="20% - Accent2 2 13" xfId="148"/>
    <cellStyle name="20% - Accent2 2 14" xfId="149"/>
    <cellStyle name="20% - Accent2 2 15" xfId="150"/>
    <cellStyle name="20% - Accent2 2 2" xfId="151"/>
    <cellStyle name="20% - Accent2 2 3" xfId="152"/>
    <cellStyle name="20% - Accent2 2 4" xfId="153"/>
    <cellStyle name="20% - Accent2 2 5" xfId="154"/>
    <cellStyle name="20% - Accent2 2 6" xfId="155"/>
    <cellStyle name="20% - Accent2 2 7" xfId="156"/>
    <cellStyle name="20% - Accent2 2 8" xfId="157"/>
    <cellStyle name="20% - Accent2 2 9" xfId="158"/>
    <cellStyle name="20% - Accent2 20" xfId="159"/>
    <cellStyle name="20% - Accent2 21" xfId="160"/>
    <cellStyle name="20% - Accent2 22" xfId="161"/>
    <cellStyle name="20% - Accent2 23" xfId="162"/>
    <cellStyle name="20% - Accent2 24" xfId="163"/>
    <cellStyle name="20% - Accent2 25" xfId="164"/>
    <cellStyle name="20% - Accent2 26" xfId="165"/>
    <cellStyle name="20% - Accent2 27" xfId="166"/>
    <cellStyle name="20% - Accent2 28" xfId="167"/>
    <cellStyle name="20% - Accent2 29" xfId="168"/>
    <cellStyle name="20% - Accent2 3" xfId="169"/>
    <cellStyle name="20% - Accent2 3 2" xfId="170"/>
    <cellStyle name="20% - Accent2 3 3" xfId="171"/>
    <cellStyle name="20% - Accent2 3 4" xfId="172"/>
    <cellStyle name="20% - Accent2 3 5" xfId="173"/>
    <cellStyle name="20% - Accent2 30" xfId="174"/>
    <cellStyle name="20% - Accent2 31" xfId="175"/>
    <cellStyle name="20% - Accent2 32" xfId="176"/>
    <cellStyle name="20% - Accent2 33" xfId="177"/>
    <cellStyle name="20% - Accent2 34" xfId="178"/>
    <cellStyle name="20% - Accent2 35" xfId="179"/>
    <cellStyle name="20% - Accent2 36" xfId="180"/>
    <cellStyle name="20% - Accent2 37" xfId="181"/>
    <cellStyle name="20% - Accent2 38" xfId="182"/>
    <cellStyle name="20% - Accent2 39" xfId="183"/>
    <cellStyle name="20% - Accent2 4" xfId="184"/>
    <cellStyle name="20% - Accent2 4 2" xfId="185"/>
    <cellStyle name="20% - Accent2 4 2 2" xfId="186"/>
    <cellStyle name="20% - Accent2 4 2 3" xfId="187"/>
    <cellStyle name="20% - Accent2 4 3" xfId="188"/>
    <cellStyle name="20% - Accent2 4 4" xfId="189"/>
    <cellStyle name="20% - Accent2 40" xfId="190"/>
    <cellStyle name="20% - Accent2 41" xfId="191"/>
    <cellStyle name="20% - Accent2 42" xfId="192"/>
    <cellStyle name="20% - Accent2 43" xfId="193"/>
    <cellStyle name="20% - Accent2 44" xfId="194"/>
    <cellStyle name="20% - Accent2 5" xfId="195"/>
    <cellStyle name="20% - Accent2 5 2" xfId="196"/>
    <cellStyle name="20% - Accent2 5 2 2" xfId="197"/>
    <cellStyle name="20% - Accent2 5 2 3" xfId="198"/>
    <cellStyle name="20% - Accent2 5 3" xfId="199"/>
    <cellStyle name="20% - Accent2 5 4" xfId="200"/>
    <cellStyle name="20% - Accent2 6" xfId="201"/>
    <cellStyle name="20% - Accent2 6 2" xfId="202"/>
    <cellStyle name="20% - Accent2 6 3" xfId="203"/>
    <cellStyle name="20% - Accent2 6 4" xfId="204"/>
    <cellStyle name="20% - Accent2 7" xfId="205"/>
    <cellStyle name="20% - Accent2 7 2" xfId="206"/>
    <cellStyle name="20% - Accent2 7 3" xfId="207"/>
    <cellStyle name="20% - Accent2 8" xfId="208"/>
    <cellStyle name="20% - Accent2 8 2" xfId="209"/>
    <cellStyle name="20% - Accent2 8 3" xfId="210"/>
    <cellStyle name="20% - Accent2 9" xfId="211"/>
    <cellStyle name="20% - Accent3 10" xfId="212"/>
    <cellStyle name="20% - Accent3 11" xfId="213"/>
    <cellStyle name="20% - Accent3 12" xfId="214"/>
    <cellStyle name="20% - Accent3 13" xfId="215"/>
    <cellStyle name="20% - Accent3 14" xfId="216"/>
    <cellStyle name="20% - Accent3 15" xfId="217"/>
    <cellStyle name="20% - Accent3 16" xfId="218"/>
    <cellStyle name="20% - Accent3 17" xfId="219"/>
    <cellStyle name="20% - Accent3 18" xfId="220"/>
    <cellStyle name="20% - Accent3 19" xfId="221"/>
    <cellStyle name="20% - Accent3 2" xfId="222"/>
    <cellStyle name="20% - Accent3 2 10" xfId="223"/>
    <cellStyle name="20% - Accent3 2 11" xfId="224"/>
    <cellStyle name="20% - Accent3 2 12" xfId="225"/>
    <cellStyle name="20% - Accent3 2 13" xfId="226"/>
    <cellStyle name="20% - Accent3 2 14" xfId="227"/>
    <cellStyle name="20% - Accent3 2 15" xfId="228"/>
    <cellStyle name="20% - Accent3 2 2" xfId="229"/>
    <cellStyle name="20% - Accent3 2 3" xfId="230"/>
    <cellStyle name="20% - Accent3 2 4" xfId="231"/>
    <cellStyle name="20% - Accent3 2 5" xfId="232"/>
    <cellStyle name="20% - Accent3 2 6" xfId="233"/>
    <cellStyle name="20% - Accent3 2 7" xfId="234"/>
    <cellStyle name="20% - Accent3 2 8" xfId="235"/>
    <cellStyle name="20% - Accent3 2 9" xfId="236"/>
    <cellStyle name="20% - Accent3 20" xfId="237"/>
    <cellStyle name="20% - Accent3 21" xfId="238"/>
    <cellStyle name="20% - Accent3 22" xfId="239"/>
    <cellStyle name="20% - Accent3 23" xfId="240"/>
    <cellStyle name="20% - Accent3 24" xfId="241"/>
    <cellStyle name="20% - Accent3 25" xfId="242"/>
    <cellStyle name="20% - Accent3 26" xfId="243"/>
    <cellStyle name="20% - Accent3 27" xfId="244"/>
    <cellStyle name="20% - Accent3 28" xfId="245"/>
    <cellStyle name="20% - Accent3 29" xfId="246"/>
    <cellStyle name="20% - Accent3 3" xfId="247"/>
    <cellStyle name="20% - Accent3 3 2" xfId="248"/>
    <cellStyle name="20% - Accent3 3 3" xfId="249"/>
    <cellStyle name="20% - Accent3 3 4" xfId="250"/>
    <cellStyle name="20% - Accent3 3 5" xfId="251"/>
    <cellStyle name="20% - Accent3 30" xfId="252"/>
    <cellStyle name="20% - Accent3 31" xfId="253"/>
    <cellStyle name="20% - Accent3 32" xfId="254"/>
    <cellStyle name="20% - Accent3 33" xfId="255"/>
    <cellStyle name="20% - Accent3 34" xfId="256"/>
    <cellStyle name="20% - Accent3 35" xfId="257"/>
    <cellStyle name="20% - Accent3 36" xfId="258"/>
    <cellStyle name="20% - Accent3 37" xfId="259"/>
    <cellStyle name="20% - Accent3 38" xfId="260"/>
    <cellStyle name="20% - Accent3 39" xfId="261"/>
    <cellStyle name="20% - Accent3 4" xfId="262"/>
    <cellStyle name="20% - Accent3 4 2" xfId="263"/>
    <cellStyle name="20% - Accent3 4 2 2" xfId="264"/>
    <cellStyle name="20% - Accent3 4 2 3" xfId="265"/>
    <cellStyle name="20% - Accent3 4 3" xfId="266"/>
    <cellStyle name="20% - Accent3 4 4" xfId="267"/>
    <cellStyle name="20% - Accent3 40" xfId="268"/>
    <cellStyle name="20% - Accent3 41" xfId="269"/>
    <cellStyle name="20% - Accent3 42" xfId="270"/>
    <cellStyle name="20% - Accent3 43" xfId="271"/>
    <cellStyle name="20% - Accent3 44" xfId="272"/>
    <cellStyle name="20% - Accent3 5" xfId="273"/>
    <cellStyle name="20% - Accent3 5 2" xfId="274"/>
    <cellStyle name="20% - Accent3 5 2 2" xfId="275"/>
    <cellStyle name="20% - Accent3 5 2 3" xfId="276"/>
    <cellStyle name="20% - Accent3 5 3" xfId="277"/>
    <cellStyle name="20% - Accent3 5 4" xfId="278"/>
    <cellStyle name="20% - Accent3 6" xfId="279"/>
    <cellStyle name="20% - Accent3 6 2" xfId="280"/>
    <cellStyle name="20% - Accent3 6 3" xfId="281"/>
    <cellStyle name="20% - Accent3 6 4" xfId="282"/>
    <cellStyle name="20% - Accent3 7" xfId="283"/>
    <cellStyle name="20% - Accent3 7 2" xfId="284"/>
    <cellStyle name="20% - Accent3 7 3" xfId="285"/>
    <cellStyle name="20% - Accent3 8" xfId="286"/>
    <cellStyle name="20% - Accent3 8 2" xfId="287"/>
    <cellStyle name="20% - Accent3 8 3" xfId="288"/>
    <cellStyle name="20% - Accent3 9" xfId="289"/>
    <cellStyle name="20% - Accent4 10" xfId="290"/>
    <cellStyle name="20% - Accent4 11" xfId="291"/>
    <cellStyle name="20% - Accent4 12" xfId="292"/>
    <cellStyle name="20% - Accent4 13" xfId="293"/>
    <cellStyle name="20% - Accent4 14" xfId="294"/>
    <cellStyle name="20% - Accent4 15" xfId="295"/>
    <cellStyle name="20% - Accent4 16" xfId="296"/>
    <cellStyle name="20% - Accent4 17" xfId="297"/>
    <cellStyle name="20% - Accent4 18" xfId="298"/>
    <cellStyle name="20% - Accent4 19" xfId="299"/>
    <cellStyle name="20% - Accent4 2" xfId="300"/>
    <cellStyle name="20% - Accent4 2 10" xfId="301"/>
    <cellStyle name="20% - Accent4 2 11" xfId="302"/>
    <cellStyle name="20% - Accent4 2 12" xfId="303"/>
    <cellStyle name="20% - Accent4 2 13" xfId="304"/>
    <cellStyle name="20% - Accent4 2 14" xfId="305"/>
    <cellStyle name="20% - Accent4 2 15" xfId="306"/>
    <cellStyle name="20% - Accent4 2 2" xfId="307"/>
    <cellStyle name="20% - Accent4 2 3" xfId="308"/>
    <cellStyle name="20% - Accent4 2 4" xfId="309"/>
    <cellStyle name="20% - Accent4 2 5" xfId="310"/>
    <cellStyle name="20% - Accent4 2 6" xfId="311"/>
    <cellStyle name="20% - Accent4 2 7" xfId="312"/>
    <cellStyle name="20% - Accent4 2 8" xfId="313"/>
    <cellStyle name="20% - Accent4 2 9" xfId="314"/>
    <cellStyle name="20% - Accent4 20" xfId="315"/>
    <cellStyle name="20% - Accent4 21" xfId="316"/>
    <cellStyle name="20% - Accent4 22" xfId="317"/>
    <cellStyle name="20% - Accent4 23" xfId="318"/>
    <cellStyle name="20% - Accent4 24" xfId="319"/>
    <cellStyle name="20% - Accent4 25" xfId="320"/>
    <cellStyle name="20% - Accent4 26" xfId="321"/>
    <cellStyle name="20% - Accent4 27" xfId="322"/>
    <cellStyle name="20% - Accent4 28" xfId="323"/>
    <cellStyle name="20% - Accent4 29" xfId="324"/>
    <cellStyle name="20% - Accent4 3" xfId="325"/>
    <cellStyle name="20% - Accent4 3 2" xfId="326"/>
    <cellStyle name="20% - Accent4 3 3" xfId="327"/>
    <cellStyle name="20% - Accent4 3 4" xfId="328"/>
    <cellStyle name="20% - Accent4 3 5" xfId="329"/>
    <cellStyle name="20% - Accent4 30" xfId="330"/>
    <cellStyle name="20% - Accent4 31" xfId="331"/>
    <cellStyle name="20% - Accent4 32" xfId="332"/>
    <cellStyle name="20% - Accent4 33" xfId="333"/>
    <cellStyle name="20% - Accent4 34" xfId="334"/>
    <cellStyle name="20% - Accent4 35" xfId="335"/>
    <cellStyle name="20% - Accent4 36" xfId="336"/>
    <cellStyle name="20% - Accent4 37" xfId="337"/>
    <cellStyle name="20% - Accent4 38" xfId="338"/>
    <cellStyle name="20% - Accent4 39" xfId="339"/>
    <cellStyle name="20% - Accent4 4" xfId="340"/>
    <cellStyle name="20% - Accent4 4 2" xfId="341"/>
    <cellStyle name="20% - Accent4 4 2 2" xfId="342"/>
    <cellStyle name="20% - Accent4 4 2 3" xfId="343"/>
    <cellStyle name="20% - Accent4 4 3" xfId="344"/>
    <cellStyle name="20% - Accent4 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5" xfId="351"/>
    <cellStyle name="20% - Accent4 5 2" xfId="352"/>
    <cellStyle name="20% - Accent4 5 2 2" xfId="353"/>
    <cellStyle name="20% - Accent4 5 2 3" xfId="354"/>
    <cellStyle name="20% - Accent4 5 3" xfId="355"/>
    <cellStyle name="20% - Accent4 5 4" xfId="356"/>
    <cellStyle name="20% - Accent4 6" xfId="357"/>
    <cellStyle name="20% - Accent4 6 2" xfId="358"/>
    <cellStyle name="20% - Accent4 6 3" xfId="359"/>
    <cellStyle name="20% - Accent4 6 4" xfId="360"/>
    <cellStyle name="20% - Accent4 7" xfId="361"/>
    <cellStyle name="20% - Accent4 7 2" xfId="362"/>
    <cellStyle name="20% - Accent4 7 3" xfId="363"/>
    <cellStyle name="20% - Accent4 8" xfId="364"/>
    <cellStyle name="20% - Accent4 8 2" xfId="365"/>
    <cellStyle name="20% - Accent4 8 3" xfId="366"/>
    <cellStyle name="20% - Accent4 9" xfId="367"/>
    <cellStyle name="20% - Accent5 10" xfId="368"/>
    <cellStyle name="20% - Accent5 11" xfId="369"/>
    <cellStyle name="20% - Accent5 12" xfId="370"/>
    <cellStyle name="20% - Accent5 13" xfId="371"/>
    <cellStyle name="20% - Accent5 14" xfId="372"/>
    <cellStyle name="20% - Accent5 15" xfId="373"/>
    <cellStyle name="20% - Accent5 16" xfId="374"/>
    <cellStyle name="20% - Accent5 17" xfId="375"/>
    <cellStyle name="20% - Accent5 18" xfId="376"/>
    <cellStyle name="20% - Accent5 19" xfId="377"/>
    <cellStyle name="20% - Accent5 2" xfId="378"/>
    <cellStyle name="20% - Accent5 2 10" xfId="379"/>
    <cellStyle name="20% - Accent5 2 11" xfId="380"/>
    <cellStyle name="20% - Accent5 2 12" xfId="381"/>
    <cellStyle name="20% - Accent5 2 13" xfId="382"/>
    <cellStyle name="20% - Accent5 2 14" xfId="383"/>
    <cellStyle name="20% - Accent5 2 15" xfId="384"/>
    <cellStyle name="20% - Accent5 2 2" xfId="385"/>
    <cellStyle name="20% - Accent5 2 3" xfId="386"/>
    <cellStyle name="20% - Accent5 2 4" xfId="387"/>
    <cellStyle name="20% - Accent5 2 5" xfId="388"/>
    <cellStyle name="20% - Accent5 2 6" xfId="389"/>
    <cellStyle name="20% - Accent5 2 7" xfId="390"/>
    <cellStyle name="20% - Accent5 2 8" xfId="391"/>
    <cellStyle name="20% - Accent5 2 9" xfId="392"/>
    <cellStyle name="20% - Accent5 20" xfId="393"/>
    <cellStyle name="20% - Accent5 21" xfId="394"/>
    <cellStyle name="20% - Accent5 22" xfId="395"/>
    <cellStyle name="20% - Accent5 23" xfId="396"/>
    <cellStyle name="20% - Accent5 24" xfId="397"/>
    <cellStyle name="20% - Accent5 25" xfId="398"/>
    <cellStyle name="20% - Accent5 26" xfId="399"/>
    <cellStyle name="20% - Accent5 27" xfId="400"/>
    <cellStyle name="20% - Accent5 28" xfId="401"/>
    <cellStyle name="20% - Accent5 29" xfId="402"/>
    <cellStyle name="20% - Accent5 3" xfId="403"/>
    <cellStyle name="20% - Accent5 3 2" xfId="404"/>
    <cellStyle name="20% - Accent5 30" xfId="405"/>
    <cellStyle name="20% - Accent5 31" xfId="406"/>
    <cellStyle name="20% - Accent5 32" xfId="407"/>
    <cellStyle name="20% - Accent5 33" xfId="408"/>
    <cellStyle name="20% - Accent5 34" xfId="409"/>
    <cellStyle name="20% - Accent5 35" xfId="410"/>
    <cellStyle name="20% - Accent5 36" xfId="411"/>
    <cellStyle name="20% - Accent5 37" xfId="412"/>
    <cellStyle name="20% - Accent5 38" xfId="413"/>
    <cellStyle name="20% - Accent5 39" xfId="414"/>
    <cellStyle name="20% - Accent5 4" xfId="415"/>
    <cellStyle name="20% - Accent5 40" xfId="416"/>
    <cellStyle name="20% - Accent5 41" xfId="417"/>
    <cellStyle name="20% - Accent5 42" xfId="418"/>
    <cellStyle name="20% - Accent5 43" xfId="419"/>
    <cellStyle name="20% - Accent5 44" xfId="420"/>
    <cellStyle name="20% - Accent5 5" xfId="421"/>
    <cellStyle name="20% - Accent5 6" xfId="422"/>
    <cellStyle name="20% - Accent5 6 2" xfId="423"/>
    <cellStyle name="20% - Accent5 7" xfId="424"/>
    <cellStyle name="20% - Accent5 8" xfId="425"/>
    <cellStyle name="20% - Accent5 9" xfId="426"/>
    <cellStyle name="20% - Accent5 9 2" xfId="427"/>
    <cellStyle name="20% - Accent5 9 3" xfId="428"/>
    <cellStyle name="20% - Accent6 10" xfId="429"/>
    <cellStyle name="20% - Accent6 11" xfId="430"/>
    <cellStyle name="20% - Accent6 12" xfId="431"/>
    <cellStyle name="20% - Accent6 13" xfId="432"/>
    <cellStyle name="20% - Accent6 14" xfId="433"/>
    <cellStyle name="20% - Accent6 15" xfId="434"/>
    <cellStyle name="20% - Accent6 16" xfId="435"/>
    <cellStyle name="20% - Accent6 17" xfId="436"/>
    <cellStyle name="20% - Accent6 18" xfId="437"/>
    <cellStyle name="20% - Accent6 19" xfId="438"/>
    <cellStyle name="20% - Accent6 2" xfId="439"/>
    <cellStyle name="20% - Accent6 2 10" xfId="440"/>
    <cellStyle name="20% - Accent6 2 11" xfId="441"/>
    <cellStyle name="20% - Accent6 2 12" xfId="442"/>
    <cellStyle name="20% - Accent6 2 13" xfId="443"/>
    <cellStyle name="20% - Accent6 2 14" xfId="444"/>
    <cellStyle name="20% - Accent6 2 15" xfId="445"/>
    <cellStyle name="20% - Accent6 2 2" xfId="446"/>
    <cellStyle name="20% - Accent6 2 3" xfId="447"/>
    <cellStyle name="20% - Accent6 2 4" xfId="448"/>
    <cellStyle name="20% - Accent6 2 5" xfId="449"/>
    <cellStyle name="20% - Accent6 2 6" xfId="450"/>
    <cellStyle name="20% - Accent6 2 7" xfId="451"/>
    <cellStyle name="20% - Accent6 2 8" xfId="452"/>
    <cellStyle name="20% - Accent6 2 9" xfId="453"/>
    <cellStyle name="20% - Accent6 20" xfId="454"/>
    <cellStyle name="20% - Accent6 21" xfId="455"/>
    <cellStyle name="20% - Accent6 22" xfId="456"/>
    <cellStyle name="20% - Accent6 23" xfId="457"/>
    <cellStyle name="20% - Accent6 24" xfId="458"/>
    <cellStyle name="20% - Accent6 25" xfId="459"/>
    <cellStyle name="20% - Accent6 26" xfId="460"/>
    <cellStyle name="20% - Accent6 27" xfId="461"/>
    <cellStyle name="20% - Accent6 28" xfId="462"/>
    <cellStyle name="20% - Accent6 29" xfId="463"/>
    <cellStyle name="20% - Accent6 3" xfId="464"/>
    <cellStyle name="20% - Accent6 3 2" xfId="465"/>
    <cellStyle name="20% - Accent6 3 3" xfId="466"/>
    <cellStyle name="20% - Accent6 3 4" xfId="467"/>
    <cellStyle name="20% - Accent6 3 5" xfId="468"/>
    <cellStyle name="20% - Accent6 30" xfId="469"/>
    <cellStyle name="20% - Accent6 31" xfId="470"/>
    <cellStyle name="20% - Accent6 32" xfId="471"/>
    <cellStyle name="20% - Accent6 33" xfId="472"/>
    <cellStyle name="20% - Accent6 34" xfId="473"/>
    <cellStyle name="20% - Accent6 35" xfId="474"/>
    <cellStyle name="20% - Accent6 36" xfId="475"/>
    <cellStyle name="20% - Accent6 37" xfId="476"/>
    <cellStyle name="20% - Accent6 38" xfId="477"/>
    <cellStyle name="20% - Accent6 39" xfId="478"/>
    <cellStyle name="20% - Accent6 4" xfId="479"/>
    <cellStyle name="20% - Accent6 4 2" xfId="480"/>
    <cellStyle name="20% - Accent6 4 2 2" xfId="481"/>
    <cellStyle name="20% - Accent6 4 2 3" xfId="482"/>
    <cellStyle name="20% - Accent6 4 3" xfId="483"/>
    <cellStyle name="20% - Accent6 4 4" xfId="484"/>
    <cellStyle name="20% - Accent6 40" xfId="485"/>
    <cellStyle name="20% - Accent6 41" xfId="486"/>
    <cellStyle name="20% - Accent6 42" xfId="487"/>
    <cellStyle name="20% - Accent6 43" xfId="488"/>
    <cellStyle name="20% - Accent6 44" xfId="489"/>
    <cellStyle name="20% - Accent6 44 2" xfId="490"/>
    <cellStyle name="20% - Accent6 45" xfId="491"/>
    <cellStyle name="20% - Accent6 5" xfId="492"/>
    <cellStyle name="20% - Accent6 5 2" xfId="493"/>
    <cellStyle name="20% - Accent6 5 2 2" xfId="494"/>
    <cellStyle name="20% - Accent6 5 2 3" xfId="495"/>
    <cellStyle name="20% - Accent6 5 3" xfId="496"/>
    <cellStyle name="20% - Accent6 5 4" xfId="497"/>
    <cellStyle name="20% - Accent6 6" xfId="498"/>
    <cellStyle name="20% - Accent6 6 2" xfId="499"/>
    <cellStyle name="20% - Accent6 6 3" xfId="500"/>
    <cellStyle name="20% - Accent6 6 4" xfId="501"/>
    <cellStyle name="20% - Accent6 7" xfId="502"/>
    <cellStyle name="20% - Accent6 7 2" xfId="503"/>
    <cellStyle name="20% - Accent6 7 3" xfId="504"/>
    <cellStyle name="20% - Accent6 8" xfId="505"/>
    <cellStyle name="20% - Accent6 8 2" xfId="506"/>
    <cellStyle name="20% - Accent6 8 3" xfId="507"/>
    <cellStyle name="20% - Accent6 9" xfId="508"/>
    <cellStyle name="20% - Akzent1" xfId="509"/>
    <cellStyle name="20% - Akzent2" xfId="510"/>
    <cellStyle name="20% - Akzent3" xfId="511"/>
    <cellStyle name="20% - Akzent4" xfId="512"/>
    <cellStyle name="20% - Akzent5" xfId="513"/>
    <cellStyle name="20% - Akzent6" xfId="514"/>
    <cellStyle name="2x indented GHG Textfiels" xfId="515"/>
    <cellStyle name="40% - 1. jelölőszín" xfId="516"/>
    <cellStyle name="40% - 2. jelölőszín" xfId="517"/>
    <cellStyle name="40% - 3. jelölőszín" xfId="518"/>
    <cellStyle name="40% - 4. jelölőszín" xfId="519"/>
    <cellStyle name="40% - 5. jelölőszín" xfId="520"/>
    <cellStyle name="40% - 6. jelölőszín" xfId="521"/>
    <cellStyle name="40% - Accent1 10" xfId="522"/>
    <cellStyle name="40% - Accent1 11" xfId="523"/>
    <cellStyle name="40% - Accent1 12" xfId="524"/>
    <cellStyle name="40% - Accent1 13" xfId="525"/>
    <cellStyle name="40% - Accent1 14" xfId="526"/>
    <cellStyle name="40% - Accent1 15" xfId="527"/>
    <cellStyle name="40% - Accent1 16" xfId="528"/>
    <cellStyle name="40% - Accent1 17" xfId="529"/>
    <cellStyle name="40% - Accent1 18" xfId="530"/>
    <cellStyle name="40% - Accent1 19" xfId="531"/>
    <cellStyle name="40% - Accent1 2" xfId="532"/>
    <cellStyle name="40% - Accent1 2 10" xfId="533"/>
    <cellStyle name="40% - Accent1 2 11" xfId="534"/>
    <cellStyle name="40% - Accent1 2 12" xfId="535"/>
    <cellStyle name="40% - Accent1 2 13" xfId="536"/>
    <cellStyle name="40% - Accent1 2 14" xfId="537"/>
    <cellStyle name="40% - Accent1 2 15" xfId="538"/>
    <cellStyle name="40% - Accent1 2 2" xfId="539"/>
    <cellStyle name="40% - Accent1 2 3" xfId="540"/>
    <cellStyle name="40% - Accent1 2 4" xfId="541"/>
    <cellStyle name="40% - Accent1 2 5" xfId="542"/>
    <cellStyle name="40% - Accent1 2 6" xfId="543"/>
    <cellStyle name="40% - Accent1 2 7" xfId="544"/>
    <cellStyle name="40% - Accent1 2 8" xfId="545"/>
    <cellStyle name="40% - Accent1 2 9" xfId="546"/>
    <cellStyle name="40% - Accent1 20" xfId="547"/>
    <cellStyle name="40% - Accent1 21" xfId="548"/>
    <cellStyle name="40% - Accent1 22" xfId="549"/>
    <cellStyle name="40% - Accent1 23" xfId="550"/>
    <cellStyle name="40% - Accent1 24" xfId="551"/>
    <cellStyle name="40% - Accent1 25" xfId="552"/>
    <cellStyle name="40% - Accent1 26" xfId="553"/>
    <cellStyle name="40% - Accent1 27" xfId="554"/>
    <cellStyle name="40% - Accent1 28" xfId="555"/>
    <cellStyle name="40% - Accent1 29" xfId="556"/>
    <cellStyle name="40% - Accent1 3" xfId="557"/>
    <cellStyle name="40% - Accent1 3 2" xfId="558"/>
    <cellStyle name="40% - Accent1 3 3" xfId="559"/>
    <cellStyle name="40% - Accent1 3 4" xfId="560"/>
    <cellStyle name="40% - Accent1 3 5" xfId="561"/>
    <cellStyle name="40% - Accent1 30" xfId="562"/>
    <cellStyle name="40% - Accent1 31" xfId="563"/>
    <cellStyle name="40% - Accent1 32" xfId="564"/>
    <cellStyle name="40% - Accent1 33" xfId="565"/>
    <cellStyle name="40% - Accent1 34" xfId="566"/>
    <cellStyle name="40% - Accent1 35" xfId="567"/>
    <cellStyle name="40% - Accent1 36" xfId="568"/>
    <cellStyle name="40% - Accent1 37" xfId="569"/>
    <cellStyle name="40% - Accent1 38" xfId="570"/>
    <cellStyle name="40% - Accent1 39" xfId="571"/>
    <cellStyle name="40% - Accent1 4" xfId="572"/>
    <cellStyle name="40% - Accent1 4 2" xfId="573"/>
    <cellStyle name="40% - Accent1 4 2 2" xfId="574"/>
    <cellStyle name="40% - Accent1 4 2 3" xfId="575"/>
    <cellStyle name="40% - Accent1 4 3" xfId="576"/>
    <cellStyle name="40% - Accent1 4 4" xfId="577"/>
    <cellStyle name="40% - Accent1 40" xfId="578"/>
    <cellStyle name="40% - Accent1 41" xfId="579"/>
    <cellStyle name="40% - Accent1 42" xfId="580"/>
    <cellStyle name="40% - Accent1 43" xfId="581"/>
    <cellStyle name="40% - Accent1 44" xfId="582"/>
    <cellStyle name="40% - Accent1 5" xfId="583"/>
    <cellStyle name="40% - Accent1 5 2" xfId="584"/>
    <cellStyle name="40% - Accent1 5 2 2" xfId="585"/>
    <cellStyle name="40% - Accent1 5 2 3" xfId="586"/>
    <cellStyle name="40% - Accent1 5 3" xfId="587"/>
    <cellStyle name="40% - Accent1 5 4" xfId="588"/>
    <cellStyle name="40% - Accent1 6" xfId="589"/>
    <cellStyle name="40% - Accent1 6 2" xfId="590"/>
    <cellStyle name="40% - Accent1 6 3" xfId="591"/>
    <cellStyle name="40% - Accent1 6 4" xfId="592"/>
    <cellStyle name="40% - Accent1 7" xfId="593"/>
    <cellStyle name="40% - Accent1 7 2" xfId="594"/>
    <cellStyle name="40% - Accent1 7 3" xfId="595"/>
    <cellStyle name="40% - Accent1 8" xfId="596"/>
    <cellStyle name="40% - Accent1 8 2" xfId="597"/>
    <cellStyle name="40% - Accent1 8 3" xfId="598"/>
    <cellStyle name="40% - Accent1 9" xfId="599"/>
    <cellStyle name="40% - Accent2 10" xfId="600"/>
    <cellStyle name="40% - Accent2 11" xfId="601"/>
    <cellStyle name="40% - Accent2 12" xfId="602"/>
    <cellStyle name="40% - Accent2 13" xfId="603"/>
    <cellStyle name="40% - Accent2 14" xfId="604"/>
    <cellStyle name="40% - Accent2 15" xfId="605"/>
    <cellStyle name="40% - Accent2 16" xfId="606"/>
    <cellStyle name="40% - Accent2 17" xfId="607"/>
    <cellStyle name="40% - Accent2 18" xfId="608"/>
    <cellStyle name="40% - Accent2 19" xfId="609"/>
    <cellStyle name="40% - Accent2 2" xfId="610"/>
    <cellStyle name="40% - Accent2 2 10" xfId="611"/>
    <cellStyle name="40% - Accent2 2 11" xfId="612"/>
    <cellStyle name="40% - Accent2 2 12" xfId="613"/>
    <cellStyle name="40% - Accent2 2 13" xfId="614"/>
    <cellStyle name="40% - Accent2 2 14" xfId="615"/>
    <cellStyle name="40% - Accent2 2 15" xfId="616"/>
    <cellStyle name="40% - Accent2 2 2" xfId="617"/>
    <cellStyle name="40% - Accent2 2 2 2" xfId="618"/>
    <cellStyle name="40% - Accent2 2 3" xfId="619"/>
    <cellStyle name="40% - Accent2 2 3 2" xfId="620"/>
    <cellStyle name="40% - Accent2 2 4" xfId="621"/>
    <cellStyle name="40% - Accent2 2 5" xfId="622"/>
    <cellStyle name="40% - Accent2 2 6" xfId="623"/>
    <cellStyle name="40% - Accent2 2 7" xfId="624"/>
    <cellStyle name="40% - Accent2 2 8" xfId="625"/>
    <cellStyle name="40% - Accent2 2 9" xfId="626"/>
    <cellStyle name="40% - Accent2 20" xfId="627"/>
    <cellStyle name="40% - Accent2 21" xfId="628"/>
    <cellStyle name="40% - Accent2 22" xfId="629"/>
    <cellStyle name="40% - Accent2 23" xfId="630"/>
    <cellStyle name="40% - Accent2 24" xfId="631"/>
    <cellStyle name="40% - Accent2 25" xfId="632"/>
    <cellStyle name="40% - Accent2 26" xfId="633"/>
    <cellStyle name="40% - Accent2 27" xfId="634"/>
    <cellStyle name="40% - Accent2 28" xfId="635"/>
    <cellStyle name="40% - Accent2 29" xfId="636"/>
    <cellStyle name="40% - Accent2 3" xfId="637"/>
    <cellStyle name="40% - Accent2 3 2" xfId="638"/>
    <cellStyle name="40% - Accent2 30" xfId="639"/>
    <cellStyle name="40% - Accent2 31" xfId="640"/>
    <cellStyle name="40% - Accent2 32" xfId="641"/>
    <cellStyle name="40% - Accent2 33" xfId="642"/>
    <cellStyle name="40% - Accent2 34" xfId="643"/>
    <cellStyle name="40% - Accent2 35" xfId="644"/>
    <cellStyle name="40% - Accent2 36" xfId="645"/>
    <cellStyle name="40% - Accent2 37" xfId="646"/>
    <cellStyle name="40% - Accent2 38" xfId="647"/>
    <cellStyle name="40% - Accent2 39" xfId="648"/>
    <cellStyle name="40% - Accent2 4" xfId="649"/>
    <cellStyle name="40% - Accent2 40" xfId="650"/>
    <cellStyle name="40% - Accent2 41" xfId="651"/>
    <cellStyle name="40% - Accent2 42" xfId="652"/>
    <cellStyle name="40% - Accent2 43" xfId="653"/>
    <cellStyle name="40% - Accent2 44" xfId="654"/>
    <cellStyle name="40% - Accent2 5" xfId="655"/>
    <cellStyle name="40% - Accent2 6" xfId="656"/>
    <cellStyle name="40% - Accent2 6 2" xfId="657"/>
    <cellStyle name="40% - Accent2 7" xfId="658"/>
    <cellStyle name="40% - Accent2 8" xfId="659"/>
    <cellStyle name="40% - Accent2 9" xfId="660"/>
    <cellStyle name="40% - Accent3 10" xfId="661"/>
    <cellStyle name="40% - Accent3 11" xfId="662"/>
    <cellStyle name="40% - Accent3 12" xfId="663"/>
    <cellStyle name="40% - Accent3 13" xfId="664"/>
    <cellStyle name="40% - Accent3 14" xfId="665"/>
    <cellStyle name="40% - Accent3 15" xfId="666"/>
    <cellStyle name="40% - Accent3 16" xfId="667"/>
    <cellStyle name="40% - Accent3 17" xfId="668"/>
    <cellStyle name="40% - Accent3 18" xfId="669"/>
    <cellStyle name="40% - Accent3 19" xfId="670"/>
    <cellStyle name="40% - Accent3 2" xfId="671"/>
    <cellStyle name="40% - Accent3 2 10" xfId="672"/>
    <cellStyle name="40% - Accent3 2 11" xfId="673"/>
    <cellStyle name="40% - Accent3 2 12" xfId="674"/>
    <cellStyle name="40% - Accent3 2 13" xfId="675"/>
    <cellStyle name="40% - Accent3 2 14" xfId="676"/>
    <cellStyle name="40% - Accent3 2 15" xfId="677"/>
    <cellStyle name="40% - Accent3 2 2" xfId="678"/>
    <cellStyle name="40% - Accent3 2 3" xfId="679"/>
    <cellStyle name="40% - Accent3 2 4" xfId="680"/>
    <cellStyle name="40% - Accent3 2 5" xfId="681"/>
    <cellStyle name="40% - Accent3 2 6" xfId="682"/>
    <cellStyle name="40% - Accent3 2 7" xfId="683"/>
    <cellStyle name="40% - Accent3 2 8" xfId="684"/>
    <cellStyle name="40% - Accent3 2 9" xfId="685"/>
    <cellStyle name="40% - Accent3 20" xfId="686"/>
    <cellStyle name="40% - Accent3 21" xfId="687"/>
    <cellStyle name="40% - Accent3 22" xfId="688"/>
    <cellStyle name="40% - Accent3 23" xfId="689"/>
    <cellStyle name="40% - Accent3 24" xfId="690"/>
    <cellStyle name="40% - Accent3 25" xfId="691"/>
    <cellStyle name="40% - Accent3 26" xfId="692"/>
    <cellStyle name="40% - Accent3 27" xfId="693"/>
    <cellStyle name="40% - Accent3 28" xfId="694"/>
    <cellStyle name="40% - Accent3 29" xfId="695"/>
    <cellStyle name="40% - Accent3 3" xfId="696"/>
    <cellStyle name="40% - Accent3 3 2" xfId="697"/>
    <cellStyle name="40% - Accent3 3 3" xfId="698"/>
    <cellStyle name="40% - Accent3 3 4" xfId="699"/>
    <cellStyle name="40% - Accent3 3 5" xfId="700"/>
    <cellStyle name="40% - Accent3 30" xfId="701"/>
    <cellStyle name="40% - Accent3 31" xfId="702"/>
    <cellStyle name="40% - Accent3 32" xfId="703"/>
    <cellStyle name="40% - Accent3 33" xfId="704"/>
    <cellStyle name="40% - Accent3 34" xfId="705"/>
    <cellStyle name="40% - Accent3 35" xfId="706"/>
    <cellStyle name="40% - Accent3 36" xfId="707"/>
    <cellStyle name="40% - Accent3 37" xfId="708"/>
    <cellStyle name="40% - Accent3 38" xfId="709"/>
    <cellStyle name="40% - Accent3 39" xfId="710"/>
    <cellStyle name="40% - Accent3 4" xfId="711"/>
    <cellStyle name="40% - Accent3 4 2" xfId="712"/>
    <cellStyle name="40% - Accent3 4 2 2" xfId="713"/>
    <cellStyle name="40% - Accent3 4 2 3" xfId="714"/>
    <cellStyle name="40% - Accent3 4 3" xfId="715"/>
    <cellStyle name="40% - Accent3 4 4" xfId="716"/>
    <cellStyle name="40% - Accent3 40" xfId="717"/>
    <cellStyle name="40% - Accent3 41" xfId="718"/>
    <cellStyle name="40% - Accent3 42" xfId="719"/>
    <cellStyle name="40% - Accent3 43" xfId="720"/>
    <cellStyle name="40% - Accent3 44" xfId="721"/>
    <cellStyle name="40% - Accent3 5" xfId="722"/>
    <cellStyle name="40% - Accent3 5 2" xfId="723"/>
    <cellStyle name="40% - Accent3 5 2 2" xfId="724"/>
    <cellStyle name="40% - Accent3 5 2 3" xfId="725"/>
    <cellStyle name="40% - Accent3 5 3" xfId="726"/>
    <cellStyle name="40% - Accent3 5 4" xfId="727"/>
    <cellStyle name="40% - Accent3 6" xfId="728"/>
    <cellStyle name="40% - Accent3 6 2" xfId="729"/>
    <cellStyle name="40% - Accent3 6 3" xfId="730"/>
    <cellStyle name="40% - Accent3 6 4" xfId="731"/>
    <cellStyle name="40% - Accent3 7" xfId="732"/>
    <cellStyle name="40% - Accent3 7 2" xfId="733"/>
    <cellStyle name="40% - Accent3 7 3" xfId="734"/>
    <cellStyle name="40% - Accent3 8" xfId="735"/>
    <cellStyle name="40% - Accent3 8 2" xfId="736"/>
    <cellStyle name="40% - Accent3 8 3" xfId="737"/>
    <cellStyle name="40% - Accent3 9" xfId="738"/>
    <cellStyle name="40% - Accent4 10" xfId="739"/>
    <cellStyle name="40% - Accent4 11" xfId="740"/>
    <cellStyle name="40% - Accent4 12" xfId="741"/>
    <cellStyle name="40% - Accent4 13" xfId="742"/>
    <cellStyle name="40% - Accent4 14" xfId="743"/>
    <cellStyle name="40% - Accent4 15" xfId="744"/>
    <cellStyle name="40% - Accent4 16" xfId="745"/>
    <cellStyle name="40% - Accent4 17" xfId="746"/>
    <cellStyle name="40% - Accent4 18" xfId="747"/>
    <cellStyle name="40% - Accent4 19" xfId="748"/>
    <cellStyle name="40% - Accent4 2" xfId="749"/>
    <cellStyle name="40% - Accent4 2 10" xfId="750"/>
    <cellStyle name="40% - Accent4 2 11" xfId="751"/>
    <cellStyle name="40% - Accent4 2 12" xfId="752"/>
    <cellStyle name="40% - Accent4 2 13" xfId="753"/>
    <cellStyle name="40% - Accent4 2 14" xfId="754"/>
    <cellStyle name="40% - Accent4 2 15" xfId="755"/>
    <cellStyle name="40% - Accent4 2 2" xfId="756"/>
    <cellStyle name="40% - Accent4 2 3" xfId="757"/>
    <cellStyle name="40% - Accent4 2 4" xfId="758"/>
    <cellStyle name="40% - Accent4 2 5" xfId="759"/>
    <cellStyle name="40% - Accent4 2 6" xfId="760"/>
    <cellStyle name="40% - Accent4 2 7" xfId="761"/>
    <cellStyle name="40% - Accent4 2 8" xfId="762"/>
    <cellStyle name="40% - Accent4 2 9" xfId="763"/>
    <cellStyle name="40% - Accent4 20" xfId="764"/>
    <cellStyle name="40% - Accent4 21" xfId="765"/>
    <cellStyle name="40% - Accent4 22" xfId="766"/>
    <cellStyle name="40% - Accent4 23" xfId="767"/>
    <cellStyle name="40% - Accent4 24" xfId="768"/>
    <cellStyle name="40% - Accent4 25" xfId="769"/>
    <cellStyle name="40% - Accent4 26" xfId="770"/>
    <cellStyle name="40% - Accent4 27" xfId="771"/>
    <cellStyle name="40% - Accent4 28" xfId="772"/>
    <cellStyle name="40% - Accent4 29" xfId="773"/>
    <cellStyle name="40% - Accent4 3" xfId="774"/>
    <cellStyle name="40% - Accent4 3 2" xfId="775"/>
    <cellStyle name="40% - Accent4 3 3" xfId="776"/>
    <cellStyle name="40% - Accent4 3 4" xfId="777"/>
    <cellStyle name="40% - Accent4 3 5" xfId="778"/>
    <cellStyle name="40% - Accent4 30" xfId="779"/>
    <cellStyle name="40% - Accent4 31" xfId="780"/>
    <cellStyle name="40% - Accent4 32" xfId="781"/>
    <cellStyle name="40% - Accent4 33" xfId="782"/>
    <cellStyle name="40% - Accent4 34" xfId="783"/>
    <cellStyle name="40% - Accent4 35" xfId="784"/>
    <cellStyle name="40% - Accent4 36" xfId="785"/>
    <cellStyle name="40% - Accent4 37" xfId="786"/>
    <cellStyle name="40% - Accent4 38" xfId="787"/>
    <cellStyle name="40% - Accent4 39" xfId="788"/>
    <cellStyle name="40% - Accent4 4" xfId="789"/>
    <cellStyle name="40% - Accent4 4 2" xfId="790"/>
    <cellStyle name="40% - Accent4 4 2 2" xfId="791"/>
    <cellStyle name="40% - Accent4 4 2 3" xfId="792"/>
    <cellStyle name="40% - Accent4 4 3" xfId="793"/>
    <cellStyle name="40% - Accent4 4 4" xfId="794"/>
    <cellStyle name="40% - Accent4 40" xfId="795"/>
    <cellStyle name="40% - Accent4 41" xfId="796"/>
    <cellStyle name="40% - Accent4 42" xfId="797"/>
    <cellStyle name="40% - Accent4 43" xfId="798"/>
    <cellStyle name="40% - Accent4 44" xfId="799"/>
    <cellStyle name="40% - Accent4 5" xfId="800"/>
    <cellStyle name="40% - Accent4 5 2" xfId="801"/>
    <cellStyle name="40% - Accent4 5 2 2" xfId="802"/>
    <cellStyle name="40% - Accent4 5 2 3" xfId="803"/>
    <cellStyle name="40% - Accent4 5 3" xfId="804"/>
    <cellStyle name="40% - Accent4 5 4" xfId="805"/>
    <cellStyle name="40% - Accent4 6" xfId="806"/>
    <cellStyle name="40% - Accent4 6 2" xfId="807"/>
    <cellStyle name="40% - Accent4 6 3" xfId="808"/>
    <cellStyle name="40% - Accent4 6 4" xfId="809"/>
    <cellStyle name="40% - Accent4 7" xfId="810"/>
    <cellStyle name="40% - Accent4 7 2" xfId="811"/>
    <cellStyle name="40% - Accent4 7 3" xfId="812"/>
    <cellStyle name="40% - Accent4 8" xfId="813"/>
    <cellStyle name="40% - Accent4 8 2" xfId="814"/>
    <cellStyle name="40% - Accent4 8 3" xfId="815"/>
    <cellStyle name="40% - Accent4 9" xfId="816"/>
    <cellStyle name="40% - Accent5 10" xfId="817"/>
    <cellStyle name="40% - Accent5 11" xfId="818"/>
    <cellStyle name="40% - Accent5 12" xfId="819"/>
    <cellStyle name="40% - Accent5 13" xfId="820"/>
    <cellStyle name="40% - Accent5 14" xfId="821"/>
    <cellStyle name="40% - Accent5 15" xfId="822"/>
    <cellStyle name="40% - Accent5 16" xfId="823"/>
    <cellStyle name="40% - Accent5 17" xfId="824"/>
    <cellStyle name="40% - Accent5 18" xfId="825"/>
    <cellStyle name="40% - Accent5 19" xfId="826"/>
    <cellStyle name="40% - Accent5 2" xfId="827"/>
    <cellStyle name="40% - Accent5 2 10" xfId="828"/>
    <cellStyle name="40% - Accent5 2 11" xfId="829"/>
    <cellStyle name="40% - Accent5 2 12" xfId="830"/>
    <cellStyle name="40% - Accent5 2 13" xfId="831"/>
    <cellStyle name="40% - Accent5 2 14" xfId="832"/>
    <cellStyle name="40% - Accent5 2 15" xfId="833"/>
    <cellStyle name="40% - Accent5 2 2" xfId="834"/>
    <cellStyle name="40% - Accent5 2 3" xfId="835"/>
    <cellStyle name="40% - Accent5 2 4" xfId="836"/>
    <cellStyle name="40% - Accent5 2 5" xfId="837"/>
    <cellStyle name="40% - Accent5 2 6" xfId="838"/>
    <cellStyle name="40% - Accent5 2 7" xfId="839"/>
    <cellStyle name="40% - Accent5 2 8" xfId="840"/>
    <cellStyle name="40% - Accent5 2 9" xfId="841"/>
    <cellStyle name="40% - Accent5 20" xfId="842"/>
    <cellStyle name="40% - Accent5 21" xfId="843"/>
    <cellStyle name="40% - Accent5 22" xfId="844"/>
    <cellStyle name="40% - Accent5 23" xfId="845"/>
    <cellStyle name="40% - Accent5 24" xfId="846"/>
    <cellStyle name="40% - Accent5 25" xfId="847"/>
    <cellStyle name="40% - Accent5 26" xfId="848"/>
    <cellStyle name="40% - Accent5 27" xfId="849"/>
    <cellStyle name="40% - Accent5 28" xfId="850"/>
    <cellStyle name="40% - Accent5 29" xfId="851"/>
    <cellStyle name="40% - Accent5 3" xfId="852"/>
    <cellStyle name="40% - Accent5 3 2" xfId="853"/>
    <cellStyle name="40% - Accent5 3 3" xfId="854"/>
    <cellStyle name="40% - Accent5 3 4" xfId="855"/>
    <cellStyle name="40% - Accent5 3 5" xfId="856"/>
    <cellStyle name="40% - Accent5 30" xfId="857"/>
    <cellStyle name="40% - Accent5 31" xfId="858"/>
    <cellStyle name="40% - Accent5 32" xfId="859"/>
    <cellStyle name="40% - Accent5 33" xfId="860"/>
    <cellStyle name="40% - Accent5 34" xfId="861"/>
    <cellStyle name="40% - Accent5 35" xfId="862"/>
    <cellStyle name="40% - Accent5 36" xfId="863"/>
    <cellStyle name="40% - Accent5 37" xfId="864"/>
    <cellStyle name="40% - Accent5 38" xfId="865"/>
    <cellStyle name="40% - Accent5 39" xfId="866"/>
    <cellStyle name="40% - Accent5 4" xfId="867"/>
    <cellStyle name="40% - Accent5 4 2" xfId="868"/>
    <cellStyle name="40% - Accent5 4 2 2" xfId="869"/>
    <cellStyle name="40% - Accent5 4 2 3" xfId="870"/>
    <cellStyle name="40% - Accent5 4 3" xfId="871"/>
    <cellStyle name="40% - Accent5 4 4" xfId="872"/>
    <cellStyle name="40% - Accent5 40" xfId="873"/>
    <cellStyle name="40% - Accent5 41" xfId="874"/>
    <cellStyle name="40% - Accent5 42" xfId="875"/>
    <cellStyle name="40% - Accent5 43" xfId="876"/>
    <cellStyle name="40% - Accent5 44" xfId="877"/>
    <cellStyle name="40% - Accent5 5" xfId="878"/>
    <cellStyle name="40% - Accent5 5 2" xfId="879"/>
    <cellStyle name="40% - Accent5 5 2 2" xfId="880"/>
    <cellStyle name="40% - Accent5 5 2 3" xfId="881"/>
    <cellStyle name="40% - Accent5 5 3" xfId="882"/>
    <cellStyle name="40% - Accent5 5 4" xfId="883"/>
    <cellStyle name="40% - Accent5 6" xfId="884"/>
    <cellStyle name="40% - Accent5 6 2" xfId="885"/>
    <cellStyle name="40% - Accent5 6 3" xfId="886"/>
    <cellStyle name="40% - Accent5 6 4" xfId="887"/>
    <cellStyle name="40% - Accent5 7" xfId="888"/>
    <cellStyle name="40% - Accent5 7 2" xfId="889"/>
    <cellStyle name="40% - Accent5 7 3" xfId="890"/>
    <cellStyle name="40% - Accent5 8" xfId="891"/>
    <cellStyle name="40% - Accent5 8 2" xfId="892"/>
    <cellStyle name="40% - Accent5 8 3" xfId="893"/>
    <cellStyle name="40% - Accent5 9" xfId="894"/>
    <cellStyle name="40% - Accent6 10" xfId="895"/>
    <cellStyle name="40% - Accent6 11" xfId="896"/>
    <cellStyle name="40% - Accent6 12" xfId="897"/>
    <cellStyle name="40% - Accent6 13" xfId="898"/>
    <cellStyle name="40% - Accent6 14" xfId="899"/>
    <cellStyle name="40% - Accent6 15" xfId="900"/>
    <cellStyle name="40% - Accent6 16" xfId="901"/>
    <cellStyle name="40% - Accent6 17" xfId="902"/>
    <cellStyle name="40% - Accent6 18" xfId="903"/>
    <cellStyle name="40% - Accent6 19" xfId="904"/>
    <cellStyle name="40% - Accent6 2" xfId="905"/>
    <cellStyle name="40% - Accent6 2 10" xfId="906"/>
    <cellStyle name="40% - Accent6 2 11" xfId="907"/>
    <cellStyle name="40% - Accent6 2 12" xfId="908"/>
    <cellStyle name="40% - Accent6 2 13" xfId="909"/>
    <cellStyle name="40% - Accent6 2 14" xfId="910"/>
    <cellStyle name="40% - Accent6 2 15" xfId="911"/>
    <cellStyle name="40% - Accent6 2 2" xfId="912"/>
    <cellStyle name="40% - Accent6 2 3" xfId="913"/>
    <cellStyle name="40% - Accent6 2 4" xfId="914"/>
    <cellStyle name="40% - Accent6 2 5" xfId="915"/>
    <cellStyle name="40% - Accent6 2 6" xfId="916"/>
    <cellStyle name="40% - Accent6 2 7" xfId="917"/>
    <cellStyle name="40% - Accent6 2 8" xfId="918"/>
    <cellStyle name="40% - Accent6 2 9" xfId="919"/>
    <cellStyle name="40% - Accent6 20" xfId="920"/>
    <cellStyle name="40% - Accent6 21" xfId="921"/>
    <cellStyle name="40% - Accent6 22" xfId="922"/>
    <cellStyle name="40% - Accent6 23" xfId="923"/>
    <cellStyle name="40% - Accent6 24" xfId="924"/>
    <cellStyle name="40% - Accent6 25" xfId="925"/>
    <cellStyle name="40% - Accent6 26" xfId="926"/>
    <cellStyle name="40% - Accent6 27" xfId="927"/>
    <cellStyle name="40% - Accent6 28" xfId="928"/>
    <cellStyle name="40% - Accent6 29" xfId="929"/>
    <cellStyle name="40% - Accent6 3" xfId="930"/>
    <cellStyle name="40% - Accent6 3 2" xfId="931"/>
    <cellStyle name="40% - Accent6 3 3" xfId="932"/>
    <cellStyle name="40% - Accent6 3 4" xfId="933"/>
    <cellStyle name="40% - Accent6 3 5" xfId="934"/>
    <cellStyle name="40% - Accent6 30" xfId="935"/>
    <cellStyle name="40% - Accent6 31" xfId="936"/>
    <cellStyle name="40% - Accent6 32" xfId="937"/>
    <cellStyle name="40% - Accent6 33" xfId="938"/>
    <cellStyle name="40% - Accent6 34" xfId="939"/>
    <cellStyle name="40% - Accent6 35" xfId="940"/>
    <cellStyle name="40% - Accent6 36" xfId="941"/>
    <cellStyle name="40% - Accent6 37" xfId="942"/>
    <cellStyle name="40% - Accent6 38" xfId="943"/>
    <cellStyle name="40% - Accent6 39" xfId="944"/>
    <cellStyle name="40% - Accent6 4" xfId="945"/>
    <cellStyle name="40% - Accent6 4 2" xfId="946"/>
    <cellStyle name="40% - Accent6 4 2 2" xfId="947"/>
    <cellStyle name="40% - Accent6 4 2 3" xfId="948"/>
    <cellStyle name="40% - Accent6 4 3" xfId="949"/>
    <cellStyle name="40% - Accent6 4 4" xfId="950"/>
    <cellStyle name="40% - Accent6 40" xfId="951"/>
    <cellStyle name="40% - Accent6 41" xfId="952"/>
    <cellStyle name="40% - Accent6 42" xfId="953"/>
    <cellStyle name="40% - Accent6 43" xfId="954"/>
    <cellStyle name="40% - Accent6 44" xfId="955"/>
    <cellStyle name="40% - Accent6 5" xfId="956"/>
    <cellStyle name="40% - Accent6 5 2" xfId="957"/>
    <cellStyle name="40% - Accent6 5 2 2" xfId="958"/>
    <cellStyle name="40% - Accent6 5 2 3" xfId="959"/>
    <cellStyle name="40% - Accent6 5 3" xfId="960"/>
    <cellStyle name="40% - Accent6 5 4" xfId="961"/>
    <cellStyle name="40% - Accent6 6" xfId="962"/>
    <cellStyle name="40% - Accent6 6 2" xfId="963"/>
    <cellStyle name="40% - Accent6 6 3" xfId="964"/>
    <cellStyle name="40% - Accent6 6 4" xfId="965"/>
    <cellStyle name="40% - Accent6 7" xfId="966"/>
    <cellStyle name="40% - Accent6 7 2" xfId="967"/>
    <cellStyle name="40% - Accent6 7 3" xfId="968"/>
    <cellStyle name="40% - Accent6 8" xfId="969"/>
    <cellStyle name="40% - Accent6 8 2" xfId="970"/>
    <cellStyle name="40% - Accent6 8 3" xfId="971"/>
    <cellStyle name="40% - Accent6 9" xfId="972"/>
    <cellStyle name="40% - Akzent1" xfId="973"/>
    <cellStyle name="40% - Akzent2" xfId="974"/>
    <cellStyle name="40% - Akzent3" xfId="975"/>
    <cellStyle name="40% - Akzent4" xfId="976"/>
    <cellStyle name="40% - Akzent5" xfId="977"/>
    <cellStyle name="40% - Akzent6" xfId="978"/>
    <cellStyle name="5x indented GHG Textfiels" xfId="979"/>
    <cellStyle name="60% - 1. jelölőszín" xfId="980"/>
    <cellStyle name="60% - 2. jelölőszín" xfId="981"/>
    <cellStyle name="60% - 3. jelölőszín" xfId="982"/>
    <cellStyle name="60% - 4. jelölőszín" xfId="983"/>
    <cellStyle name="60% - 5. jelölőszín" xfId="984"/>
    <cellStyle name="60% - 6. jelölőszín" xfId="985"/>
    <cellStyle name="60% - Accent1 10" xfId="986"/>
    <cellStyle name="60% - Accent1 11" xfId="987"/>
    <cellStyle name="60% - Accent1 12" xfId="988"/>
    <cellStyle name="60% - Accent1 13" xfId="989"/>
    <cellStyle name="60% - Accent1 14" xfId="990"/>
    <cellStyle name="60% - Accent1 15" xfId="991"/>
    <cellStyle name="60% - Accent1 16" xfId="992"/>
    <cellStyle name="60% - Accent1 17" xfId="993"/>
    <cellStyle name="60% - Accent1 18" xfId="994"/>
    <cellStyle name="60% - Accent1 19" xfId="995"/>
    <cellStyle name="60% - Accent1 2" xfId="996"/>
    <cellStyle name="60% - Accent1 2 10" xfId="997"/>
    <cellStyle name="60% - Accent1 2 11" xfId="998"/>
    <cellStyle name="60% - Accent1 2 2" xfId="999"/>
    <cellStyle name="60% - Accent1 2 2 2" xfId="1000"/>
    <cellStyle name="60% - Accent1 2 2 2 2" xfId="1001"/>
    <cellStyle name="60% - Accent1 2 3" xfId="1002"/>
    <cellStyle name="60% - Accent1 2 4" xfId="1003"/>
    <cellStyle name="60% - Accent1 2 5" xfId="1004"/>
    <cellStyle name="60% - Accent1 2 6" xfId="1005"/>
    <cellStyle name="60% - Accent1 2 7" xfId="1006"/>
    <cellStyle name="60% - Accent1 2 8" xfId="1007"/>
    <cellStyle name="60% - Accent1 2 9" xfId="1008"/>
    <cellStyle name="60% - Accent1 20" xfId="1009"/>
    <cellStyle name="60% - Accent1 21" xfId="1010"/>
    <cellStyle name="60% - Accent1 22" xfId="1011"/>
    <cellStyle name="60% - Accent1 23" xfId="1012"/>
    <cellStyle name="60% - Accent1 24" xfId="1013"/>
    <cellStyle name="60% - Accent1 25" xfId="1014"/>
    <cellStyle name="60% - Accent1 26" xfId="1015"/>
    <cellStyle name="60% - Accent1 27" xfId="1016"/>
    <cellStyle name="60% - Accent1 28" xfId="1017"/>
    <cellStyle name="60% - Accent1 29" xfId="1018"/>
    <cellStyle name="60% - Accent1 3" xfId="1019"/>
    <cellStyle name="60% - Accent1 3 2" xfId="1020"/>
    <cellStyle name="60% - Accent1 3 3" xfId="1021"/>
    <cellStyle name="60% - Accent1 3 4" xfId="1022"/>
    <cellStyle name="60% - Accent1 3 5" xfId="1023"/>
    <cellStyle name="60% - Accent1 30" xfId="1024"/>
    <cellStyle name="60% - Accent1 31" xfId="1025"/>
    <cellStyle name="60% - Accent1 32" xfId="1026"/>
    <cellStyle name="60% - Accent1 33" xfId="1027"/>
    <cellStyle name="60% - Accent1 34" xfId="1028"/>
    <cellStyle name="60% - Accent1 35" xfId="1029"/>
    <cellStyle name="60% - Accent1 36" xfId="1030"/>
    <cellStyle name="60% - Accent1 37" xfId="1031"/>
    <cellStyle name="60% - Accent1 38" xfId="1032"/>
    <cellStyle name="60% - Accent1 39" xfId="1033"/>
    <cellStyle name="60% - Accent1 4" xfId="1034"/>
    <cellStyle name="60% - Accent1 40" xfId="1035"/>
    <cellStyle name="60% - Accent1 41" xfId="1036"/>
    <cellStyle name="60% - Accent1 42" xfId="1037"/>
    <cellStyle name="60% - Accent1 43" xfId="1038"/>
    <cellStyle name="60% - Accent1 5" xfId="1039"/>
    <cellStyle name="60% - Accent1 6" xfId="1040"/>
    <cellStyle name="60% - Accent1 6 2" xfId="1041"/>
    <cellStyle name="60% - Accent1 7" xfId="1042"/>
    <cellStyle name="60% - Accent1 8" xfId="1043"/>
    <cellStyle name="60% - Accent1 9" xfId="1044"/>
    <cellStyle name="60% - Accent2 10" xfId="1045"/>
    <cellStyle name="60% - Accent2 11" xfId="1046"/>
    <cellStyle name="60% - Accent2 12" xfId="1047"/>
    <cellStyle name="60% - Accent2 13" xfId="1048"/>
    <cellStyle name="60% - Accent2 14" xfId="1049"/>
    <cellStyle name="60% - Accent2 15" xfId="1050"/>
    <cellStyle name="60% - Accent2 16" xfId="1051"/>
    <cellStyle name="60% - Accent2 17" xfId="1052"/>
    <cellStyle name="60% - Accent2 18" xfId="1053"/>
    <cellStyle name="60% - Accent2 19" xfId="1054"/>
    <cellStyle name="60% - Accent2 2" xfId="1055"/>
    <cellStyle name="60% - Accent2 2 10" xfId="1056"/>
    <cellStyle name="60% - Accent2 2 11" xfId="1057"/>
    <cellStyle name="60% - Accent2 2 2" xfId="1058"/>
    <cellStyle name="60% - Accent2 2 2 2" xfId="1059"/>
    <cellStyle name="60% - Accent2 2 2 2 2" xfId="1060"/>
    <cellStyle name="60% - Accent2 2 3" xfId="1061"/>
    <cellStyle name="60% - Accent2 2 4" xfId="1062"/>
    <cellStyle name="60% - Accent2 2 5" xfId="1063"/>
    <cellStyle name="60% - Accent2 2 6" xfId="1064"/>
    <cellStyle name="60% - Accent2 2 7" xfId="1065"/>
    <cellStyle name="60% - Accent2 2 8" xfId="1066"/>
    <cellStyle name="60% - Accent2 2 9" xfId="1067"/>
    <cellStyle name="60% - Accent2 20" xfId="1068"/>
    <cellStyle name="60% - Accent2 21" xfId="1069"/>
    <cellStyle name="60% - Accent2 22" xfId="1070"/>
    <cellStyle name="60% - Accent2 23" xfId="1071"/>
    <cellStyle name="60% - Accent2 24" xfId="1072"/>
    <cellStyle name="60% - Accent2 25" xfId="1073"/>
    <cellStyle name="60% - Accent2 26" xfId="1074"/>
    <cellStyle name="60% - Accent2 27" xfId="1075"/>
    <cellStyle name="60% - Accent2 28" xfId="1076"/>
    <cellStyle name="60% - Accent2 29" xfId="1077"/>
    <cellStyle name="60% - Accent2 3" xfId="1078"/>
    <cellStyle name="60% - Accent2 3 2" xfId="1079"/>
    <cellStyle name="60% - Accent2 3 3" xfId="1080"/>
    <cellStyle name="60% - Accent2 3 4" xfId="1081"/>
    <cellStyle name="60% - Accent2 3 5" xfId="1082"/>
    <cellStyle name="60% - Accent2 30" xfId="1083"/>
    <cellStyle name="60% - Accent2 31" xfId="1084"/>
    <cellStyle name="60% - Accent2 32" xfId="1085"/>
    <cellStyle name="60% - Accent2 33" xfId="1086"/>
    <cellStyle name="60% - Accent2 34" xfId="1087"/>
    <cellStyle name="60% - Accent2 35" xfId="1088"/>
    <cellStyle name="60% - Accent2 36" xfId="1089"/>
    <cellStyle name="60% - Accent2 37" xfId="1090"/>
    <cellStyle name="60% - Accent2 38" xfId="1091"/>
    <cellStyle name="60% - Accent2 39" xfId="1092"/>
    <cellStyle name="60% - Accent2 4" xfId="1093"/>
    <cellStyle name="60% - Accent2 40" xfId="1094"/>
    <cellStyle name="60% - Accent2 41" xfId="1095"/>
    <cellStyle name="60% - Accent2 42" xfId="1096"/>
    <cellStyle name="60% - Accent2 43" xfId="1097"/>
    <cellStyle name="60% - Accent2 5" xfId="1098"/>
    <cellStyle name="60% - Accent2 6" xfId="1099"/>
    <cellStyle name="60% - Accent2 6 2" xfId="1100"/>
    <cellStyle name="60% - Accent2 7" xfId="1101"/>
    <cellStyle name="60% - Accent2 8" xfId="1102"/>
    <cellStyle name="60% - Accent2 9" xfId="1103"/>
    <cellStyle name="60% - Accent3 10" xfId="1104"/>
    <cellStyle name="60% - Accent3 11" xfId="1105"/>
    <cellStyle name="60% - Accent3 12" xfId="1106"/>
    <cellStyle name="60% - Accent3 13" xfId="1107"/>
    <cellStyle name="60% - Accent3 14" xfId="1108"/>
    <cellStyle name="60% - Accent3 15" xfId="1109"/>
    <cellStyle name="60% - Accent3 16" xfId="1110"/>
    <cellStyle name="60% - Accent3 17" xfId="1111"/>
    <cellStyle name="60% - Accent3 18" xfId="1112"/>
    <cellStyle name="60% - Accent3 19" xfId="1113"/>
    <cellStyle name="60% - Accent3 2" xfId="1114"/>
    <cellStyle name="60% - Accent3 2 10" xfId="1115"/>
    <cellStyle name="60% - Accent3 2 11" xfId="1116"/>
    <cellStyle name="60% - Accent3 2 2" xfId="1117"/>
    <cellStyle name="60% - Accent3 2 2 2" xfId="1118"/>
    <cellStyle name="60% - Accent3 2 2 2 2" xfId="1119"/>
    <cellStyle name="60% - Accent3 2 3" xfId="1120"/>
    <cellStyle name="60% - Accent3 2 4" xfId="1121"/>
    <cellStyle name="60% - Accent3 2 5" xfId="1122"/>
    <cellStyle name="60% - Accent3 2 6" xfId="1123"/>
    <cellStyle name="60% - Accent3 2 7" xfId="1124"/>
    <cellStyle name="60% - Accent3 2 8" xfId="1125"/>
    <cellStyle name="60% - Accent3 2 9" xfId="1126"/>
    <cellStyle name="60% - Accent3 20" xfId="1127"/>
    <cellStyle name="60% - Accent3 21" xfId="1128"/>
    <cellStyle name="60% - Accent3 22" xfId="1129"/>
    <cellStyle name="60% - Accent3 23" xfId="1130"/>
    <cellStyle name="60% - Accent3 24" xfId="1131"/>
    <cellStyle name="60% - Accent3 25" xfId="1132"/>
    <cellStyle name="60% - Accent3 26" xfId="1133"/>
    <cellStyle name="60% - Accent3 27" xfId="1134"/>
    <cellStyle name="60% - Accent3 28" xfId="1135"/>
    <cellStyle name="60% - Accent3 29" xfId="1136"/>
    <cellStyle name="60% - Accent3 3" xfId="1137"/>
    <cellStyle name="60% - Accent3 3 2" xfId="1138"/>
    <cellStyle name="60% - Accent3 3 3" xfId="1139"/>
    <cellStyle name="60% - Accent3 3 4" xfId="1140"/>
    <cellStyle name="60% - Accent3 3 5" xfId="1141"/>
    <cellStyle name="60% - Accent3 30" xfId="1142"/>
    <cellStyle name="60% - Accent3 31" xfId="1143"/>
    <cellStyle name="60% - Accent3 32" xfId="1144"/>
    <cellStyle name="60% - Accent3 33" xfId="1145"/>
    <cellStyle name="60% - Accent3 34" xfId="1146"/>
    <cellStyle name="60% - Accent3 35" xfId="1147"/>
    <cellStyle name="60% - Accent3 36" xfId="1148"/>
    <cellStyle name="60% - Accent3 37" xfId="1149"/>
    <cellStyle name="60% - Accent3 38" xfId="1150"/>
    <cellStyle name="60% - Accent3 39" xfId="1151"/>
    <cellStyle name="60% - Accent3 4" xfId="1152"/>
    <cellStyle name="60% - Accent3 40" xfId="1153"/>
    <cellStyle name="60% - Accent3 41" xfId="1154"/>
    <cellStyle name="60% - Accent3 42" xfId="1155"/>
    <cellStyle name="60% - Accent3 43" xfId="1156"/>
    <cellStyle name="60% - Accent3 5" xfId="1157"/>
    <cellStyle name="60% - Accent3 6" xfId="1158"/>
    <cellStyle name="60% - Accent3 6 2" xfId="1159"/>
    <cellStyle name="60% - Accent3 7" xfId="1160"/>
    <cellStyle name="60% - Accent3 8" xfId="1161"/>
    <cellStyle name="60% - Accent3 9" xfId="1162"/>
    <cellStyle name="60% - Accent4 10" xfId="1163"/>
    <cellStyle name="60% - Accent4 11" xfId="1164"/>
    <cellStyle name="60% - Accent4 12" xfId="1165"/>
    <cellStyle name="60% - Accent4 13" xfId="1166"/>
    <cellStyle name="60% - Accent4 14" xfId="1167"/>
    <cellStyle name="60% - Accent4 15" xfId="1168"/>
    <cellStyle name="60% - Accent4 16" xfId="1169"/>
    <cellStyle name="60% - Accent4 17" xfId="1170"/>
    <cellStyle name="60% - Accent4 18" xfId="1171"/>
    <cellStyle name="60% - Accent4 19" xfId="1172"/>
    <cellStyle name="60% - Accent4 2" xfId="1173"/>
    <cellStyle name="60% - Accent4 2 10" xfId="1174"/>
    <cellStyle name="60% - Accent4 2 11" xfId="1175"/>
    <cellStyle name="60% - Accent4 2 2" xfId="1176"/>
    <cellStyle name="60% - Accent4 2 2 2" xfId="1177"/>
    <cellStyle name="60% - Accent4 2 2 2 2" xfId="1178"/>
    <cellStyle name="60% - Accent4 2 3" xfId="1179"/>
    <cellStyle name="60% - Accent4 2 4" xfId="1180"/>
    <cellStyle name="60% - Accent4 2 5" xfId="1181"/>
    <cellStyle name="60% - Accent4 2 6" xfId="1182"/>
    <cellStyle name="60% - Accent4 2 7" xfId="1183"/>
    <cellStyle name="60% - Accent4 2 8" xfId="1184"/>
    <cellStyle name="60% - Accent4 2 9" xfId="1185"/>
    <cellStyle name="60% - Accent4 20" xfId="1186"/>
    <cellStyle name="60% - Accent4 21" xfId="1187"/>
    <cellStyle name="60% - Accent4 22" xfId="1188"/>
    <cellStyle name="60% - Accent4 23" xfId="1189"/>
    <cellStyle name="60% - Accent4 24" xfId="1190"/>
    <cellStyle name="60% - Accent4 25" xfId="1191"/>
    <cellStyle name="60% - Accent4 26" xfId="1192"/>
    <cellStyle name="60% - Accent4 27" xfId="1193"/>
    <cellStyle name="60% - Accent4 28" xfId="1194"/>
    <cellStyle name="60% - Accent4 29" xfId="1195"/>
    <cellStyle name="60% - Accent4 3" xfId="1196"/>
    <cellStyle name="60% - Accent4 3 2" xfId="1197"/>
    <cellStyle name="60% - Accent4 3 3" xfId="1198"/>
    <cellStyle name="60% - Accent4 3 4" xfId="1199"/>
    <cellStyle name="60% - Accent4 3 5" xfId="1200"/>
    <cellStyle name="60% - Accent4 30" xfId="1201"/>
    <cellStyle name="60% - Accent4 31" xfId="1202"/>
    <cellStyle name="60% - Accent4 32" xfId="1203"/>
    <cellStyle name="60% - Accent4 33" xfId="1204"/>
    <cellStyle name="60% - Accent4 34" xfId="1205"/>
    <cellStyle name="60% - Accent4 35" xfId="1206"/>
    <cellStyle name="60% - Accent4 36" xfId="1207"/>
    <cellStyle name="60% - Accent4 37" xfId="1208"/>
    <cellStyle name="60% - Accent4 38" xfId="1209"/>
    <cellStyle name="60% - Accent4 39" xfId="1210"/>
    <cellStyle name="60% - Accent4 4" xfId="1211"/>
    <cellStyle name="60% - Accent4 40" xfId="1212"/>
    <cellStyle name="60% - Accent4 41" xfId="1213"/>
    <cellStyle name="60% - Accent4 42" xfId="1214"/>
    <cellStyle name="60% - Accent4 43" xfId="1215"/>
    <cellStyle name="60% - Accent4 5" xfId="1216"/>
    <cellStyle name="60% - Accent4 6" xfId="1217"/>
    <cellStyle name="60% - Accent4 6 2" xfId="1218"/>
    <cellStyle name="60% - Accent4 7" xfId="1219"/>
    <cellStyle name="60% - Accent4 8" xfId="1220"/>
    <cellStyle name="60% - Accent4 9" xfId="1221"/>
    <cellStyle name="60% - Accent5 10" xfId="1222"/>
    <cellStyle name="60% - Accent5 11" xfId="1223"/>
    <cellStyle name="60% - Accent5 12" xfId="1224"/>
    <cellStyle name="60% - Accent5 13" xfId="1225"/>
    <cellStyle name="60% - Accent5 14" xfId="1226"/>
    <cellStyle name="60% - Accent5 15" xfId="1227"/>
    <cellStyle name="60% - Accent5 16" xfId="1228"/>
    <cellStyle name="60% - Accent5 17" xfId="1229"/>
    <cellStyle name="60% - Accent5 18" xfId="1230"/>
    <cellStyle name="60% - Accent5 19" xfId="1231"/>
    <cellStyle name="60% - Accent5 2" xfId="1232"/>
    <cellStyle name="60% - Accent5 2 10" xfId="1233"/>
    <cellStyle name="60% - Accent5 2 11" xfId="1234"/>
    <cellStyle name="60% - Accent5 2 2" xfId="1235"/>
    <cellStyle name="60% - Accent5 2 2 2" xfId="1236"/>
    <cellStyle name="60% - Accent5 2 2 2 2" xfId="1237"/>
    <cellStyle name="60% - Accent5 2 3" xfId="1238"/>
    <cellStyle name="60% - Accent5 2 4" xfId="1239"/>
    <cellStyle name="60% - Accent5 2 5" xfId="1240"/>
    <cellStyle name="60% - Accent5 2 6" xfId="1241"/>
    <cellStyle name="60% - Accent5 2 7" xfId="1242"/>
    <cellStyle name="60% - Accent5 2 8" xfId="1243"/>
    <cellStyle name="60% - Accent5 2 9" xfId="1244"/>
    <cellStyle name="60% - Accent5 20" xfId="1245"/>
    <cellStyle name="60% - Accent5 21" xfId="1246"/>
    <cellStyle name="60% - Accent5 22" xfId="1247"/>
    <cellStyle name="60% - Accent5 23" xfId="1248"/>
    <cellStyle name="60% - Accent5 24" xfId="1249"/>
    <cellStyle name="60% - Accent5 25" xfId="1250"/>
    <cellStyle name="60% - Accent5 26" xfId="1251"/>
    <cellStyle name="60% - Accent5 27" xfId="1252"/>
    <cellStyle name="60% - Accent5 28" xfId="1253"/>
    <cellStyle name="60% - Accent5 29" xfId="1254"/>
    <cellStyle name="60% - Accent5 3" xfId="1255"/>
    <cellStyle name="60% - Accent5 3 2" xfId="1256"/>
    <cellStyle name="60% - Accent5 3 3" xfId="1257"/>
    <cellStyle name="60% - Accent5 3 4" xfId="1258"/>
    <cellStyle name="60% - Accent5 3 5" xfId="1259"/>
    <cellStyle name="60% - Accent5 30" xfId="1260"/>
    <cellStyle name="60% - Accent5 31" xfId="1261"/>
    <cellStyle name="60% - Accent5 32" xfId="1262"/>
    <cellStyle name="60% - Accent5 33" xfId="1263"/>
    <cellStyle name="60% - Accent5 34" xfId="1264"/>
    <cellStyle name="60% - Accent5 35" xfId="1265"/>
    <cellStyle name="60% - Accent5 36" xfId="1266"/>
    <cellStyle name="60% - Accent5 37" xfId="1267"/>
    <cellStyle name="60% - Accent5 38" xfId="1268"/>
    <cellStyle name="60% - Accent5 39" xfId="1269"/>
    <cellStyle name="60% - Accent5 4" xfId="1270"/>
    <cellStyle name="60% - Accent5 40" xfId="1271"/>
    <cellStyle name="60% - Accent5 41" xfId="1272"/>
    <cellStyle name="60% - Accent5 42" xfId="1273"/>
    <cellStyle name="60% - Accent5 43" xfId="1274"/>
    <cellStyle name="60% - Accent5 5" xfId="1275"/>
    <cellStyle name="60% - Accent5 6" xfId="1276"/>
    <cellStyle name="60% - Accent5 6 2" xfId="1277"/>
    <cellStyle name="60% - Accent5 7" xfId="1278"/>
    <cellStyle name="60% - Accent5 8" xfId="1279"/>
    <cellStyle name="60% - Accent5 9" xfId="1280"/>
    <cellStyle name="60% - Accent6 10" xfId="1281"/>
    <cellStyle name="60% - Accent6 11" xfId="1282"/>
    <cellStyle name="60% - Accent6 12" xfId="1283"/>
    <cellStyle name="60% - Accent6 13" xfId="1284"/>
    <cellStyle name="60% - Accent6 14" xfId="1285"/>
    <cellStyle name="60% - Accent6 15" xfId="1286"/>
    <cellStyle name="60% - Accent6 16" xfId="1287"/>
    <cellStyle name="60% - Accent6 17" xfId="1288"/>
    <cellStyle name="60% - Accent6 18" xfId="1289"/>
    <cellStyle name="60% - Accent6 19" xfId="1290"/>
    <cellStyle name="60% - Accent6 2" xfId="1291"/>
    <cellStyle name="60% - Accent6 2 10" xfId="1292"/>
    <cellStyle name="60% - Accent6 2 11" xfId="1293"/>
    <cellStyle name="60% - Accent6 2 2" xfId="1294"/>
    <cellStyle name="60% - Accent6 2 2 2" xfId="1295"/>
    <cellStyle name="60% - Accent6 2 2 2 2" xfId="1296"/>
    <cellStyle name="60% - Accent6 2 3" xfId="1297"/>
    <cellStyle name="60% - Accent6 2 4" xfId="1298"/>
    <cellStyle name="60% - Accent6 2 5" xfId="1299"/>
    <cellStyle name="60% - Accent6 2 6" xfId="1300"/>
    <cellStyle name="60% - Accent6 2 7" xfId="1301"/>
    <cellStyle name="60% - Accent6 2 8" xfId="1302"/>
    <cellStyle name="60% - Accent6 2 9" xfId="1303"/>
    <cellStyle name="60% - Accent6 20" xfId="1304"/>
    <cellStyle name="60% - Accent6 21" xfId="1305"/>
    <cellStyle name="60% - Accent6 22" xfId="1306"/>
    <cellStyle name="60% - Accent6 23" xfId="1307"/>
    <cellStyle name="60% - Accent6 24" xfId="1308"/>
    <cellStyle name="60% - Accent6 25" xfId="1309"/>
    <cellStyle name="60% - Accent6 26" xfId="1310"/>
    <cellStyle name="60% - Accent6 27" xfId="1311"/>
    <cellStyle name="60% - Accent6 28" xfId="1312"/>
    <cellStyle name="60% - Accent6 29" xfId="1313"/>
    <cellStyle name="60% - Accent6 3" xfId="1314"/>
    <cellStyle name="60% - Accent6 3 2" xfId="1315"/>
    <cellStyle name="60% - Accent6 3 3" xfId="1316"/>
    <cellStyle name="60% - Accent6 3 4" xfId="1317"/>
    <cellStyle name="60% - Accent6 3 5" xfId="1318"/>
    <cellStyle name="60% - Accent6 30" xfId="1319"/>
    <cellStyle name="60% - Accent6 31" xfId="1320"/>
    <cellStyle name="60% - Accent6 32" xfId="1321"/>
    <cellStyle name="60% - Accent6 33" xfId="1322"/>
    <cellStyle name="60% - Accent6 34" xfId="1323"/>
    <cellStyle name="60% - Accent6 35" xfId="1324"/>
    <cellStyle name="60% - Accent6 36" xfId="1325"/>
    <cellStyle name="60% - Accent6 37" xfId="1326"/>
    <cellStyle name="60% - Accent6 38" xfId="1327"/>
    <cellStyle name="60% - Accent6 39" xfId="1328"/>
    <cellStyle name="60% - Accent6 4" xfId="1329"/>
    <cellStyle name="60% - Accent6 40" xfId="1330"/>
    <cellStyle name="60% - Accent6 41" xfId="1331"/>
    <cellStyle name="60% - Accent6 42" xfId="1332"/>
    <cellStyle name="60% - Accent6 43" xfId="1333"/>
    <cellStyle name="60% - Accent6 5" xfId="1334"/>
    <cellStyle name="60% - Accent6 6" xfId="1335"/>
    <cellStyle name="60% - Accent6 6 2" xfId="1336"/>
    <cellStyle name="60% - Accent6 7" xfId="1337"/>
    <cellStyle name="60% - Accent6 8" xfId="1338"/>
    <cellStyle name="60% - Accent6 9" xfId="1339"/>
    <cellStyle name="60% - Akzent1" xfId="1340"/>
    <cellStyle name="60% - Akzent2" xfId="1341"/>
    <cellStyle name="60% - Akzent3" xfId="1342"/>
    <cellStyle name="60% - Akzent4" xfId="1343"/>
    <cellStyle name="60% - Akzent5" xfId="1344"/>
    <cellStyle name="60% - Akzent6" xfId="1345"/>
    <cellStyle name="60% - Cor4 2" xfId="1346"/>
    <cellStyle name="Accent1 10" xfId="1347"/>
    <cellStyle name="Accent1 11" xfId="1348"/>
    <cellStyle name="Accent1 12" xfId="1349"/>
    <cellStyle name="Accent1 13" xfId="1350"/>
    <cellStyle name="Accent1 14" xfId="1351"/>
    <cellStyle name="Accent1 15" xfId="1352"/>
    <cellStyle name="Accent1 16" xfId="1353"/>
    <cellStyle name="Accent1 17" xfId="1354"/>
    <cellStyle name="Accent1 18" xfId="1355"/>
    <cellStyle name="Accent1 19" xfId="1356"/>
    <cellStyle name="Accent1 2" xfId="1357"/>
    <cellStyle name="Accent1 2 10" xfId="1358"/>
    <cellStyle name="Accent1 2 2" xfId="1359"/>
    <cellStyle name="Accent1 2 3" xfId="1360"/>
    <cellStyle name="Accent1 2 4" xfId="1361"/>
    <cellStyle name="Accent1 2 5" xfId="1362"/>
    <cellStyle name="Accent1 2 6" xfId="1363"/>
    <cellStyle name="Accent1 2 7" xfId="1364"/>
    <cellStyle name="Accent1 2 8" xfId="1365"/>
    <cellStyle name="Accent1 2 9" xfId="1366"/>
    <cellStyle name="Accent1 20" xfId="1367"/>
    <cellStyle name="Accent1 21" xfId="1368"/>
    <cellStyle name="Accent1 22" xfId="1369"/>
    <cellStyle name="Accent1 23" xfId="1370"/>
    <cellStyle name="Accent1 24" xfId="1371"/>
    <cellStyle name="Accent1 25" xfId="1372"/>
    <cellStyle name="Accent1 26" xfId="1373"/>
    <cellStyle name="Accent1 27" xfId="1374"/>
    <cellStyle name="Accent1 28" xfId="1375"/>
    <cellStyle name="Accent1 29" xfId="1376"/>
    <cellStyle name="Accent1 3" xfId="1377"/>
    <cellStyle name="Accent1 3 2" xfId="1378"/>
    <cellStyle name="Accent1 3 3" xfId="1379"/>
    <cellStyle name="Accent1 3 4" xfId="1380"/>
    <cellStyle name="Accent1 3 5" xfId="1381"/>
    <cellStyle name="Accent1 30" xfId="1382"/>
    <cellStyle name="Accent1 31" xfId="1383"/>
    <cellStyle name="Accent1 32" xfId="1384"/>
    <cellStyle name="Accent1 33" xfId="1385"/>
    <cellStyle name="Accent1 34" xfId="1386"/>
    <cellStyle name="Accent1 35" xfId="1387"/>
    <cellStyle name="Accent1 36" xfId="1388"/>
    <cellStyle name="Accent1 37" xfId="1389"/>
    <cellStyle name="Accent1 38" xfId="1390"/>
    <cellStyle name="Accent1 39" xfId="1391"/>
    <cellStyle name="Accent1 4" xfId="1392"/>
    <cellStyle name="Accent1 40" xfId="1393"/>
    <cellStyle name="Accent1 41" xfId="1394"/>
    <cellStyle name="Accent1 42" xfId="1395"/>
    <cellStyle name="Accent1 43" xfId="1396"/>
    <cellStyle name="Accent1 5" xfId="1397"/>
    <cellStyle name="Accent1 6" xfId="1398"/>
    <cellStyle name="Accent1 7" xfId="1399"/>
    <cellStyle name="Accent1 8" xfId="1400"/>
    <cellStyle name="Accent1 9" xfId="1401"/>
    <cellStyle name="Accent2 10" xfId="1402"/>
    <cellStyle name="Accent2 11" xfId="1403"/>
    <cellStyle name="Accent2 12" xfId="1404"/>
    <cellStyle name="Accent2 13" xfId="1405"/>
    <cellStyle name="Accent2 14" xfId="1406"/>
    <cellStyle name="Accent2 15" xfId="1407"/>
    <cellStyle name="Accent2 16" xfId="1408"/>
    <cellStyle name="Accent2 17" xfId="1409"/>
    <cellStyle name="Accent2 18" xfId="1410"/>
    <cellStyle name="Accent2 19" xfId="1411"/>
    <cellStyle name="Accent2 2" xfId="1412"/>
    <cellStyle name="Accent2 2 10" xfId="1413"/>
    <cellStyle name="Accent2 2 2" xfId="1414"/>
    <cellStyle name="Accent2 2 3" xfId="1415"/>
    <cellStyle name="Accent2 2 4" xfId="1416"/>
    <cellStyle name="Accent2 2 5" xfId="1417"/>
    <cellStyle name="Accent2 2 6" xfId="1418"/>
    <cellStyle name="Accent2 2 7" xfId="1419"/>
    <cellStyle name="Accent2 2 8" xfId="1420"/>
    <cellStyle name="Accent2 2 9" xfId="1421"/>
    <cellStyle name="Accent2 20" xfId="1422"/>
    <cellStyle name="Accent2 21" xfId="1423"/>
    <cellStyle name="Accent2 22" xfId="1424"/>
    <cellStyle name="Accent2 23" xfId="1425"/>
    <cellStyle name="Accent2 24" xfId="1426"/>
    <cellStyle name="Accent2 25" xfId="1427"/>
    <cellStyle name="Accent2 26" xfId="1428"/>
    <cellStyle name="Accent2 27" xfId="1429"/>
    <cellStyle name="Accent2 28" xfId="1430"/>
    <cellStyle name="Accent2 29" xfId="1431"/>
    <cellStyle name="Accent2 3" xfId="1432"/>
    <cellStyle name="Accent2 3 2" xfId="1433"/>
    <cellStyle name="Accent2 3 3" xfId="1434"/>
    <cellStyle name="Accent2 3 4" xfId="1435"/>
    <cellStyle name="Accent2 3 5" xfId="1436"/>
    <cellStyle name="Accent2 30" xfId="1437"/>
    <cellStyle name="Accent2 31" xfId="1438"/>
    <cellStyle name="Accent2 32" xfId="1439"/>
    <cellStyle name="Accent2 33" xfId="1440"/>
    <cellStyle name="Accent2 34" xfId="1441"/>
    <cellStyle name="Accent2 35" xfId="1442"/>
    <cellStyle name="Accent2 36" xfId="1443"/>
    <cellStyle name="Accent2 37" xfId="1444"/>
    <cellStyle name="Accent2 38" xfId="1445"/>
    <cellStyle name="Accent2 39" xfId="1446"/>
    <cellStyle name="Accent2 4" xfId="1447"/>
    <cellStyle name="Accent2 40" xfId="1448"/>
    <cellStyle name="Accent2 41" xfId="1449"/>
    <cellStyle name="Accent2 42" xfId="1450"/>
    <cellStyle name="Accent2 43" xfId="1451"/>
    <cellStyle name="Accent2 5" xfId="1452"/>
    <cellStyle name="Accent2 6" xfId="1453"/>
    <cellStyle name="Accent2 7" xfId="1454"/>
    <cellStyle name="Accent2 8" xfId="1455"/>
    <cellStyle name="Accent2 9" xfId="1456"/>
    <cellStyle name="Accent3 10" xfId="1457"/>
    <cellStyle name="Accent3 11" xfId="1458"/>
    <cellStyle name="Accent3 12" xfId="1459"/>
    <cellStyle name="Accent3 13" xfId="1460"/>
    <cellStyle name="Accent3 14" xfId="1461"/>
    <cellStyle name="Accent3 15" xfId="1462"/>
    <cellStyle name="Accent3 16" xfId="1463"/>
    <cellStyle name="Accent3 17" xfId="1464"/>
    <cellStyle name="Accent3 18" xfId="1465"/>
    <cellStyle name="Accent3 19" xfId="1466"/>
    <cellStyle name="Accent3 2" xfId="1467"/>
    <cellStyle name="Accent3 2 10" xfId="1468"/>
    <cellStyle name="Accent3 2 2" xfId="1469"/>
    <cellStyle name="Accent3 2 3" xfId="1470"/>
    <cellStyle name="Accent3 2 4" xfId="1471"/>
    <cellStyle name="Accent3 2 5" xfId="1472"/>
    <cellStyle name="Accent3 2 6" xfId="1473"/>
    <cellStyle name="Accent3 2 7" xfId="1474"/>
    <cellStyle name="Accent3 2 8" xfId="1475"/>
    <cellStyle name="Accent3 2 9" xfId="1476"/>
    <cellStyle name="Accent3 20" xfId="1477"/>
    <cellStyle name="Accent3 21" xfId="1478"/>
    <cellStyle name="Accent3 22" xfId="1479"/>
    <cellStyle name="Accent3 23" xfId="1480"/>
    <cellStyle name="Accent3 24" xfId="1481"/>
    <cellStyle name="Accent3 25" xfId="1482"/>
    <cellStyle name="Accent3 26" xfId="1483"/>
    <cellStyle name="Accent3 27" xfId="1484"/>
    <cellStyle name="Accent3 28" xfId="1485"/>
    <cellStyle name="Accent3 29" xfId="1486"/>
    <cellStyle name="Accent3 3" xfId="1487"/>
    <cellStyle name="Accent3 3 2" xfId="1488"/>
    <cellStyle name="Accent3 3 3" xfId="1489"/>
    <cellStyle name="Accent3 3 4" xfId="1490"/>
    <cellStyle name="Accent3 3 5" xfId="1491"/>
    <cellStyle name="Accent3 30" xfId="1492"/>
    <cellStyle name="Accent3 31" xfId="1493"/>
    <cellStyle name="Accent3 32" xfId="1494"/>
    <cellStyle name="Accent3 33" xfId="1495"/>
    <cellStyle name="Accent3 34" xfId="1496"/>
    <cellStyle name="Accent3 35" xfId="1497"/>
    <cellStyle name="Accent3 36" xfId="1498"/>
    <cellStyle name="Accent3 37" xfId="1499"/>
    <cellStyle name="Accent3 38" xfId="1500"/>
    <cellStyle name="Accent3 39" xfId="1501"/>
    <cellStyle name="Accent3 4" xfId="1502"/>
    <cellStyle name="Accent3 40" xfId="1503"/>
    <cellStyle name="Accent3 41" xfId="1504"/>
    <cellStyle name="Accent3 42" xfId="1505"/>
    <cellStyle name="Accent3 43" xfId="1506"/>
    <cellStyle name="Accent3 5" xfId="1507"/>
    <cellStyle name="Accent3 6" xfId="1508"/>
    <cellStyle name="Accent3 7" xfId="1509"/>
    <cellStyle name="Accent3 8" xfId="1510"/>
    <cellStyle name="Accent3 9" xfId="1511"/>
    <cellStyle name="Accent4 10" xfId="1512"/>
    <cellStyle name="Accent4 11" xfId="1513"/>
    <cellStyle name="Accent4 12" xfId="1514"/>
    <cellStyle name="Accent4 13" xfId="1515"/>
    <cellStyle name="Accent4 14" xfId="1516"/>
    <cellStyle name="Accent4 15" xfId="1517"/>
    <cellStyle name="Accent4 16" xfId="1518"/>
    <cellStyle name="Accent4 17" xfId="1519"/>
    <cellStyle name="Accent4 18" xfId="1520"/>
    <cellStyle name="Accent4 19" xfId="1521"/>
    <cellStyle name="Accent4 2" xfId="1522"/>
    <cellStyle name="Accent4 2 10" xfId="1523"/>
    <cellStyle name="Accent4 2 2" xfId="1524"/>
    <cellStyle name="Accent4 2 3" xfId="1525"/>
    <cellStyle name="Accent4 2 4" xfId="1526"/>
    <cellStyle name="Accent4 2 5" xfId="1527"/>
    <cellStyle name="Accent4 2 6" xfId="1528"/>
    <cellStyle name="Accent4 2 7" xfId="1529"/>
    <cellStyle name="Accent4 2 8" xfId="1530"/>
    <cellStyle name="Accent4 2 9" xfId="1531"/>
    <cellStyle name="Accent4 20" xfId="1532"/>
    <cellStyle name="Accent4 21" xfId="1533"/>
    <cellStyle name="Accent4 22" xfId="1534"/>
    <cellStyle name="Accent4 23" xfId="1535"/>
    <cellStyle name="Accent4 24" xfId="1536"/>
    <cellStyle name="Accent4 25" xfId="1537"/>
    <cellStyle name="Accent4 26" xfId="1538"/>
    <cellStyle name="Accent4 27" xfId="1539"/>
    <cellStyle name="Accent4 28" xfId="1540"/>
    <cellStyle name="Accent4 29" xfId="1541"/>
    <cellStyle name="Accent4 3" xfId="1542"/>
    <cellStyle name="Accent4 3 2" xfId="1543"/>
    <cellStyle name="Accent4 3 3" xfId="1544"/>
    <cellStyle name="Accent4 3 4" xfId="1545"/>
    <cellStyle name="Accent4 3 5" xfId="1546"/>
    <cellStyle name="Accent4 30" xfId="1547"/>
    <cellStyle name="Accent4 31" xfId="1548"/>
    <cellStyle name="Accent4 32" xfId="1549"/>
    <cellStyle name="Accent4 33" xfId="1550"/>
    <cellStyle name="Accent4 34" xfId="1551"/>
    <cellStyle name="Accent4 35" xfId="1552"/>
    <cellStyle name="Accent4 36" xfId="1553"/>
    <cellStyle name="Accent4 37" xfId="1554"/>
    <cellStyle name="Accent4 38" xfId="1555"/>
    <cellStyle name="Accent4 39" xfId="1556"/>
    <cellStyle name="Accent4 4" xfId="1557"/>
    <cellStyle name="Accent4 40" xfId="1558"/>
    <cellStyle name="Accent4 41" xfId="1559"/>
    <cellStyle name="Accent4 42" xfId="1560"/>
    <cellStyle name="Accent4 43" xfId="1561"/>
    <cellStyle name="Accent4 5" xfId="1562"/>
    <cellStyle name="Accent4 6" xfId="1563"/>
    <cellStyle name="Accent4 7" xfId="1564"/>
    <cellStyle name="Accent4 8" xfId="1565"/>
    <cellStyle name="Accent4 9" xfId="1566"/>
    <cellStyle name="Accent5 10" xfId="1567"/>
    <cellStyle name="Accent5 11" xfId="1568"/>
    <cellStyle name="Accent5 12" xfId="1569"/>
    <cellStyle name="Accent5 13" xfId="1570"/>
    <cellStyle name="Accent5 14" xfId="1571"/>
    <cellStyle name="Accent5 15" xfId="1572"/>
    <cellStyle name="Accent5 16" xfId="1573"/>
    <cellStyle name="Accent5 17" xfId="1574"/>
    <cellStyle name="Accent5 18" xfId="1575"/>
    <cellStyle name="Accent5 19" xfId="1576"/>
    <cellStyle name="Accent5 2" xfId="1577"/>
    <cellStyle name="Accent5 2 10" xfId="1578"/>
    <cellStyle name="Accent5 2 2" xfId="1579"/>
    <cellStyle name="Accent5 2 3" xfId="1580"/>
    <cellStyle name="Accent5 2 4" xfId="1581"/>
    <cellStyle name="Accent5 2 5" xfId="1582"/>
    <cellStyle name="Accent5 2 6" xfId="1583"/>
    <cellStyle name="Accent5 2 7" xfId="1584"/>
    <cellStyle name="Accent5 2 8" xfId="1585"/>
    <cellStyle name="Accent5 2 9" xfId="1586"/>
    <cellStyle name="Accent5 20" xfId="1587"/>
    <cellStyle name="Accent5 21" xfId="1588"/>
    <cellStyle name="Accent5 22" xfId="1589"/>
    <cellStyle name="Accent5 23" xfId="1590"/>
    <cellStyle name="Accent5 24" xfId="1591"/>
    <cellStyle name="Accent5 25" xfId="1592"/>
    <cellStyle name="Accent5 26" xfId="1593"/>
    <cellStyle name="Accent5 27" xfId="1594"/>
    <cellStyle name="Accent5 28" xfId="1595"/>
    <cellStyle name="Accent5 29" xfId="1596"/>
    <cellStyle name="Accent5 3" xfId="1597"/>
    <cellStyle name="Accent5 3 2" xfId="1598"/>
    <cellStyle name="Accent5 30" xfId="1599"/>
    <cellStyle name="Accent5 31" xfId="1600"/>
    <cellStyle name="Accent5 32" xfId="1601"/>
    <cellStyle name="Accent5 33" xfId="1602"/>
    <cellStyle name="Accent5 34" xfId="1603"/>
    <cellStyle name="Accent5 35" xfId="1604"/>
    <cellStyle name="Accent5 36" xfId="1605"/>
    <cellStyle name="Accent5 37" xfId="1606"/>
    <cellStyle name="Accent5 38" xfId="1607"/>
    <cellStyle name="Accent5 39" xfId="1608"/>
    <cellStyle name="Accent5 4" xfId="1609"/>
    <cellStyle name="Accent5 40" xfId="1610"/>
    <cellStyle name="Accent5 41" xfId="1611"/>
    <cellStyle name="Accent5 42" xfId="1612"/>
    <cellStyle name="Accent5 43" xfId="1613"/>
    <cellStyle name="Accent5 5" xfId="1614"/>
    <cellStyle name="Accent5 6" xfId="1615"/>
    <cellStyle name="Accent5 7" xfId="1616"/>
    <cellStyle name="Accent5 8" xfId="1617"/>
    <cellStyle name="Accent5 9" xfId="1618"/>
    <cellStyle name="Accent6 10" xfId="1619"/>
    <cellStyle name="Accent6 11" xfId="1620"/>
    <cellStyle name="Accent6 12" xfId="1621"/>
    <cellStyle name="Accent6 13" xfId="1622"/>
    <cellStyle name="Accent6 14" xfId="1623"/>
    <cellStyle name="Accent6 15" xfId="1624"/>
    <cellStyle name="Accent6 16" xfId="1625"/>
    <cellStyle name="Accent6 17" xfId="1626"/>
    <cellStyle name="Accent6 18" xfId="1627"/>
    <cellStyle name="Accent6 19" xfId="1628"/>
    <cellStyle name="Accent6 2" xfId="1629"/>
    <cellStyle name="Accent6 2 10" xfId="1630"/>
    <cellStyle name="Accent6 2 2" xfId="1631"/>
    <cellStyle name="Accent6 2 3" xfId="1632"/>
    <cellStyle name="Accent6 2 4" xfId="1633"/>
    <cellStyle name="Accent6 2 5" xfId="1634"/>
    <cellStyle name="Accent6 2 6" xfId="1635"/>
    <cellStyle name="Accent6 2 7" xfId="1636"/>
    <cellStyle name="Accent6 2 8" xfId="1637"/>
    <cellStyle name="Accent6 2 9" xfId="1638"/>
    <cellStyle name="Accent6 20" xfId="1639"/>
    <cellStyle name="Accent6 21" xfId="1640"/>
    <cellStyle name="Accent6 22" xfId="1641"/>
    <cellStyle name="Accent6 23" xfId="1642"/>
    <cellStyle name="Accent6 24" xfId="1643"/>
    <cellStyle name="Accent6 25" xfId="1644"/>
    <cellStyle name="Accent6 26" xfId="1645"/>
    <cellStyle name="Accent6 27" xfId="1646"/>
    <cellStyle name="Accent6 28" xfId="1647"/>
    <cellStyle name="Accent6 29" xfId="1648"/>
    <cellStyle name="Accent6 3" xfId="1649"/>
    <cellStyle name="Accent6 3 2" xfId="1650"/>
    <cellStyle name="Accent6 3 3" xfId="1651"/>
    <cellStyle name="Accent6 3 4" xfId="1652"/>
    <cellStyle name="Accent6 3 5" xfId="1653"/>
    <cellStyle name="Accent6 30" xfId="1654"/>
    <cellStyle name="Accent6 31" xfId="1655"/>
    <cellStyle name="Accent6 32" xfId="1656"/>
    <cellStyle name="Accent6 33" xfId="1657"/>
    <cellStyle name="Accent6 34" xfId="1658"/>
    <cellStyle name="Accent6 35" xfId="1659"/>
    <cellStyle name="Accent6 36" xfId="1660"/>
    <cellStyle name="Accent6 37" xfId="1661"/>
    <cellStyle name="Accent6 38" xfId="1662"/>
    <cellStyle name="Accent6 39" xfId="1663"/>
    <cellStyle name="Accent6 4" xfId="1664"/>
    <cellStyle name="Accent6 40" xfId="1665"/>
    <cellStyle name="Accent6 41" xfId="1666"/>
    <cellStyle name="Accent6 42" xfId="1667"/>
    <cellStyle name="Accent6 43" xfId="1668"/>
    <cellStyle name="Accent6 5" xfId="1669"/>
    <cellStyle name="Accent6 6" xfId="1670"/>
    <cellStyle name="Accent6 7" xfId="1671"/>
    <cellStyle name="Accent6 8" xfId="1672"/>
    <cellStyle name="Accent6 9" xfId="1673"/>
    <cellStyle name="AggblueBoldCels" xfId="1674"/>
    <cellStyle name="AggblueCels" xfId="1675"/>
    <cellStyle name="AggBoldCells" xfId="1676"/>
    <cellStyle name="AggCels" xfId="1677"/>
    <cellStyle name="AggGreen" xfId="1678"/>
    <cellStyle name="AggGreen12" xfId="1679"/>
    <cellStyle name="AggOrange" xfId="1680"/>
    <cellStyle name="AggOrange9" xfId="1681"/>
    <cellStyle name="AggOrangeLB_2x" xfId="1682"/>
    <cellStyle name="AggOrangeLBorder" xfId="1683"/>
    <cellStyle name="AggOrangeRBorder" xfId="1684"/>
    <cellStyle name="Akzent1" xfId="1685"/>
    <cellStyle name="Akzent2" xfId="1686"/>
    <cellStyle name="Akzent3" xfId="1687"/>
    <cellStyle name="Akzent4" xfId="1688"/>
    <cellStyle name="Akzent5" xfId="1689"/>
    <cellStyle name="Akzent6" xfId="1690"/>
    <cellStyle name="Ausgabe" xfId="1691"/>
    <cellStyle name="Bad 10" xfId="1692"/>
    <cellStyle name="Bad 11" xfId="1693"/>
    <cellStyle name="Bad 12" xfId="1694"/>
    <cellStyle name="Bad 13" xfId="1695"/>
    <cellStyle name="Bad 14" xfId="1696"/>
    <cellStyle name="Bad 15" xfId="1697"/>
    <cellStyle name="Bad 16" xfId="1698"/>
    <cellStyle name="Bad 17" xfId="1699"/>
    <cellStyle name="Bad 18" xfId="1700"/>
    <cellStyle name="Bad 19" xfId="1701"/>
    <cellStyle name="Bad 2" xfId="1702"/>
    <cellStyle name="Bad 2 10" xfId="1703"/>
    <cellStyle name="Bad 2 2" xfId="1704"/>
    <cellStyle name="Bad 2 3" xfId="1705"/>
    <cellStyle name="Bad 2 4" xfId="1706"/>
    <cellStyle name="Bad 2 5" xfId="1707"/>
    <cellStyle name="Bad 2 6" xfId="1708"/>
    <cellStyle name="Bad 2 7" xfId="1709"/>
    <cellStyle name="Bad 2 8" xfId="1710"/>
    <cellStyle name="Bad 2 9" xfId="1711"/>
    <cellStyle name="Bad 20" xfId="1712"/>
    <cellStyle name="Bad 21" xfId="1713"/>
    <cellStyle name="Bad 22" xfId="1714"/>
    <cellStyle name="Bad 23" xfId="1715"/>
    <cellStyle name="Bad 24" xfId="1716"/>
    <cellStyle name="Bad 25" xfId="1717"/>
    <cellStyle name="Bad 26" xfId="1718"/>
    <cellStyle name="Bad 27" xfId="1719"/>
    <cellStyle name="Bad 28" xfId="1720"/>
    <cellStyle name="Bad 29" xfId="1721"/>
    <cellStyle name="Bad 3" xfId="1722"/>
    <cellStyle name="Bad 3 2" xfId="1723"/>
    <cellStyle name="Bad 3 3" xfId="1724"/>
    <cellStyle name="Bad 3 4" xfId="1725"/>
    <cellStyle name="Bad 3 5" xfId="1726"/>
    <cellStyle name="Bad 30" xfId="1727"/>
    <cellStyle name="Bad 31" xfId="1728"/>
    <cellStyle name="Bad 32" xfId="1729"/>
    <cellStyle name="Bad 33" xfId="1730"/>
    <cellStyle name="Bad 34" xfId="1731"/>
    <cellStyle name="Bad 35" xfId="1732"/>
    <cellStyle name="Bad 36" xfId="1733"/>
    <cellStyle name="Bad 37" xfId="1734"/>
    <cellStyle name="Bad 38" xfId="1735"/>
    <cellStyle name="Bad 39" xfId="1736"/>
    <cellStyle name="Bad 4" xfId="1737"/>
    <cellStyle name="Bad 40" xfId="1738"/>
    <cellStyle name="Bad 41" xfId="1739"/>
    <cellStyle name="Bad 42" xfId="1740"/>
    <cellStyle name="Bad 43" xfId="1741"/>
    <cellStyle name="Bad 44" xfId="1742"/>
    <cellStyle name="Bad 5" xfId="1743"/>
    <cellStyle name="Bad 6" xfId="1744"/>
    <cellStyle name="Bad 7" xfId="1745"/>
    <cellStyle name="Bad 8" xfId="1746"/>
    <cellStyle name="Bad 9" xfId="1747"/>
    <cellStyle name="Berechnung" xfId="1748"/>
    <cellStyle name="Bevitel" xfId="1749"/>
    <cellStyle name="Bold GHG Numbers (0.00)" xfId="1750"/>
    <cellStyle name="Calculation 10" xfId="1751"/>
    <cellStyle name="Calculation 11" xfId="1752"/>
    <cellStyle name="Calculation 12" xfId="1753"/>
    <cellStyle name="Calculation 13" xfId="1754"/>
    <cellStyle name="Calculation 14" xfId="1755"/>
    <cellStyle name="Calculation 15" xfId="1756"/>
    <cellStyle name="Calculation 16" xfId="1757"/>
    <cellStyle name="Calculation 17" xfId="1758"/>
    <cellStyle name="Calculation 18" xfId="1759"/>
    <cellStyle name="Calculation 19" xfId="1760"/>
    <cellStyle name="Calculation 2" xfId="1761"/>
    <cellStyle name="Calculation 2 10" xfId="1762"/>
    <cellStyle name="Calculation 2 2" xfId="1763"/>
    <cellStyle name="Calculation 2 3" xfId="1764"/>
    <cellStyle name="Calculation 2 4" xfId="1765"/>
    <cellStyle name="Calculation 2 5" xfId="1766"/>
    <cellStyle name="Calculation 2 6" xfId="1767"/>
    <cellStyle name="Calculation 2 7" xfId="1768"/>
    <cellStyle name="Calculation 2 8" xfId="1769"/>
    <cellStyle name="Calculation 2 9" xfId="1770"/>
    <cellStyle name="Calculation 20" xfId="1771"/>
    <cellStyle name="Calculation 21" xfId="1772"/>
    <cellStyle name="Calculation 22" xfId="1773"/>
    <cellStyle name="Calculation 23" xfId="1774"/>
    <cellStyle name="Calculation 24" xfId="1775"/>
    <cellStyle name="Calculation 25" xfId="1776"/>
    <cellStyle name="Calculation 26" xfId="1777"/>
    <cellStyle name="Calculation 27" xfId="1778"/>
    <cellStyle name="Calculation 28" xfId="1779"/>
    <cellStyle name="Calculation 29" xfId="1780"/>
    <cellStyle name="Calculation 3" xfId="1781"/>
    <cellStyle name="Calculation 3 2" xfId="1782"/>
    <cellStyle name="Calculation 3 3" xfId="1783"/>
    <cellStyle name="Calculation 3 4" xfId="1784"/>
    <cellStyle name="Calculation 3 5" xfId="1785"/>
    <cellStyle name="Calculation 30" xfId="1786"/>
    <cellStyle name="Calculation 31" xfId="1787"/>
    <cellStyle name="Calculation 32" xfId="1788"/>
    <cellStyle name="Calculation 33" xfId="1789"/>
    <cellStyle name="Calculation 34" xfId="1790"/>
    <cellStyle name="Calculation 35" xfId="1791"/>
    <cellStyle name="Calculation 36" xfId="1792"/>
    <cellStyle name="Calculation 37" xfId="1793"/>
    <cellStyle name="Calculation 38" xfId="1794"/>
    <cellStyle name="Calculation 39" xfId="1795"/>
    <cellStyle name="Calculation 4" xfId="1796"/>
    <cellStyle name="Calculation 40" xfId="1797"/>
    <cellStyle name="Calculation 41" xfId="1798"/>
    <cellStyle name="Calculation 42" xfId="1799"/>
    <cellStyle name="Calculation 43" xfId="1800"/>
    <cellStyle name="Calculation 5" xfId="1801"/>
    <cellStyle name="Calculation 6" xfId="1802"/>
    <cellStyle name="Calculation 7" xfId="1803"/>
    <cellStyle name="Calculation 8" xfId="1804"/>
    <cellStyle name="Calculation 9" xfId="1805"/>
    <cellStyle name="Check Cell 10" xfId="1806"/>
    <cellStyle name="Check Cell 11" xfId="1807"/>
    <cellStyle name="Check Cell 12" xfId="1808"/>
    <cellStyle name="Check Cell 13" xfId="1809"/>
    <cellStyle name="Check Cell 14" xfId="1810"/>
    <cellStyle name="Check Cell 15" xfId="1811"/>
    <cellStyle name="Check Cell 16" xfId="1812"/>
    <cellStyle name="Check Cell 17" xfId="1813"/>
    <cellStyle name="Check Cell 18" xfId="1814"/>
    <cellStyle name="Check Cell 19" xfId="1815"/>
    <cellStyle name="Check Cell 2" xfId="1816"/>
    <cellStyle name="Check Cell 2 10" xfId="1817"/>
    <cellStyle name="Check Cell 2 2" xfId="1818"/>
    <cellStyle name="Check Cell 2 3" xfId="1819"/>
    <cellStyle name="Check Cell 2 4" xfId="1820"/>
    <cellStyle name="Check Cell 2 5" xfId="1821"/>
    <cellStyle name="Check Cell 2 6" xfId="1822"/>
    <cellStyle name="Check Cell 2 7" xfId="1823"/>
    <cellStyle name="Check Cell 2 8" xfId="1824"/>
    <cellStyle name="Check Cell 2 9" xfId="1825"/>
    <cellStyle name="Check Cell 20" xfId="1826"/>
    <cellStyle name="Check Cell 21" xfId="1827"/>
    <cellStyle name="Check Cell 22" xfId="1828"/>
    <cellStyle name="Check Cell 23" xfId="1829"/>
    <cellStyle name="Check Cell 24" xfId="1830"/>
    <cellStyle name="Check Cell 25" xfId="1831"/>
    <cellStyle name="Check Cell 26" xfId="1832"/>
    <cellStyle name="Check Cell 27" xfId="1833"/>
    <cellStyle name="Check Cell 28" xfId="1834"/>
    <cellStyle name="Check Cell 29" xfId="1835"/>
    <cellStyle name="Check Cell 3" xfId="1836"/>
    <cellStyle name="Check Cell 3 2" xfId="1837"/>
    <cellStyle name="Check Cell 30" xfId="1838"/>
    <cellStyle name="Check Cell 31" xfId="1839"/>
    <cellStyle name="Check Cell 32" xfId="1840"/>
    <cellStyle name="Check Cell 33" xfId="1841"/>
    <cellStyle name="Check Cell 34" xfId="1842"/>
    <cellStyle name="Check Cell 35" xfId="1843"/>
    <cellStyle name="Check Cell 36" xfId="1844"/>
    <cellStyle name="Check Cell 37" xfId="1845"/>
    <cellStyle name="Check Cell 38" xfId="1846"/>
    <cellStyle name="Check Cell 39" xfId="1847"/>
    <cellStyle name="Check Cell 4" xfId="1848"/>
    <cellStyle name="Check Cell 40" xfId="1849"/>
    <cellStyle name="Check Cell 41" xfId="1850"/>
    <cellStyle name="Check Cell 42" xfId="1851"/>
    <cellStyle name="Check Cell 43" xfId="1852"/>
    <cellStyle name="Check Cell 5" xfId="1853"/>
    <cellStyle name="Check Cell 6" xfId="1854"/>
    <cellStyle name="Check Cell 7" xfId="1855"/>
    <cellStyle name="Check Cell 8" xfId="1856"/>
    <cellStyle name="Check Cell 9" xfId="1857"/>
    <cellStyle name="Cím" xfId="1858"/>
    <cellStyle name="Címsor 1" xfId="1859"/>
    <cellStyle name="Címsor 2" xfId="1860"/>
    <cellStyle name="Címsor 3" xfId="1861"/>
    <cellStyle name="Címsor 4" xfId="1862"/>
    <cellStyle name="coin" xfId="1863"/>
    <cellStyle name="Comma [0] 2 10" xfId="1864"/>
    <cellStyle name="Comma [0] 2 10 2" xfId="1865"/>
    <cellStyle name="Comma [0] 2 10 3" xfId="1866"/>
    <cellStyle name="Comma [0] 2 10 4" xfId="1867"/>
    <cellStyle name="Comma [0] 2 2" xfId="1868"/>
    <cellStyle name="Comma [0] 2 2 2" xfId="1869"/>
    <cellStyle name="Comma [0] 2 2 3" xfId="1870"/>
    <cellStyle name="Comma [0] 2 2 4" xfId="1871"/>
    <cellStyle name="Comma [0] 2 3" xfId="1872"/>
    <cellStyle name="Comma [0] 2 3 2" xfId="1873"/>
    <cellStyle name="Comma [0] 2 3 3" xfId="1874"/>
    <cellStyle name="Comma [0] 2 3 4" xfId="1875"/>
    <cellStyle name="Comma [0] 2 4" xfId="1876"/>
    <cellStyle name="Comma [0] 2 4 2" xfId="1877"/>
    <cellStyle name="Comma [0] 2 4 3" xfId="1878"/>
    <cellStyle name="Comma [0] 2 4 4" xfId="1879"/>
    <cellStyle name="Comma [0] 2 5" xfId="1880"/>
    <cellStyle name="Comma [0] 2 5 2" xfId="1881"/>
    <cellStyle name="Comma [0] 2 5 3" xfId="1882"/>
    <cellStyle name="Comma [0] 2 5 4" xfId="1883"/>
    <cellStyle name="Comma [0] 2 6" xfId="1884"/>
    <cellStyle name="Comma [0] 2 6 2" xfId="1885"/>
    <cellStyle name="Comma [0] 2 6 3" xfId="1886"/>
    <cellStyle name="Comma [0] 2 6 4" xfId="1887"/>
    <cellStyle name="Comma [0] 2 7" xfId="1888"/>
    <cellStyle name="Comma [0] 2 7 2" xfId="1889"/>
    <cellStyle name="Comma [0] 2 7 3" xfId="1890"/>
    <cellStyle name="Comma [0] 2 7 4" xfId="1891"/>
    <cellStyle name="Comma [0] 2 8" xfId="1892"/>
    <cellStyle name="Comma [0] 2 8 2" xfId="1893"/>
    <cellStyle name="Comma [0] 2 8 3" xfId="1894"/>
    <cellStyle name="Comma [0] 2 8 4" xfId="1895"/>
    <cellStyle name="Comma [0] 2 9" xfId="1896"/>
    <cellStyle name="Comma [0] 2 9 2" xfId="1897"/>
    <cellStyle name="Comma [0] 2 9 3" xfId="1898"/>
    <cellStyle name="Comma [0] 2 9 4" xfId="1899"/>
    <cellStyle name="Comma 10" xfId="1900"/>
    <cellStyle name="Comma 10 2" xfId="1901"/>
    <cellStyle name="Comma 10 2 10" xfId="1902"/>
    <cellStyle name="Comma 10 2 10 2" xfId="1903"/>
    <cellStyle name="Comma 10 2 10 3" xfId="1904"/>
    <cellStyle name="Comma 10 2 10 4" xfId="1905"/>
    <cellStyle name="Comma 10 2 11" xfId="1906"/>
    <cellStyle name="Comma 10 2 11 2" xfId="1907"/>
    <cellStyle name="Comma 10 2 11 3" xfId="1908"/>
    <cellStyle name="Comma 10 2 11 4" xfId="1909"/>
    <cellStyle name="Comma 10 2 12" xfId="1910"/>
    <cellStyle name="Comma 10 2 12 2" xfId="1911"/>
    <cellStyle name="Comma 10 2 12 3" xfId="1912"/>
    <cellStyle name="Comma 10 2 12 4" xfId="1913"/>
    <cellStyle name="Comma 10 2 13" xfId="1914"/>
    <cellStyle name="Comma 10 2 13 2" xfId="1915"/>
    <cellStyle name="Comma 10 2 13 3" xfId="1916"/>
    <cellStyle name="Comma 10 2 13 4" xfId="1917"/>
    <cellStyle name="Comma 10 2 14" xfId="1918"/>
    <cellStyle name="Comma 10 2 14 2" xfId="1919"/>
    <cellStyle name="Comma 10 2 14 3" xfId="1920"/>
    <cellStyle name="Comma 10 2 14 4" xfId="1921"/>
    <cellStyle name="Comma 10 2 15" xfId="1922"/>
    <cellStyle name="Comma 10 2 15 2" xfId="1923"/>
    <cellStyle name="Comma 10 2 15 3" xfId="1924"/>
    <cellStyle name="Comma 10 2 15 4" xfId="1925"/>
    <cellStyle name="Comma 10 2 16" xfId="1926"/>
    <cellStyle name="Comma 10 2 16 2" xfId="1927"/>
    <cellStyle name="Comma 10 2 16 3" xfId="1928"/>
    <cellStyle name="Comma 10 2 16 4" xfId="1929"/>
    <cellStyle name="Comma 10 2 17" xfId="1930"/>
    <cellStyle name="Comma 10 2 17 2" xfId="1931"/>
    <cellStyle name="Comma 10 2 17 3" xfId="1932"/>
    <cellStyle name="Comma 10 2 17 4" xfId="1933"/>
    <cellStyle name="Comma 10 2 18" xfId="1934"/>
    <cellStyle name="Comma 10 2 19" xfId="1935"/>
    <cellStyle name="Comma 10 2 2" xfId="1936"/>
    <cellStyle name="Comma 10 2 2 2" xfId="1937"/>
    <cellStyle name="Comma 10 2 2 3" xfId="1938"/>
    <cellStyle name="Comma 10 2 2 4" xfId="1939"/>
    <cellStyle name="Comma 10 2 20" xfId="1940"/>
    <cellStyle name="Comma 10 2 3" xfId="1941"/>
    <cellStyle name="Comma 10 2 3 2" xfId="1942"/>
    <cellStyle name="Comma 10 2 3 3" xfId="1943"/>
    <cellStyle name="Comma 10 2 3 4" xfId="1944"/>
    <cellStyle name="Comma 10 2 4" xfId="1945"/>
    <cellStyle name="Comma 10 2 4 2" xfId="1946"/>
    <cellStyle name="Comma 10 2 4 3" xfId="1947"/>
    <cellStyle name="Comma 10 2 4 4" xfId="1948"/>
    <cellStyle name="Comma 10 2 5" xfId="1949"/>
    <cellStyle name="Comma 10 2 5 2" xfId="1950"/>
    <cellStyle name="Comma 10 2 5 3" xfId="1951"/>
    <cellStyle name="Comma 10 2 5 4" xfId="1952"/>
    <cellStyle name="Comma 10 2 6" xfId="1953"/>
    <cellStyle name="Comma 10 2 6 2" xfId="1954"/>
    <cellStyle name="Comma 10 2 6 3" xfId="1955"/>
    <cellStyle name="Comma 10 2 6 4" xfId="1956"/>
    <cellStyle name="Comma 10 2 7" xfId="1957"/>
    <cellStyle name="Comma 10 2 7 2" xfId="1958"/>
    <cellStyle name="Comma 10 2 7 3" xfId="1959"/>
    <cellStyle name="Comma 10 2 7 4" xfId="1960"/>
    <cellStyle name="Comma 10 2 8" xfId="1961"/>
    <cellStyle name="Comma 10 2 8 2" xfId="1962"/>
    <cellStyle name="Comma 10 2 8 3" xfId="1963"/>
    <cellStyle name="Comma 10 2 8 4" xfId="1964"/>
    <cellStyle name="Comma 10 2 9" xfId="1965"/>
    <cellStyle name="Comma 10 2 9 2" xfId="1966"/>
    <cellStyle name="Comma 10 2 9 3" xfId="1967"/>
    <cellStyle name="Comma 10 2 9 4" xfId="1968"/>
    <cellStyle name="Comma 10 3" xfId="1969"/>
    <cellStyle name="Comma 10 3 10" xfId="1970"/>
    <cellStyle name="Comma 10 3 10 2" xfId="1971"/>
    <cellStyle name="Comma 10 3 10 3" xfId="1972"/>
    <cellStyle name="Comma 10 3 10 4" xfId="1973"/>
    <cellStyle name="Comma 10 3 11" xfId="1974"/>
    <cellStyle name="Comma 10 3 11 2" xfId="1975"/>
    <cellStyle name="Comma 10 3 11 3" xfId="1976"/>
    <cellStyle name="Comma 10 3 11 4" xfId="1977"/>
    <cellStyle name="Comma 10 3 12" xfId="1978"/>
    <cellStyle name="Comma 10 3 12 2" xfId="1979"/>
    <cellStyle name="Comma 10 3 12 3" xfId="1980"/>
    <cellStyle name="Comma 10 3 12 4" xfId="1981"/>
    <cellStyle name="Comma 10 3 13" xfId="1982"/>
    <cellStyle name="Comma 10 3 13 2" xfId="1983"/>
    <cellStyle name="Comma 10 3 13 3" xfId="1984"/>
    <cellStyle name="Comma 10 3 13 4" xfId="1985"/>
    <cellStyle name="Comma 10 3 14" xfId="1986"/>
    <cellStyle name="Comma 10 3 14 2" xfId="1987"/>
    <cellStyle name="Comma 10 3 14 3" xfId="1988"/>
    <cellStyle name="Comma 10 3 14 4" xfId="1989"/>
    <cellStyle name="Comma 10 3 15" xfId="1990"/>
    <cellStyle name="Comma 10 3 15 2" xfId="1991"/>
    <cellStyle name="Comma 10 3 15 3" xfId="1992"/>
    <cellStyle name="Comma 10 3 15 4" xfId="1993"/>
    <cellStyle name="Comma 10 3 16" xfId="1994"/>
    <cellStyle name="Comma 10 3 16 2" xfId="1995"/>
    <cellStyle name="Comma 10 3 16 3" xfId="1996"/>
    <cellStyle name="Comma 10 3 16 4" xfId="1997"/>
    <cellStyle name="Comma 10 3 17" xfId="1998"/>
    <cellStyle name="Comma 10 3 17 2" xfId="1999"/>
    <cellStyle name="Comma 10 3 17 3" xfId="2000"/>
    <cellStyle name="Comma 10 3 17 4" xfId="2001"/>
    <cellStyle name="Comma 10 3 18" xfId="2002"/>
    <cellStyle name="Comma 10 3 19" xfId="2003"/>
    <cellStyle name="Comma 10 3 2" xfId="2004"/>
    <cellStyle name="Comma 10 3 2 2" xfId="2005"/>
    <cellStyle name="Comma 10 3 2 3" xfId="2006"/>
    <cellStyle name="Comma 10 3 2 4" xfId="2007"/>
    <cellStyle name="Comma 10 3 20" xfId="2008"/>
    <cellStyle name="Comma 10 3 3" xfId="2009"/>
    <cellStyle name="Comma 10 3 3 2" xfId="2010"/>
    <cellStyle name="Comma 10 3 3 3" xfId="2011"/>
    <cellStyle name="Comma 10 3 3 4" xfId="2012"/>
    <cellStyle name="Comma 10 3 4" xfId="2013"/>
    <cellStyle name="Comma 10 3 4 2" xfId="2014"/>
    <cellStyle name="Comma 10 3 4 3" xfId="2015"/>
    <cellStyle name="Comma 10 3 4 4" xfId="2016"/>
    <cellStyle name="Comma 10 3 5" xfId="2017"/>
    <cellStyle name="Comma 10 3 5 2" xfId="2018"/>
    <cellStyle name="Comma 10 3 5 3" xfId="2019"/>
    <cellStyle name="Comma 10 3 5 4" xfId="2020"/>
    <cellStyle name="Comma 10 3 6" xfId="2021"/>
    <cellStyle name="Comma 10 3 6 2" xfId="2022"/>
    <cellStyle name="Comma 10 3 6 3" xfId="2023"/>
    <cellStyle name="Comma 10 3 6 4" xfId="2024"/>
    <cellStyle name="Comma 10 3 7" xfId="2025"/>
    <cellStyle name="Comma 10 3 7 2" xfId="2026"/>
    <cellStyle name="Comma 10 3 7 3" xfId="2027"/>
    <cellStyle name="Comma 10 3 7 4" xfId="2028"/>
    <cellStyle name="Comma 10 3 8" xfId="2029"/>
    <cellStyle name="Comma 10 3 8 2" xfId="2030"/>
    <cellStyle name="Comma 10 3 8 3" xfId="2031"/>
    <cellStyle name="Comma 10 3 8 4" xfId="2032"/>
    <cellStyle name="Comma 10 3 9" xfId="2033"/>
    <cellStyle name="Comma 10 3 9 2" xfId="2034"/>
    <cellStyle name="Comma 10 3 9 3" xfId="2035"/>
    <cellStyle name="Comma 10 3 9 4" xfId="2036"/>
    <cellStyle name="Comma 10 4" xfId="2037"/>
    <cellStyle name="Comma 10 4 10" xfId="2038"/>
    <cellStyle name="Comma 10 4 10 2" xfId="2039"/>
    <cellStyle name="Comma 10 4 10 3" xfId="2040"/>
    <cellStyle name="Comma 10 4 10 4" xfId="2041"/>
    <cellStyle name="Comma 10 4 11" xfId="2042"/>
    <cellStyle name="Comma 10 4 11 2" xfId="2043"/>
    <cellStyle name="Comma 10 4 11 3" xfId="2044"/>
    <cellStyle name="Comma 10 4 11 4" xfId="2045"/>
    <cellStyle name="Comma 10 4 12" xfId="2046"/>
    <cellStyle name="Comma 10 4 12 2" xfId="2047"/>
    <cellStyle name="Comma 10 4 12 3" xfId="2048"/>
    <cellStyle name="Comma 10 4 12 4" xfId="2049"/>
    <cellStyle name="Comma 10 4 13" xfId="2050"/>
    <cellStyle name="Comma 10 4 13 2" xfId="2051"/>
    <cellStyle name="Comma 10 4 13 3" xfId="2052"/>
    <cellStyle name="Comma 10 4 13 4" xfId="2053"/>
    <cellStyle name="Comma 10 4 14" xfId="2054"/>
    <cellStyle name="Comma 10 4 14 2" xfId="2055"/>
    <cellStyle name="Comma 10 4 14 3" xfId="2056"/>
    <cellStyle name="Comma 10 4 14 4" xfId="2057"/>
    <cellStyle name="Comma 10 4 15" xfId="2058"/>
    <cellStyle name="Comma 10 4 15 2" xfId="2059"/>
    <cellStyle name="Comma 10 4 15 3" xfId="2060"/>
    <cellStyle name="Comma 10 4 15 4" xfId="2061"/>
    <cellStyle name="Comma 10 4 16" xfId="2062"/>
    <cellStyle name="Comma 10 4 16 2" xfId="2063"/>
    <cellStyle name="Comma 10 4 16 3" xfId="2064"/>
    <cellStyle name="Comma 10 4 16 4" xfId="2065"/>
    <cellStyle name="Comma 10 4 17" xfId="2066"/>
    <cellStyle name="Comma 10 4 17 2" xfId="2067"/>
    <cellStyle name="Comma 10 4 17 3" xfId="2068"/>
    <cellStyle name="Comma 10 4 17 4" xfId="2069"/>
    <cellStyle name="Comma 10 4 18" xfId="2070"/>
    <cellStyle name="Comma 10 4 19" xfId="2071"/>
    <cellStyle name="Comma 10 4 2" xfId="2072"/>
    <cellStyle name="Comma 10 4 2 2" xfId="2073"/>
    <cellStyle name="Comma 10 4 2 3" xfId="2074"/>
    <cellStyle name="Comma 10 4 2 4" xfId="2075"/>
    <cellStyle name="Comma 10 4 20" xfId="2076"/>
    <cellStyle name="Comma 10 4 3" xfId="2077"/>
    <cellStyle name="Comma 10 4 3 2" xfId="2078"/>
    <cellStyle name="Comma 10 4 3 3" xfId="2079"/>
    <cellStyle name="Comma 10 4 3 4" xfId="2080"/>
    <cellStyle name="Comma 10 4 4" xfId="2081"/>
    <cellStyle name="Comma 10 4 4 2" xfId="2082"/>
    <cellStyle name="Comma 10 4 4 3" xfId="2083"/>
    <cellStyle name="Comma 10 4 4 4" xfId="2084"/>
    <cellStyle name="Comma 10 4 5" xfId="2085"/>
    <cellStyle name="Comma 10 4 5 2" xfId="2086"/>
    <cellStyle name="Comma 10 4 5 3" xfId="2087"/>
    <cellStyle name="Comma 10 4 5 4" xfId="2088"/>
    <cellStyle name="Comma 10 4 6" xfId="2089"/>
    <cellStyle name="Comma 10 4 6 2" xfId="2090"/>
    <cellStyle name="Comma 10 4 6 3" xfId="2091"/>
    <cellStyle name="Comma 10 4 6 4" xfId="2092"/>
    <cellStyle name="Comma 10 4 7" xfId="2093"/>
    <cellStyle name="Comma 10 4 7 2" xfId="2094"/>
    <cellStyle name="Comma 10 4 7 3" xfId="2095"/>
    <cellStyle name="Comma 10 4 7 4" xfId="2096"/>
    <cellStyle name="Comma 10 4 8" xfId="2097"/>
    <cellStyle name="Comma 10 4 8 2" xfId="2098"/>
    <cellStyle name="Comma 10 4 8 3" xfId="2099"/>
    <cellStyle name="Comma 10 4 8 4" xfId="2100"/>
    <cellStyle name="Comma 10 4 9" xfId="2101"/>
    <cellStyle name="Comma 10 4 9 2" xfId="2102"/>
    <cellStyle name="Comma 10 4 9 3" xfId="2103"/>
    <cellStyle name="Comma 10 4 9 4" xfId="2104"/>
    <cellStyle name="Comma 10 5" xfId="2105"/>
    <cellStyle name="Comma 10 5 10" xfId="2106"/>
    <cellStyle name="Comma 10 5 10 2" xfId="2107"/>
    <cellStyle name="Comma 10 5 10 3" xfId="2108"/>
    <cellStyle name="Comma 10 5 10 4" xfId="2109"/>
    <cellStyle name="Comma 10 5 11" xfId="2110"/>
    <cellStyle name="Comma 10 5 11 2" xfId="2111"/>
    <cellStyle name="Comma 10 5 11 3" xfId="2112"/>
    <cellStyle name="Comma 10 5 11 4" xfId="2113"/>
    <cellStyle name="Comma 10 5 12" xfId="2114"/>
    <cellStyle name="Comma 10 5 12 2" xfId="2115"/>
    <cellStyle name="Comma 10 5 12 3" xfId="2116"/>
    <cellStyle name="Comma 10 5 12 4" xfId="2117"/>
    <cellStyle name="Comma 10 5 13" xfId="2118"/>
    <cellStyle name="Comma 10 5 13 2" xfId="2119"/>
    <cellStyle name="Comma 10 5 13 3" xfId="2120"/>
    <cellStyle name="Comma 10 5 13 4" xfId="2121"/>
    <cellStyle name="Comma 10 5 14" xfId="2122"/>
    <cellStyle name="Comma 10 5 14 2" xfId="2123"/>
    <cellStyle name="Comma 10 5 14 3" xfId="2124"/>
    <cellStyle name="Comma 10 5 14 4" xfId="2125"/>
    <cellStyle name="Comma 10 5 15" xfId="2126"/>
    <cellStyle name="Comma 10 5 15 2" xfId="2127"/>
    <cellStyle name="Comma 10 5 15 3" xfId="2128"/>
    <cellStyle name="Comma 10 5 15 4" xfId="2129"/>
    <cellStyle name="Comma 10 5 16" xfId="2130"/>
    <cellStyle name="Comma 10 5 16 2" xfId="2131"/>
    <cellStyle name="Comma 10 5 16 3" xfId="2132"/>
    <cellStyle name="Comma 10 5 16 4" xfId="2133"/>
    <cellStyle name="Comma 10 5 17" xfId="2134"/>
    <cellStyle name="Comma 10 5 17 2" xfId="2135"/>
    <cellStyle name="Comma 10 5 17 3" xfId="2136"/>
    <cellStyle name="Comma 10 5 17 4" xfId="2137"/>
    <cellStyle name="Comma 10 5 18" xfId="2138"/>
    <cellStyle name="Comma 10 5 19" xfId="2139"/>
    <cellStyle name="Comma 10 5 2" xfId="2140"/>
    <cellStyle name="Comma 10 5 2 2" xfId="2141"/>
    <cellStyle name="Comma 10 5 2 3" xfId="2142"/>
    <cellStyle name="Comma 10 5 2 4" xfId="2143"/>
    <cellStyle name="Comma 10 5 20" xfId="2144"/>
    <cellStyle name="Comma 10 5 3" xfId="2145"/>
    <cellStyle name="Comma 10 5 3 2" xfId="2146"/>
    <cellStyle name="Comma 10 5 3 3" xfId="2147"/>
    <cellStyle name="Comma 10 5 3 4" xfId="2148"/>
    <cellStyle name="Comma 10 5 4" xfId="2149"/>
    <cellStyle name="Comma 10 5 4 2" xfId="2150"/>
    <cellStyle name="Comma 10 5 4 3" xfId="2151"/>
    <cellStyle name="Comma 10 5 4 4" xfId="2152"/>
    <cellStyle name="Comma 10 5 5" xfId="2153"/>
    <cellStyle name="Comma 10 5 5 2" xfId="2154"/>
    <cellStyle name="Comma 10 5 5 3" xfId="2155"/>
    <cellStyle name="Comma 10 5 5 4" xfId="2156"/>
    <cellStyle name="Comma 10 5 6" xfId="2157"/>
    <cellStyle name="Comma 10 5 6 2" xfId="2158"/>
    <cellStyle name="Comma 10 5 6 3" xfId="2159"/>
    <cellStyle name="Comma 10 5 6 4" xfId="2160"/>
    <cellStyle name="Comma 10 5 7" xfId="2161"/>
    <cellStyle name="Comma 10 5 7 2" xfId="2162"/>
    <cellStyle name="Comma 10 5 7 3" xfId="2163"/>
    <cellStyle name="Comma 10 5 7 4" xfId="2164"/>
    <cellStyle name="Comma 10 5 8" xfId="2165"/>
    <cellStyle name="Comma 10 5 8 2" xfId="2166"/>
    <cellStyle name="Comma 10 5 8 3" xfId="2167"/>
    <cellStyle name="Comma 10 5 8 4" xfId="2168"/>
    <cellStyle name="Comma 10 5 9" xfId="2169"/>
    <cellStyle name="Comma 10 5 9 2" xfId="2170"/>
    <cellStyle name="Comma 10 5 9 3" xfId="2171"/>
    <cellStyle name="Comma 10 5 9 4" xfId="2172"/>
    <cellStyle name="Comma 10 6" xfId="2173"/>
    <cellStyle name="Comma 10 6 10" xfId="2174"/>
    <cellStyle name="Comma 10 6 10 2" xfId="2175"/>
    <cellStyle name="Comma 10 6 10 3" xfId="2176"/>
    <cellStyle name="Comma 10 6 10 4" xfId="2177"/>
    <cellStyle name="Comma 10 6 11" xfId="2178"/>
    <cellStyle name="Comma 10 6 11 2" xfId="2179"/>
    <cellStyle name="Comma 10 6 11 3" xfId="2180"/>
    <cellStyle name="Comma 10 6 11 4" xfId="2181"/>
    <cellStyle name="Comma 10 6 12" xfId="2182"/>
    <cellStyle name="Comma 10 6 12 2" xfId="2183"/>
    <cellStyle name="Comma 10 6 12 3" xfId="2184"/>
    <cellStyle name="Comma 10 6 12 4" xfId="2185"/>
    <cellStyle name="Comma 10 6 13" xfId="2186"/>
    <cellStyle name="Comma 10 6 13 2" xfId="2187"/>
    <cellStyle name="Comma 10 6 13 3" xfId="2188"/>
    <cellStyle name="Comma 10 6 13 4" xfId="2189"/>
    <cellStyle name="Comma 10 6 14" xfId="2190"/>
    <cellStyle name="Comma 10 6 14 2" xfId="2191"/>
    <cellStyle name="Comma 10 6 14 3" xfId="2192"/>
    <cellStyle name="Comma 10 6 14 4" xfId="2193"/>
    <cellStyle name="Comma 10 6 15" xfId="2194"/>
    <cellStyle name="Comma 10 6 15 2" xfId="2195"/>
    <cellStyle name="Comma 10 6 15 3" xfId="2196"/>
    <cellStyle name="Comma 10 6 15 4" xfId="2197"/>
    <cellStyle name="Comma 10 6 16" xfId="2198"/>
    <cellStyle name="Comma 10 6 16 2" xfId="2199"/>
    <cellStyle name="Comma 10 6 16 3" xfId="2200"/>
    <cellStyle name="Comma 10 6 16 4" xfId="2201"/>
    <cellStyle name="Comma 10 6 17" xfId="2202"/>
    <cellStyle name="Comma 10 6 17 2" xfId="2203"/>
    <cellStyle name="Comma 10 6 17 3" xfId="2204"/>
    <cellStyle name="Comma 10 6 17 4" xfId="2205"/>
    <cellStyle name="Comma 10 6 18" xfId="2206"/>
    <cellStyle name="Comma 10 6 19" xfId="2207"/>
    <cellStyle name="Comma 10 6 2" xfId="2208"/>
    <cellStyle name="Comma 10 6 2 2" xfId="2209"/>
    <cellStyle name="Comma 10 6 2 3" xfId="2210"/>
    <cellStyle name="Comma 10 6 2 4" xfId="2211"/>
    <cellStyle name="Comma 10 6 20" xfId="2212"/>
    <cellStyle name="Comma 10 6 3" xfId="2213"/>
    <cellStyle name="Comma 10 6 3 2" xfId="2214"/>
    <cellStyle name="Comma 10 6 3 3" xfId="2215"/>
    <cellStyle name="Comma 10 6 3 4" xfId="2216"/>
    <cellStyle name="Comma 10 6 4" xfId="2217"/>
    <cellStyle name="Comma 10 6 4 2" xfId="2218"/>
    <cellStyle name="Comma 10 6 4 3" xfId="2219"/>
    <cellStyle name="Comma 10 6 4 4" xfId="2220"/>
    <cellStyle name="Comma 10 6 5" xfId="2221"/>
    <cellStyle name="Comma 10 6 5 2" xfId="2222"/>
    <cellStyle name="Comma 10 6 5 3" xfId="2223"/>
    <cellStyle name="Comma 10 6 5 4" xfId="2224"/>
    <cellStyle name="Comma 10 6 6" xfId="2225"/>
    <cellStyle name="Comma 10 6 6 2" xfId="2226"/>
    <cellStyle name="Comma 10 6 6 3" xfId="2227"/>
    <cellStyle name="Comma 10 6 6 4" xfId="2228"/>
    <cellStyle name="Comma 10 6 7" xfId="2229"/>
    <cellStyle name="Comma 10 6 7 2" xfId="2230"/>
    <cellStyle name="Comma 10 6 7 3" xfId="2231"/>
    <cellStyle name="Comma 10 6 7 4" xfId="2232"/>
    <cellStyle name="Comma 10 6 8" xfId="2233"/>
    <cellStyle name="Comma 10 6 8 2" xfId="2234"/>
    <cellStyle name="Comma 10 6 8 3" xfId="2235"/>
    <cellStyle name="Comma 10 6 8 4" xfId="2236"/>
    <cellStyle name="Comma 10 6 9" xfId="2237"/>
    <cellStyle name="Comma 10 6 9 2" xfId="2238"/>
    <cellStyle name="Comma 10 6 9 3" xfId="2239"/>
    <cellStyle name="Comma 10 6 9 4" xfId="2240"/>
    <cellStyle name="Comma 10 7" xfId="2241"/>
    <cellStyle name="Comma 10 7 10" xfId="2242"/>
    <cellStyle name="Comma 10 7 10 2" xfId="2243"/>
    <cellStyle name="Comma 10 7 10 3" xfId="2244"/>
    <cellStyle name="Comma 10 7 10 4" xfId="2245"/>
    <cellStyle name="Comma 10 7 11" xfId="2246"/>
    <cellStyle name="Comma 10 7 11 2" xfId="2247"/>
    <cellStyle name="Comma 10 7 11 3" xfId="2248"/>
    <cellStyle name="Comma 10 7 11 4" xfId="2249"/>
    <cellStyle name="Comma 10 7 12" xfId="2250"/>
    <cellStyle name="Comma 10 7 12 2" xfId="2251"/>
    <cellStyle name="Comma 10 7 12 3" xfId="2252"/>
    <cellStyle name="Comma 10 7 12 4" xfId="2253"/>
    <cellStyle name="Comma 10 7 13" xfId="2254"/>
    <cellStyle name="Comma 10 7 13 2" xfId="2255"/>
    <cellStyle name="Comma 10 7 13 3" xfId="2256"/>
    <cellStyle name="Comma 10 7 13 4" xfId="2257"/>
    <cellStyle name="Comma 10 7 14" xfId="2258"/>
    <cellStyle name="Comma 10 7 14 2" xfId="2259"/>
    <cellStyle name="Comma 10 7 14 3" xfId="2260"/>
    <cellStyle name="Comma 10 7 14 4" xfId="2261"/>
    <cellStyle name="Comma 10 7 15" xfId="2262"/>
    <cellStyle name="Comma 10 7 15 2" xfId="2263"/>
    <cellStyle name="Comma 10 7 15 3" xfId="2264"/>
    <cellStyle name="Comma 10 7 15 4" xfId="2265"/>
    <cellStyle name="Comma 10 7 16" xfId="2266"/>
    <cellStyle name="Comma 10 7 16 2" xfId="2267"/>
    <cellStyle name="Comma 10 7 16 3" xfId="2268"/>
    <cellStyle name="Comma 10 7 16 4" xfId="2269"/>
    <cellStyle name="Comma 10 7 17" xfId="2270"/>
    <cellStyle name="Comma 10 7 17 2" xfId="2271"/>
    <cellStyle name="Comma 10 7 17 3" xfId="2272"/>
    <cellStyle name="Comma 10 7 17 4" xfId="2273"/>
    <cellStyle name="Comma 10 7 18" xfId="2274"/>
    <cellStyle name="Comma 10 7 19" xfId="2275"/>
    <cellStyle name="Comma 10 7 2" xfId="2276"/>
    <cellStyle name="Comma 10 7 2 2" xfId="2277"/>
    <cellStyle name="Comma 10 7 2 3" xfId="2278"/>
    <cellStyle name="Comma 10 7 2 4" xfId="2279"/>
    <cellStyle name="Comma 10 7 20" xfId="2280"/>
    <cellStyle name="Comma 10 7 3" xfId="2281"/>
    <cellStyle name="Comma 10 7 3 2" xfId="2282"/>
    <cellStyle name="Comma 10 7 3 3" xfId="2283"/>
    <cellStyle name="Comma 10 7 3 4" xfId="2284"/>
    <cellStyle name="Comma 10 7 4" xfId="2285"/>
    <cellStyle name="Comma 10 7 4 2" xfId="2286"/>
    <cellStyle name="Comma 10 7 4 3" xfId="2287"/>
    <cellStyle name="Comma 10 7 4 4" xfId="2288"/>
    <cellStyle name="Comma 10 7 5" xfId="2289"/>
    <cellStyle name="Comma 10 7 5 2" xfId="2290"/>
    <cellStyle name="Comma 10 7 5 3" xfId="2291"/>
    <cellStyle name="Comma 10 7 5 4" xfId="2292"/>
    <cellStyle name="Comma 10 7 6" xfId="2293"/>
    <cellStyle name="Comma 10 7 6 2" xfId="2294"/>
    <cellStyle name="Comma 10 7 6 3" xfId="2295"/>
    <cellStyle name="Comma 10 7 6 4" xfId="2296"/>
    <cellStyle name="Comma 10 7 7" xfId="2297"/>
    <cellStyle name="Comma 10 7 7 2" xfId="2298"/>
    <cellStyle name="Comma 10 7 7 3" xfId="2299"/>
    <cellStyle name="Comma 10 7 7 4" xfId="2300"/>
    <cellStyle name="Comma 10 7 8" xfId="2301"/>
    <cellStyle name="Comma 10 7 8 2" xfId="2302"/>
    <cellStyle name="Comma 10 7 8 3" xfId="2303"/>
    <cellStyle name="Comma 10 7 8 4" xfId="2304"/>
    <cellStyle name="Comma 10 7 9" xfId="2305"/>
    <cellStyle name="Comma 10 7 9 2" xfId="2306"/>
    <cellStyle name="Comma 10 7 9 3" xfId="2307"/>
    <cellStyle name="Comma 10 7 9 4" xfId="2308"/>
    <cellStyle name="Comma 10 8" xfId="2309"/>
    <cellStyle name="Comma 10 8 10" xfId="2310"/>
    <cellStyle name="Comma 10 8 10 2" xfId="2311"/>
    <cellStyle name="Comma 10 8 10 3" xfId="2312"/>
    <cellStyle name="Comma 10 8 10 4" xfId="2313"/>
    <cellStyle name="Comma 10 8 11" xfId="2314"/>
    <cellStyle name="Comma 10 8 11 2" xfId="2315"/>
    <cellStyle name="Comma 10 8 11 3" xfId="2316"/>
    <cellStyle name="Comma 10 8 11 4" xfId="2317"/>
    <cellStyle name="Comma 10 8 12" xfId="2318"/>
    <cellStyle name="Comma 10 8 12 2" xfId="2319"/>
    <cellStyle name="Comma 10 8 12 3" xfId="2320"/>
    <cellStyle name="Comma 10 8 12 4" xfId="2321"/>
    <cellStyle name="Comma 10 8 13" xfId="2322"/>
    <cellStyle name="Comma 10 8 13 2" xfId="2323"/>
    <cellStyle name="Comma 10 8 13 3" xfId="2324"/>
    <cellStyle name="Comma 10 8 13 4" xfId="2325"/>
    <cellStyle name="Comma 10 8 14" xfId="2326"/>
    <cellStyle name="Comma 10 8 14 2" xfId="2327"/>
    <cellStyle name="Comma 10 8 14 3" xfId="2328"/>
    <cellStyle name="Comma 10 8 14 4" xfId="2329"/>
    <cellStyle name="Comma 10 8 15" xfId="2330"/>
    <cellStyle name="Comma 10 8 15 2" xfId="2331"/>
    <cellStyle name="Comma 10 8 15 3" xfId="2332"/>
    <cellStyle name="Comma 10 8 15 4" xfId="2333"/>
    <cellStyle name="Comma 10 8 16" xfId="2334"/>
    <cellStyle name="Comma 10 8 16 2" xfId="2335"/>
    <cellStyle name="Comma 10 8 16 3" xfId="2336"/>
    <cellStyle name="Comma 10 8 16 4" xfId="2337"/>
    <cellStyle name="Comma 10 8 17" xfId="2338"/>
    <cellStyle name="Comma 10 8 17 2" xfId="2339"/>
    <cellStyle name="Comma 10 8 17 3" xfId="2340"/>
    <cellStyle name="Comma 10 8 17 4" xfId="2341"/>
    <cellStyle name="Comma 10 8 18" xfId="2342"/>
    <cellStyle name="Comma 10 8 19" xfId="2343"/>
    <cellStyle name="Comma 10 8 2" xfId="2344"/>
    <cellStyle name="Comma 10 8 2 2" xfId="2345"/>
    <cellStyle name="Comma 10 8 2 3" xfId="2346"/>
    <cellStyle name="Comma 10 8 2 4" xfId="2347"/>
    <cellStyle name="Comma 10 8 20" xfId="2348"/>
    <cellStyle name="Comma 10 8 3" xfId="2349"/>
    <cellStyle name="Comma 10 8 3 2" xfId="2350"/>
    <cellStyle name="Comma 10 8 3 3" xfId="2351"/>
    <cellStyle name="Comma 10 8 3 4" xfId="2352"/>
    <cellStyle name="Comma 10 8 4" xfId="2353"/>
    <cellStyle name="Comma 10 8 4 2" xfId="2354"/>
    <cellStyle name="Comma 10 8 4 3" xfId="2355"/>
    <cellStyle name="Comma 10 8 4 4" xfId="2356"/>
    <cellStyle name="Comma 10 8 5" xfId="2357"/>
    <cellStyle name="Comma 10 8 5 2" xfId="2358"/>
    <cellStyle name="Comma 10 8 5 3" xfId="2359"/>
    <cellStyle name="Comma 10 8 5 4" xfId="2360"/>
    <cellStyle name="Comma 10 8 6" xfId="2361"/>
    <cellStyle name="Comma 10 8 6 2" xfId="2362"/>
    <cellStyle name="Comma 10 8 6 3" xfId="2363"/>
    <cellStyle name="Comma 10 8 6 4" xfId="2364"/>
    <cellStyle name="Comma 10 8 7" xfId="2365"/>
    <cellStyle name="Comma 10 8 7 2" xfId="2366"/>
    <cellStyle name="Comma 10 8 7 3" xfId="2367"/>
    <cellStyle name="Comma 10 8 7 4" xfId="2368"/>
    <cellStyle name="Comma 10 8 8" xfId="2369"/>
    <cellStyle name="Comma 10 8 8 2" xfId="2370"/>
    <cellStyle name="Comma 10 8 8 3" xfId="2371"/>
    <cellStyle name="Comma 10 8 8 4" xfId="2372"/>
    <cellStyle name="Comma 10 8 9" xfId="2373"/>
    <cellStyle name="Comma 10 8 9 2" xfId="2374"/>
    <cellStyle name="Comma 10 8 9 3" xfId="2375"/>
    <cellStyle name="Comma 10 8 9 4" xfId="2376"/>
    <cellStyle name="Comma 10 9" xfId="2377"/>
    <cellStyle name="Comma 11" xfId="2378"/>
    <cellStyle name="Comma 11 2" xfId="2379"/>
    <cellStyle name="Comma 11 2 2" xfId="2380"/>
    <cellStyle name="Comma 11 3" xfId="2381"/>
    <cellStyle name="Comma 12" xfId="2382"/>
    <cellStyle name="Comma 12 2" xfId="2383"/>
    <cellStyle name="Comma 12 2 2" xfId="2384"/>
    <cellStyle name="Comma 12 3" xfId="2385"/>
    <cellStyle name="Comma 13" xfId="2386"/>
    <cellStyle name="Comma 13 2" xfId="2387"/>
    <cellStyle name="Comma 13 2 2" xfId="2388"/>
    <cellStyle name="Comma 13 3" xfId="2389"/>
    <cellStyle name="Comma 14" xfId="2390"/>
    <cellStyle name="Comma 14 2" xfId="2391"/>
    <cellStyle name="Comma 14 2 2" xfId="2392"/>
    <cellStyle name="Comma 14 3" xfId="2393"/>
    <cellStyle name="Comma 14 4" xfId="2394"/>
    <cellStyle name="Comma 15" xfId="2395"/>
    <cellStyle name="Comma 15 2" xfId="2396"/>
    <cellStyle name="Comma 15 2 2" xfId="2397"/>
    <cellStyle name="Comma 15 3" xfId="2398"/>
    <cellStyle name="Comma 16" xfId="2399"/>
    <cellStyle name="Comma 16 2" xfId="2400"/>
    <cellStyle name="Comma 16 2 2" xfId="2401"/>
    <cellStyle name="Comma 16 3" xfId="2402"/>
    <cellStyle name="Comma 17" xfId="2403"/>
    <cellStyle name="Comma 17 2" xfId="2404"/>
    <cellStyle name="Comma 17 2 2" xfId="2405"/>
    <cellStyle name="Comma 17 3" xfId="2406"/>
    <cellStyle name="Comma 18" xfId="2407"/>
    <cellStyle name="Comma 18 2" xfId="2408"/>
    <cellStyle name="Comma 18 2 2" xfId="2409"/>
    <cellStyle name="Comma 18 3" xfId="2410"/>
    <cellStyle name="Comma 19" xfId="2411"/>
    <cellStyle name="Comma 19 2" xfId="2412"/>
    <cellStyle name="Comma 19 2 2" xfId="2413"/>
    <cellStyle name="Comma 19 3" xfId="2414"/>
    <cellStyle name="Comma 2" xfId="2415"/>
    <cellStyle name="Comma 2 10" xfId="2416"/>
    <cellStyle name="Comma 2 10 2" xfId="2417"/>
    <cellStyle name="Comma 2 10 3" xfId="2418"/>
    <cellStyle name="Comma 2 10 3 2" xfId="2419"/>
    <cellStyle name="Comma 2 11" xfId="2420"/>
    <cellStyle name="Comma 2 11 2" xfId="2421"/>
    <cellStyle name="Comma 2 11 3" xfId="2422"/>
    <cellStyle name="Comma 2 11 3 2" xfId="2423"/>
    <cellStyle name="Comma 2 12" xfId="2424"/>
    <cellStyle name="Comma 2 12 2" xfId="2425"/>
    <cellStyle name="Comma 2 12 3" xfId="2426"/>
    <cellStyle name="Comma 2 12 3 2" xfId="2427"/>
    <cellStyle name="Comma 2 13" xfId="2428"/>
    <cellStyle name="Comma 2 13 2" xfId="2429"/>
    <cellStyle name="Comma 2 13 3" xfId="2430"/>
    <cellStyle name="Comma 2 13 3 2" xfId="2431"/>
    <cellStyle name="Comma 2 14" xfId="2432"/>
    <cellStyle name="Comma 2 15" xfId="2433"/>
    <cellStyle name="Comma 2 16" xfId="2434"/>
    <cellStyle name="Comma 2 17" xfId="2435"/>
    <cellStyle name="Comma 2 17 2" xfId="2436"/>
    <cellStyle name="Comma 2 17 2 2" xfId="2437"/>
    <cellStyle name="Comma 2 17 3" xfId="2438"/>
    <cellStyle name="Comma 2 18" xfId="2439"/>
    <cellStyle name="Comma 2 18 2" xfId="2440"/>
    <cellStyle name="Comma 2 18 2 2" xfId="2441"/>
    <cellStyle name="Comma 2 18 3" xfId="2442"/>
    <cellStyle name="Comma 2 19" xfId="2443"/>
    <cellStyle name="Comma 2 19 2" xfId="2444"/>
    <cellStyle name="Comma 2 19 2 2" xfId="2445"/>
    <cellStyle name="Comma 2 19 2 2 2" xfId="2446"/>
    <cellStyle name="Comma 2 19 2 3" xfId="2447"/>
    <cellStyle name="Comma 2 19 3" xfId="2448"/>
    <cellStyle name="Comma 2 19 3 2" xfId="2449"/>
    <cellStyle name="Comma 2 19 4" xfId="2450"/>
    <cellStyle name="Comma 2 2" xfId="2451"/>
    <cellStyle name="Comma 2 2 2" xfId="2452"/>
    <cellStyle name="Comma 2 2 2 2" xfId="2453"/>
    <cellStyle name="Comma 2 2 2 2 2" xfId="2454"/>
    <cellStyle name="Comma 2 2 2 2 3" xfId="2455"/>
    <cellStyle name="Comma 2 2 2 3" xfId="2456"/>
    <cellStyle name="Comma 2 2 2 3 2" xfId="2457"/>
    <cellStyle name="Comma 2 2 2 4" xfId="2458"/>
    <cellStyle name="Comma 2 2 2 4 2" xfId="2459"/>
    <cellStyle name="Comma 2 2 2 4 2 2" xfId="2460"/>
    <cellStyle name="Comma 2 2 2 4 3" xfId="2461"/>
    <cellStyle name="Comma 2 2 2 4 3 2" xfId="2462"/>
    <cellStyle name="Comma 2 2 2 4 4" xfId="2463"/>
    <cellStyle name="Comma 2 2 2 5" xfId="2464"/>
    <cellStyle name="Comma 2 2 2 5 2" xfId="2465"/>
    <cellStyle name="Comma 2 2 2 6" xfId="2466"/>
    <cellStyle name="Comma 2 2 2 7" xfId="2467"/>
    <cellStyle name="Comma 2 2 2 7 2" xfId="2468"/>
    <cellStyle name="Comma 2 2 2 8" xfId="2469"/>
    <cellStyle name="Comma 2 2 2 9" xfId="2470"/>
    <cellStyle name="Comma 2 2 3" xfId="2471"/>
    <cellStyle name="Comma 2 2 3 2" xfId="2472"/>
    <cellStyle name="Comma 2 2 3 2 2" xfId="2473"/>
    <cellStyle name="Comma 2 2 3 3" xfId="2474"/>
    <cellStyle name="Comma 2 2 3 3 2" xfId="2475"/>
    <cellStyle name="Comma 2 2 3 4" xfId="2476"/>
    <cellStyle name="Comma 2 2 3 4 2" xfId="2477"/>
    <cellStyle name="Comma 2 2 3 4 2 2" xfId="2478"/>
    <cellStyle name="Comma 2 2 3 4 3" xfId="2479"/>
    <cellStyle name="Comma 2 2 3 5" xfId="2480"/>
    <cellStyle name="Comma 2 2 3 5 2" xfId="2481"/>
    <cellStyle name="Comma 2 2 3 6" xfId="2482"/>
    <cellStyle name="Comma 2 2 3 6 2" xfId="2483"/>
    <cellStyle name="Comma 2 2 3 7" xfId="2484"/>
    <cellStyle name="Comma 2 2 3 8" xfId="2485"/>
    <cellStyle name="Comma 2 2 4" xfId="2486"/>
    <cellStyle name="Comma 2 2 4 2" xfId="2487"/>
    <cellStyle name="Comma 2 2 4 2 2" xfId="2488"/>
    <cellStyle name="Comma 2 2 4 3" xfId="2489"/>
    <cellStyle name="Comma 2 2 5" xfId="2490"/>
    <cellStyle name="Comma 2 2 5 2" xfId="2491"/>
    <cellStyle name="Comma 2 2 6" xfId="2492"/>
    <cellStyle name="Comma 2 2 6 2" xfId="2493"/>
    <cellStyle name="Comma 2 2 6 2 2" xfId="2494"/>
    <cellStyle name="Comma 2 2 6 3" xfId="2495"/>
    <cellStyle name="Comma 2 2 6 3 2" xfId="2496"/>
    <cellStyle name="Comma 2 2 6 4" xfId="2497"/>
    <cellStyle name="Comma 2 2 7" xfId="2498"/>
    <cellStyle name="Comma 2 2 7 2" xfId="2499"/>
    <cellStyle name="Comma 2 2 8" xfId="2500"/>
    <cellStyle name="Comma 2 2 9" xfId="2501"/>
    <cellStyle name="Comma 2 20" xfId="2502"/>
    <cellStyle name="Comma 2 20 2" xfId="2503"/>
    <cellStyle name="Comma 2 20 2 2" xfId="2504"/>
    <cellStyle name="Comma 2 20 3" xfId="2505"/>
    <cellStyle name="Comma 2 21" xfId="2506"/>
    <cellStyle name="Comma 2 21 2" xfId="2507"/>
    <cellStyle name="Comma 2 21 2 2" xfId="2508"/>
    <cellStyle name="Comma 2 21 3" xfId="2509"/>
    <cellStyle name="Comma 2 22" xfId="2510"/>
    <cellStyle name="Comma 2 22 2" xfId="2511"/>
    <cellStyle name="Comma 2 23" xfId="2512"/>
    <cellStyle name="Comma 2 3" xfId="2513"/>
    <cellStyle name="Comma 2 3 2" xfId="2514"/>
    <cellStyle name="Comma 2 3 2 2" xfId="2515"/>
    <cellStyle name="Comma 2 3 2 2 2" xfId="2516"/>
    <cellStyle name="Comma 2 3 2 2 2 2" xfId="2517"/>
    <cellStyle name="Comma 2 3 2 2 3" xfId="2518"/>
    <cellStyle name="Comma 2 3 2 2 4" xfId="2519"/>
    <cellStyle name="Comma 2 3 2 3" xfId="2520"/>
    <cellStyle name="Comma 2 3 2 3 2" xfId="2521"/>
    <cellStyle name="Comma 2 3 2 4" xfId="2522"/>
    <cellStyle name="Comma 2 3 2 4 2" xfId="2523"/>
    <cellStyle name="Comma 2 3 2 4 2 2" xfId="2524"/>
    <cellStyle name="Comma 2 3 2 4 3" xfId="2525"/>
    <cellStyle name="Comma 2 3 2 4 3 2" xfId="2526"/>
    <cellStyle name="Comma 2 3 2 4 4" xfId="2527"/>
    <cellStyle name="Comma 2 3 2 4 4 2" xfId="2528"/>
    <cellStyle name="Comma 2 3 2 4 5" xfId="2529"/>
    <cellStyle name="Comma 2 3 2 5" xfId="2530"/>
    <cellStyle name="Comma 2 3 2 5 2" xfId="2531"/>
    <cellStyle name="Comma 2 3 2 6" xfId="2532"/>
    <cellStyle name="Comma 2 3 2 6 2" xfId="2533"/>
    <cellStyle name="Comma 2 3 2 7" xfId="2534"/>
    <cellStyle name="Comma 2 3 3" xfId="2535"/>
    <cellStyle name="Comma 2 3 3 2" xfId="2536"/>
    <cellStyle name="Comma 2 3 3 2 2" xfId="2537"/>
    <cellStyle name="Comma 2 3 3 2 3" xfId="2538"/>
    <cellStyle name="Comma 2 3 3 3" xfId="2539"/>
    <cellStyle name="Comma 2 3 3 3 2" xfId="2540"/>
    <cellStyle name="Comma 2 3 3 4" xfId="2541"/>
    <cellStyle name="Comma 2 3 3 4 2" xfId="2542"/>
    <cellStyle name="Comma 2 3 3 4 2 2" xfId="2543"/>
    <cellStyle name="Comma 2 3 3 4 3" xfId="2544"/>
    <cellStyle name="Comma 2 3 3 5" xfId="2545"/>
    <cellStyle name="Comma 2 3 3 5 2" xfId="2546"/>
    <cellStyle name="Comma 2 3 3 6" xfId="2547"/>
    <cellStyle name="Comma 2 3 4" xfId="2548"/>
    <cellStyle name="Comma 2 3 4 2" xfId="2549"/>
    <cellStyle name="Comma 2 3 4 2 2" xfId="2550"/>
    <cellStyle name="Comma 2 3 4 3" xfId="2551"/>
    <cellStyle name="Comma 2 3 4 4" xfId="2552"/>
    <cellStyle name="Comma 2 3 5" xfId="2553"/>
    <cellStyle name="Comma 2 3 5 2" xfId="2554"/>
    <cellStyle name="Comma 2 3 6" xfId="2555"/>
    <cellStyle name="Comma 2 3 6 2" xfId="2556"/>
    <cellStyle name="Comma 2 3 6 2 2" xfId="2557"/>
    <cellStyle name="Comma 2 3 6 3" xfId="2558"/>
    <cellStyle name="Comma 2 3 7" xfId="2559"/>
    <cellStyle name="Comma 2 3 8" xfId="2560"/>
    <cellStyle name="Comma 2 4" xfId="2561"/>
    <cellStyle name="Comma 2 4 2" xfId="2562"/>
    <cellStyle name="Comma 2 4 2 2" xfId="2563"/>
    <cellStyle name="Comma 2 4 2 2 2" xfId="2564"/>
    <cellStyle name="Comma 2 4 2 2 3" xfId="2565"/>
    <cellStyle name="Comma 2 4 2 3" xfId="2566"/>
    <cellStyle name="Comma 2 4 2 3 2" xfId="2567"/>
    <cellStyle name="Comma 2 4 2 4" xfId="2568"/>
    <cellStyle name="Comma 2 4 3" xfId="2569"/>
    <cellStyle name="Comma 2 4 3 2" xfId="2570"/>
    <cellStyle name="Comma 2 4 3 2 2" xfId="2571"/>
    <cellStyle name="Comma 2 4 3 2 3" xfId="2572"/>
    <cellStyle name="Comma 2 4 3 3" xfId="2573"/>
    <cellStyle name="Comma 2 4 3 3 2" xfId="2574"/>
    <cellStyle name="Comma 2 4 3 4" xfId="2575"/>
    <cellStyle name="Comma 2 4 4" xfId="2576"/>
    <cellStyle name="Comma 2 4 4 2" xfId="2577"/>
    <cellStyle name="Comma 2 4 4 2 2" xfId="2578"/>
    <cellStyle name="Comma 2 4 4 2 3" xfId="2579"/>
    <cellStyle name="Comma 2 4 4 3" xfId="2580"/>
    <cellStyle name="Comma 2 4 4 3 2" xfId="2581"/>
    <cellStyle name="Comma 2 4 4 4" xfId="2582"/>
    <cellStyle name="Comma 2 4 4 4 2" xfId="2583"/>
    <cellStyle name="Comma 2 4 4 5" xfId="2584"/>
    <cellStyle name="Comma 2 4 4 5 2" xfId="2585"/>
    <cellStyle name="Comma 2 4 4 6" xfId="2586"/>
    <cellStyle name="Comma 2 4 5" xfId="2587"/>
    <cellStyle name="Comma 2 4 5 2" xfId="2588"/>
    <cellStyle name="Comma 2 4 5 3" xfId="2589"/>
    <cellStyle name="Comma 2 4 6" xfId="2590"/>
    <cellStyle name="Comma 2 4 7" xfId="2591"/>
    <cellStyle name="Comma 2 4 7 2" xfId="2592"/>
    <cellStyle name="Comma 2 4 8" xfId="2593"/>
    <cellStyle name="Comma 2 5" xfId="2594"/>
    <cellStyle name="Comma 2 5 2" xfId="2595"/>
    <cellStyle name="Comma 2 5 2 2" xfId="2596"/>
    <cellStyle name="Comma 2 5 2 2 2" xfId="2597"/>
    <cellStyle name="Comma 2 5 2 3" xfId="2598"/>
    <cellStyle name="Comma 2 5 3" xfId="2599"/>
    <cellStyle name="Comma 2 5 3 2" xfId="2600"/>
    <cellStyle name="Comma 2 5 4" xfId="2601"/>
    <cellStyle name="Comma 2 5 4 2" xfId="2602"/>
    <cellStyle name="Comma 2 5 4 2 2" xfId="2603"/>
    <cellStyle name="Comma 2 5 4 3" xfId="2604"/>
    <cellStyle name="Comma 2 5 5" xfId="2605"/>
    <cellStyle name="Comma 2 5 6" xfId="2606"/>
    <cellStyle name="Comma 2 5 6 2" xfId="2607"/>
    <cellStyle name="Comma 2 5 7" xfId="2608"/>
    <cellStyle name="Comma 2 6" xfId="2609"/>
    <cellStyle name="Comma 2 6 2" xfId="2610"/>
    <cellStyle name="Comma 2 6 2 2" xfId="2611"/>
    <cellStyle name="Comma 2 6 2 2 2" xfId="2612"/>
    <cellStyle name="Comma 2 6 2 3" xfId="2613"/>
    <cellStyle name="Comma 2 6 2 3 2" xfId="2614"/>
    <cellStyle name="Comma 2 6 2 4" xfId="2615"/>
    <cellStyle name="Comma 2 6 3" xfId="2616"/>
    <cellStyle name="Comma 2 6 4" xfId="2617"/>
    <cellStyle name="Comma 2 6 4 2" xfId="2618"/>
    <cellStyle name="Comma 2 6 5" xfId="2619"/>
    <cellStyle name="Comma 2 7" xfId="2620"/>
    <cellStyle name="Comma 2 7 2" xfId="2621"/>
    <cellStyle name="Comma 2 7 2 2" xfId="2622"/>
    <cellStyle name="Comma 2 7 2 2 2" xfId="2623"/>
    <cellStyle name="Comma 2 7 2 3" xfId="2624"/>
    <cellStyle name="Comma 2 7 3" xfId="2625"/>
    <cellStyle name="Comma 2 7 4" xfId="2626"/>
    <cellStyle name="Comma 2 7 4 2" xfId="2627"/>
    <cellStyle name="Comma 2 8" xfId="2628"/>
    <cellStyle name="Comma 2 8 2" xfId="2629"/>
    <cellStyle name="Comma 2 8 2 2" xfId="2630"/>
    <cellStyle name="Comma 2 8 3" xfId="2631"/>
    <cellStyle name="Comma 2 8 3 2" xfId="2632"/>
    <cellStyle name="Comma 2 8 4" xfId="2633"/>
    <cellStyle name="Comma 2 8 4 2" xfId="2634"/>
    <cellStyle name="Comma 2 8 5" xfId="2635"/>
    <cellStyle name="Comma 2 8 6" xfId="2636"/>
    <cellStyle name="Comma 2 8 6 2" xfId="2637"/>
    <cellStyle name="Comma 2 9" xfId="2638"/>
    <cellStyle name="Comma 2 9 2" xfId="2639"/>
    <cellStyle name="Comma 2 9 3" xfId="2640"/>
    <cellStyle name="Comma 2 9 3 2" xfId="2641"/>
    <cellStyle name="Comma 3" xfId="2642"/>
    <cellStyle name="Comma 3 10" xfId="2643"/>
    <cellStyle name="Comma 3 10 2" xfId="2644"/>
    <cellStyle name="Comma 3 10 2 2" xfId="2645"/>
    <cellStyle name="Comma 3 10 3" xfId="2646"/>
    <cellStyle name="Comma 3 11" xfId="2647"/>
    <cellStyle name="Comma 3 11 2" xfId="2648"/>
    <cellStyle name="Comma 3 12" xfId="2649"/>
    <cellStyle name="Comma 3 13" xfId="2650"/>
    <cellStyle name="Comma 3 14" xfId="2651"/>
    <cellStyle name="Comma 3 2" xfId="2652"/>
    <cellStyle name="Comma 3 2 2" xfId="2653"/>
    <cellStyle name="Comma 3 2 2 2" xfId="2654"/>
    <cellStyle name="Comma 3 2 2 3" xfId="2655"/>
    <cellStyle name="Comma 3 2 3" xfId="2656"/>
    <cellStyle name="Comma 3 2 3 2" xfId="2657"/>
    <cellStyle name="Comma 3 2 4" xfId="2658"/>
    <cellStyle name="Comma 3 2 5" xfId="2659"/>
    <cellStyle name="Comma 3 2 6" xfId="2660"/>
    <cellStyle name="Comma 3 3" xfId="2661"/>
    <cellStyle name="Comma 3 3 2" xfId="2662"/>
    <cellStyle name="Comma 3 3 2 2" xfId="2663"/>
    <cellStyle name="Comma 3 3 2 3" xfId="2664"/>
    <cellStyle name="Comma 3 3 3" xfId="2665"/>
    <cellStyle name="Comma 3 3 3 2" xfId="2666"/>
    <cellStyle name="Comma 3 3 4" xfId="2667"/>
    <cellStyle name="Comma 3 3 4 2" xfId="2668"/>
    <cellStyle name="Comma 3 3 5" xfId="2669"/>
    <cellStyle name="Comma 3 3 6" xfId="2670"/>
    <cellStyle name="Comma 3 4" xfId="2671"/>
    <cellStyle name="Comma 3 4 2" xfId="2672"/>
    <cellStyle name="Comma 3 4 2 2" xfId="2673"/>
    <cellStyle name="Comma 3 4 2 3" xfId="2674"/>
    <cellStyle name="Comma 3 4 3" xfId="2675"/>
    <cellStyle name="Comma 3 4 4" xfId="2676"/>
    <cellStyle name="Comma 3 5" xfId="2677"/>
    <cellStyle name="Comma 3 5 2" xfId="2678"/>
    <cellStyle name="Comma 3 5 3" xfId="2679"/>
    <cellStyle name="Comma 3 5 4" xfId="2680"/>
    <cellStyle name="Comma 3 6" xfId="2681"/>
    <cellStyle name="Comma 3 6 2" xfId="2682"/>
    <cellStyle name="Comma 3 6 3" xfId="2683"/>
    <cellStyle name="Comma 3 6 4" xfId="2684"/>
    <cellStyle name="Comma 3 7" xfId="2685"/>
    <cellStyle name="Comma 3 7 2" xfId="2686"/>
    <cellStyle name="Comma 3 7 3" xfId="2687"/>
    <cellStyle name="Comma 3 7 4" xfId="2688"/>
    <cellStyle name="Comma 3 8" xfId="2689"/>
    <cellStyle name="Comma 3 8 2" xfId="2690"/>
    <cellStyle name="Comma 3 8 3" xfId="2691"/>
    <cellStyle name="Comma 3 8 4" xfId="2692"/>
    <cellStyle name="Comma 3 9" xfId="2693"/>
    <cellStyle name="Comma 3 9 2" xfId="2694"/>
    <cellStyle name="Comma 3 9 3" xfId="2695"/>
    <cellStyle name="Comma 4" xfId="2696"/>
    <cellStyle name="Comma 4 10" xfId="2697"/>
    <cellStyle name="Comma 4 10 2" xfId="2698"/>
    <cellStyle name="Comma 4 11" xfId="2699"/>
    <cellStyle name="Comma 4 12" xfId="2700"/>
    <cellStyle name="Comma 4 2" xfId="2701"/>
    <cellStyle name="Comma 4 2 2" xfId="2702"/>
    <cellStyle name="Comma 4 2 2 2" xfId="2703"/>
    <cellStyle name="Comma 4 2 2 3" xfId="2704"/>
    <cellStyle name="Comma 4 2 3" xfId="2705"/>
    <cellStyle name="Comma 4 2 4" xfId="2706"/>
    <cellStyle name="Comma 4 2 5" xfId="2707"/>
    <cellStyle name="Comma 4 3" xfId="2708"/>
    <cellStyle name="Comma 4 3 2" xfId="2709"/>
    <cellStyle name="Comma 4 3 3" xfId="2710"/>
    <cellStyle name="Comma 4 3 4" xfId="2711"/>
    <cellStyle name="Comma 4 4" xfId="2712"/>
    <cellStyle name="Comma 4 4 2" xfId="2713"/>
    <cellStyle name="Comma 4 4 3" xfId="2714"/>
    <cellStyle name="Comma 4 4 4" xfId="2715"/>
    <cellStyle name="Comma 4 5" xfId="2716"/>
    <cellStyle name="Comma 4 5 2" xfId="2717"/>
    <cellStyle name="Comma 4 5 3" xfId="2718"/>
    <cellStyle name="Comma 4 5 4" xfId="2719"/>
    <cellStyle name="Comma 4 6" xfId="2720"/>
    <cellStyle name="Comma 4 6 2" xfId="2721"/>
    <cellStyle name="Comma 4 6 3" xfId="2722"/>
    <cellStyle name="Comma 4 6 4" xfId="2723"/>
    <cellStyle name="Comma 4 7" xfId="2724"/>
    <cellStyle name="Comma 4 7 2" xfId="2725"/>
    <cellStyle name="Comma 4 7 3" xfId="2726"/>
    <cellStyle name="Comma 4 7 4" xfId="2727"/>
    <cellStyle name="Comma 4 8" xfId="2728"/>
    <cellStyle name="Comma 4 8 2" xfId="2729"/>
    <cellStyle name="Comma 4 8 3" xfId="2730"/>
    <cellStyle name="Comma 4 8 4" xfId="2731"/>
    <cellStyle name="Comma 4 9" xfId="2732"/>
    <cellStyle name="Comma 4 9 2" xfId="2733"/>
    <cellStyle name="Comma 4 9 3" xfId="2734"/>
    <cellStyle name="Comma 5" xfId="2735"/>
    <cellStyle name="Comma 5 10" xfId="2736"/>
    <cellStyle name="Comma 5 11" xfId="2737"/>
    <cellStyle name="Comma 5 2" xfId="2738"/>
    <cellStyle name="Comma 5 2 2" xfId="2739"/>
    <cellStyle name="Comma 5 2 3" xfId="2740"/>
    <cellStyle name="Comma 5 2 4" xfId="2741"/>
    <cellStyle name="Comma 5 3" xfId="2742"/>
    <cellStyle name="Comma 5 3 2" xfId="2743"/>
    <cellStyle name="Comma 5 3 2 2" xfId="2744"/>
    <cellStyle name="Comma 5 3 2 3" xfId="2745"/>
    <cellStyle name="Comma 5 3 3" xfId="2746"/>
    <cellStyle name="Comma 5 3 4" xfId="2747"/>
    <cellStyle name="Comma 5 4" xfId="2748"/>
    <cellStyle name="Comma 5 4 2" xfId="2749"/>
    <cellStyle name="Comma 5 4 3" xfId="2750"/>
    <cellStyle name="Comma 5 4 4" xfId="2751"/>
    <cellStyle name="Comma 5 5" xfId="2752"/>
    <cellStyle name="Comma 5 5 2" xfId="2753"/>
    <cellStyle name="Comma 5 5 3" xfId="2754"/>
    <cellStyle name="Comma 5 5 4" xfId="2755"/>
    <cellStyle name="Comma 5 6" xfId="2756"/>
    <cellStyle name="Comma 5 6 2" xfId="2757"/>
    <cellStyle name="Comma 5 6 3" xfId="2758"/>
    <cellStyle name="Comma 5 6 4" xfId="2759"/>
    <cellStyle name="Comma 5 7" xfId="2760"/>
    <cellStyle name="Comma 5 7 2" xfId="2761"/>
    <cellStyle name="Comma 5 7 3" xfId="2762"/>
    <cellStyle name="Comma 5 7 4" xfId="2763"/>
    <cellStyle name="Comma 5 8" xfId="2764"/>
    <cellStyle name="Comma 5 8 2" xfId="2765"/>
    <cellStyle name="Comma 5 8 3" xfId="2766"/>
    <cellStyle name="Comma 5 8 4" xfId="2767"/>
    <cellStyle name="Comma 5 9" xfId="2768"/>
    <cellStyle name="Comma 6" xfId="2769"/>
    <cellStyle name="Comma 6 10" xfId="2770"/>
    <cellStyle name="Comma 6 11" xfId="2771"/>
    <cellStyle name="Comma 6 2" xfId="2772"/>
    <cellStyle name="Comma 6 2 2" xfId="2773"/>
    <cellStyle name="Comma 6 2 3" xfId="2774"/>
    <cellStyle name="Comma 6 2 4" xfId="2775"/>
    <cellStyle name="Comma 6 3" xfId="2776"/>
    <cellStyle name="Comma 6 3 2" xfId="2777"/>
    <cellStyle name="Comma 6 3 3" xfId="2778"/>
    <cellStyle name="Comma 6 3 4" xfId="2779"/>
    <cellStyle name="Comma 6 4" xfId="2780"/>
    <cellStyle name="Comma 6 4 2" xfId="2781"/>
    <cellStyle name="Comma 6 4 3" xfId="2782"/>
    <cellStyle name="Comma 6 4 4" xfId="2783"/>
    <cellStyle name="Comma 6 5" xfId="2784"/>
    <cellStyle name="Comma 6 5 2" xfId="2785"/>
    <cellStyle name="Comma 6 5 3" xfId="2786"/>
    <cellStyle name="Comma 6 5 4" xfId="2787"/>
    <cellStyle name="Comma 6 6" xfId="2788"/>
    <cellStyle name="Comma 6 6 2" xfId="2789"/>
    <cellStyle name="Comma 6 6 3" xfId="2790"/>
    <cellStyle name="Comma 6 6 4" xfId="2791"/>
    <cellStyle name="Comma 6 7" xfId="2792"/>
    <cellStyle name="Comma 6 7 2" xfId="2793"/>
    <cellStyle name="Comma 6 7 3" xfId="2794"/>
    <cellStyle name="Comma 6 7 4" xfId="2795"/>
    <cellStyle name="Comma 6 8" xfId="2796"/>
    <cellStyle name="Comma 6 8 2" xfId="2797"/>
    <cellStyle name="Comma 6 8 3" xfId="2798"/>
    <cellStyle name="Comma 6 8 4" xfId="2799"/>
    <cellStyle name="Comma 6 9" xfId="2800"/>
    <cellStyle name="Comma 7" xfId="2801"/>
    <cellStyle name="Comma 7 10" xfId="2802"/>
    <cellStyle name="Comma 7 10 2" xfId="2803"/>
    <cellStyle name="Comma 7 10 3" xfId="2804"/>
    <cellStyle name="Comma 7 10 4" xfId="2805"/>
    <cellStyle name="Comma 7 11" xfId="2806"/>
    <cellStyle name="Comma 7 11 2" xfId="2807"/>
    <cellStyle name="Comma 7 11 2 2" xfId="2808"/>
    <cellStyle name="Comma 7 11 3" xfId="2809"/>
    <cellStyle name="Comma 7 11 4" xfId="2810"/>
    <cellStyle name="Comma 7 12" xfId="2811"/>
    <cellStyle name="Comma 7 12 2" xfId="2812"/>
    <cellStyle name="Comma 7 12 3" xfId="2813"/>
    <cellStyle name="Comma 7 12 4" xfId="2814"/>
    <cellStyle name="Comma 7 13" xfId="2815"/>
    <cellStyle name="Comma 7 13 2" xfId="2816"/>
    <cellStyle name="Comma 7 13 3" xfId="2817"/>
    <cellStyle name="Comma 7 13 4" xfId="2818"/>
    <cellStyle name="Comma 7 14" xfId="2819"/>
    <cellStyle name="Comma 7 14 2" xfId="2820"/>
    <cellStyle name="Comma 7 14 3" xfId="2821"/>
    <cellStyle name="Comma 7 14 4" xfId="2822"/>
    <cellStyle name="Comma 7 15" xfId="2823"/>
    <cellStyle name="Comma 7 15 2" xfId="2824"/>
    <cellStyle name="Comma 7 15 3" xfId="2825"/>
    <cellStyle name="Comma 7 15 4" xfId="2826"/>
    <cellStyle name="Comma 7 16" xfId="2827"/>
    <cellStyle name="Comma 7 16 2" xfId="2828"/>
    <cellStyle name="Comma 7 16 2 2" xfId="2829"/>
    <cellStyle name="Comma 7 16 3" xfId="2830"/>
    <cellStyle name="Comma 7 16 4" xfId="2831"/>
    <cellStyle name="Comma 7 17" xfId="2832"/>
    <cellStyle name="Comma 7 17 2" xfId="2833"/>
    <cellStyle name="Comma 7 17 2 2" xfId="2834"/>
    <cellStyle name="Comma 7 17 3" xfId="2835"/>
    <cellStyle name="Comma 7 17 4" xfId="2836"/>
    <cellStyle name="Comma 7 18" xfId="2837"/>
    <cellStyle name="Comma 7 18 2" xfId="2838"/>
    <cellStyle name="Comma 7 18 2 2" xfId="2839"/>
    <cellStyle name="Comma 7 18 3" xfId="2840"/>
    <cellStyle name="Comma 7 18 4" xfId="2841"/>
    <cellStyle name="Comma 7 19" xfId="2842"/>
    <cellStyle name="Comma 7 19 2" xfId="2843"/>
    <cellStyle name="Comma 7 19 2 2" xfId="2844"/>
    <cellStyle name="Comma 7 19 3" xfId="2845"/>
    <cellStyle name="Comma 7 19 4" xfId="2846"/>
    <cellStyle name="Comma 7 2" xfId="2847"/>
    <cellStyle name="Comma 7 2 2" xfId="2848"/>
    <cellStyle name="Comma 7 2 3" xfId="2849"/>
    <cellStyle name="Comma 7 2 4" xfId="2850"/>
    <cellStyle name="Comma 7 20" xfId="2851"/>
    <cellStyle name="Comma 7 20 2" xfId="2852"/>
    <cellStyle name="Comma 7 20 2 2" xfId="2853"/>
    <cellStyle name="Comma 7 20 3" xfId="2854"/>
    <cellStyle name="Comma 7 20 4" xfId="2855"/>
    <cellStyle name="Comma 7 21" xfId="2856"/>
    <cellStyle name="Comma 7 21 2" xfId="2857"/>
    <cellStyle name="Comma 7 21 2 2" xfId="2858"/>
    <cellStyle name="Comma 7 21 3" xfId="2859"/>
    <cellStyle name="Comma 7 21 4" xfId="2860"/>
    <cellStyle name="Comma 7 3" xfId="2861"/>
    <cellStyle name="Comma 7 3 10" xfId="2862"/>
    <cellStyle name="Comma 7 3 10 2" xfId="2863"/>
    <cellStyle name="Comma 7 3 10 3" xfId="2864"/>
    <cellStyle name="Comma 7 3 10 4" xfId="2865"/>
    <cellStyle name="Comma 7 3 11" xfId="2866"/>
    <cellStyle name="Comma 7 3 11 2" xfId="2867"/>
    <cellStyle name="Comma 7 3 11 3" xfId="2868"/>
    <cellStyle name="Comma 7 3 11 4" xfId="2869"/>
    <cellStyle name="Comma 7 3 12" xfId="2870"/>
    <cellStyle name="Comma 7 3 12 2" xfId="2871"/>
    <cellStyle name="Comma 7 3 12 3" xfId="2872"/>
    <cellStyle name="Comma 7 3 12 4" xfId="2873"/>
    <cellStyle name="Comma 7 3 13" xfId="2874"/>
    <cellStyle name="Comma 7 3 13 2" xfId="2875"/>
    <cellStyle name="Comma 7 3 13 3" xfId="2876"/>
    <cellStyle name="Comma 7 3 13 4" xfId="2877"/>
    <cellStyle name="Comma 7 3 14" xfId="2878"/>
    <cellStyle name="Comma 7 3 14 2" xfId="2879"/>
    <cellStyle name="Comma 7 3 14 3" xfId="2880"/>
    <cellStyle name="Comma 7 3 14 4" xfId="2881"/>
    <cellStyle name="Comma 7 3 15" xfId="2882"/>
    <cellStyle name="Comma 7 3 15 2" xfId="2883"/>
    <cellStyle name="Comma 7 3 15 3" xfId="2884"/>
    <cellStyle name="Comma 7 3 15 4" xfId="2885"/>
    <cellStyle name="Comma 7 3 16" xfId="2886"/>
    <cellStyle name="Comma 7 3 17" xfId="2887"/>
    <cellStyle name="Comma 7 3 2" xfId="2888"/>
    <cellStyle name="Comma 7 3 2 2" xfId="2889"/>
    <cellStyle name="Comma 7 3 2 3" xfId="2890"/>
    <cellStyle name="Comma 7 3 2 4" xfId="2891"/>
    <cellStyle name="Comma 7 3 3" xfId="2892"/>
    <cellStyle name="Comma 7 3 3 2" xfId="2893"/>
    <cellStyle name="Comma 7 3 3 3" xfId="2894"/>
    <cellStyle name="Comma 7 3 3 4" xfId="2895"/>
    <cellStyle name="Comma 7 3 4" xfId="2896"/>
    <cellStyle name="Comma 7 3 4 2" xfId="2897"/>
    <cellStyle name="Comma 7 3 4 3" xfId="2898"/>
    <cellStyle name="Comma 7 3 4 4" xfId="2899"/>
    <cellStyle name="Comma 7 3 5" xfId="2900"/>
    <cellStyle name="Comma 7 3 5 2" xfId="2901"/>
    <cellStyle name="Comma 7 3 5 3" xfId="2902"/>
    <cellStyle name="Comma 7 3 5 4" xfId="2903"/>
    <cellStyle name="Comma 7 3 6" xfId="2904"/>
    <cellStyle name="Comma 7 3 6 2" xfId="2905"/>
    <cellStyle name="Comma 7 3 6 3" xfId="2906"/>
    <cellStyle name="Comma 7 3 6 4" xfId="2907"/>
    <cellStyle name="Comma 7 3 7" xfId="2908"/>
    <cellStyle name="Comma 7 3 7 2" xfId="2909"/>
    <cellStyle name="Comma 7 3 7 3" xfId="2910"/>
    <cellStyle name="Comma 7 3 7 4" xfId="2911"/>
    <cellStyle name="Comma 7 3 8" xfId="2912"/>
    <cellStyle name="Comma 7 3 8 2" xfId="2913"/>
    <cellStyle name="Comma 7 3 8 3" xfId="2914"/>
    <cellStyle name="Comma 7 3 8 4" xfId="2915"/>
    <cellStyle name="Comma 7 3 9" xfId="2916"/>
    <cellStyle name="Comma 7 3 9 2" xfId="2917"/>
    <cellStyle name="Comma 7 3 9 3" xfId="2918"/>
    <cellStyle name="Comma 7 3 9 4" xfId="2919"/>
    <cellStyle name="Comma 7 4" xfId="2920"/>
    <cellStyle name="Comma 7 4 2" xfId="2921"/>
    <cellStyle name="Comma 7 4 3" xfId="2922"/>
    <cellStyle name="Comma 7 4 4" xfId="2923"/>
    <cellStyle name="Comma 7 5" xfId="2924"/>
    <cellStyle name="Comma 7 5 2" xfId="2925"/>
    <cellStyle name="Comma 7 5 3" xfId="2926"/>
    <cellStyle name="Comma 7 5 4" xfId="2927"/>
    <cellStyle name="Comma 7 6" xfId="2928"/>
    <cellStyle name="Comma 7 6 2" xfId="2929"/>
    <cellStyle name="Comma 7 6 3" xfId="2930"/>
    <cellStyle name="Comma 7 6 4" xfId="2931"/>
    <cellStyle name="Comma 7 7" xfId="2932"/>
    <cellStyle name="Comma 7 7 2" xfId="2933"/>
    <cellStyle name="Comma 7 7 3" xfId="2934"/>
    <cellStyle name="Comma 7 7 4" xfId="2935"/>
    <cellStyle name="Comma 7 8" xfId="2936"/>
    <cellStyle name="Comma 7 8 2" xfId="2937"/>
    <cellStyle name="Comma 7 8 3" xfId="2938"/>
    <cellStyle name="Comma 7 8 4" xfId="2939"/>
    <cellStyle name="Comma 7 9" xfId="2940"/>
    <cellStyle name="Comma 7 9 2" xfId="2941"/>
    <cellStyle name="Comma 7 9 3" xfId="2942"/>
    <cellStyle name="Comma 7 9 4" xfId="2943"/>
    <cellStyle name="Comma 8" xfId="2944"/>
    <cellStyle name="Comma 8 2" xfId="2945"/>
    <cellStyle name="Comma 8 2 2" xfId="2946"/>
    <cellStyle name="Comma 8 2 2 2" xfId="2947"/>
    <cellStyle name="Comma 8 2 3" xfId="2948"/>
    <cellStyle name="Comma 8 2 3 2" xfId="2949"/>
    <cellStyle name="Comma 8 2 4" xfId="2950"/>
    <cellStyle name="Comma 8 2 5" xfId="2951"/>
    <cellStyle name="Comma 8 3" xfId="2952"/>
    <cellStyle name="Comma 8 3 2" xfId="2953"/>
    <cellStyle name="Comma 8 3 2 2" xfId="2954"/>
    <cellStyle name="Comma 8 3 3" xfId="2955"/>
    <cellStyle name="Comma 8 3 4" xfId="2956"/>
    <cellStyle name="Comma 8 4" xfId="2957"/>
    <cellStyle name="Comma 8 4 2" xfId="2958"/>
    <cellStyle name="Comma 8 4 2 2" xfId="2959"/>
    <cellStyle name="Comma 8 4 3" xfId="2960"/>
    <cellStyle name="Comma 8 4 4" xfId="2961"/>
    <cellStyle name="Comma 8 5" xfId="2962"/>
    <cellStyle name="Comma 8 5 2" xfId="2963"/>
    <cellStyle name="Comma 8 5 2 2" xfId="2964"/>
    <cellStyle name="Comma 8 5 3" xfId="2965"/>
    <cellStyle name="Comma 8 5 4" xfId="2966"/>
    <cellStyle name="Comma 8 6" xfId="2967"/>
    <cellStyle name="Comma 8 6 2" xfId="2968"/>
    <cellStyle name="Comma 8 6 2 2" xfId="2969"/>
    <cellStyle name="Comma 8 6 3" xfId="2970"/>
    <cellStyle name="Comma 8 6 4" xfId="2971"/>
    <cellStyle name="Comma 8 7" xfId="2972"/>
    <cellStyle name="Comma 8 7 2" xfId="2973"/>
    <cellStyle name="Comma 8 7 2 2" xfId="2974"/>
    <cellStyle name="Comma 8 7 3" xfId="2975"/>
    <cellStyle name="Comma 8 7 4" xfId="2976"/>
    <cellStyle name="Comma 8 8" xfId="2977"/>
    <cellStyle name="Comma 8 8 2" xfId="2978"/>
    <cellStyle name="Comma 8 8 2 2" xfId="2979"/>
    <cellStyle name="Comma 8 8 3" xfId="2980"/>
    <cellStyle name="Comma 8 8 4" xfId="2981"/>
    <cellStyle name="Comma 9" xfId="2982"/>
    <cellStyle name="Comma 9 10" xfId="2983"/>
    <cellStyle name="Comma 9 2" xfId="2984"/>
    <cellStyle name="Comma 9 2 2" xfId="2985"/>
    <cellStyle name="Comma 9 2 3" xfId="2986"/>
    <cellStyle name="Comma 9 2 4" xfId="2987"/>
    <cellStyle name="Comma 9 3" xfId="2988"/>
    <cellStyle name="Comma 9 3 2" xfId="2989"/>
    <cellStyle name="Comma 9 3 3" xfId="2990"/>
    <cellStyle name="Comma 9 3 4" xfId="2991"/>
    <cellStyle name="Comma 9 4" xfId="2992"/>
    <cellStyle name="Comma 9 4 2" xfId="2993"/>
    <cellStyle name="Comma 9 4 3" xfId="2994"/>
    <cellStyle name="Comma 9 4 4" xfId="2995"/>
    <cellStyle name="Comma 9 5" xfId="2996"/>
    <cellStyle name="Comma 9 5 2" xfId="2997"/>
    <cellStyle name="Comma 9 5 3" xfId="2998"/>
    <cellStyle name="Comma 9 5 4" xfId="2999"/>
    <cellStyle name="Comma 9 6" xfId="3000"/>
    <cellStyle name="Comma 9 6 2" xfId="3001"/>
    <cellStyle name="Comma 9 6 3" xfId="3002"/>
    <cellStyle name="Comma 9 6 4" xfId="3003"/>
    <cellStyle name="Comma 9 7" xfId="3004"/>
    <cellStyle name="Comma 9 7 2" xfId="3005"/>
    <cellStyle name="Comma 9 7 3" xfId="3006"/>
    <cellStyle name="Comma 9 7 4" xfId="3007"/>
    <cellStyle name="Comma 9 8" xfId="3008"/>
    <cellStyle name="Comma 9 8 2" xfId="3009"/>
    <cellStyle name="Comma 9 8 3" xfId="3010"/>
    <cellStyle name="Comma 9 8 4" xfId="3011"/>
    <cellStyle name="Comma 9 9" xfId="3012"/>
    <cellStyle name="Comma 9 9 2" xfId="3013"/>
    <cellStyle name="Comma 9 9 3" xfId="3014"/>
    <cellStyle name="Comma 9 9 4" xfId="3015"/>
    <cellStyle name="Constants" xfId="3016"/>
    <cellStyle name="Currency 2" xfId="3017"/>
    <cellStyle name="Currency 2 2" xfId="3018"/>
    <cellStyle name="Currency 2 2 2" xfId="3019"/>
    <cellStyle name="Currency 2 2 3" xfId="3020"/>
    <cellStyle name="Currency 2 2 4" xfId="3021"/>
    <cellStyle name="Currency 2 3" xfId="3022"/>
    <cellStyle name="Currency 2 3 2" xfId="3023"/>
    <cellStyle name="CustomCellsOrange" xfId="3024"/>
    <cellStyle name="CustomizationCells" xfId="3025"/>
    <cellStyle name="CustomizationGreenCells" xfId="3026"/>
    <cellStyle name="DocBox_EmptyRow" xfId="3027"/>
    <cellStyle name="donn_normal" xfId="3028"/>
    <cellStyle name="Eingabe" xfId="3029"/>
    <cellStyle name="Ellenőrzőcella" xfId="3030"/>
    <cellStyle name="Empty_B_border" xfId="3031"/>
    <cellStyle name="ent_col_ser" xfId="3032"/>
    <cellStyle name="entete_source" xfId="3033"/>
    <cellStyle name="Ergebnis" xfId="3034"/>
    <cellStyle name="Erklärender Text" xfId="3035"/>
    <cellStyle name="Estilo 1" xfId="3036"/>
    <cellStyle name="Euro" xfId="3037"/>
    <cellStyle name="Euro 10" xfId="3038"/>
    <cellStyle name="Euro 10 2" xfId="3039"/>
    <cellStyle name="Euro 11" xfId="3040"/>
    <cellStyle name="Euro 11 2" xfId="3041"/>
    <cellStyle name="Euro 12" xfId="3042"/>
    <cellStyle name="Euro 13" xfId="3043"/>
    <cellStyle name="Euro 14" xfId="3044"/>
    <cellStyle name="Euro 15" xfId="3045"/>
    <cellStyle name="Euro 16" xfId="3046"/>
    <cellStyle name="Euro 17" xfId="3047"/>
    <cellStyle name="Euro 18" xfId="3048"/>
    <cellStyle name="Euro 19" xfId="3049"/>
    <cellStyle name="Euro 2" xfId="3050"/>
    <cellStyle name="Euro 2 2" xfId="3051"/>
    <cellStyle name="Euro 2 2 2" xfId="3052"/>
    <cellStyle name="Euro 2 2 3" xfId="3053"/>
    <cellStyle name="Euro 2 2 4" xfId="3054"/>
    <cellStyle name="Euro 2 2 4 2" xfId="3055"/>
    <cellStyle name="Euro 2 2 4 3" xfId="3056"/>
    <cellStyle name="Euro 2 2 5" xfId="3057"/>
    <cellStyle name="Euro 2 2 6" xfId="3058"/>
    <cellStyle name="Euro 2 3" xfId="3059"/>
    <cellStyle name="Euro 2 3 2" xfId="3060"/>
    <cellStyle name="Euro 2 3 3" xfId="3061"/>
    <cellStyle name="Euro 2 4" xfId="3062"/>
    <cellStyle name="Euro 2 5" xfId="3063"/>
    <cellStyle name="Euro 2 6" xfId="3064"/>
    <cellStyle name="Euro 2 7" xfId="3065"/>
    <cellStyle name="Euro 2 8" xfId="3066"/>
    <cellStyle name="Euro 20" xfId="3067"/>
    <cellStyle name="Euro 21" xfId="3068"/>
    <cellStyle name="Euro 22" xfId="3069"/>
    <cellStyle name="Euro 23" xfId="3070"/>
    <cellStyle name="Euro 24" xfId="3071"/>
    <cellStyle name="Euro 25" xfId="3072"/>
    <cellStyle name="Euro 26" xfId="3073"/>
    <cellStyle name="Euro 27" xfId="3074"/>
    <cellStyle name="Euro 28" xfId="3075"/>
    <cellStyle name="Euro 29" xfId="3076"/>
    <cellStyle name="Euro 3" xfId="3077"/>
    <cellStyle name="Euro 3 10" xfId="3078"/>
    <cellStyle name="Euro 3 2" xfId="3079"/>
    <cellStyle name="Euro 3 2 2" xfId="3080"/>
    <cellStyle name="Euro 3 3" xfId="3081"/>
    <cellStyle name="Euro 3 3 2" xfId="3082"/>
    <cellStyle name="Euro 3 3 3" xfId="3083"/>
    <cellStyle name="Euro 3 3 4" xfId="3084"/>
    <cellStyle name="Euro 3 3 4 2" xfId="3085"/>
    <cellStyle name="Euro 3 4" xfId="3086"/>
    <cellStyle name="Euro 3 5" xfId="3087"/>
    <cellStyle name="Euro 3 6" xfId="3088"/>
    <cellStyle name="Euro 3 7" xfId="3089"/>
    <cellStyle name="Euro 3 8" xfId="3090"/>
    <cellStyle name="Euro 3 9" xfId="3091"/>
    <cellStyle name="Euro 3_PrimaryEnergyPrices_TIMES" xfId="3092"/>
    <cellStyle name="Euro 30" xfId="3093"/>
    <cellStyle name="Euro 31" xfId="3094"/>
    <cellStyle name="Euro 32" xfId="3095"/>
    <cellStyle name="Euro 33" xfId="3096"/>
    <cellStyle name="Euro 34" xfId="3097"/>
    <cellStyle name="Euro 35" xfId="3098"/>
    <cellStyle name="Euro 36" xfId="3099"/>
    <cellStyle name="Euro 37" xfId="3100"/>
    <cellStyle name="Euro 38" xfId="3101"/>
    <cellStyle name="Euro 39" xfId="3102"/>
    <cellStyle name="Euro 4" xfId="3103"/>
    <cellStyle name="Euro 4 2" xfId="3104"/>
    <cellStyle name="Euro 4 2 2" xfId="3105"/>
    <cellStyle name="Euro 4 3" xfId="3106"/>
    <cellStyle name="Euro 4 3 2" xfId="3107"/>
    <cellStyle name="Euro 4 3 3" xfId="3108"/>
    <cellStyle name="Euro 4 3 4" xfId="3109"/>
    <cellStyle name="Euro 4 3 4 2" xfId="3110"/>
    <cellStyle name="Euro 4 4" xfId="3111"/>
    <cellStyle name="Euro 4 4 2" xfId="3112"/>
    <cellStyle name="Euro 4 4 3" xfId="3113"/>
    <cellStyle name="Euro 4 5" xfId="3114"/>
    <cellStyle name="Euro 4 6" xfId="3115"/>
    <cellStyle name="Euro 40" xfId="3116"/>
    <cellStyle name="Euro 41" xfId="3117"/>
    <cellStyle name="Euro 42" xfId="3118"/>
    <cellStyle name="Euro 43" xfId="3119"/>
    <cellStyle name="Euro 44" xfId="3120"/>
    <cellStyle name="Euro 45" xfId="3121"/>
    <cellStyle name="Euro 46" xfId="3122"/>
    <cellStyle name="Euro 47" xfId="3123"/>
    <cellStyle name="Euro 48" xfId="3124"/>
    <cellStyle name="Euro 48 2" xfId="3125"/>
    <cellStyle name="Euro 49" xfId="3126"/>
    <cellStyle name="Euro 49 2" xfId="3127"/>
    <cellStyle name="Euro 5" xfId="3128"/>
    <cellStyle name="Euro 5 2" xfId="3129"/>
    <cellStyle name="Euro 5 3" xfId="3130"/>
    <cellStyle name="Euro 5 4" xfId="3131"/>
    <cellStyle name="Euro 5 4 2" xfId="3132"/>
    <cellStyle name="Euro 50" xfId="3133"/>
    <cellStyle name="Euro 50 2" xfId="3134"/>
    <cellStyle name="Euro 51" xfId="3135"/>
    <cellStyle name="Euro 51 2" xfId="3136"/>
    <cellStyle name="Euro 52" xfId="3137"/>
    <cellStyle name="Euro 52 2" xfId="3138"/>
    <cellStyle name="Euro 53" xfId="3139"/>
    <cellStyle name="Euro 53 2" xfId="3140"/>
    <cellStyle name="Euro 54" xfId="3141"/>
    <cellStyle name="Euro 54 2" xfId="3142"/>
    <cellStyle name="Euro 55" xfId="3143"/>
    <cellStyle name="Euro 55 2" xfId="3144"/>
    <cellStyle name="Euro 56" xfId="3145"/>
    <cellStyle name="Euro 56 2" xfId="3146"/>
    <cellStyle name="Euro 57" xfId="3147"/>
    <cellStyle name="Euro 58" xfId="3148"/>
    <cellStyle name="Euro 59" xfId="3149"/>
    <cellStyle name="Euro 6" xfId="3150"/>
    <cellStyle name="Euro 6 2" xfId="3151"/>
    <cellStyle name="Euro 6 3" xfId="3152"/>
    <cellStyle name="Euro 6 4" xfId="3153"/>
    <cellStyle name="Euro 6 5" xfId="3154"/>
    <cellStyle name="Euro 6 6" xfId="3155"/>
    <cellStyle name="Euro 60" xfId="3156"/>
    <cellStyle name="Euro 7" xfId="3157"/>
    <cellStyle name="Euro 7 2" xfId="3158"/>
    <cellStyle name="Euro 7 3" xfId="3159"/>
    <cellStyle name="Euro 7 4" xfId="3160"/>
    <cellStyle name="Euro 8" xfId="3161"/>
    <cellStyle name="Euro 8 2" xfId="3162"/>
    <cellStyle name="Euro 9" xfId="3163"/>
    <cellStyle name="Euro 9 2" xfId="3164"/>
    <cellStyle name="Euro_Potentials in TIMES" xfId="3165"/>
    <cellStyle name="Explanatory Text 10" xfId="3166"/>
    <cellStyle name="Explanatory Text 11" xfId="3167"/>
    <cellStyle name="Explanatory Text 12" xfId="3168"/>
    <cellStyle name="Explanatory Text 13" xfId="3169"/>
    <cellStyle name="Explanatory Text 14" xfId="3170"/>
    <cellStyle name="Explanatory Text 15" xfId="3171"/>
    <cellStyle name="Explanatory Text 16" xfId="3172"/>
    <cellStyle name="Explanatory Text 17" xfId="3173"/>
    <cellStyle name="Explanatory Text 18" xfId="3174"/>
    <cellStyle name="Explanatory Text 19" xfId="3175"/>
    <cellStyle name="Explanatory Text 2" xfId="3176"/>
    <cellStyle name="Explanatory Text 2 10" xfId="3177"/>
    <cellStyle name="Explanatory Text 2 2" xfId="3178"/>
    <cellStyle name="Explanatory Text 2 3" xfId="3179"/>
    <cellStyle name="Explanatory Text 2 4" xfId="3180"/>
    <cellStyle name="Explanatory Text 2 5" xfId="3181"/>
    <cellStyle name="Explanatory Text 2 6" xfId="3182"/>
    <cellStyle name="Explanatory Text 2 7" xfId="3183"/>
    <cellStyle name="Explanatory Text 2 8" xfId="3184"/>
    <cellStyle name="Explanatory Text 2 9" xfId="3185"/>
    <cellStyle name="Explanatory Text 20" xfId="3186"/>
    <cellStyle name="Explanatory Text 21" xfId="3187"/>
    <cellStyle name="Explanatory Text 22" xfId="3188"/>
    <cellStyle name="Explanatory Text 23" xfId="3189"/>
    <cellStyle name="Explanatory Text 24" xfId="3190"/>
    <cellStyle name="Explanatory Text 25" xfId="3191"/>
    <cellStyle name="Explanatory Text 26" xfId="3192"/>
    <cellStyle name="Explanatory Text 27" xfId="3193"/>
    <cellStyle name="Explanatory Text 28" xfId="3194"/>
    <cellStyle name="Explanatory Text 29" xfId="3195"/>
    <cellStyle name="Explanatory Text 3" xfId="3196"/>
    <cellStyle name="Explanatory Text 3 2" xfId="3197"/>
    <cellStyle name="Explanatory Text 30" xfId="3198"/>
    <cellStyle name="Explanatory Text 31" xfId="3199"/>
    <cellStyle name="Explanatory Text 32" xfId="3200"/>
    <cellStyle name="Explanatory Text 33" xfId="3201"/>
    <cellStyle name="Explanatory Text 34" xfId="3202"/>
    <cellStyle name="Explanatory Text 35" xfId="3203"/>
    <cellStyle name="Explanatory Text 36" xfId="3204"/>
    <cellStyle name="Explanatory Text 37" xfId="3205"/>
    <cellStyle name="Explanatory Text 38" xfId="3206"/>
    <cellStyle name="Explanatory Text 39" xfId="3207"/>
    <cellStyle name="Explanatory Text 4" xfId="3208"/>
    <cellStyle name="Explanatory Text 40" xfId="3209"/>
    <cellStyle name="Explanatory Text 41" xfId="3210"/>
    <cellStyle name="Explanatory Text 42" xfId="3211"/>
    <cellStyle name="Explanatory Text 43" xfId="3212"/>
    <cellStyle name="Explanatory Text 5" xfId="3213"/>
    <cellStyle name="Explanatory Text 6" xfId="3214"/>
    <cellStyle name="Explanatory Text 7" xfId="3215"/>
    <cellStyle name="Explanatory Text 8" xfId="3216"/>
    <cellStyle name="Explanatory Text 9" xfId="3217"/>
    <cellStyle name="Ezres_vegleges_en" xfId="3218"/>
    <cellStyle name="Figyelmeztetés" xfId="3219"/>
    <cellStyle name="Float" xfId="3220"/>
    <cellStyle name="Float 2" xfId="3221"/>
    <cellStyle name="Float 2 2" xfId="3222"/>
    <cellStyle name="Float 3" xfId="3223"/>
    <cellStyle name="Float 3 2" xfId="3224"/>
    <cellStyle name="Float 3 3" xfId="3225"/>
    <cellStyle name="Float 4" xfId="3226"/>
    <cellStyle name="Good 10" xfId="3227"/>
    <cellStyle name="Good 11" xfId="3228"/>
    <cellStyle name="Good 12" xfId="3229"/>
    <cellStyle name="Good 13" xfId="3230"/>
    <cellStyle name="Good 14" xfId="3231"/>
    <cellStyle name="Good 15" xfId="3232"/>
    <cellStyle name="Good 16" xfId="3233"/>
    <cellStyle name="Good 17" xfId="3234"/>
    <cellStyle name="Good 18" xfId="3235"/>
    <cellStyle name="Good 19" xfId="3236"/>
    <cellStyle name="Good 2" xfId="3237"/>
    <cellStyle name="Good 2 10" xfId="3238"/>
    <cellStyle name="Good 2 2" xfId="3239"/>
    <cellStyle name="Good 2 2 2" xfId="3240"/>
    <cellStyle name="Good 2 2 3" xfId="3241"/>
    <cellStyle name="Good 2 3" xfId="3242"/>
    <cellStyle name="Good 2 3 2" xfId="3243"/>
    <cellStyle name="Good 2 3 3" xfId="3244"/>
    <cellStyle name="Good 2 4" xfId="3245"/>
    <cellStyle name="Good 2 5" xfId="3246"/>
    <cellStyle name="Good 2 6" xfId="3247"/>
    <cellStyle name="Good 2 7" xfId="3248"/>
    <cellStyle name="Good 2 8" xfId="3249"/>
    <cellStyle name="Good 2 9" xfId="3250"/>
    <cellStyle name="Good 20" xfId="3251"/>
    <cellStyle name="Good 21" xfId="3252"/>
    <cellStyle name="Good 22" xfId="3253"/>
    <cellStyle name="Good 23" xfId="3254"/>
    <cellStyle name="Good 24" xfId="3255"/>
    <cellStyle name="Good 25" xfId="3256"/>
    <cellStyle name="Good 26" xfId="3257"/>
    <cellStyle name="Good 27" xfId="3258"/>
    <cellStyle name="Good 28" xfId="3259"/>
    <cellStyle name="Good 29" xfId="3260"/>
    <cellStyle name="Good 3" xfId="3261"/>
    <cellStyle name="Good 3 2" xfId="3262"/>
    <cellStyle name="Good 3 3" xfId="3263"/>
    <cellStyle name="Good 3 4" xfId="3264"/>
    <cellStyle name="Good 3 5" xfId="3265"/>
    <cellStyle name="Good 30" xfId="3266"/>
    <cellStyle name="Good 31" xfId="3267"/>
    <cellStyle name="Good 32" xfId="3268"/>
    <cellStyle name="Good 33" xfId="3269"/>
    <cellStyle name="Good 34" xfId="3270"/>
    <cellStyle name="Good 35" xfId="3271"/>
    <cellStyle name="Good 36" xfId="3272"/>
    <cellStyle name="Good 37" xfId="3273"/>
    <cellStyle name="Good 38" xfId="3274"/>
    <cellStyle name="Good 39" xfId="3275"/>
    <cellStyle name="Good 4" xfId="3276"/>
    <cellStyle name="Good 40" xfId="3277"/>
    <cellStyle name="Good 41" xfId="3278"/>
    <cellStyle name="Good 42" xfId="3279"/>
    <cellStyle name="Good 5" xfId="3280"/>
    <cellStyle name="Good 5 2" xfId="3281"/>
    <cellStyle name="Good 6" xfId="3282"/>
    <cellStyle name="Good 7" xfId="3283"/>
    <cellStyle name="Good 8" xfId="3284"/>
    <cellStyle name="Good 9" xfId="3285"/>
    <cellStyle name="Gut" xfId="3286"/>
    <cellStyle name="Heading 1 10" xfId="3287"/>
    <cellStyle name="Heading 1 11" xfId="3288"/>
    <cellStyle name="Heading 1 12" xfId="3289"/>
    <cellStyle name="Heading 1 13" xfId="3290"/>
    <cellStyle name="Heading 1 14" xfId="3291"/>
    <cellStyle name="Heading 1 15" xfId="3292"/>
    <cellStyle name="Heading 1 16" xfId="3293"/>
    <cellStyle name="Heading 1 17" xfId="3294"/>
    <cellStyle name="Heading 1 18" xfId="3295"/>
    <cellStyle name="Heading 1 19" xfId="3296"/>
    <cellStyle name="Heading 1 2" xfId="3297"/>
    <cellStyle name="Heading 1 2 10" xfId="3298"/>
    <cellStyle name="Heading 1 2 2" xfId="3299"/>
    <cellStyle name="Heading 1 2 3" xfId="3300"/>
    <cellStyle name="Heading 1 2 4" xfId="3301"/>
    <cellStyle name="Heading 1 2 5" xfId="3302"/>
    <cellStyle name="Heading 1 2 6" xfId="3303"/>
    <cellStyle name="Heading 1 2 7" xfId="3304"/>
    <cellStyle name="Heading 1 2 8" xfId="3305"/>
    <cellStyle name="Heading 1 2 9" xfId="3306"/>
    <cellStyle name="Heading 1 20" xfId="3307"/>
    <cellStyle name="Heading 1 21" xfId="3308"/>
    <cellStyle name="Heading 1 22" xfId="3309"/>
    <cellStyle name="Heading 1 23" xfId="3310"/>
    <cellStyle name="Heading 1 24" xfId="3311"/>
    <cellStyle name="Heading 1 25" xfId="3312"/>
    <cellStyle name="Heading 1 26" xfId="3313"/>
    <cellStyle name="Heading 1 27" xfId="3314"/>
    <cellStyle name="Heading 1 28" xfId="3315"/>
    <cellStyle name="Heading 1 29" xfId="3316"/>
    <cellStyle name="Heading 1 3" xfId="3317"/>
    <cellStyle name="Heading 1 3 2" xfId="3318"/>
    <cellStyle name="Heading 1 3 3" xfId="3319"/>
    <cellStyle name="Heading 1 3 4" xfId="3320"/>
    <cellStyle name="Heading 1 3 5" xfId="3321"/>
    <cellStyle name="Heading 1 30" xfId="3322"/>
    <cellStyle name="Heading 1 31" xfId="3323"/>
    <cellStyle name="Heading 1 32" xfId="3324"/>
    <cellStyle name="Heading 1 33" xfId="3325"/>
    <cellStyle name="Heading 1 34" xfId="3326"/>
    <cellStyle name="Heading 1 35" xfId="3327"/>
    <cellStyle name="Heading 1 36" xfId="3328"/>
    <cellStyle name="Heading 1 37" xfId="3329"/>
    <cellStyle name="Heading 1 38" xfId="3330"/>
    <cellStyle name="Heading 1 39" xfId="3331"/>
    <cellStyle name="Heading 1 4" xfId="3332"/>
    <cellStyle name="Heading 1 40" xfId="3333"/>
    <cellStyle name="Heading 1 41" xfId="3334"/>
    <cellStyle name="Heading 1 5" xfId="3335"/>
    <cellStyle name="Heading 1 6" xfId="3336"/>
    <cellStyle name="Heading 1 7" xfId="3337"/>
    <cellStyle name="Heading 1 8" xfId="3338"/>
    <cellStyle name="Heading 1 9" xfId="3339"/>
    <cellStyle name="Heading 2 10" xfId="3340"/>
    <cellStyle name="Heading 2 11" xfId="3341"/>
    <cellStyle name="Heading 2 12" xfId="3342"/>
    <cellStyle name="Heading 2 13" xfId="3343"/>
    <cellStyle name="Heading 2 14" xfId="3344"/>
    <cellStyle name="Heading 2 15" xfId="3345"/>
    <cellStyle name="Heading 2 16" xfId="3346"/>
    <cellStyle name="Heading 2 17" xfId="3347"/>
    <cellStyle name="Heading 2 18" xfId="3348"/>
    <cellStyle name="Heading 2 19" xfId="3349"/>
    <cellStyle name="Heading 2 2" xfId="3350"/>
    <cellStyle name="Heading 2 2 10" xfId="3351"/>
    <cellStyle name="Heading 2 2 2" xfId="3352"/>
    <cellStyle name="Heading 2 2 3" xfId="3353"/>
    <cellStyle name="Heading 2 2 4" xfId="3354"/>
    <cellStyle name="Heading 2 2 5" xfId="3355"/>
    <cellStyle name="Heading 2 2 6" xfId="3356"/>
    <cellStyle name="Heading 2 2 7" xfId="3357"/>
    <cellStyle name="Heading 2 2 8" xfId="3358"/>
    <cellStyle name="Heading 2 2 9" xfId="3359"/>
    <cellStyle name="Heading 2 20" xfId="3360"/>
    <cellStyle name="Heading 2 21" xfId="3361"/>
    <cellStyle name="Heading 2 22" xfId="3362"/>
    <cellStyle name="Heading 2 23" xfId="3363"/>
    <cellStyle name="Heading 2 24" xfId="3364"/>
    <cellStyle name="Heading 2 25" xfId="3365"/>
    <cellStyle name="Heading 2 26" xfId="3366"/>
    <cellStyle name="Heading 2 27" xfId="3367"/>
    <cellStyle name="Heading 2 28" xfId="3368"/>
    <cellStyle name="Heading 2 29" xfId="3369"/>
    <cellStyle name="Heading 2 3" xfId="3370"/>
    <cellStyle name="Heading 2 3 2" xfId="3371"/>
    <cellStyle name="Heading 2 3 3" xfId="3372"/>
    <cellStyle name="Heading 2 3 4" xfId="3373"/>
    <cellStyle name="Heading 2 3 5" xfId="3374"/>
    <cellStyle name="Heading 2 30" xfId="3375"/>
    <cellStyle name="Heading 2 31" xfId="3376"/>
    <cellStyle name="Heading 2 32" xfId="3377"/>
    <cellStyle name="Heading 2 33" xfId="3378"/>
    <cellStyle name="Heading 2 34" xfId="3379"/>
    <cellStyle name="Heading 2 35" xfId="3380"/>
    <cellStyle name="Heading 2 36" xfId="3381"/>
    <cellStyle name="Heading 2 37" xfId="3382"/>
    <cellStyle name="Heading 2 38" xfId="3383"/>
    <cellStyle name="Heading 2 39" xfId="3384"/>
    <cellStyle name="Heading 2 4" xfId="3385"/>
    <cellStyle name="Heading 2 40" xfId="3386"/>
    <cellStyle name="Heading 2 41" xfId="3387"/>
    <cellStyle name="Heading 2 5" xfId="3388"/>
    <cellStyle name="Heading 2 6" xfId="3389"/>
    <cellStyle name="Heading 2 7" xfId="3390"/>
    <cellStyle name="Heading 2 8" xfId="3391"/>
    <cellStyle name="Heading 2 9" xfId="3392"/>
    <cellStyle name="Heading 3 10" xfId="3393"/>
    <cellStyle name="Heading 3 11" xfId="3394"/>
    <cellStyle name="Heading 3 12" xfId="3395"/>
    <cellStyle name="Heading 3 13" xfId="3396"/>
    <cellStyle name="Heading 3 14" xfId="3397"/>
    <cellStyle name="Heading 3 15" xfId="3398"/>
    <cellStyle name="Heading 3 16" xfId="3399"/>
    <cellStyle name="Heading 3 17" xfId="3400"/>
    <cellStyle name="Heading 3 18" xfId="3401"/>
    <cellStyle name="Heading 3 19" xfId="3402"/>
    <cellStyle name="Heading 3 2" xfId="3403"/>
    <cellStyle name="Heading 3 2 10" xfId="3404"/>
    <cellStyle name="Heading 3 2 2" xfId="3405"/>
    <cellStyle name="Heading 3 2 3" xfId="3406"/>
    <cellStyle name="Heading 3 2 4" xfId="3407"/>
    <cellStyle name="Heading 3 2 5" xfId="3408"/>
    <cellStyle name="Heading 3 2 6" xfId="3409"/>
    <cellStyle name="Heading 3 2 7" xfId="3410"/>
    <cellStyle name="Heading 3 2 8" xfId="3411"/>
    <cellStyle name="Heading 3 2 9" xfId="3412"/>
    <cellStyle name="Heading 3 20" xfId="3413"/>
    <cellStyle name="Heading 3 21" xfId="3414"/>
    <cellStyle name="Heading 3 22" xfId="3415"/>
    <cellStyle name="Heading 3 23" xfId="3416"/>
    <cellStyle name="Heading 3 24" xfId="3417"/>
    <cellStyle name="Heading 3 25" xfId="3418"/>
    <cellStyle name="Heading 3 26" xfId="3419"/>
    <cellStyle name="Heading 3 27" xfId="3420"/>
    <cellStyle name="Heading 3 28" xfId="3421"/>
    <cellStyle name="Heading 3 29" xfId="3422"/>
    <cellStyle name="Heading 3 3" xfId="3423"/>
    <cellStyle name="Heading 3 3 2" xfId="3424"/>
    <cellStyle name="Heading 3 3 3" xfId="3425"/>
    <cellStyle name="Heading 3 3 4" xfId="3426"/>
    <cellStyle name="Heading 3 3 5" xfId="3427"/>
    <cellStyle name="Heading 3 30" xfId="3428"/>
    <cellStyle name="Heading 3 31" xfId="3429"/>
    <cellStyle name="Heading 3 32" xfId="3430"/>
    <cellStyle name="Heading 3 33" xfId="3431"/>
    <cellStyle name="Heading 3 34" xfId="3432"/>
    <cellStyle name="Heading 3 35" xfId="3433"/>
    <cellStyle name="Heading 3 36" xfId="3434"/>
    <cellStyle name="Heading 3 37" xfId="3435"/>
    <cellStyle name="Heading 3 38" xfId="3436"/>
    <cellStyle name="Heading 3 39" xfId="3437"/>
    <cellStyle name="Heading 3 4" xfId="3438"/>
    <cellStyle name="Heading 3 40" xfId="3439"/>
    <cellStyle name="Heading 3 41" xfId="3440"/>
    <cellStyle name="Heading 3 5" xfId="3441"/>
    <cellStyle name="Heading 3 6" xfId="3442"/>
    <cellStyle name="Heading 3 7" xfId="3443"/>
    <cellStyle name="Heading 3 8" xfId="3444"/>
    <cellStyle name="Heading 3 9" xfId="3445"/>
    <cellStyle name="Heading 4 10" xfId="3446"/>
    <cellStyle name="Heading 4 11" xfId="3447"/>
    <cellStyle name="Heading 4 12" xfId="3448"/>
    <cellStyle name="Heading 4 13" xfId="3449"/>
    <cellStyle name="Heading 4 14" xfId="3450"/>
    <cellStyle name="Heading 4 15" xfId="3451"/>
    <cellStyle name="Heading 4 16" xfId="3452"/>
    <cellStyle name="Heading 4 17" xfId="3453"/>
    <cellStyle name="Heading 4 18" xfId="3454"/>
    <cellStyle name="Heading 4 19" xfId="3455"/>
    <cellStyle name="Heading 4 2" xfId="3456"/>
    <cellStyle name="Heading 4 2 10" xfId="3457"/>
    <cellStyle name="Heading 4 2 2" xfId="3458"/>
    <cellStyle name="Heading 4 2 3" xfId="3459"/>
    <cellStyle name="Heading 4 2 4" xfId="3460"/>
    <cellStyle name="Heading 4 2 5" xfId="3461"/>
    <cellStyle name="Heading 4 2 6" xfId="3462"/>
    <cellStyle name="Heading 4 2 7" xfId="3463"/>
    <cellStyle name="Heading 4 2 8" xfId="3464"/>
    <cellStyle name="Heading 4 2 9" xfId="3465"/>
    <cellStyle name="Heading 4 20" xfId="3466"/>
    <cellStyle name="Heading 4 21" xfId="3467"/>
    <cellStyle name="Heading 4 22" xfId="3468"/>
    <cellStyle name="Heading 4 23" xfId="3469"/>
    <cellStyle name="Heading 4 24" xfId="3470"/>
    <cellStyle name="Heading 4 25" xfId="3471"/>
    <cellStyle name="Heading 4 26" xfId="3472"/>
    <cellStyle name="Heading 4 27" xfId="3473"/>
    <cellStyle name="Heading 4 28" xfId="3474"/>
    <cellStyle name="Heading 4 29" xfId="3475"/>
    <cellStyle name="Heading 4 3" xfId="3476"/>
    <cellStyle name="Heading 4 3 2" xfId="3477"/>
    <cellStyle name="Heading 4 3 3" xfId="3478"/>
    <cellStyle name="Heading 4 3 4" xfId="3479"/>
    <cellStyle name="Heading 4 3 5" xfId="3480"/>
    <cellStyle name="Heading 4 30" xfId="3481"/>
    <cellStyle name="Heading 4 31" xfId="3482"/>
    <cellStyle name="Heading 4 32" xfId="3483"/>
    <cellStyle name="Heading 4 33" xfId="3484"/>
    <cellStyle name="Heading 4 34" xfId="3485"/>
    <cellStyle name="Heading 4 35" xfId="3486"/>
    <cellStyle name="Heading 4 36" xfId="3487"/>
    <cellStyle name="Heading 4 37" xfId="3488"/>
    <cellStyle name="Heading 4 38" xfId="3489"/>
    <cellStyle name="Heading 4 39" xfId="3490"/>
    <cellStyle name="Heading 4 4" xfId="3491"/>
    <cellStyle name="Heading 4 40" xfId="3492"/>
    <cellStyle name="Heading 4 41" xfId="3493"/>
    <cellStyle name="Heading 4 5" xfId="3494"/>
    <cellStyle name="Heading 4 6" xfId="3495"/>
    <cellStyle name="Heading 4 7" xfId="3496"/>
    <cellStyle name="Heading 4 8" xfId="3497"/>
    <cellStyle name="Heading 4 9" xfId="3498"/>
    <cellStyle name="Headline" xfId="3499"/>
    <cellStyle name="Hivatkozott cella" xfId="3500"/>
    <cellStyle name="Hyperlink 2" xfId="3501"/>
    <cellStyle name="Hyperlink 2 2" xfId="3502"/>
    <cellStyle name="Input 10 2" xfId="3503"/>
    <cellStyle name="Input 11 2" xfId="3504"/>
    <cellStyle name="Input 12 2" xfId="3505"/>
    <cellStyle name="Input 13 2" xfId="3506"/>
    <cellStyle name="Input 14 2" xfId="3507"/>
    <cellStyle name="Input 15 2" xfId="3508"/>
    <cellStyle name="Input 16 2" xfId="3509"/>
    <cellStyle name="Input 17 2" xfId="3510"/>
    <cellStyle name="Input 18 2" xfId="3511"/>
    <cellStyle name="Input 19 2" xfId="3512"/>
    <cellStyle name="Input 2" xfId="3513"/>
    <cellStyle name="Input 2 10" xfId="3514"/>
    <cellStyle name="Input 2 2" xfId="3515"/>
    <cellStyle name="Input 2 2 2" xfId="3516"/>
    <cellStyle name="Input 2 2 3" xfId="3517"/>
    <cellStyle name="Input 2 3" xfId="3518"/>
    <cellStyle name="Input 2 3 2" xfId="3519"/>
    <cellStyle name="Input 2 3 3" xfId="3520"/>
    <cellStyle name="Input 2 4" xfId="3521"/>
    <cellStyle name="Input 2 5" xfId="3522"/>
    <cellStyle name="Input 2 6" xfId="3523"/>
    <cellStyle name="Input 2 7" xfId="3524"/>
    <cellStyle name="Input 2 8" xfId="3525"/>
    <cellStyle name="Input 2 9" xfId="3526"/>
    <cellStyle name="Input 2_PrimaryEnergyPrices_TIMES" xfId="3527"/>
    <cellStyle name="Input 20 2" xfId="3528"/>
    <cellStyle name="Input 21 2" xfId="3529"/>
    <cellStyle name="Input 22 2" xfId="3530"/>
    <cellStyle name="Input 23 2" xfId="3531"/>
    <cellStyle name="Input 24 2" xfId="3532"/>
    <cellStyle name="Input 25 2" xfId="3533"/>
    <cellStyle name="Input 26 2" xfId="3534"/>
    <cellStyle name="Input 27 2" xfId="3535"/>
    <cellStyle name="Input 28 2" xfId="3536"/>
    <cellStyle name="Input 29 2" xfId="3537"/>
    <cellStyle name="Input 3" xfId="3538"/>
    <cellStyle name="Input 3 2" xfId="3539"/>
    <cellStyle name="Input 3 3" xfId="3540"/>
    <cellStyle name="Input 3 3 2" xfId="3541"/>
    <cellStyle name="Input 3 3 3" xfId="3542"/>
    <cellStyle name="Input 3 4" xfId="3543"/>
    <cellStyle name="Input 3 5" xfId="3544"/>
    <cellStyle name="Input 3 6" xfId="3545"/>
    <cellStyle name="Input 30 2" xfId="3546"/>
    <cellStyle name="Input 31 2" xfId="3547"/>
    <cellStyle name="Input 32 2" xfId="3548"/>
    <cellStyle name="Input 33 2" xfId="3549"/>
    <cellStyle name="Input 34" xfId="3550"/>
    <cellStyle name="Input 34 2" xfId="3551"/>
    <cellStyle name="Input 34_ELC_final" xfId="3552"/>
    <cellStyle name="Input 35" xfId="3553"/>
    <cellStyle name="Input 36" xfId="3554"/>
    <cellStyle name="Input 37" xfId="3555"/>
    <cellStyle name="Input 38" xfId="3556"/>
    <cellStyle name="Input 39" xfId="3557"/>
    <cellStyle name="Input 4" xfId="3558"/>
    <cellStyle name="Input 4 2" xfId="3559"/>
    <cellStyle name="Input 40" xfId="3560"/>
    <cellStyle name="Input 5" xfId="3561"/>
    <cellStyle name="Input 5 2" xfId="3562"/>
    <cellStyle name="Input 6 2" xfId="3563"/>
    <cellStyle name="Input 7 2" xfId="3564"/>
    <cellStyle name="Input 8 2" xfId="3565"/>
    <cellStyle name="Input 9 2" xfId="3566"/>
    <cellStyle name="InputCells" xfId="3567"/>
    <cellStyle name="InputCells12" xfId="3568"/>
    <cellStyle name="IntCells" xfId="3569"/>
    <cellStyle name="Jegyzet" xfId="3570"/>
    <cellStyle name="Jelölőszín (1)" xfId="3571"/>
    <cellStyle name="Jelölőszín (2)" xfId="3572"/>
    <cellStyle name="Jelölőszín (3)" xfId="3573"/>
    <cellStyle name="Jelölőszín (4)" xfId="3574"/>
    <cellStyle name="Jelölőszín (5)" xfId="3575"/>
    <cellStyle name="Jelölőszín (6)" xfId="3576"/>
    <cellStyle name="Jó" xfId="3577"/>
    <cellStyle name="Kimenet" xfId="3578"/>
    <cellStyle name="ligne_titre_0" xfId="3579"/>
    <cellStyle name="Linked Cell 10" xfId="3580"/>
    <cellStyle name="Linked Cell 11" xfId="3581"/>
    <cellStyle name="Linked Cell 12" xfId="3582"/>
    <cellStyle name="Linked Cell 13" xfId="3583"/>
    <cellStyle name="Linked Cell 14" xfId="3584"/>
    <cellStyle name="Linked Cell 15" xfId="3585"/>
    <cellStyle name="Linked Cell 16" xfId="3586"/>
    <cellStyle name="Linked Cell 17" xfId="3587"/>
    <cellStyle name="Linked Cell 18" xfId="3588"/>
    <cellStyle name="Linked Cell 19" xfId="3589"/>
    <cellStyle name="Linked Cell 2" xfId="3590"/>
    <cellStyle name="Linked Cell 2 10" xfId="3591"/>
    <cellStyle name="Linked Cell 2 2" xfId="3592"/>
    <cellStyle name="Linked Cell 2 3" xfId="3593"/>
    <cellStyle name="Linked Cell 2 4" xfId="3594"/>
    <cellStyle name="Linked Cell 2 5" xfId="3595"/>
    <cellStyle name="Linked Cell 2 6" xfId="3596"/>
    <cellStyle name="Linked Cell 2 7" xfId="3597"/>
    <cellStyle name="Linked Cell 2 8" xfId="3598"/>
    <cellStyle name="Linked Cell 2 9" xfId="3599"/>
    <cellStyle name="Linked Cell 20" xfId="3600"/>
    <cellStyle name="Linked Cell 21" xfId="3601"/>
    <cellStyle name="Linked Cell 22" xfId="3602"/>
    <cellStyle name="Linked Cell 23" xfId="3603"/>
    <cellStyle name="Linked Cell 24" xfId="3604"/>
    <cellStyle name="Linked Cell 25" xfId="3605"/>
    <cellStyle name="Linked Cell 26" xfId="3606"/>
    <cellStyle name="Linked Cell 27" xfId="3607"/>
    <cellStyle name="Linked Cell 28" xfId="3608"/>
    <cellStyle name="Linked Cell 29" xfId="3609"/>
    <cellStyle name="Linked Cell 3" xfId="3610"/>
    <cellStyle name="Linked Cell 3 2" xfId="3611"/>
    <cellStyle name="Linked Cell 3 3" xfId="3612"/>
    <cellStyle name="Linked Cell 3 4" xfId="3613"/>
    <cellStyle name="Linked Cell 3 5" xfId="3614"/>
    <cellStyle name="Linked Cell 30" xfId="3615"/>
    <cellStyle name="Linked Cell 31" xfId="3616"/>
    <cellStyle name="Linked Cell 32" xfId="3617"/>
    <cellStyle name="Linked Cell 33" xfId="3618"/>
    <cellStyle name="Linked Cell 34" xfId="3619"/>
    <cellStyle name="Linked Cell 35" xfId="3620"/>
    <cellStyle name="Linked Cell 36" xfId="3621"/>
    <cellStyle name="Linked Cell 37" xfId="3622"/>
    <cellStyle name="Linked Cell 38" xfId="3623"/>
    <cellStyle name="Linked Cell 39" xfId="3624"/>
    <cellStyle name="Linked Cell 4" xfId="3625"/>
    <cellStyle name="Linked Cell 40" xfId="3626"/>
    <cellStyle name="Linked Cell 41" xfId="3627"/>
    <cellStyle name="Linked Cell 5" xfId="3628"/>
    <cellStyle name="Linked Cell 6" xfId="3629"/>
    <cellStyle name="Linked Cell 7" xfId="3630"/>
    <cellStyle name="Linked Cell 8" xfId="3631"/>
    <cellStyle name="Linked Cell 9" xfId="3632"/>
    <cellStyle name="Magyarázó szöveg" xfId="3633"/>
    <cellStyle name="Migliaia_Oil&amp;Gas IFE ARC POLITO" xfId="3634"/>
    <cellStyle name="Neutral 10" xfId="3635"/>
    <cellStyle name="Neutral 11" xfId="3636"/>
    <cellStyle name="Neutral 12" xfId="3637"/>
    <cellStyle name="Neutral 13" xfId="3638"/>
    <cellStyle name="Neutral 14" xfId="3639"/>
    <cellStyle name="Neutral 15" xfId="3640"/>
    <cellStyle name="Neutral 16" xfId="3641"/>
    <cellStyle name="Neutral 17" xfId="3642"/>
    <cellStyle name="Neutral 18" xfId="3643"/>
    <cellStyle name="Neutral 19" xfId="3644"/>
    <cellStyle name="Neutral 2" xfId="3645"/>
    <cellStyle name="Neutral 2 10" xfId="3646"/>
    <cellStyle name="Neutral 2 11" xfId="3647"/>
    <cellStyle name="Neutral 2 2" xfId="3648"/>
    <cellStyle name="Neutral 2 2 2" xfId="3649"/>
    <cellStyle name="Neutral 2 2 2 2" xfId="3650"/>
    <cellStyle name="Neutral 2 3" xfId="3651"/>
    <cellStyle name="Neutral 2 4" xfId="3652"/>
    <cellStyle name="Neutral 2 5" xfId="3653"/>
    <cellStyle name="Neutral 2 6" xfId="3654"/>
    <cellStyle name="Neutral 2 7" xfId="3655"/>
    <cellStyle name="Neutral 2 8" xfId="3656"/>
    <cellStyle name="Neutral 2 9" xfId="3657"/>
    <cellStyle name="Neutral 20" xfId="3658"/>
    <cellStyle name="Neutral 21" xfId="3659"/>
    <cellStyle name="Neutral 22" xfId="3660"/>
    <cellStyle name="Neutral 23" xfId="3661"/>
    <cellStyle name="Neutral 24" xfId="3662"/>
    <cellStyle name="Neutral 25" xfId="3663"/>
    <cellStyle name="Neutral 26" xfId="3664"/>
    <cellStyle name="Neutral 27" xfId="3665"/>
    <cellStyle name="Neutral 28" xfId="3666"/>
    <cellStyle name="Neutral 29" xfId="3667"/>
    <cellStyle name="Neutral 3" xfId="3668"/>
    <cellStyle name="Neutral 3 2" xfId="3669"/>
    <cellStyle name="Neutral 3 2 2" xfId="3670"/>
    <cellStyle name="Neutral 3 2 3" xfId="3671"/>
    <cellStyle name="Neutral 3 3" xfId="3672"/>
    <cellStyle name="Neutral 3 4" xfId="3673"/>
    <cellStyle name="Neutral 3 5" xfId="3674"/>
    <cellStyle name="Neutral 3 6" xfId="3675"/>
    <cellStyle name="Neutral 3 7" xfId="3676"/>
    <cellStyle name="Neutral 3 8" xfId="3677"/>
    <cellStyle name="Neutral 30" xfId="3678"/>
    <cellStyle name="Neutral 31" xfId="3679"/>
    <cellStyle name="Neutral 32" xfId="3680"/>
    <cellStyle name="Neutral 33" xfId="3681"/>
    <cellStyle name="Neutral 34" xfId="3682"/>
    <cellStyle name="Neutral 35" xfId="3683"/>
    <cellStyle name="Neutral 36" xfId="3684"/>
    <cellStyle name="Neutral 37" xfId="3685"/>
    <cellStyle name="Neutral 38" xfId="3686"/>
    <cellStyle name="Neutral 39" xfId="3687"/>
    <cellStyle name="Neutral 4" xfId="3688"/>
    <cellStyle name="Neutral 4 2" xfId="3689"/>
    <cellStyle name="Neutral 4 3" xfId="3690"/>
    <cellStyle name="Neutral 40" xfId="3691"/>
    <cellStyle name="Neutral 41" xfId="3692"/>
    <cellStyle name="Neutral 42" xfId="3693"/>
    <cellStyle name="Neutral 43" xfId="3694"/>
    <cellStyle name="Neutral 5" xfId="3695"/>
    <cellStyle name="Neutral 6" xfId="3696"/>
    <cellStyle name="Neutral 6 2" xfId="3697"/>
    <cellStyle name="Neutral 7" xfId="3698"/>
    <cellStyle name="Neutral 8" xfId="3699"/>
    <cellStyle name="Neutral 9" xfId="3700"/>
    <cellStyle name="Normal 10" xfId="3701"/>
    <cellStyle name="Normal 10 2" xfId="3702"/>
    <cellStyle name="Normal 10 2 2" xfId="3703"/>
    <cellStyle name="Normal 10 2 2 2" xfId="3704"/>
    <cellStyle name="Normal 10 2 2 3" xfId="3705"/>
    <cellStyle name="Normal 10 2 3" xfId="3706"/>
    <cellStyle name="Normal 10 2 3 2" xfId="3707"/>
    <cellStyle name="Normal 10 2 4" xfId="3708"/>
    <cellStyle name="Normal 10 2 5" xfId="3709"/>
    <cellStyle name="Normal 10 2 5 2" xfId="3710"/>
    <cellStyle name="Normal 10 2 6" xfId="3711"/>
    <cellStyle name="Normal 10 2 7" xfId="3712"/>
    <cellStyle name="Normal 10 2 8" xfId="3713"/>
    <cellStyle name="Normal 10 3" xfId="3714"/>
    <cellStyle name="Normal 10 4" xfId="3715"/>
    <cellStyle name="Normal 10 5" xfId="3716"/>
    <cellStyle name="Normal 10 6" xfId="3717"/>
    <cellStyle name="Normal 10 7" xfId="3718"/>
    <cellStyle name="Normal 10 8" xfId="3719"/>
    <cellStyle name="Normal 10 9" xfId="3720"/>
    <cellStyle name="Normal 11" xfId="3721"/>
    <cellStyle name="Normal 11 2" xfId="3722"/>
    <cellStyle name="Normal 11 2 2" xfId="3723"/>
    <cellStyle name="Normal 11 2 2 2" xfId="3724"/>
    <cellStyle name="Normal 11 2 3" xfId="3725"/>
    <cellStyle name="Normal 11 3" xfId="3726"/>
    <cellStyle name="Normal 11 4" xfId="3727"/>
    <cellStyle name="Normal 11 4 2" xfId="3728"/>
    <cellStyle name="Normal 11 5" xfId="3729"/>
    <cellStyle name="Normal 11 5 2" xfId="3730"/>
    <cellStyle name="Normal 11 5 3" xfId="3731"/>
    <cellStyle name="Normal 11 5 4" xfId="3732"/>
    <cellStyle name="Normal 11 6" xfId="3733"/>
    <cellStyle name="Normal 11 7" xfId="3734"/>
    <cellStyle name="Normal 11 8" xfId="3735"/>
    <cellStyle name="Normal 12" xfId="3736"/>
    <cellStyle name="Normal 12 2" xfId="3737"/>
    <cellStyle name="Normal 12 3" xfId="3738"/>
    <cellStyle name="Normal 12 4" xfId="3739"/>
    <cellStyle name="Normal 12 5" xfId="3740"/>
    <cellStyle name="Normal 12 6" xfId="3741"/>
    <cellStyle name="Normal 12 7" xfId="3742"/>
    <cellStyle name="Normal 12 8" xfId="3743"/>
    <cellStyle name="Normal 13" xfId="3744"/>
    <cellStyle name="Normal 13 10" xfId="3745"/>
    <cellStyle name="Normal 13 10 2" xfId="3746"/>
    <cellStyle name="Normal 13 10 2 2" xfId="3747"/>
    <cellStyle name="Normal 13 10 3" xfId="3748"/>
    <cellStyle name="Normal 13 11" xfId="3749"/>
    <cellStyle name="Normal 13 11 2" xfId="3750"/>
    <cellStyle name="Normal 13 11 2 2" xfId="3751"/>
    <cellStyle name="Normal 13 11 3" xfId="3752"/>
    <cellStyle name="Normal 13 12" xfId="3753"/>
    <cellStyle name="Normal 13 12 2" xfId="3754"/>
    <cellStyle name="Normal 13 12 3" xfId="3755"/>
    <cellStyle name="Normal 13 13" xfId="3756"/>
    <cellStyle name="Normal 13 13 2" xfId="3757"/>
    <cellStyle name="Normal 13 13 2 2" xfId="3758"/>
    <cellStyle name="Normal 13 13 3" xfId="3759"/>
    <cellStyle name="Normal 13 14" xfId="3760"/>
    <cellStyle name="Normal 13 14 2" xfId="3761"/>
    <cellStyle name="Normal 13 14 2 2" xfId="3762"/>
    <cellStyle name="Normal 13 14 3" xfId="3763"/>
    <cellStyle name="Normal 13 15" xfId="3764"/>
    <cellStyle name="Normal 13 15 2" xfId="3765"/>
    <cellStyle name="Normal 13 15 2 2" xfId="3766"/>
    <cellStyle name="Normal 13 15 3" xfId="3767"/>
    <cellStyle name="Normal 13 16" xfId="3768"/>
    <cellStyle name="Normal 13 16 2" xfId="3769"/>
    <cellStyle name="Normal 13 16 2 2" xfId="3770"/>
    <cellStyle name="Normal 13 16 3" xfId="3771"/>
    <cellStyle name="Normal 13 17" xfId="3772"/>
    <cellStyle name="Normal 13 17 2" xfId="3773"/>
    <cellStyle name="Normal 13 17 3" xfId="3774"/>
    <cellStyle name="Normal 13 18" xfId="3775"/>
    <cellStyle name="Normal 13 18 2" xfId="3776"/>
    <cellStyle name="Normal 13 18 3" xfId="3777"/>
    <cellStyle name="Normal 13 19" xfId="3778"/>
    <cellStyle name="Normal 13 19 2" xfId="3779"/>
    <cellStyle name="Normal 13 19 3" xfId="3780"/>
    <cellStyle name="Normal 13 2" xfId="3781"/>
    <cellStyle name="Normal 13 2 10" xfId="3782"/>
    <cellStyle name="Normal 13 2 11" xfId="3783"/>
    <cellStyle name="Normal 13 2 11 2" xfId="3784"/>
    <cellStyle name="Normal 13 2 12" xfId="3785"/>
    <cellStyle name="Normal 13 2 2" xfId="3786"/>
    <cellStyle name="Normal 13 2 2 2" xfId="3787"/>
    <cellStyle name="Normal 13 2 2 2 2" xfId="3788"/>
    <cellStyle name="Normal 13 2 2 3" xfId="3789"/>
    <cellStyle name="Normal 13 2 3" xfId="3790"/>
    <cellStyle name="Normal 13 2 3 2" xfId="3791"/>
    <cellStyle name="Normal 13 2 3 2 2" xfId="3792"/>
    <cellStyle name="Normal 13 2 3 3" xfId="3793"/>
    <cellStyle name="Normal 13 2 4" xfId="3794"/>
    <cellStyle name="Normal 13 2 4 2" xfId="3795"/>
    <cellStyle name="Normal 13 2 4 2 2" xfId="3796"/>
    <cellStyle name="Normal 13 2 4 3" xfId="3797"/>
    <cellStyle name="Normal 13 2 5" xfId="3798"/>
    <cellStyle name="Normal 13 2 5 2" xfId="3799"/>
    <cellStyle name="Normal 13 2 5 2 2" xfId="3800"/>
    <cellStyle name="Normal 13 2 5 3" xfId="3801"/>
    <cellStyle name="Normal 13 2 6" xfId="3802"/>
    <cellStyle name="Normal 13 2 6 2" xfId="3803"/>
    <cellStyle name="Normal 13 2 6 2 2" xfId="3804"/>
    <cellStyle name="Normal 13 2 6 3" xfId="3805"/>
    <cellStyle name="Normal 13 2 7" xfId="3806"/>
    <cellStyle name="Normal 13 2 7 2" xfId="3807"/>
    <cellStyle name="Normal 13 2 7 2 2" xfId="3808"/>
    <cellStyle name="Normal 13 2 7 3" xfId="3809"/>
    <cellStyle name="Normal 13 2 8" xfId="3810"/>
    <cellStyle name="Normal 13 2 8 2" xfId="3811"/>
    <cellStyle name="Normal 13 2 8 2 2" xfId="3812"/>
    <cellStyle name="Normal 13 2 8 3" xfId="3813"/>
    <cellStyle name="Normal 13 2 9" xfId="3814"/>
    <cellStyle name="Normal 13 2 9 2" xfId="3815"/>
    <cellStyle name="Normal 13 20" xfId="3816"/>
    <cellStyle name="Normal 13 20 2" xfId="3817"/>
    <cellStyle name="Normal 13 20 3" xfId="3818"/>
    <cellStyle name="Normal 13 21" xfId="3819"/>
    <cellStyle name="Normal 13 21 2" xfId="3820"/>
    <cellStyle name="Normal 13 21 3" xfId="3821"/>
    <cellStyle name="Normal 13 22" xfId="3822"/>
    <cellStyle name="Normal 13 22 2" xfId="3823"/>
    <cellStyle name="Normal 13 22 3" xfId="3824"/>
    <cellStyle name="Normal 13 23" xfId="3825"/>
    <cellStyle name="Normal 13 24" xfId="3826"/>
    <cellStyle name="Normal 13 25" xfId="3827"/>
    <cellStyle name="Normal 13 26" xfId="3828"/>
    <cellStyle name="Normal 13 27" xfId="3829"/>
    <cellStyle name="Normal 13 28" xfId="3830"/>
    <cellStyle name="Normal 13 29" xfId="3831"/>
    <cellStyle name="Normal 13 3" xfId="3832"/>
    <cellStyle name="Normal 13 3 2" xfId="3833"/>
    <cellStyle name="Normal 13 3 2 2" xfId="3834"/>
    <cellStyle name="Normal 13 3 2 3" xfId="3835"/>
    <cellStyle name="Normal 13 3 3" xfId="3836"/>
    <cellStyle name="Normal 13 3 4" xfId="3837"/>
    <cellStyle name="Normal 13 30" xfId="3838"/>
    <cellStyle name="Normal 13 31" xfId="3839"/>
    <cellStyle name="Normal 13 32" xfId="3840"/>
    <cellStyle name="Normal 13 33" xfId="3841"/>
    <cellStyle name="Normal 13 34" xfId="3842"/>
    <cellStyle name="Normal 13 35" xfId="3843"/>
    <cellStyle name="Normal 13 36" xfId="3844"/>
    <cellStyle name="Normal 13 37" xfId="3845"/>
    <cellStyle name="Normal 13 38" xfId="3846"/>
    <cellStyle name="Normal 13 39" xfId="3847"/>
    <cellStyle name="Normal 13 4" xfId="3848"/>
    <cellStyle name="Normal 13 4 2" xfId="3849"/>
    <cellStyle name="Normal 13 4 2 2" xfId="3850"/>
    <cellStyle name="Normal 13 4 2 3" xfId="3851"/>
    <cellStyle name="Normal 13 4 3" xfId="3852"/>
    <cellStyle name="Normal 13 4 4" xfId="3853"/>
    <cellStyle name="Normal 13 40" xfId="3854"/>
    <cellStyle name="Normal 13 5" xfId="3855"/>
    <cellStyle name="Normal 13 5 2" xfId="3856"/>
    <cellStyle name="Normal 13 5 3" xfId="3857"/>
    <cellStyle name="Normal 13 6" xfId="3858"/>
    <cellStyle name="Normal 13 6 2" xfId="3859"/>
    <cellStyle name="Normal 13 6 3" xfId="3860"/>
    <cellStyle name="Normal 13 7" xfId="3861"/>
    <cellStyle name="Normal 13 7 2" xfId="3862"/>
    <cellStyle name="Normal 13 7 3" xfId="3863"/>
    <cellStyle name="Normal 13 8" xfId="3864"/>
    <cellStyle name="Normal 13 8 2" xfId="3865"/>
    <cellStyle name="Normal 13 8 3" xfId="3866"/>
    <cellStyle name="Normal 13 9" xfId="3867"/>
    <cellStyle name="Normal 13 9 2" xfId="3868"/>
    <cellStyle name="Normal 13 9 2 2" xfId="3869"/>
    <cellStyle name="Normal 13 9 3" xfId="3870"/>
    <cellStyle name="Normal 14" xfId="3871"/>
    <cellStyle name="Normal 14 10" xfId="3872"/>
    <cellStyle name="Normal 14 10 2" xfId="3873"/>
    <cellStyle name="Normal 14 10 2 2" xfId="3874"/>
    <cellStyle name="Normal 14 10 3" xfId="3875"/>
    <cellStyle name="Normal 14 11" xfId="3876"/>
    <cellStyle name="Normal 14 11 2" xfId="3877"/>
    <cellStyle name="Normal 14 11 2 2" xfId="3878"/>
    <cellStyle name="Normal 14 11 3" xfId="3879"/>
    <cellStyle name="Normal 14 12" xfId="3880"/>
    <cellStyle name="Normal 14 12 2" xfId="3881"/>
    <cellStyle name="Normal 14 12 2 2" xfId="3882"/>
    <cellStyle name="Normal 14 12 3" xfId="3883"/>
    <cellStyle name="Normal 14 13" xfId="3884"/>
    <cellStyle name="Normal 14 13 2" xfId="3885"/>
    <cellStyle name="Normal 14 13 2 2" xfId="3886"/>
    <cellStyle name="Normal 14 13 3" xfId="3887"/>
    <cellStyle name="Normal 14 14" xfId="3888"/>
    <cellStyle name="Normal 14 14 2" xfId="3889"/>
    <cellStyle name="Normal 14 14 2 2" xfId="3890"/>
    <cellStyle name="Normal 14 14 3" xfId="3891"/>
    <cellStyle name="Normal 14 15" xfId="3892"/>
    <cellStyle name="Normal 14 15 2" xfId="3893"/>
    <cellStyle name="Normal 14 15 2 2" xfId="3894"/>
    <cellStyle name="Normal 14 15 3" xfId="3895"/>
    <cellStyle name="Normal 14 16" xfId="3896"/>
    <cellStyle name="Normal 14 16 2" xfId="3897"/>
    <cellStyle name="Normal 14 16 3" xfId="3898"/>
    <cellStyle name="Normal 14 17" xfId="3899"/>
    <cellStyle name="Normal 14 18" xfId="3900"/>
    <cellStyle name="Normal 14 2" xfId="3901"/>
    <cellStyle name="Normal 14 2 10" xfId="3902"/>
    <cellStyle name="Normal 14 2 2" xfId="3903"/>
    <cellStyle name="Normal 14 2 3" xfId="3904"/>
    <cellStyle name="Normal 14 2 4" xfId="3905"/>
    <cellStyle name="Normal 14 2 5" xfId="3906"/>
    <cellStyle name="Normal 14 2 6" xfId="3907"/>
    <cellStyle name="Normal 14 2 7" xfId="3908"/>
    <cellStyle name="Normal 14 2 8" xfId="3909"/>
    <cellStyle name="Normal 14 2 8 2" xfId="3910"/>
    <cellStyle name="Normal 14 2 8 3" xfId="3911"/>
    <cellStyle name="Normal 14 2 9" xfId="3912"/>
    <cellStyle name="Normal 14 3" xfId="3913"/>
    <cellStyle name="Normal 14 3 2" xfId="3914"/>
    <cellStyle name="Normal 14 4" xfId="3915"/>
    <cellStyle name="Normal 14 4 2" xfId="3916"/>
    <cellStyle name="Normal 14 4 2 2" xfId="3917"/>
    <cellStyle name="Normal 14 4 3" xfId="3918"/>
    <cellStyle name="Normal 14 5" xfId="3919"/>
    <cellStyle name="Normal 14 5 2" xfId="3920"/>
    <cellStyle name="Normal 14 5 2 2" xfId="3921"/>
    <cellStyle name="Normal 14 5 3" xfId="3922"/>
    <cellStyle name="Normal 14 6" xfId="3923"/>
    <cellStyle name="Normal 14 7" xfId="3924"/>
    <cellStyle name="Normal 14 8" xfId="3925"/>
    <cellStyle name="Normal 14 9" xfId="3926"/>
    <cellStyle name="Normal 15" xfId="3927"/>
    <cellStyle name="Normal 15 2" xfId="3928"/>
    <cellStyle name="Normal 15 2 2" xfId="3929"/>
    <cellStyle name="Normal 15 2 3" xfId="3930"/>
    <cellStyle name="Normal 15 3" xfId="3931"/>
    <cellStyle name="Normal 15 4" xfId="3932"/>
    <cellStyle name="Normal 15 5" xfId="3933"/>
    <cellStyle name="Normal 15 6" xfId="3934"/>
    <cellStyle name="Normal 15 7" xfId="3935"/>
    <cellStyle name="Normal 15 7 2" xfId="3936"/>
    <cellStyle name="Normal 15 7 3" xfId="3937"/>
    <cellStyle name="Normal 15 8" xfId="3938"/>
    <cellStyle name="Normal 16" xfId="3939"/>
    <cellStyle name="Normal 16 2" xfId="3940"/>
    <cellStyle name="Normal 16 2 2" xfId="3941"/>
    <cellStyle name="Normal 16 2 3" xfId="3942"/>
    <cellStyle name="Normal 16 3" xfId="3943"/>
    <cellStyle name="Normal 16 4" xfId="3944"/>
    <cellStyle name="Normal 16 5" xfId="3945"/>
    <cellStyle name="Normal 16 6" xfId="3946"/>
    <cellStyle name="Normal 16 7" xfId="3947"/>
    <cellStyle name="Normal 16 7 2" xfId="3948"/>
    <cellStyle name="Normal 16 7 3" xfId="3949"/>
    <cellStyle name="Normal 16 8" xfId="3950"/>
    <cellStyle name="Normal 17" xfId="3951"/>
    <cellStyle name="Normal 17 10" xfId="3952"/>
    <cellStyle name="Normal 17 11" xfId="3953"/>
    <cellStyle name="Normal 17 12" xfId="3954"/>
    <cellStyle name="Normal 17 13" xfId="3955"/>
    <cellStyle name="Normal 17 14" xfId="3956"/>
    <cellStyle name="Normal 17 14 2" xfId="3957"/>
    <cellStyle name="Normal 17 14 3" xfId="3958"/>
    <cellStyle name="Normal 17 15" xfId="3959"/>
    <cellStyle name="Normal 17 2" xfId="3960"/>
    <cellStyle name="Normal 17 2 2" xfId="3961"/>
    <cellStyle name="Normal 17 2 3" xfId="3962"/>
    <cellStyle name="Normal 17 3" xfId="3963"/>
    <cellStyle name="Normal 17 4" xfId="3964"/>
    <cellStyle name="Normal 17 5" xfId="3965"/>
    <cellStyle name="Normal 17 6" xfId="3966"/>
    <cellStyle name="Normal 17 7" xfId="3967"/>
    <cellStyle name="Normal 17 8" xfId="3968"/>
    <cellStyle name="Normal 17 9" xfId="3969"/>
    <cellStyle name="Normal 18" xfId="3970"/>
    <cellStyle name="Normal 18 2" xfId="3971"/>
    <cellStyle name="Normal 18 2 2" xfId="3972"/>
    <cellStyle name="Normal 18 2 3" xfId="3973"/>
    <cellStyle name="Normal 18 3" xfId="3974"/>
    <cellStyle name="Normal 18 3 2" xfId="3975"/>
    <cellStyle name="Normal 18 4" xfId="3976"/>
    <cellStyle name="Normal 18 5" xfId="3977"/>
    <cellStyle name="Normal 19" xfId="3978"/>
    <cellStyle name="Normal 2" xfId="3979"/>
    <cellStyle name="Normál 2" xfId="3980"/>
    <cellStyle name="Normal 2 10" xfId="3981"/>
    <cellStyle name="Normal 2 10 2" xfId="3982"/>
    <cellStyle name="Normal 2 10 3" xfId="3983"/>
    <cellStyle name="Normal 2 10 4" xfId="3984"/>
    <cellStyle name="Normal 2 11" xfId="3985"/>
    <cellStyle name="Normal 2 12" xfId="3986"/>
    <cellStyle name="Normal 2 13" xfId="3987"/>
    <cellStyle name="Normal 2 14" xfId="3988"/>
    <cellStyle name="Normal 2 15" xfId="3989"/>
    <cellStyle name="Normal 2 16" xfId="3990"/>
    <cellStyle name="Normal 2 17" xfId="3991"/>
    <cellStyle name="Normal 2 18" xfId="3992"/>
    <cellStyle name="Normal 2 18 2" xfId="3993"/>
    <cellStyle name="Normal 2 18 2 2" xfId="3994"/>
    <cellStyle name="Normal 2 18 3" xfId="3995"/>
    <cellStyle name="Normal 2 18 4" xfId="3996"/>
    <cellStyle name="Normal 2 18 5" xfId="3997"/>
    <cellStyle name="Normal 2 19" xfId="3998"/>
    <cellStyle name="Normal 2 2" xfId="3999"/>
    <cellStyle name="Normal 2 2 10" xfId="4000"/>
    <cellStyle name="Normal 2 2 10 2" xfId="4001"/>
    <cellStyle name="Normal 2 2 10 2 2" xfId="4002"/>
    <cellStyle name="Normal 2 2 10 3" xfId="4003"/>
    <cellStyle name="Normal 2 2 11" xfId="4004"/>
    <cellStyle name="Normal 2 2 11 2" xfId="4005"/>
    <cellStyle name="Normal 2 2 11 2 2" xfId="4006"/>
    <cellStyle name="Normal 2 2 11 3" xfId="4007"/>
    <cellStyle name="Normal 2 2 12" xfId="4008"/>
    <cellStyle name="Normal 2 2 12 2" xfId="4009"/>
    <cellStyle name="Normal 2 2 12 2 2" xfId="4010"/>
    <cellStyle name="Normal 2 2 12 3" xfId="4011"/>
    <cellStyle name="Normal 2 2 13" xfId="4012"/>
    <cellStyle name="Normal 2 2 13 2" xfId="4013"/>
    <cellStyle name="Normal 2 2 13 2 2" xfId="4014"/>
    <cellStyle name="Normal 2 2 13 3" xfId="4015"/>
    <cellStyle name="Normal 2 2 14" xfId="4016"/>
    <cellStyle name="Normal 2 2 14 2" xfId="4017"/>
    <cellStyle name="Normal 2 2 14 3" xfId="4018"/>
    <cellStyle name="Normal 2 2 15" xfId="4019"/>
    <cellStyle name="Normal 2 2 15 2" xfId="4020"/>
    <cellStyle name="Normal 2 2 16" xfId="4021"/>
    <cellStyle name="Normal 2 2 2" xfId="4022"/>
    <cellStyle name="Normal 2 2 2 2" xfId="4023"/>
    <cellStyle name="Normal 2 2 2 2 2" xfId="4024"/>
    <cellStyle name="Normal 2 2 2 2 3" xfId="4025"/>
    <cellStyle name="Normal 2 2 2 3" xfId="4026"/>
    <cellStyle name="Normal 2 2 2 3 2" xfId="4027"/>
    <cellStyle name="Normal 2 2 2 3 3" xfId="4028"/>
    <cellStyle name="Normal 2 2 2 4" xfId="4029"/>
    <cellStyle name="Normal 2 2 2 5" xfId="4030"/>
    <cellStyle name="Normal 2 2 2 5 2" xfId="4031"/>
    <cellStyle name="Normal 2 2 2 6" xfId="4032"/>
    <cellStyle name="Normal 2 2 2 6 2" xfId="4033"/>
    <cellStyle name="Normal 2 2 2 7" xfId="4034"/>
    <cellStyle name="Normal 2 2 2 8" xfId="4035"/>
    <cellStyle name="Normal 2 2 3" xfId="4036"/>
    <cellStyle name="Normal 2 2 3 2" xfId="4037"/>
    <cellStyle name="Normal 2 2 3 2 2" xfId="4038"/>
    <cellStyle name="Normal 2 2 3 2 3" xfId="4039"/>
    <cellStyle name="Normal 2 2 3 2 4" xfId="4040"/>
    <cellStyle name="Normal 2 2 3 3" xfId="4041"/>
    <cellStyle name="Normal 2 2 3 3 2" xfId="4042"/>
    <cellStyle name="Normal 2 2 3 3 3" xfId="4043"/>
    <cellStyle name="Normal 2 2 3 4" xfId="4044"/>
    <cellStyle name="Normal 2 2 4" xfId="4045"/>
    <cellStyle name="Normal 2 2 4 2" xfId="4046"/>
    <cellStyle name="Normal 2 2 4 2 2" xfId="4047"/>
    <cellStyle name="Normal 2 2 4 2 3" xfId="4048"/>
    <cellStyle name="Normal 2 2 4 3" xfId="4049"/>
    <cellStyle name="Normal 2 2 4 3 2" xfId="4050"/>
    <cellStyle name="Normal 2 2 4 4" xfId="4051"/>
    <cellStyle name="Normal 2 2 4 5" xfId="4052"/>
    <cellStyle name="Normal 2 2 5" xfId="4053"/>
    <cellStyle name="Normal 2 2 5 2" xfId="4054"/>
    <cellStyle name="Normal 2 2 5 2 2" xfId="4055"/>
    <cellStyle name="Normal 2 2 5 2 3" xfId="4056"/>
    <cellStyle name="Normal 2 2 5 3" xfId="4057"/>
    <cellStyle name="Normal 2 2 5 3 2" xfId="4058"/>
    <cellStyle name="Normal 2 2 5 4" xfId="4059"/>
    <cellStyle name="Normal 2 2 5 5" xfId="4060"/>
    <cellStyle name="Normal 2 2 6" xfId="4061"/>
    <cellStyle name="Normal 2 2 6 2" xfId="4062"/>
    <cellStyle name="Normal 2 2 6 2 2" xfId="4063"/>
    <cellStyle name="Normal 2 2 6 2 3" xfId="4064"/>
    <cellStyle name="Normal 2 2 6 3" xfId="4065"/>
    <cellStyle name="Normal 2 2 6 4" xfId="4066"/>
    <cellStyle name="Normal 2 2 7" xfId="4067"/>
    <cellStyle name="Normal 2 2 7 2" xfId="4068"/>
    <cellStyle name="Normal 2 2 7 2 2" xfId="4069"/>
    <cellStyle name="Normal 2 2 7 2 3" xfId="4070"/>
    <cellStyle name="Normal 2 2 7 3" xfId="4071"/>
    <cellStyle name="Normal 2 2 7 4" xfId="4072"/>
    <cellStyle name="Normal 2 2 8" xfId="4073"/>
    <cellStyle name="Normal 2 2 8 2" xfId="4074"/>
    <cellStyle name="Normal 2 2 8 2 2" xfId="4075"/>
    <cellStyle name="Normal 2 2 8 2 3" xfId="4076"/>
    <cellStyle name="Normal 2 2 8 3" xfId="4077"/>
    <cellStyle name="Normal 2 2 8 4" xfId="4078"/>
    <cellStyle name="Normal 2 2 9" xfId="4079"/>
    <cellStyle name="Normal 2 2 9 2" xfId="4080"/>
    <cellStyle name="Normal 2 2 9 2 2" xfId="4081"/>
    <cellStyle name="Normal 2 2 9 3" xfId="4082"/>
    <cellStyle name="Normal 2 2_ELC" xfId="4083"/>
    <cellStyle name="Normal 2 20" xfId="4084"/>
    <cellStyle name="Normal 2 21" xfId="4085"/>
    <cellStyle name="Normal 2 22" xfId="4086"/>
    <cellStyle name="Normal 2 23" xfId="4087"/>
    <cellStyle name="Normal 2 24" xfId="4088"/>
    <cellStyle name="Normal 2 25" xfId="4089"/>
    <cellStyle name="Normal 2 26" xfId="4090"/>
    <cellStyle name="Normal 2 27" xfId="4091"/>
    <cellStyle name="Normal 2 28" xfId="4092"/>
    <cellStyle name="Normal 2 29" xfId="4093"/>
    <cellStyle name="Normal 2 3" xfId="4094"/>
    <cellStyle name="Normal 2 3 10" xfId="4095"/>
    <cellStyle name="Normal 2 3 10 2" xfId="4096"/>
    <cellStyle name="Normal 2 3 10 2 2" xfId="4097"/>
    <cellStyle name="Normal 2 3 10 3" xfId="4098"/>
    <cellStyle name="Normal 2 3 11" xfId="4099"/>
    <cellStyle name="Normal 2 3 11 2" xfId="4100"/>
    <cellStyle name="Normal 2 3 11 2 2" xfId="4101"/>
    <cellStyle name="Normal 2 3 11 3" xfId="4102"/>
    <cellStyle name="Normal 2 3 12" xfId="4103"/>
    <cellStyle name="Normal 2 3 12 2" xfId="4104"/>
    <cellStyle name="Normal 2 3 12 2 2" xfId="4105"/>
    <cellStyle name="Normal 2 3 12 3" xfId="4106"/>
    <cellStyle name="Normal 2 3 13" xfId="4107"/>
    <cellStyle name="Normal 2 3 13 2" xfId="4108"/>
    <cellStyle name="Normal 2 3 13 2 2" xfId="4109"/>
    <cellStyle name="Normal 2 3 13 3" xfId="4110"/>
    <cellStyle name="Normal 2 3 14" xfId="4111"/>
    <cellStyle name="Normal 2 3 2" xfId="4112"/>
    <cellStyle name="Normal 2 3 2 2" xfId="4113"/>
    <cellStyle name="Normal 2 3 2 2 2" xfId="4114"/>
    <cellStyle name="Normal 2 3 2 2 2 2" xfId="4115"/>
    <cellStyle name="Normal 2 3 2 2 3" xfId="4116"/>
    <cellStyle name="Normal 2 3 2 2 3 2" xfId="4117"/>
    <cellStyle name="Normal 2 3 2 2 4" xfId="4118"/>
    <cellStyle name="Normal 2 3 2 2 5" xfId="4119"/>
    <cellStyle name="Normal 2 3 2 3" xfId="4120"/>
    <cellStyle name="Normal 2 3 2 3 2" xfId="4121"/>
    <cellStyle name="Normal 2 3 2 4" xfId="4122"/>
    <cellStyle name="Normal 2 3 2 4 2" xfId="4123"/>
    <cellStyle name="Normal 2 3 2 5" xfId="4124"/>
    <cellStyle name="Normal 2 3 2 5 2" xfId="4125"/>
    <cellStyle name="Normal 2 3 2 6" xfId="4126"/>
    <cellStyle name="Normal 2 3 2 6 2" xfId="4127"/>
    <cellStyle name="Normal 2 3 2 7" xfId="4128"/>
    <cellStyle name="Normal 2 3 2 8" xfId="4129"/>
    <cellStyle name="Normal 2 3 3" xfId="4130"/>
    <cellStyle name="Normal 2 3 3 2" xfId="4131"/>
    <cellStyle name="Normal 2 3 3 2 2" xfId="4132"/>
    <cellStyle name="Normal 2 3 3 2 3" xfId="4133"/>
    <cellStyle name="Normal 2 3 3 2 4" xfId="4134"/>
    <cellStyle name="Normal 2 3 3 3" xfId="4135"/>
    <cellStyle name="Normal 2 3 3 3 2" xfId="4136"/>
    <cellStyle name="Normal 2 3 3 3 3" xfId="4137"/>
    <cellStyle name="Normal 2 3 3 4" xfId="4138"/>
    <cellStyle name="Normal 2 3 4" xfId="4139"/>
    <cellStyle name="Normal 2 3 4 2" xfId="4140"/>
    <cellStyle name="Normal 2 3 4 2 2" xfId="4141"/>
    <cellStyle name="Normal 2 3 4 2 2 2" xfId="4142"/>
    <cellStyle name="Normal 2 3 4 2 3" xfId="4143"/>
    <cellStyle name="Normal 2 3 4 2 4" xfId="4144"/>
    <cellStyle name="Normal 2 3 4 3" xfId="4145"/>
    <cellStyle name="Normal 2 3 4 3 2" xfId="4146"/>
    <cellStyle name="Normal 2 3 4 4" xfId="4147"/>
    <cellStyle name="Normal 2 3 4 4 2" xfId="4148"/>
    <cellStyle name="Normal 2 3 4 5" xfId="4149"/>
    <cellStyle name="Normal 2 3 4 5 2" xfId="4150"/>
    <cellStyle name="Normal 2 3 4 6" xfId="4151"/>
    <cellStyle name="Normal 2 3 4 7" xfId="4152"/>
    <cellStyle name="Normal 2 3 5" xfId="4153"/>
    <cellStyle name="Normal 2 3 5 2" xfId="4154"/>
    <cellStyle name="Normal 2 3 5 2 2" xfId="4155"/>
    <cellStyle name="Normal 2 3 5 2 3" xfId="4156"/>
    <cellStyle name="Normal 2 3 5 3" xfId="4157"/>
    <cellStyle name="Normal 2 3 5 3 2" xfId="4158"/>
    <cellStyle name="Normal 2 3 5 4" xfId="4159"/>
    <cellStyle name="Normal 2 3 5 5" xfId="4160"/>
    <cellStyle name="Normal 2 3 6" xfId="4161"/>
    <cellStyle name="Normal 2 3 6 2" xfId="4162"/>
    <cellStyle name="Normal 2 3 6 2 2" xfId="4163"/>
    <cellStyle name="Normal 2 3 6 2 3" xfId="4164"/>
    <cellStyle name="Normal 2 3 6 3" xfId="4165"/>
    <cellStyle name="Normal 2 3 6 3 2" xfId="4166"/>
    <cellStyle name="Normal 2 3 6 4" xfId="4167"/>
    <cellStyle name="Normal 2 3 6 5" xfId="4168"/>
    <cellStyle name="Normal 2 3 7" xfId="4169"/>
    <cellStyle name="Normal 2 3 7 2" xfId="4170"/>
    <cellStyle name="Normal 2 3 7 2 2" xfId="4171"/>
    <cellStyle name="Normal 2 3 7 3" xfId="4172"/>
    <cellStyle name="Normal 2 3 8" xfId="4173"/>
    <cellStyle name="Normal 2 3 8 2" xfId="4174"/>
    <cellStyle name="Normal 2 3 8 2 2" xfId="4175"/>
    <cellStyle name="Normal 2 3 8 3" xfId="4176"/>
    <cellStyle name="Normal 2 3 9" xfId="4177"/>
    <cellStyle name="Normal 2 3 9 2" xfId="4178"/>
    <cellStyle name="Normal 2 3 9 2 2" xfId="4179"/>
    <cellStyle name="Normal 2 3 9 3" xfId="4180"/>
    <cellStyle name="Normal 2 30" xfId="4181"/>
    <cellStyle name="Normal 2 31" xfId="4182"/>
    <cellStyle name="Normal 2 32" xfId="4183"/>
    <cellStyle name="Normal 2 33" xfId="4184"/>
    <cellStyle name="Normal 2 34" xfId="4185"/>
    <cellStyle name="Normal 2 35" xfId="4186"/>
    <cellStyle name="Normal 2 36" xfId="4187"/>
    <cellStyle name="Normal 2 37" xfId="4188"/>
    <cellStyle name="Normal 2 38" xfId="4189"/>
    <cellStyle name="Normal 2 39" xfId="4190"/>
    <cellStyle name="Normal 2 4" xfId="4191"/>
    <cellStyle name="Normal 2 4 10" xfId="4192"/>
    <cellStyle name="Normal 2 4 10 2" xfId="4193"/>
    <cellStyle name="Normal 2 4 10 2 2" xfId="4194"/>
    <cellStyle name="Normal 2 4 10 3" xfId="4195"/>
    <cellStyle name="Normal 2 4 11" xfId="4196"/>
    <cellStyle name="Normal 2 4 11 2" xfId="4197"/>
    <cellStyle name="Normal 2 4 11 2 2" xfId="4198"/>
    <cellStyle name="Normal 2 4 11 3" xfId="4199"/>
    <cellStyle name="Normal 2 4 12" xfId="4200"/>
    <cellStyle name="Normal 2 4 12 2" xfId="4201"/>
    <cellStyle name="Normal 2 4 12 2 2" xfId="4202"/>
    <cellStyle name="Normal 2 4 12 3" xfId="4203"/>
    <cellStyle name="Normal 2 4 13" xfId="4204"/>
    <cellStyle name="Normal 2 4 13 2" xfId="4205"/>
    <cellStyle name="Normal 2 4 13 2 2" xfId="4206"/>
    <cellStyle name="Normal 2 4 13 3" xfId="4207"/>
    <cellStyle name="Normal 2 4 14" xfId="4208"/>
    <cellStyle name="Normal 2 4 2" xfId="4209"/>
    <cellStyle name="Normal 2 4 2 2" xfId="4210"/>
    <cellStyle name="Normal 2 4 2 2 2" xfId="4211"/>
    <cellStyle name="Normal 2 4 2 2 3" xfId="4212"/>
    <cellStyle name="Normal 2 4 2 3" xfId="4213"/>
    <cellStyle name="Normal 2 4 2 4" xfId="4214"/>
    <cellStyle name="Normal 2 4 3" xfId="4215"/>
    <cellStyle name="Normal 2 4 3 2" xfId="4216"/>
    <cellStyle name="Normal 2 4 3 2 2" xfId="4217"/>
    <cellStyle name="Normal 2 4 3 2 3" xfId="4218"/>
    <cellStyle name="Normal 2 4 3 3" xfId="4219"/>
    <cellStyle name="Normal 2 4 3 4" xfId="4220"/>
    <cellStyle name="Normal 2 4 4" xfId="4221"/>
    <cellStyle name="Normal 2 4 4 2" xfId="4222"/>
    <cellStyle name="Normal 2 4 4 2 2" xfId="4223"/>
    <cellStyle name="Normal 2 4 4 2 3" xfId="4224"/>
    <cellStyle name="Normal 2 4 4 3" xfId="4225"/>
    <cellStyle name="Normal 2 4 4 4" xfId="4226"/>
    <cellStyle name="Normal 2 4 5" xfId="4227"/>
    <cellStyle name="Normal 2 4 5 2" xfId="4228"/>
    <cellStyle name="Normal 2 4 5 2 2" xfId="4229"/>
    <cellStyle name="Normal 2 4 5 2 3" xfId="4230"/>
    <cellStyle name="Normal 2 4 5 3" xfId="4231"/>
    <cellStyle name="Normal 2 4 5 4" xfId="4232"/>
    <cellStyle name="Normal 2 4 6" xfId="4233"/>
    <cellStyle name="Normal 2 4 6 2" xfId="4234"/>
    <cellStyle name="Normal 2 4 6 2 2" xfId="4235"/>
    <cellStyle name="Normal 2 4 6 3" xfId="4236"/>
    <cellStyle name="Normal 2 4 7" xfId="4237"/>
    <cellStyle name="Normal 2 4 7 2" xfId="4238"/>
    <cellStyle name="Normal 2 4 7 2 2" xfId="4239"/>
    <cellStyle name="Normal 2 4 7 3" xfId="4240"/>
    <cellStyle name="Normal 2 4 8" xfId="4241"/>
    <cellStyle name="Normal 2 4 8 2" xfId="4242"/>
    <cellStyle name="Normal 2 4 8 2 2" xfId="4243"/>
    <cellStyle name="Normal 2 4 8 3" xfId="4244"/>
    <cellStyle name="Normal 2 4 9" xfId="4245"/>
    <cellStyle name="Normal 2 4 9 2" xfId="4246"/>
    <cellStyle name="Normal 2 4 9 2 2" xfId="4247"/>
    <cellStyle name="Normal 2 4 9 3" xfId="4248"/>
    <cellStyle name="Normal 2 40" xfId="4249"/>
    <cellStyle name="Normal 2 41" xfId="4250"/>
    <cellStyle name="Normal 2 42" xfId="4251"/>
    <cellStyle name="Normal 2 43" xfId="4252"/>
    <cellStyle name="Normal 2 44" xfId="4253"/>
    <cellStyle name="Normal 2 45" xfId="4254"/>
    <cellStyle name="Normal 2 45 2" xfId="4255"/>
    <cellStyle name="Normal 2 46" xfId="4256"/>
    <cellStyle name="Normal 2 46 2" xfId="4257"/>
    <cellStyle name="Normal 2 47" xfId="4258"/>
    <cellStyle name="Normal 2 47 2" xfId="4259"/>
    <cellStyle name="Normal 2 48" xfId="4260"/>
    <cellStyle name="Normal 2 48 2" xfId="4261"/>
    <cellStyle name="Normal 2 49" xfId="4262"/>
    <cellStyle name="Normal 2 5" xfId="4263"/>
    <cellStyle name="Normal 2 5 10" xfId="4264"/>
    <cellStyle name="Normal 2 5 11" xfId="4265"/>
    <cellStyle name="Normal 2 5 12" xfId="4266"/>
    <cellStyle name="Normal 2 5 13" xfId="4267"/>
    <cellStyle name="Normal 2 5 14" xfId="4268"/>
    <cellStyle name="Normal 2 5 15" xfId="4269"/>
    <cellStyle name="Normal 2 5 16" xfId="4270"/>
    <cellStyle name="Normal 2 5 17" xfId="4271"/>
    <cellStyle name="Normal 2 5 18" xfId="4272"/>
    <cellStyle name="Normal 2 5 2" xfId="4273"/>
    <cellStyle name="Normal 2 5 2 2" xfId="4274"/>
    <cellStyle name="Normal 2 5 2 2 2" xfId="4275"/>
    <cellStyle name="Normal 2 5 2 2 3" xfId="4276"/>
    <cellStyle name="Normal 2 5 2 3" xfId="4277"/>
    <cellStyle name="Normal 2 5 2 3 2" xfId="4278"/>
    <cellStyle name="Normal 2 5 2 4" xfId="4279"/>
    <cellStyle name="Normal 2 5 2 4 2" xfId="4280"/>
    <cellStyle name="Normal 2 5 2 5" xfId="4281"/>
    <cellStyle name="Normal 2 5 2 5 2" xfId="4282"/>
    <cellStyle name="Normal 2 5 2 6" xfId="4283"/>
    <cellStyle name="Normal 2 5 2 7" xfId="4284"/>
    <cellStyle name="Normal 2 5 2 8" xfId="4285"/>
    <cellStyle name="Normal 2 5 3" xfId="4286"/>
    <cellStyle name="Normal 2 5 4" xfId="4287"/>
    <cellStyle name="Normal 2 5 5" xfId="4288"/>
    <cellStyle name="Normal 2 5 6" xfId="4289"/>
    <cellStyle name="Normal 2 5 7" xfId="4290"/>
    <cellStyle name="Normal 2 5 8" xfId="4291"/>
    <cellStyle name="Normal 2 5 9" xfId="4292"/>
    <cellStyle name="Normal 2 6" xfId="4293"/>
    <cellStyle name="Normal 2 6 10" xfId="4294"/>
    <cellStyle name="Normal 2 6 11" xfId="4295"/>
    <cellStyle name="Normal 2 6 12" xfId="4296"/>
    <cellStyle name="Normal 2 6 13" xfId="4297"/>
    <cellStyle name="Normal 2 6 14" xfId="4298"/>
    <cellStyle name="Normal 2 6 15" xfId="4299"/>
    <cellStyle name="Normal 2 6 16" xfId="4300"/>
    <cellStyle name="Normal 2 6 17" xfId="4301"/>
    <cellStyle name="Normal 2 6 17 2" xfId="4302"/>
    <cellStyle name="Normal 2 6 18" xfId="4303"/>
    <cellStyle name="Normal 2 6 18 2" xfId="4304"/>
    <cellStyle name="Normal 2 6 19" xfId="4305"/>
    <cellStyle name="Normal 2 6 2" xfId="4306"/>
    <cellStyle name="Normal 2 6 2 2" xfId="4307"/>
    <cellStyle name="Normal 2 6 2 3" xfId="4308"/>
    <cellStyle name="Normal 2 6 2 3 2" xfId="4309"/>
    <cellStyle name="Normal 2 6 2 4" xfId="4310"/>
    <cellStyle name="Normal 2 6 2 4 2" xfId="4311"/>
    <cellStyle name="Normal 2 6 2 5" xfId="4312"/>
    <cellStyle name="Normal 2 6 2 6" xfId="4313"/>
    <cellStyle name="Normal 2 6 20" xfId="4314"/>
    <cellStyle name="Normal 2 6 3" xfId="4315"/>
    <cellStyle name="Normal 2 6 3 2" xfId="4316"/>
    <cellStyle name="Normal 2 6 3 3" xfId="4317"/>
    <cellStyle name="Normal 2 6 4" xfId="4318"/>
    <cellStyle name="Normal 2 6 5" xfId="4319"/>
    <cellStyle name="Normal 2 6 6" xfId="4320"/>
    <cellStyle name="Normal 2 6 7" xfId="4321"/>
    <cellStyle name="Normal 2 6 8" xfId="4322"/>
    <cellStyle name="Normal 2 6 9" xfId="4323"/>
    <cellStyle name="Normal 2 7" xfId="4324"/>
    <cellStyle name="Normal 2 7 2" xfId="4325"/>
    <cellStyle name="Normal 2 7 2 2" xfId="4326"/>
    <cellStyle name="Normal 2 7 2 3" xfId="4327"/>
    <cellStyle name="Normal 2 7 3" xfId="4328"/>
    <cellStyle name="Normal 2 8" xfId="4329"/>
    <cellStyle name="Normal 2 8 2" xfId="4330"/>
    <cellStyle name="Normal 2 8 3" xfId="4331"/>
    <cellStyle name="Normal 2 8 4" xfId="4332"/>
    <cellStyle name="Normal 2 8 4 2" xfId="4333"/>
    <cellStyle name="Normal 2 9" xfId="4334"/>
    <cellStyle name="Normal 2 9 2" xfId="4335"/>
    <cellStyle name="Normal 2 9 2 2" xfId="4336"/>
    <cellStyle name="Normal 2 9 2 3" xfId="4337"/>
    <cellStyle name="Normal 2 9 3" xfId="4338"/>
    <cellStyle name="Normal 2 9 3 2" xfId="4339"/>
    <cellStyle name="Normal 2 9 4" xfId="4340"/>
    <cellStyle name="Normal 2 9 5" xfId="4341"/>
    <cellStyle name="Normal 2_FILL-ICM" xfId="4342"/>
    <cellStyle name="Normal 20" xfId="4343"/>
    <cellStyle name="Normal 20 2" xfId="4344"/>
    <cellStyle name="Normal 20 3" xfId="4345"/>
    <cellStyle name="Normal 20 4" xfId="4346"/>
    <cellStyle name="Normal 21" xfId="4347"/>
    <cellStyle name="Normal 21 2" xfId="4348"/>
    <cellStyle name="Normal 21 3" xfId="4349"/>
    <cellStyle name="Normal 21 4" xfId="4350"/>
    <cellStyle name="Normal 21 5" xfId="4351"/>
    <cellStyle name="Normal 21 6" xfId="4352"/>
    <cellStyle name="Normal 21_Scen_XBase" xfId="4353"/>
    <cellStyle name="Normal 22" xfId="4354"/>
    <cellStyle name="Normal 22 2" xfId="4355"/>
    <cellStyle name="Normal 23" xfId="4356"/>
    <cellStyle name="Normal 23 2" xfId="4357"/>
    <cellStyle name="Normal 23 3" xfId="4358"/>
    <cellStyle name="Normal 23 4" xfId="4359"/>
    <cellStyle name="Normal 23 5" xfId="4360"/>
    <cellStyle name="Normal 24" xfId="4361"/>
    <cellStyle name="Normal 24 10" xfId="4362"/>
    <cellStyle name="Normal 24 11" xfId="4363"/>
    <cellStyle name="Normal 24 12" xfId="4364"/>
    <cellStyle name="Normal 24 13" xfId="4365"/>
    <cellStyle name="Normal 24 14" xfId="4366"/>
    <cellStyle name="Normal 24 15" xfId="4367"/>
    <cellStyle name="Normal 24 16" xfId="4368"/>
    <cellStyle name="Normal 24 17" xfId="4369"/>
    <cellStyle name="Normal 24 18" xfId="4370"/>
    <cellStyle name="Normal 24 19" xfId="4371"/>
    <cellStyle name="Normal 24 2" xfId="4372"/>
    <cellStyle name="Normal 24 20" xfId="4373"/>
    <cellStyle name="Normal 24 3" xfId="4374"/>
    <cellStyle name="Normal 24 4" xfId="4375"/>
    <cellStyle name="Normal 24 5" xfId="4376"/>
    <cellStyle name="Normal 24 6" xfId="4377"/>
    <cellStyle name="Normal 24 7" xfId="4378"/>
    <cellStyle name="Normal 24 8" xfId="4379"/>
    <cellStyle name="Normal 24 9" xfId="4380"/>
    <cellStyle name="Normal 25" xfId="4381"/>
    <cellStyle name="Normal 26" xfId="4382"/>
    <cellStyle name="Normal 26 2" xfId="4383"/>
    <cellStyle name="Normal 26 3" xfId="4384"/>
    <cellStyle name="Normal 27" xfId="4385"/>
    <cellStyle name="Normal 27 2" xfId="4386"/>
    <cellStyle name="Normal 28" xfId="4387"/>
    <cellStyle name="Normal 29" xfId="4388"/>
    <cellStyle name="Normal 29 2" xfId="4389"/>
    <cellStyle name="Normal 29 3" xfId="4390"/>
    <cellStyle name="Normal 29 4" xfId="4391"/>
    <cellStyle name="Normal 3" xfId="4392"/>
    <cellStyle name="Normal 3 10" xfId="4393"/>
    <cellStyle name="Normal 3 11" xfId="4394"/>
    <cellStyle name="Normal 3 12" xfId="4395"/>
    <cellStyle name="Normal 3 13" xfId="4396"/>
    <cellStyle name="Normal 3 14" xfId="4397"/>
    <cellStyle name="Normal 3 15" xfId="4398"/>
    <cellStyle name="Normal 3 16" xfId="4399"/>
    <cellStyle name="Normal 3 17" xfId="4400"/>
    <cellStyle name="Normal 3 18" xfId="4401"/>
    <cellStyle name="Normal 3 19" xfId="4402"/>
    <cellStyle name="Normal 3 2" xfId="4403"/>
    <cellStyle name="Normal 3 2 10" xfId="4404"/>
    <cellStyle name="Normal 3 2 11" xfId="4405"/>
    <cellStyle name="Normal 3 2 11 2" xfId="4406"/>
    <cellStyle name="Normal 3 2 12" xfId="4407"/>
    <cellStyle name="Normal 3 2 13" xfId="4408"/>
    <cellStyle name="Normal 3 2 2" xfId="4409"/>
    <cellStyle name="Normal 3 2 2 2" xfId="4410"/>
    <cellStyle name="Normal 3 2 2 3" xfId="4411"/>
    <cellStyle name="Normal 3 2 2 4" xfId="4412"/>
    <cellStyle name="Normal 3 2 2 4 2" xfId="4413"/>
    <cellStyle name="Normal 3 2 3" xfId="4414"/>
    <cellStyle name="Normal 3 2 3 2" xfId="4415"/>
    <cellStyle name="Normal 3 2 3 3" xfId="4416"/>
    <cellStyle name="Normal 3 2 3 4" xfId="4417"/>
    <cellStyle name="Normal 3 2 3 5" xfId="4418"/>
    <cellStyle name="Normal 3 2 4" xfId="4419"/>
    <cellStyle name="Normal 3 2 4 2" xfId="4420"/>
    <cellStyle name="Normal 3 2 4 3" xfId="4421"/>
    <cellStyle name="Normal 3 2 5" xfId="4422"/>
    <cellStyle name="Normal 3 2 6" xfId="4423"/>
    <cellStyle name="Normal 3 2 7" xfId="4424"/>
    <cellStyle name="Normal 3 2 8" xfId="4425"/>
    <cellStyle name="Normal 3 2 9" xfId="4426"/>
    <cellStyle name="Normal 3 2 9 2" xfId="4427"/>
    <cellStyle name="Normal 3 2 9 2 2" xfId="4428"/>
    <cellStyle name="Normal 3 2 9 3" xfId="4429"/>
    <cellStyle name="Normal 3 2 9 4" xfId="4430"/>
    <cellStyle name="Normal 3 2_ELC" xfId="4431"/>
    <cellStyle name="Normal 3 20" xfId="4432"/>
    <cellStyle name="Normal 3 21" xfId="4433"/>
    <cellStyle name="Normal 3 22" xfId="4434"/>
    <cellStyle name="Normal 3 23" xfId="4435"/>
    <cellStyle name="Normal 3 24" xfId="4436"/>
    <cellStyle name="Normal 3 25" xfId="4437"/>
    <cellStyle name="Normal 3 26" xfId="4438"/>
    <cellStyle name="Normal 3 27" xfId="4439"/>
    <cellStyle name="Normal 3 28" xfId="4440"/>
    <cellStyle name="Normal 3 29" xfId="4441"/>
    <cellStyle name="Normal 3 3" xfId="4442"/>
    <cellStyle name="Normal 3 3 2" xfId="4443"/>
    <cellStyle name="Normal 3 3 2 2" xfId="4444"/>
    <cellStyle name="Normal 3 3 2 3" xfId="4445"/>
    <cellStyle name="Normal 3 3 2 4" xfId="4446"/>
    <cellStyle name="Normal 3 3 3" xfId="4447"/>
    <cellStyle name="Normal 3 3 4" xfId="4448"/>
    <cellStyle name="Normal 3 3 5" xfId="4449"/>
    <cellStyle name="Normal 3 3 6" xfId="4450"/>
    <cellStyle name="Normal 3 3 7" xfId="4451"/>
    <cellStyle name="Normal 3 3 8" xfId="4452"/>
    <cellStyle name="Normal 3 3 9" xfId="4453"/>
    <cellStyle name="Normal 3 30" xfId="4454"/>
    <cellStyle name="Normal 3 4" xfId="4455"/>
    <cellStyle name="Normal 3 4 2" xfId="4456"/>
    <cellStyle name="Normal 3 4 3" xfId="4457"/>
    <cellStyle name="Normal 3 4 4" xfId="4458"/>
    <cellStyle name="Normal 3 4 4 2" xfId="4459"/>
    <cellStyle name="Normal 3 4 4 3" xfId="4460"/>
    <cellStyle name="Normal 3 4 5" xfId="4461"/>
    <cellStyle name="Normal 3 4 6" xfId="4462"/>
    <cellStyle name="Normal 3 4 7" xfId="4463"/>
    <cellStyle name="Normal 3 4 8" xfId="4464"/>
    <cellStyle name="Normal 3 5" xfId="4465"/>
    <cellStyle name="Normal 3 5 10" xfId="4466"/>
    <cellStyle name="Normal 3 5 2" xfId="4467"/>
    <cellStyle name="Normal 3 5 3" xfId="4468"/>
    <cellStyle name="Normal 3 5 3 2" xfId="4469"/>
    <cellStyle name="Normal 3 5 3 3" xfId="4470"/>
    <cellStyle name="Normal 3 5 4" xfId="4471"/>
    <cellStyle name="Normal 3 5 4 2" xfId="4472"/>
    <cellStyle name="Normal 3 5 4 3" xfId="4473"/>
    <cellStyle name="Normal 3 5 4 4" xfId="4474"/>
    <cellStyle name="Normal 3 5 5" xfId="4475"/>
    <cellStyle name="Normal 3 5 6" xfId="4476"/>
    <cellStyle name="Normal 3 5 7" xfId="4477"/>
    <cellStyle name="Normal 3 5 8" xfId="4478"/>
    <cellStyle name="Normal 3 5 9" xfId="4479"/>
    <cellStyle name="Normal 3 6" xfId="4480"/>
    <cellStyle name="Normal 3 6 2" xfId="4481"/>
    <cellStyle name="Normal 3 6 2 2" xfId="4482"/>
    <cellStyle name="Normal 3 6 2 3" xfId="4483"/>
    <cellStyle name="Normal 3 6 3" xfId="4484"/>
    <cellStyle name="Normal 3 6 4" xfId="4485"/>
    <cellStyle name="Normal 3 7" xfId="4486"/>
    <cellStyle name="Normal 3 7 2" xfId="4487"/>
    <cellStyle name="Normal 3 7 3" xfId="4488"/>
    <cellStyle name="Normal 3 8" xfId="4489"/>
    <cellStyle name="Normal 3 9" xfId="4490"/>
    <cellStyle name="Normal 3_UC_ICM" xfId="4491"/>
    <cellStyle name="Normal 30" xfId="4492"/>
    <cellStyle name="Normal 30 2" xfId="4493"/>
    <cellStyle name="Normal 30 3" xfId="4494"/>
    <cellStyle name="Normal 30 4" xfId="4495"/>
    <cellStyle name="Normal 31" xfId="4496"/>
    <cellStyle name="Normal 31 2" xfId="4497"/>
    <cellStyle name="Normal 32" xfId="4498"/>
    <cellStyle name="Normal 32 2" xfId="4499"/>
    <cellStyle name="Normal 33" xfId="4500"/>
    <cellStyle name="Normal 33 10" xfId="4501"/>
    <cellStyle name="Normal 33 11" xfId="4502"/>
    <cellStyle name="Normal 33 12" xfId="4503"/>
    <cellStyle name="Normal 33 13" xfId="4504"/>
    <cellStyle name="Normal 33 2" xfId="4505"/>
    <cellStyle name="Normal 33 3" xfId="4506"/>
    <cellStyle name="Normal 33 4" xfId="4507"/>
    <cellStyle name="Normal 33 5" xfId="4508"/>
    <cellStyle name="Normal 33 6" xfId="4509"/>
    <cellStyle name="Normal 33 7" xfId="4510"/>
    <cellStyle name="Normal 33 8" xfId="4511"/>
    <cellStyle name="Normal 33 9" xfId="4512"/>
    <cellStyle name="Normal 33_Scen_XBase" xfId="4513"/>
    <cellStyle name="Normal 34" xfId="4514"/>
    <cellStyle name="Normal 35" xfId="4515"/>
    <cellStyle name="Normal 35 2" xfId="4516"/>
    <cellStyle name="Normal 36" xfId="4517"/>
    <cellStyle name="Normal 36 2" xfId="4518"/>
    <cellStyle name="Normal 37" xfId="4519"/>
    <cellStyle name="Normal 37 2" xfId="4520"/>
    <cellStyle name="Normal 38" xfId="4521"/>
    <cellStyle name="Normal 38 2" xfId="4522"/>
    <cellStyle name="Normal 39" xfId="4523"/>
    <cellStyle name="Normal 4" xfId="4524"/>
    <cellStyle name="Normal 4 10" xfId="4525"/>
    <cellStyle name="Normal 4 10 2" xfId="4526"/>
    <cellStyle name="Normal 4 10 3" xfId="4527"/>
    <cellStyle name="Normal 4 11" xfId="4528"/>
    <cellStyle name="Normal 4 11 2" xfId="4529"/>
    <cellStyle name="Normal 4 11 3" xfId="4530"/>
    <cellStyle name="Normal 4 12" xfId="4531"/>
    <cellStyle name="Normal 4 13" xfId="4532"/>
    <cellStyle name="Normal 4 13 2" xfId="4533"/>
    <cellStyle name="Normal 4 13 3" xfId="4534"/>
    <cellStyle name="Normal 4 2" xfId="4535"/>
    <cellStyle name="Normal 4 2 10" xfId="4536"/>
    <cellStyle name="Normal 4 2 10 2" xfId="4537"/>
    <cellStyle name="Normal 4 2 11" xfId="4538"/>
    <cellStyle name="Normal 4 2 12" xfId="4539"/>
    <cellStyle name="Normal 4 2 2" xfId="4540"/>
    <cellStyle name="Normal 4 2 2 10" xfId="4541"/>
    <cellStyle name="Normal 4 2 2 10 2" xfId="4542"/>
    <cellStyle name="Normal 4 2 2 10 2 2" xfId="4543"/>
    <cellStyle name="Normal 4 2 2 10 3" xfId="4544"/>
    <cellStyle name="Normal 4 2 2 11" xfId="4545"/>
    <cellStyle name="Normal 4 2 2 11 2" xfId="4546"/>
    <cellStyle name="Normal 4 2 2 11 2 2" xfId="4547"/>
    <cellStyle name="Normal 4 2 2 11 3" xfId="4548"/>
    <cellStyle name="Normal 4 2 2 12" xfId="4549"/>
    <cellStyle name="Normal 4 2 2 12 2" xfId="4550"/>
    <cellStyle name="Normal 4 2 2 12 2 2" xfId="4551"/>
    <cellStyle name="Normal 4 2 2 12 3" xfId="4552"/>
    <cellStyle name="Normal 4 2 2 13" xfId="4553"/>
    <cellStyle name="Normal 4 2 2 13 2" xfId="4554"/>
    <cellStyle name="Normal 4 2 2 13 2 2" xfId="4555"/>
    <cellStyle name="Normal 4 2 2 13 3" xfId="4556"/>
    <cellStyle name="Normal 4 2 2 14" xfId="4557"/>
    <cellStyle name="Normal 4 2 2 14 2" xfId="4558"/>
    <cellStyle name="Normal 4 2 2 14 3" xfId="4559"/>
    <cellStyle name="Normal 4 2 2 15" xfId="4560"/>
    <cellStyle name="Normal 4 2 2 2" xfId="4561"/>
    <cellStyle name="Normal 4 2 2 2 10" xfId="4562"/>
    <cellStyle name="Normal 4 2 2 2 11" xfId="4563"/>
    <cellStyle name="Normal 4 2 2 2 12" xfId="4564"/>
    <cellStyle name="Normal 4 2 2 2 13" xfId="4565"/>
    <cellStyle name="Normal 4 2 2 2 14" xfId="4566"/>
    <cellStyle name="Normal 4 2 2 2 14 2" xfId="4567"/>
    <cellStyle name="Normal 4 2 2 2 14 3" xfId="4568"/>
    <cellStyle name="Normal 4 2 2 2 15" xfId="4569"/>
    <cellStyle name="Normal 4 2 2 2 2" xfId="4570"/>
    <cellStyle name="Normal 4 2 2 2 3" xfId="4571"/>
    <cellStyle name="Normal 4 2 2 2 4" xfId="4572"/>
    <cellStyle name="Normal 4 2 2 2 5" xfId="4573"/>
    <cellStyle name="Normal 4 2 2 2 6" xfId="4574"/>
    <cellStyle name="Normal 4 2 2 2 7" xfId="4575"/>
    <cellStyle name="Normal 4 2 2 2 8" xfId="4576"/>
    <cellStyle name="Normal 4 2 2 2 9" xfId="4577"/>
    <cellStyle name="Normal 4 2 2 3" xfId="4578"/>
    <cellStyle name="Normal 4 2 2 3 2" xfId="4579"/>
    <cellStyle name="Normal 4 2 2 3 2 2" xfId="4580"/>
    <cellStyle name="Normal 4 2 2 3 3" xfId="4581"/>
    <cellStyle name="Normal 4 2 2 4" xfId="4582"/>
    <cellStyle name="Normal 4 2 2 4 2" xfId="4583"/>
    <cellStyle name="Normal 4 2 2 4 2 2" xfId="4584"/>
    <cellStyle name="Normal 4 2 2 4 3" xfId="4585"/>
    <cellStyle name="Normal 4 2 2 5" xfId="4586"/>
    <cellStyle name="Normal 4 2 2 5 2" xfId="4587"/>
    <cellStyle name="Normal 4 2 2 5 2 2" xfId="4588"/>
    <cellStyle name="Normal 4 2 2 5 3" xfId="4589"/>
    <cellStyle name="Normal 4 2 2 6" xfId="4590"/>
    <cellStyle name="Normal 4 2 2 6 2" xfId="4591"/>
    <cellStyle name="Normal 4 2 2 6 2 2" xfId="4592"/>
    <cellStyle name="Normal 4 2 2 6 3" xfId="4593"/>
    <cellStyle name="Normal 4 2 2 7" xfId="4594"/>
    <cellStyle name="Normal 4 2 2 7 2" xfId="4595"/>
    <cellStyle name="Normal 4 2 2 7 2 2" xfId="4596"/>
    <cellStyle name="Normal 4 2 2 7 3" xfId="4597"/>
    <cellStyle name="Normal 4 2 2 8" xfId="4598"/>
    <cellStyle name="Normal 4 2 2 8 2" xfId="4599"/>
    <cellStyle name="Normal 4 2 2 8 2 2" xfId="4600"/>
    <cellStyle name="Normal 4 2 2 8 3" xfId="4601"/>
    <cellStyle name="Normal 4 2 2 9" xfId="4602"/>
    <cellStyle name="Normal 4 2 2 9 2" xfId="4603"/>
    <cellStyle name="Normal 4 2 2 9 2 2" xfId="4604"/>
    <cellStyle name="Normal 4 2 2 9 3" xfId="4605"/>
    <cellStyle name="Normal 4 2 3" xfId="4606"/>
    <cellStyle name="Normal 4 2 3 2" xfId="4607"/>
    <cellStyle name="Normal 4 2 3 2 2" xfId="4608"/>
    <cellStyle name="Normal 4 2 3 3" xfId="4609"/>
    <cellStyle name="Normal 4 2 3 4" xfId="4610"/>
    <cellStyle name="Normal 4 2 4" xfId="4611"/>
    <cellStyle name="Normal 4 2 4 2" xfId="4612"/>
    <cellStyle name="Normal 4 2 5" xfId="4613"/>
    <cellStyle name="Normal 4 2 6" xfId="4614"/>
    <cellStyle name="Normal 4 2 7" xfId="4615"/>
    <cellStyle name="Normal 4 2 8" xfId="4616"/>
    <cellStyle name="Normal 4 2 9" xfId="4617"/>
    <cellStyle name="Normal 4 2_Scen_XBase" xfId="4618"/>
    <cellStyle name="Normal 4 3" xfId="4619"/>
    <cellStyle name="Normal 4 3 10" xfId="4620"/>
    <cellStyle name="Normal 4 3 11" xfId="4621"/>
    <cellStyle name="Normal 4 3 12" xfId="4622"/>
    <cellStyle name="Normal 4 3 2" xfId="4623"/>
    <cellStyle name="Normal 4 3 2 2" xfId="4624"/>
    <cellStyle name="Normal 4 3 2 3" xfId="4625"/>
    <cellStyle name="Normal 4 3 2 4" xfId="4626"/>
    <cellStyle name="Normal 4 3 3" xfId="4627"/>
    <cellStyle name="Normal 4 3 3 2" xfId="4628"/>
    <cellStyle name="Normal 4 3 3 2 2" xfId="4629"/>
    <cellStyle name="Normal 4 3 3 3" xfId="4630"/>
    <cellStyle name="Normal 4 3 3 4" xfId="4631"/>
    <cellStyle name="Normal 4 3 3 5" xfId="4632"/>
    <cellStyle name="Normal 4 3 4" xfId="4633"/>
    <cellStyle name="Normal 4 3 4 2" xfId="4634"/>
    <cellStyle name="Normal 4 3 4 3" xfId="4635"/>
    <cellStyle name="Normal 4 3 4 4" xfId="4636"/>
    <cellStyle name="Normal 4 3 4 5" xfId="4637"/>
    <cellStyle name="Normal 4 3 5" xfId="4638"/>
    <cellStyle name="Normal 4 3 5 2" xfId="4639"/>
    <cellStyle name="Normal 4 3 5 3" xfId="4640"/>
    <cellStyle name="Normal 4 3 5 4" xfId="4641"/>
    <cellStyle name="Normal 4 3 6" xfId="4642"/>
    <cellStyle name="Normal 4 3 7" xfId="4643"/>
    <cellStyle name="Normal 4 3 8" xfId="4644"/>
    <cellStyle name="Normal 4 3 9" xfId="4645"/>
    <cellStyle name="Normal 4 3 9 2" xfId="4646"/>
    <cellStyle name="Normal 4 3 9 3" xfId="4647"/>
    <cellStyle name="Normal 4 3_Scen_XBase" xfId="4648"/>
    <cellStyle name="Normal 4 4" xfId="4649"/>
    <cellStyle name="Normal 4 4 10" xfId="4650"/>
    <cellStyle name="Normal 4 4 2" xfId="4651"/>
    <cellStyle name="Normal 4 4 3" xfId="4652"/>
    <cellStyle name="Normal 4 4 3 2" xfId="4653"/>
    <cellStyle name="Normal 4 4 3 3" xfId="4654"/>
    <cellStyle name="Normal 4 4 4" xfId="4655"/>
    <cellStyle name="Normal 4 4 5" xfId="4656"/>
    <cellStyle name="Normal 4 4 6" xfId="4657"/>
    <cellStyle name="Normal 4 4 7" xfId="4658"/>
    <cellStyle name="Normal 4 4 8" xfId="4659"/>
    <cellStyle name="Normal 4 4 9" xfId="4660"/>
    <cellStyle name="Normal 4 5" xfId="4661"/>
    <cellStyle name="Normal 4 5 10" xfId="4662"/>
    <cellStyle name="Normal 4 5 11" xfId="4663"/>
    <cellStyle name="Normal 4 5 12" xfId="4664"/>
    <cellStyle name="Normal 4 5 2" xfId="4665"/>
    <cellStyle name="Normal 4 5 2 2" xfId="4666"/>
    <cellStyle name="Normal 4 5 2 3" xfId="4667"/>
    <cellStyle name="Normal 4 5 2 4" xfId="4668"/>
    <cellStyle name="Normal 4 5 3" xfId="4669"/>
    <cellStyle name="Normal 4 5 3 2" xfId="4670"/>
    <cellStyle name="Normal 4 5 3 3" xfId="4671"/>
    <cellStyle name="Normal 4 5 3 4" xfId="4672"/>
    <cellStyle name="Normal 4 5 4" xfId="4673"/>
    <cellStyle name="Normal 4 5 5" xfId="4674"/>
    <cellStyle name="Normal 4 5 6" xfId="4675"/>
    <cellStyle name="Normal 4 5 7" xfId="4676"/>
    <cellStyle name="Normal 4 5 8" xfId="4677"/>
    <cellStyle name="Normal 4 5 9" xfId="4678"/>
    <cellStyle name="Normal 4 5 9 2" xfId="4679"/>
    <cellStyle name="Normal 4 5 9 3" xfId="4680"/>
    <cellStyle name="Normal 4 5 9 4" xfId="4681"/>
    <cellStyle name="Normal 4 6" xfId="4682"/>
    <cellStyle name="Normal 4 6 2" xfId="4683"/>
    <cellStyle name="Normal 4 6 2 2" xfId="4684"/>
    <cellStyle name="Normal 4 6 2 3" xfId="4685"/>
    <cellStyle name="Normal 4 6 3" xfId="4686"/>
    <cellStyle name="Normal 4 6 4" xfId="4687"/>
    <cellStyle name="Normal 4 6 4 2" xfId="4688"/>
    <cellStyle name="Normal 4 6 5" xfId="4689"/>
    <cellStyle name="Normal 4 6 5 2" xfId="4690"/>
    <cellStyle name="Normal 4 6 6" xfId="4691"/>
    <cellStyle name="Normal 4 6 7" xfId="4692"/>
    <cellStyle name="Normal 4 7" xfId="4693"/>
    <cellStyle name="Normal 4 7 2" xfId="4694"/>
    <cellStyle name="Normal 4 7 2 2" xfId="4695"/>
    <cellStyle name="Normal 4 7 3" xfId="4696"/>
    <cellStyle name="Normal 4 7 4" xfId="4697"/>
    <cellStyle name="Normal 4 7 5" xfId="4698"/>
    <cellStyle name="Normal 4 8" xfId="4699"/>
    <cellStyle name="Normal 4 8 2" xfId="4700"/>
    <cellStyle name="Normal 4 8 3" xfId="4701"/>
    <cellStyle name="Normal 4 8 4" xfId="4702"/>
    <cellStyle name="Normal 4 8 5" xfId="4703"/>
    <cellStyle name="Normal 4 9" xfId="4704"/>
    <cellStyle name="Normal 4 9 2" xfId="4705"/>
    <cellStyle name="Normal 4 9 3" xfId="4706"/>
    <cellStyle name="Normal 4_SUP" xfId="4707"/>
    <cellStyle name="Normal 40" xfId="4708"/>
    <cellStyle name="Normal 41" xfId="4709"/>
    <cellStyle name="Normal 5" xfId="4710"/>
    <cellStyle name="Normal 5 10" xfId="4711"/>
    <cellStyle name="Normal 5 10 2" xfId="4712"/>
    <cellStyle name="Normal 5 10 3" xfId="4713"/>
    <cellStyle name="Normal 5 11" xfId="4714"/>
    <cellStyle name="Normal 5 11 2" xfId="4715"/>
    <cellStyle name="Normal 5 11 3" xfId="4716"/>
    <cellStyle name="Normal 5 12" xfId="4717"/>
    <cellStyle name="Normal 5 12 2" xfId="4718"/>
    <cellStyle name="Normal 5 12 3" xfId="4719"/>
    <cellStyle name="Normal 5 12 4" xfId="4720"/>
    <cellStyle name="Normal 5 13" xfId="4721"/>
    <cellStyle name="Normal 5 13 2" xfId="4722"/>
    <cellStyle name="Normal 5 13 3" xfId="4723"/>
    <cellStyle name="Normal 5 13 4" xfId="4724"/>
    <cellStyle name="Normal 5 14" xfId="4725"/>
    <cellStyle name="Normal 5 15" xfId="4726"/>
    <cellStyle name="Normal 5 16" xfId="4727"/>
    <cellStyle name="Normal 5 17" xfId="4728"/>
    <cellStyle name="Normal 5 2" xfId="4729"/>
    <cellStyle name="Normal 5 2 2" xfId="4730"/>
    <cellStyle name="Normal 5 2 2 10" xfId="4731"/>
    <cellStyle name="Normal 5 2 2 10 2" xfId="4732"/>
    <cellStyle name="Normal 5 2 2 10 2 2" xfId="4733"/>
    <cellStyle name="Normal 5 2 2 10 3" xfId="4734"/>
    <cellStyle name="Normal 5 2 2 11" xfId="4735"/>
    <cellStyle name="Normal 5 2 2 11 2" xfId="4736"/>
    <cellStyle name="Normal 5 2 2 11 2 2" xfId="4737"/>
    <cellStyle name="Normal 5 2 2 11 3" xfId="4738"/>
    <cellStyle name="Normal 5 2 2 12" xfId="4739"/>
    <cellStyle name="Normal 5 2 2 12 2" xfId="4740"/>
    <cellStyle name="Normal 5 2 2 12 2 2" xfId="4741"/>
    <cellStyle name="Normal 5 2 2 12 3" xfId="4742"/>
    <cellStyle name="Normal 5 2 2 13" xfId="4743"/>
    <cellStyle name="Normal 5 2 2 13 2" xfId="4744"/>
    <cellStyle name="Normal 5 2 2 13 2 2" xfId="4745"/>
    <cellStyle name="Normal 5 2 2 13 3" xfId="4746"/>
    <cellStyle name="Normal 5 2 2 14" xfId="4747"/>
    <cellStyle name="Normal 5 2 2 15" xfId="4748"/>
    <cellStyle name="Normal 5 2 2 2" xfId="4749"/>
    <cellStyle name="Normal 5 2 2 2 10" xfId="4750"/>
    <cellStyle name="Normal 5 2 2 2 11" xfId="4751"/>
    <cellStyle name="Normal 5 2 2 2 12" xfId="4752"/>
    <cellStyle name="Normal 5 2 2 2 13" xfId="4753"/>
    <cellStyle name="Normal 5 2 2 2 14" xfId="4754"/>
    <cellStyle name="Normal 5 2 2 2 14 2" xfId="4755"/>
    <cellStyle name="Normal 5 2 2 2 14 3" xfId="4756"/>
    <cellStyle name="Normal 5 2 2 2 15" xfId="4757"/>
    <cellStyle name="Normal 5 2 2 2 16" xfId="4758"/>
    <cellStyle name="Normal 5 2 2 2 2" xfId="4759"/>
    <cellStyle name="Normal 5 2 2 2 3" xfId="4760"/>
    <cellStyle name="Normal 5 2 2 2 4" xfId="4761"/>
    <cellStyle name="Normal 5 2 2 2 5" xfId="4762"/>
    <cellStyle name="Normal 5 2 2 2 6" xfId="4763"/>
    <cellStyle name="Normal 5 2 2 2 7" xfId="4764"/>
    <cellStyle name="Normal 5 2 2 2 8" xfId="4765"/>
    <cellStyle name="Normal 5 2 2 2 9" xfId="4766"/>
    <cellStyle name="Normal 5 2 2 3" xfId="4767"/>
    <cellStyle name="Normal 5 2 2 3 2" xfId="4768"/>
    <cellStyle name="Normal 5 2 2 3 2 2" xfId="4769"/>
    <cellStyle name="Normal 5 2 2 3 2 3" xfId="4770"/>
    <cellStyle name="Normal 5 2 2 3 3" xfId="4771"/>
    <cellStyle name="Normal 5 2 2 3 4" xfId="4772"/>
    <cellStyle name="Normal 5 2 2 4" xfId="4773"/>
    <cellStyle name="Normal 5 2 2 4 2" xfId="4774"/>
    <cellStyle name="Normal 5 2 2 4 2 2" xfId="4775"/>
    <cellStyle name="Normal 5 2 2 4 3" xfId="4776"/>
    <cellStyle name="Normal 5 2 2 5" xfId="4777"/>
    <cellStyle name="Normal 5 2 2 5 2" xfId="4778"/>
    <cellStyle name="Normal 5 2 2 5 2 2" xfId="4779"/>
    <cellStyle name="Normal 5 2 2 5 3" xfId="4780"/>
    <cellStyle name="Normal 5 2 2 6" xfId="4781"/>
    <cellStyle name="Normal 5 2 2 6 2" xfId="4782"/>
    <cellStyle name="Normal 5 2 2 6 2 2" xfId="4783"/>
    <cellStyle name="Normal 5 2 2 6 3" xfId="4784"/>
    <cellStyle name="Normal 5 2 2 7" xfId="4785"/>
    <cellStyle name="Normal 5 2 2 7 2" xfId="4786"/>
    <cellStyle name="Normal 5 2 2 7 2 2" xfId="4787"/>
    <cellStyle name="Normal 5 2 2 7 3" xfId="4788"/>
    <cellStyle name="Normal 5 2 2 8" xfId="4789"/>
    <cellStyle name="Normal 5 2 2 8 2" xfId="4790"/>
    <cellStyle name="Normal 5 2 2 8 2 2" xfId="4791"/>
    <cellStyle name="Normal 5 2 2 8 3" xfId="4792"/>
    <cellStyle name="Normal 5 2 2 9" xfId="4793"/>
    <cellStyle name="Normal 5 2 2 9 2" xfId="4794"/>
    <cellStyle name="Normal 5 2 2 9 2 2" xfId="4795"/>
    <cellStyle name="Normal 5 2 2 9 3" xfId="4796"/>
    <cellStyle name="Normal 5 2 3" xfId="4797"/>
    <cellStyle name="Normal 5 2 3 2" xfId="4798"/>
    <cellStyle name="Normal 5 2 3 3" xfId="4799"/>
    <cellStyle name="Normal 5 2 3 4" xfId="4800"/>
    <cellStyle name="Normal 5 2 4" xfId="4801"/>
    <cellStyle name="Normal 5 2 5" xfId="4802"/>
    <cellStyle name="Normal 5 2 6" xfId="4803"/>
    <cellStyle name="Normal 5 2 7" xfId="4804"/>
    <cellStyle name="Normal 5 2 8" xfId="4805"/>
    <cellStyle name="Normal 5 3" xfId="4806"/>
    <cellStyle name="Normal 5 3 10" xfId="4807"/>
    <cellStyle name="Normal 5 3 11" xfId="4808"/>
    <cellStyle name="Normal 5 3 2" xfId="4809"/>
    <cellStyle name="Normal 5 3 2 2" xfId="4810"/>
    <cellStyle name="Normal 5 3 2 3" xfId="4811"/>
    <cellStyle name="Normal 5 3 3" xfId="4812"/>
    <cellStyle name="Normal 5 3 3 2" xfId="4813"/>
    <cellStyle name="Normal 5 3 3 3" xfId="4814"/>
    <cellStyle name="Normal 5 3 3 4" xfId="4815"/>
    <cellStyle name="Normal 5 3 4" xfId="4816"/>
    <cellStyle name="Normal 5 3 5" xfId="4817"/>
    <cellStyle name="Normal 5 3 6" xfId="4818"/>
    <cellStyle name="Normal 5 3 7" xfId="4819"/>
    <cellStyle name="Normal 5 3 8" xfId="4820"/>
    <cellStyle name="Normal 5 3 9" xfId="4821"/>
    <cellStyle name="Normal 5 3 9 2" xfId="4822"/>
    <cellStyle name="Normal 5 3 9 3" xfId="4823"/>
    <cellStyle name="Normal 5 4" xfId="4824"/>
    <cellStyle name="Normal 5 4 2" xfId="4825"/>
    <cellStyle name="Normal 5 4 3" xfId="4826"/>
    <cellStyle name="Normal 5 4 4" xfId="4827"/>
    <cellStyle name="Normal 5 4 5" xfId="4828"/>
    <cellStyle name="Normal 5 4 6" xfId="4829"/>
    <cellStyle name="Normal 5 4 7" xfId="4830"/>
    <cellStyle name="Normal 5 4 8" xfId="4831"/>
    <cellStyle name="Normal 5 5" xfId="4832"/>
    <cellStyle name="Normal 5 5 10" xfId="4833"/>
    <cellStyle name="Normal 5 5 11" xfId="4834"/>
    <cellStyle name="Normal 5 5 12" xfId="4835"/>
    <cellStyle name="Normal 5 5 2" xfId="4836"/>
    <cellStyle name="Normal 5 5 2 2" xfId="4837"/>
    <cellStyle name="Normal 5 5 2 2 2" xfId="4838"/>
    <cellStyle name="Normal 5 5 2 3" xfId="4839"/>
    <cellStyle name="Normal 5 5 2 4" xfId="4840"/>
    <cellStyle name="Normal 5 5 2 5" xfId="4841"/>
    <cellStyle name="Normal 5 5 2 6" xfId="4842"/>
    <cellStyle name="Normal 5 5 3" xfId="4843"/>
    <cellStyle name="Normal 5 5 3 2" xfId="4844"/>
    <cellStyle name="Normal 5 5 3 3" xfId="4845"/>
    <cellStyle name="Normal 5 5 3 4" xfId="4846"/>
    <cellStyle name="Normal 5 5 4" xfId="4847"/>
    <cellStyle name="Normal 5 5 4 2" xfId="4848"/>
    <cellStyle name="Normal 5 5 4 3" xfId="4849"/>
    <cellStyle name="Normal 5 5 4 4" xfId="4850"/>
    <cellStyle name="Normal 5 5 5" xfId="4851"/>
    <cellStyle name="Normal 5 5 6" xfId="4852"/>
    <cellStyle name="Normal 5 5 7" xfId="4853"/>
    <cellStyle name="Normal 5 5 8" xfId="4854"/>
    <cellStyle name="Normal 5 5 9" xfId="4855"/>
    <cellStyle name="Normal 5 5 9 2" xfId="4856"/>
    <cellStyle name="Normal 5 5 9 3" xfId="4857"/>
    <cellStyle name="Normal 5 6" xfId="4858"/>
    <cellStyle name="Normal 5 6 2" xfId="4859"/>
    <cellStyle name="Normal 5 6 3" xfId="4860"/>
    <cellStyle name="Normal 5 6 4" xfId="4861"/>
    <cellStyle name="Normal 5 7" xfId="4862"/>
    <cellStyle name="Normal 5 8" xfId="4863"/>
    <cellStyle name="Normal 5 9" xfId="4864"/>
    <cellStyle name="Normal 50" xfId="4865"/>
    <cellStyle name="Normal 51" xfId="4866"/>
    <cellStyle name="Normal 52" xfId="4867"/>
    <cellStyle name="Normal 53" xfId="4868"/>
    <cellStyle name="Normal 54" xfId="4869"/>
    <cellStyle name="Normal 55" xfId="4870"/>
    <cellStyle name="Normal 6" xfId="4871"/>
    <cellStyle name="Normal 6 10" xfId="4872"/>
    <cellStyle name="Normal 6 10 2" xfId="4873"/>
    <cellStyle name="Normal 6 10 3" xfId="4874"/>
    <cellStyle name="Normal 6 11" xfId="4875"/>
    <cellStyle name="Normal 6 12" xfId="4876"/>
    <cellStyle name="Normal 6 12 2" xfId="4877"/>
    <cellStyle name="Normal 6 12 3" xfId="4878"/>
    <cellStyle name="Normal 6 13" xfId="4879"/>
    <cellStyle name="Normal 6 2" xfId="4880"/>
    <cellStyle name="Normal 6 2 10" xfId="4881"/>
    <cellStyle name="Normal 6 2 11" xfId="4882"/>
    <cellStyle name="Normal 6 2 12" xfId="4883"/>
    <cellStyle name="Normal 6 2 13" xfId="4884"/>
    <cellStyle name="Normal 6 2 14" xfId="4885"/>
    <cellStyle name="Normal 6 2 2" xfId="4886"/>
    <cellStyle name="Normal 6 2 2 10" xfId="4887"/>
    <cellStyle name="Normal 6 2 2 10 2" xfId="4888"/>
    <cellStyle name="Normal 6 2 2 10 2 2" xfId="4889"/>
    <cellStyle name="Normal 6 2 2 10 3" xfId="4890"/>
    <cellStyle name="Normal 6 2 2 11" xfId="4891"/>
    <cellStyle name="Normal 6 2 2 11 2" xfId="4892"/>
    <cellStyle name="Normal 6 2 2 11 2 2" xfId="4893"/>
    <cellStyle name="Normal 6 2 2 11 3" xfId="4894"/>
    <cellStyle name="Normal 6 2 2 12" xfId="4895"/>
    <cellStyle name="Normal 6 2 2 12 2" xfId="4896"/>
    <cellStyle name="Normal 6 2 2 12 2 2" xfId="4897"/>
    <cellStyle name="Normal 6 2 2 12 3" xfId="4898"/>
    <cellStyle name="Normal 6 2 2 13" xfId="4899"/>
    <cellStyle name="Normal 6 2 2 13 2" xfId="4900"/>
    <cellStyle name="Normal 6 2 2 13 2 2" xfId="4901"/>
    <cellStyle name="Normal 6 2 2 13 3" xfId="4902"/>
    <cellStyle name="Normal 6 2 2 2" xfId="4903"/>
    <cellStyle name="Normal 6 2 2 2 2" xfId="4904"/>
    <cellStyle name="Normal 6 2 2 2 2 2" xfId="4905"/>
    <cellStyle name="Normal 6 2 2 2 3" xfId="4906"/>
    <cellStyle name="Normal 6 2 2 3" xfId="4907"/>
    <cellStyle name="Normal 6 2 2 3 2" xfId="4908"/>
    <cellStyle name="Normal 6 2 2 3 2 2" xfId="4909"/>
    <cellStyle name="Normal 6 2 2 3 3" xfId="4910"/>
    <cellStyle name="Normal 6 2 2 4" xfId="4911"/>
    <cellStyle name="Normal 6 2 2 4 2" xfId="4912"/>
    <cellStyle name="Normal 6 2 2 4 2 2" xfId="4913"/>
    <cellStyle name="Normal 6 2 2 4 3" xfId="4914"/>
    <cellStyle name="Normal 6 2 2 5" xfId="4915"/>
    <cellStyle name="Normal 6 2 2 5 2" xfId="4916"/>
    <cellStyle name="Normal 6 2 2 5 2 2" xfId="4917"/>
    <cellStyle name="Normal 6 2 2 5 3" xfId="4918"/>
    <cellStyle name="Normal 6 2 2 6" xfId="4919"/>
    <cellStyle name="Normal 6 2 2 6 2" xfId="4920"/>
    <cellStyle name="Normal 6 2 2 6 2 2" xfId="4921"/>
    <cellStyle name="Normal 6 2 2 6 3" xfId="4922"/>
    <cellStyle name="Normal 6 2 2 7" xfId="4923"/>
    <cellStyle name="Normal 6 2 2 7 2" xfId="4924"/>
    <cellStyle name="Normal 6 2 2 7 2 2" xfId="4925"/>
    <cellStyle name="Normal 6 2 2 7 3" xfId="4926"/>
    <cellStyle name="Normal 6 2 2 8" xfId="4927"/>
    <cellStyle name="Normal 6 2 2 8 2" xfId="4928"/>
    <cellStyle name="Normal 6 2 2 8 2 2" xfId="4929"/>
    <cellStyle name="Normal 6 2 2 8 3" xfId="4930"/>
    <cellStyle name="Normal 6 2 2 9" xfId="4931"/>
    <cellStyle name="Normal 6 2 2 9 2" xfId="4932"/>
    <cellStyle name="Normal 6 2 2 9 2 2" xfId="4933"/>
    <cellStyle name="Normal 6 2 2 9 3" xfId="4934"/>
    <cellStyle name="Normal 6 2 3" xfId="4935"/>
    <cellStyle name="Normal 6 2 4" xfId="4936"/>
    <cellStyle name="Normal 6 2 4 2" xfId="4937"/>
    <cellStyle name="Normal 6 2 5" xfId="4938"/>
    <cellStyle name="Normal 6 2 6" xfId="4939"/>
    <cellStyle name="Normal 6 2 7" xfId="4940"/>
    <cellStyle name="Normal 6 2 8" xfId="4941"/>
    <cellStyle name="Normal 6 2 9" xfId="4942"/>
    <cellStyle name="Normal 6 3" xfId="4943"/>
    <cellStyle name="Normal 6 3 10" xfId="4944"/>
    <cellStyle name="Normal 6 3 11" xfId="4945"/>
    <cellStyle name="Normal 6 3 12" xfId="4946"/>
    <cellStyle name="Normal 6 3 13" xfId="4947"/>
    <cellStyle name="Normal 6 3 14" xfId="4948"/>
    <cellStyle name="Normal 6 3 15" xfId="4949"/>
    <cellStyle name="Normal 6 3 16" xfId="4950"/>
    <cellStyle name="Normal 6 3 17" xfId="4951"/>
    <cellStyle name="Normal 6 3 17 2" xfId="4952"/>
    <cellStyle name="Normal 6 3 18" xfId="4953"/>
    <cellStyle name="Normal 6 3 19" xfId="4954"/>
    <cellStyle name="Normal 6 3 2" xfId="4955"/>
    <cellStyle name="Normal 6 3 3" xfId="4956"/>
    <cellStyle name="Normal 6 3 4" xfId="4957"/>
    <cellStyle name="Normal 6 3 5" xfId="4958"/>
    <cellStyle name="Normal 6 3 6" xfId="4959"/>
    <cellStyle name="Normal 6 3 7" xfId="4960"/>
    <cellStyle name="Normal 6 3 8" xfId="4961"/>
    <cellStyle name="Normal 6 3 9" xfId="4962"/>
    <cellStyle name="Normal 6 3 9 2" xfId="4963"/>
    <cellStyle name="Normal 6 3 9 3" xfId="4964"/>
    <cellStyle name="Normal 6 4" xfId="4965"/>
    <cellStyle name="Normal 6 4 2" xfId="4966"/>
    <cellStyle name="Normal 6 4 3" xfId="4967"/>
    <cellStyle name="Normal 6 4 4" xfId="4968"/>
    <cellStyle name="Normal 6 4 5" xfId="4969"/>
    <cellStyle name="Normal 6 4 6" xfId="4970"/>
    <cellStyle name="Normal 6 4 7" xfId="4971"/>
    <cellStyle name="Normal 6 4 8" xfId="4972"/>
    <cellStyle name="Normal 6 5" xfId="4973"/>
    <cellStyle name="Normal 6 5 2" xfId="4974"/>
    <cellStyle name="Normal 6 5 3" xfId="4975"/>
    <cellStyle name="Normal 6 5 4" xfId="4976"/>
    <cellStyle name="Normal 6 5 5" xfId="4977"/>
    <cellStyle name="Normal 6 5 6" xfId="4978"/>
    <cellStyle name="Normal 6 5 7" xfId="4979"/>
    <cellStyle name="Normal 6 5 8" xfId="4980"/>
    <cellStyle name="Normal 6 6" xfId="4981"/>
    <cellStyle name="Normal 6 7" xfId="4982"/>
    <cellStyle name="Normal 6 8" xfId="4983"/>
    <cellStyle name="Normal 6 9" xfId="4984"/>
    <cellStyle name="Normal 6_ELC" xfId="4985"/>
    <cellStyle name="Normal 7" xfId="4986"/>
    <cellStyle name="Normal 7 10" xfId="4987"/>
    <cellStyle name="Normal 7 11" xfId="4988"/>
    <cellStyle name="Normal 7 12" xfId="4989"/>
    <cellStyle name="Normal 7 13" xfId="4990"/>
    <cellStyle name="Normal 7 14" xfId="4991"/>
    <cellStyle name="Normal 7 2" xfId="4992"/>
    <cellStyle name="Normal 7 2 2" xfId="4993"/>
    <cellStyle name="Normal 7 2 3" xfId="4994"/>
    <cellStyle name="Normal 7 2 3 2" xfId="4995"/>
    <cellStyle name="Normal 7 2 3 3" xfId="4996"/>
    <cellStyle name="Normal 7 2 4" xfId="4997"/>
    <cellStyle name="Normal 7 2 5" xfId="4998"/>
    <cellStyle name="Normal 7 2 6" xfId="4999"/>
    <cellStyle name="Normal 7 2 7" xfId="5000"/>
    <cellStyle name="Normal 7 2 8" xfId="5001"/>
    <cellStyle name="Normal 7 2 9" xfId="5002"/>
    <cellStyle name="Normal 7 2_Scen_XBase" xfId="5003"/>
    <cellStyle name="Normal 7 3" xfId="5004"/>
    <cellStyle name="Normal 7 3 10" xfId="5005"/>
    <cellStyle name="Normal 7 3 11" xfId="5006"/>
    <cellStyle name="Normal 7 3 12" xfId="5007"/>
    <cellStyle name="Normal 7 3 2" xfId="5008"/>
    <cellStyle name="Normal 7 3 3" xfId="5009"/>
    <cellStyle name="Normal 7 3 4" xfId="5010"/>
    <cellStyle name="Normal 7 3 5" xfId="5011"/>
    <cellStyle name="Normal 7 3 6" xfId="5012"/>
    <cellStyle name="Normal 7 3 7" xfId="5013"/>
    <cellStyle name="Normal 7 3 8" xfId="5014"/>
    <cellStyle name="Normal 7 3 9" xfId="5015"/>
    <cellStyle name="Normal 7 4" xfId="5016"/>
    <cellStyle name="Normal 7 4 2" xfId="5017"/>
    <cellStyle name="Normal 7 4 3" xfId="5018"/>
    <cellStyle name="Normal 7 4 4" xfId="5019"/>
    <cellStyle name="Normal 7 4 5" xfId="5020"/>
    <cellStyle name="Normal 7 4 6" xfId="5021"/>
    <cellStyle name="Normal 7 4 7" xfId="5022"/>
    <cellStyle name="Normal 7 4 8" xfId="5023"/>
    <cellStyle name="Normal 7 5" xfId="5024"/>
    <cellStyle name="Normal 7 5 2" xfId="5025"/>
    <cellStyle name="Normal 7 5 3" xfId="5026"/>
    <cellStyle name="Normal 7 5 4" xfId="5027"/>
    <cellStyle name="Normal 7 5 5" xfId="5028"/>
    <cellStyle name="Normal 7 5 6" xfId="5029"/>
    <cellStyle name="Normal 7 5 7" xfId="5030"/>
    <cellStyle name="Normal 7 5 8" xfId="5031"/>
    <cellStyle name="Normal 7 6" xfId="5032"/>
    <cellStyle name="Normal 7 7" xfId="5033"/>
    <cellStyle name="Normal 7 8" xfId="5034"/>
    <cellStyle name="Normal 7 9" xfId="5035"/>
    <cellStyle name="Normal 8" xfId="5036"/>
    <cellStyle name="Normal 8 10" xfId="5037"/>
    <cellStyle name="Normal 8 10 2" xfId="5038"/>
    <cellStyle name="Normal 8 10 3" xfId="5039"/>
    <cellStyle name="Normal 8 11" xfId="5040"/>
    <cellStyle name="Normal 8 11 2" xfId="5041"/>
    <cellStyle name="Normal 8 11 3" xfId="5042"/>
    <cellStyle name="Normal 8 11 4" xfId="5043"/>
    <cellStyle name="Normal 8 12" xfId="5044"/>
    <cellStyle name="Normal 8 13" xfId="5045"/>
    <cellStyle name="Normal 8 2" xfId="5046"/>
    <cellStyle name="Normal 8 2 2" xfId="5047"/>
    <cellStyle name="Normal 8 2 3" xfId="5048"/>
    <cellStyle name="Normal 8 2 4" xfId="5049"/>
    <cellStyle name="Normal 8 2 5" xfId="5050"/>
    <cellStyle name="Normal 8 2 6" xfId="5051"/>
    <cellStyle name="Normal 8 2 7" xfId="5052"/>
    <cellStyle name="Normal 8 2 8" xfId="5053"/>
    <cellStyle name="Normal 8 2 9" xfId="5054"/>
    <cellStyle name="Normal 8 3" xfId="5055"/>
    <cellStyle name="Normal 8 3 2" xfId="5056"/>
    <cellStyle name="Normal 8 3 2 2" xfId="5057"/>
    <cellStyle name="Normal 8 3 3" xfId="5058"/>
    <cellStyle name="Normal 8 3 4" xfId="5059"/>
    <cellStyle name="Normal 8 3 5" xfId="5060"/>
    <cellStyle name="Normal 8 3 6" xfId="5061"/>
    <cellStyle name="Normal 8 3 7" xfId="5062"/>
    <cellStyle name="Normal 8 3 8" xfId="5063"/>
    <cellStyle name="Normal 8 3 9" xfId="5064"/>
    <cellStyle name="Normal 8 3 9 2" xfId="5065"/>
    <cellStyle name="Normal 8 4" xfId="5066"/>
    <cellStyle name="Normal 8 4 2" xfId="5067"/>
    <cellStyle name="Normal 8 4 3" xfId="5068"/>
    <cellStyle name="Normal 8 4 4" xfId="5069"/>
    <cellStyle name="Normal 8 4 5" xfId="5070"/>
    <cellStyle name="Normal 8 4 6" xfId="5071"/>
    <cellStyle name="Normal 8 4 7" xfId="5072"/>
    <cellStyle name="Normal 8 4 8" xfId="5073"/>
    <cellStyle name="Normal 8 5" xfId="5074"/>
    <cellStyle name="Normal 8 5 2" xfId="5075"/>
    <cellStyle name="Normal 8 5 3" xfId="5076"/>
    <cellStyle name="Normal 8 5 4" xfId="5077"/>
    <cellStyle name="Normal 8 5 5" xfId="5078"/>
    <cellStyle name="Normal 8 5 6" xfId="5079"/>
    <cellStyle name="Normal 8 5 7" xfId="5080"/>
    <cellStyle name="Normal 8 5 8" xfId="5081"/>
    <cellStyle name="Normal 8 6" xfId="5082"/>
    <cellStyle name="Normal 8 7" xfId="5083"/>
    <cellStyle name="Normal 8 8" xfId="5084"/>
    <cellStyle name="Normal 8 9" xfId="5085"/>
    <cellStyle name="Normal 9" xfId="5086"/>
    <cellStyle name="Normal 9 10" xfId="5087"/>
    <cellStyle name="Normal 9 10 2" xfId="5088"/>
    <cellStyle name="Normal 9 11" xfId="5089"/>
    <cellStyle name="Normal 9 11 2" xfId="5090"/>
    <cellStyle name="Normal 9 12" xfId="5091"/>
    <cellStyle name="Normal 9 13" xfId="5092"/>
    <cellStyle name="Normal 9 2" xfId="5093"/>
    <cellStyle name="Normal 9 2 2" xfId="5094"/>
    <cellStyle name="Normal 9 2 2 2" xfId="5095"/>
    <cellStyle name="Normal 9 2 2 3" xfId="5096"/>
    <cellStyle name="Normal 9 2 3" xfId="5097"/>
    <cellStyle name="Normal 9 2 3 2" xfId="5098"/>
    <cellStyle name="Normal 9 2 4" xfId="5099"/>
    <cellStyle name="Normal 9 2 4 2" xfId="5100"/>
    <cellStyle name="Normal 9 2 5" xfId="5101"/>
    <cellStyle name="Normal 9 2 6" xfId="5102"/>
    <cellStyle name="Normal 9 3" xfId="5103"/>
    <cellStyle name="Normal 9 3 2" xfId="5104"/>
    <cellStyle name="Normal 9 3 3" xfId="5105"/>
    <cellStyle name="Normal 9 3 4" xfId="5106"/>
    <cellStyle name="Normal 9 3 5" xfId="5107"/>
    <cellStyle name="Normal 9 4" xfId="5108"/>
    <cellStyle name="Normal 9 5" xfId="5109"/>
    <cellStyle name="Normal 9 6" xfId="5110"/>
    <cellStyle name="Normal 9 7" xfId="5111"/>
    <cellStyle name="Normal 9 8" xfId="5112"/>
    <cellStyle name="Normal 9 9" xfId="5113"/>
    <cellStyle name="Normal 9 9 2" xfId="5114"/>
    <cellStyle name="Normal 9 9 3" xfId="5115"/>
    <cellStyle name="Normal GHG Numbers (0.00)" xfId="5116"/>
    <cellStyle name="Normal GHG Textfiels Bold" xfId="5117"/>
    <cellStyle name="Normal GHG whole table" xfId="5118"/>
    <cellStyle name="Normal GHG-Shade" xfId="5119"/>
    <cellStyle name="Normál_C3EM_v2" xfId="5120"/>
    <cellStyle name="Normale 2" xfId="5121"/>
    <cellStyle name="Normale_B2020" xfId="5122"/>
    <cellStyle name="normální_List1" xfId="5123"/>
    <cellStyle name="Note 10" xfId="5124"/>
    <cellStyle name="Note 10 2" xfId="5125"/>
    <cellStyle name="Note 10 3" xfId="5126"/>
    <cellStyle name="Note 10 3 2" xfId="5127"/>
    <cellStyle name="Note 10 3_ELC_final" xfId="5128"/>
    <cellStyle name="Note 10_ELC_final" xfId="5129"/>
    <cellStyle name="Note 11" xfId="5130"/>
    <cellStyle name="Note 11 2" xfId="5131"/>
    <cellStyle name="Note 11_ELC_final" xfId="5132"/>
    <cellStyle name="Note 12" xfId="5133"/>
    <cellStyle name="Note 12 2" xfId="5134"/>
    <cellStyle name="Note 12_ELC_final" xfId="5135"/>
    <cellStyle name="Note 13" xfId="5136"/>
    <cellStyle name="Note 13 2" xfId="5137"/>
    <cellStyle name="Note 13_ELC_final" xfId="5138"/>
    <cellStyle name="Note 14" xfId="5139"/>
    <cellStyle name="Note 14 2" xfId="5140"/>
    <cellStyle name="Note 14_ELC_final" xfId="5141"/>
    <cellStyle name="Note 15" xfId="5142"/>
    <cellStyle name="Note 15 2" xfId="5143"/>
    <cellStyle name="Note 15_ELC_final" xfId="5144"/>
    <cellStyle name="Note 16" xfId="5145"/>
    <cellStyle name="Note 16 2" xfId="5146"/>
    <cellStyle name="Note 16_ELC_final" xfId="5147"/>
    <cellStyle name="Note 17" xfId="5148"/>
    <cellStyle name="Note 17 2" xfId="5149"/>
    <cellStyle name="Note 17_ELC_final" xfId="5150"/>
    <cellStyle name="Note 18" xfId="5151"/>
    <cellStyle name="Note 18 2" xfId="5152"/>
    <cellStyle name="Note 18_ELC_final" xfId="5153"/>
    <cellStyle name="Note 19" xfId="5154"/>
    <cellStyle name="Note 2" xfId="5155"/>
    <cellStyle name="Note 2 10" xfId="5156"/>
    <cellStyle name="Note 2 11" xfId="5157"/>
    <cellStyle name="Note 2 12" xfId="5158"/>
    <cellStyle name="Note 2 13" xfId="5159"/>
    <cellStyle name="Note 2 14" xfId="5160"/>
    <cellStyle name="Note 2 15" xfId="5161"/>
    <cellStyle name="Note 2 16" xfId="5162"/>
    <cellStyle name="Note 2 17" xfId="5163"/>
    <cellStyle name="Note 2 2" xfId="5164"/>
    <cellStyle name="Note 2 2 2" xfId="5165"/>
    <cellStyle name="Note 2 3" xfId="5166"/>
    <cellStyle name="Note 2 3 2" xfId="5167"/>
    <cellStyle name="Note 2 3 3" xfId="5168"/>
    <cellStyle name="Note 2 4" xfId="5169"/>
    <cellStyle name="Note 2 5" xfId="5170"/>
    <cellStyle name="Note 2 6" xfId="5171"/>
    <cellStyle name="Note 2 7" xfId="5172"/>
    <cellStyle name="Note 2 8" xfId="5173"/>
    <cellStyle name="Note 2 9" xfId="5174"/>
    <cellStyle name="Note 2_PrimaryEnergyPrices_TIMES" xfId="5175"/>
    <cellStyle name="Note 20" xfId="5176"/>
    <cellStyle name="Note 21" xfId="5177"/>
    <cellStyle name="Note 22" xfId="5178"/>
    <cellStyle name="Note 23" xfId="5179"/>
    <cellStyle name="Note 24" xfId="5180"/>
    <cellStyle name="Note 25" xfId="5181"/>
    <cellStyle name="Note 26" xfId="5182"/>
    <cellStyle name="Note 27" xfId="5183"/>
    <cellStyle name="Note 28" xfId="5184"/>
    <cellStyle name="Note 29" xfId="5185"/>
    <cellStyle name="Note 3" xfId="5186"/>
    <cellStyle name="Note 3 2" xfId="5187"/>
    <cellStyle name="Note 3 2 2" xfId="5188"/>
    <cellStyle name="Note 3 3" xfId="5189"/>
    <cellStyle name="Note 3 4" xfId="5190"/>
    <cellStyle name="Note 3 4 2" xfId="5191"/>
    <cellStyle name="Note 3 4 3" xfId="5192"/>
    <cellStyle name="Note 3 5" xfId="5193"/>
    <cellStyle name="Note 3 6" xfId="5194"/>
    <cellStyle name="Note 3 7" xfId="5195"/>
    <cellStyle name="Note 30" xfId="5196"/>
    <cellStyle name="Note 31" xfId="5197"/>
    <cellStyle name="Note 32" xfId="5198"/>
    <cellStyle name="Note 33" xfId="5199"/>
    <cellStyle name="Note 34" xfId="5200"/>
    <cellStyle name="Note 35" xfId="5201"/>
    <cellStyle name="Note 36" xfId="5202"/>
    <cellStyle name="Note 37" xfId="5203"/>
    <cellStyle name="Note 38" xfId="5204"/>
    <cellStyle name="Note 39" xfId="5205"/>
    <cellStyle name="Note 4" xfId="5206"/>
    <cellStyle name="Note 4 2" xfId="5207"/>
    <cellStyle name="Note 4 3" xfId="5208"/>
    <cellStyle name="Note 4 3 2" xfId="5209"/>
    <cellStyle name="Note 4 3_ELC_final" xfId="5210"/>
    <cellStyle name="Note 4 4" xfId="5211"/>
    <cellStyle name="Note 4_ELC_final" xfId="5212"/>
    <cellStyle name="Note 40" xfId="5213"/>
    <cellStyle name="Note 41" xfId="5214"/>
    <cellStyle name="Note 5" xfId="5215"/>
    <cellStyle name="Note 5 2" xfId="5216"/>
    <cellStyle name="Note 5 3" xfId="5217"/>
    <cellStyle name="Note 5 3 2" xfId="5218"/>
    <cellStyle name="Note 5 3_ELC_final" xfId="5219"/>
    <cellStyle name="Note 5 4" xfId="5220"/>
    <cellStyle name="Note 5_ELC_final" xfId="5221"/>
    <cellStyle name="Note 6" xfId="5222"/>
    <cellStyle name="Note 6 2" xfId="5223"/>
    <cellStyle name="Note 6 3" xfId="5224"/>
    <cellStyle name="Note 6 3 2" xfId="5225"/>
    <cellStyle name="Note 6 3_ELC_final" xfId="5226"/>
    <cellStyle name="Note 6 4" xfId="5227"/>
    <cellStyle name="Note 6_ELC_final" xfId="5228"/>
    <cellStyle name="Note 7" xfId="5229"/>
    <cellStyle name="Note 7 2" xfId="5230"/>
    <cellStyle name="Note 7 2 2" xfId="5231"/>
    <cellStyle name="Note 7 3" xfId="5232"/>
    <cellStyle name="Note 7 3 2" xfId="5233"/>
    <cellStyle name="Note 7 3_ELC_final" xfId="5234"/>
    <cellStyle name="Note 7 4" xfId="5235"/>
    <cellStyle name="Note 7 5" xfId="5236"/>
    <cellStyle name="Note 7_ELC_final" xfId="5237"/>
    <cellStyle name="Note 8" xfId="5238"/>
    <cellStyle name="Note 8 2" xfId="5239"/>
    <cellStyle name="Note 8 2 2" xfId="5240"/>
    <cellStyle name="Note 8 3" xfId="5241"/>
    <cellStyle name="Note 8 3 2" xfId="5242"/>
    <cellStyle name="Note 8 3_ELC_final" xfId="5243"/>
    <cellStyle name="Note 8 4" xfId="5244"/>
    <cellStyle name="Note 8 5" xfId="5245"/>
    <cellStyle name="Note 8_ELC_final" xfId="5246"/>
    <cellStyle name="Note 9" xfId="5247"/>
    <cellStyle name="Note 9 2" xfId="5248"/>
    <cellStyle name="Note 9 3" xfId="5249"/>
    <cellStyle name="Note 9 3 2" xfId="5250"/>
    <cellStyle name="Note 9 3_ELC_final" xfId="5251"/>
    <cellStyle name="Note 9 4" xfId="5252"/>
    <cellStyle name="Note 9 5" xfId="5253"/>
    <cellStyle name="Note 9_ELC_final" xfId="5254"/>
    <cellStyle name="Notiz" xfId="5255"/>
    <cellStyle name="Notiz 2" xfId="5256"/>
    <cellStyle name="Notiz 3" xfId="5257"/>
    <cellStyle name="num_note" xfId="5258"/>
    <cellStyle name="Nuovo" xfId="5259"/>
    <cellStyle name="Nuovo 10" xfId="5260"/>
    <cellStyle name="Nuovo 11" xfId="5261"/>
    <cellStyle name="Nuovo 12" xfId="5262"/>
    <cellStyle name="Nuovo 13" xfId="5263"/>
    <cellStyle name="Nuovo 14" xfId="5264"/>
    <cellStyle name="Nuovo 15" xfId="5265"/>
    <cellStyle name="Nuovo 16" xfId="5266"/>
    <cellStyle name="Nuovo 17" xfId="5267"/>
    <cellStyle name="Nuovo 18" xfId="5268"/>
    <cellStyle name="Nuovo 19" xfId="5269"/>
    <cellStyle name="Nuovo 2" xfId="5270"/>
    <cellStyle name="Nuovo 2 2" xfId="5271"/>
    <cellStyle name="Nuovo 2 3" xfId="5272"/>
    <cellStyle name="Nuovo 20" xfId="5273"/>
    <cellStyle name="Nuovo 21" xfId="5274"/>
    <cellStyle name="Nuovo 22" xfId="5275"/>
    <cellStyle name="Nuovo 23" xfId="5276"/>
    <cellStyle name="Nuovo 24" xfId="5277"/>
    <cellStyle name="Nuovo 25" xfId="5278"/>
    <cellStyle name="Nuovo 26" xfId="5279"/>
    <cellStyle name="Nuovo 27" xfId="5280"/>
    <cellStyle name="Nuovo 28" xfId="5281"/>
    <cellStyle name="Nuovo 29" xfId="5282"/>
    <cellStyle name="Nuovo 3" xfId="5283"/>
    <cellStyle name="Nuovo 30" xfId="5284"/>
    <cellStyle name="Nuovo 31" xfId="5285"/>
    <cellStyle name="Nuovo 32" xfId="5286"/>
    <cellStyle name="Nuovo 33" xfId="5287"/>
    <cellStyle name="Nuovo 34" xfId="5288"/>
    <cellStyle name="Nuovo 35" xfId="5289"/>
    <cellStyle name="Nuovo 36" xfId="5290"/>
    <cellStyle name="Nuovo 37" xfId="5291"/>
    <cellStyle name="Nuovo 38" xfId="5292"/>
    <cellStyle name="Nuovo 4" xfId="5293"/>
    <cellStyle name="Nuovo 4 2" xfId="5294"/>
    <cellStyle name="Nuovo 5" xfId="5295"/>
    <cellStyle name="Nuovo 6" xfId="5296"/>
    <cellStyle name="Nuovo 7" xfId="5297"/>
    <cellStyle name="Nuovo 8" xfId="5298"/>
    <cellStyle name="Nuovo 9" xfId="5299"/>
    <cellStyle name="Összesen" xfId="5300"/>
    <cellStyle name="Output 10" xfId="5301"/>
    <cellStyle name="Output 11" xfId="5302"/>
    <cellStyle name="Output 12" xfId="5303"/>
    <cellStyle name="Output 13" xfId="5304"/>
    <cellStyle name="Output 14" xfId="5305"/>
    <cellStyle name="Output 15" xfId="5306"/>
    <cellStyle name="Output 16" xfId="5307"/>
    <cellStyle name="Output 17" xfId="5308"/>
    <cellStyle name="Output 18" xfId="5309"/>
    <cellStyle name="Output 19" xfId="5310"/>
    <cellStyle name="Output 2" xfId="5311"/>
    <cellStyle name="Output 2 10" xfId="5312"/>
    <cellStyle name="Output 2 2" xfId="5313"/>
    <cellStyle name="Output 2 3" xfId="5314"/>
    <cellStyle name="Output 2 4" xfId="5315"/>
    <cellStyle name="Output 2 5" xfId="5316"/>
    <cellStyle name="Output 2 6" xfId="5317"/>
    <cellStyle name="Output 2 7" xfId="5318"/>
    <cellStyle name="Output 2 8" xfId="5319"/>
    <cellStyle name="Output 2 9" xfId="5320"/>
    <cellStyle name="Output 20" xfId="5321"/>
    <cellStyle name="Output 21" xfId="5322"/>
    <cellStyle name="Output 22" xfId="5323"/>
    <cellStyle name="Output 23" xfId="5324"/>
    <cellStyle name="Output 24" xfId="5325"/>
    <cellStyle name="Output 25" xfId="5326"/>
    <cellStyle name="Output 26" xfId="5327"/>
    <cellStyle name="Output 27" xfId="5328"/>
    <cellStyle name="Output 28" xfId="5329"/>
    <cellStyle name="Output 29" xfId="5330"/>
    <cellStyle name="Output 3" xfId="5331"/>
    <cellStyle name="Output 3 2" xfId="5332"/>
    <cellStyle name="Output 3 3" xfId="5333"/>
    <cellStyle name="Output 3 4" xfId="5334"/>
    <cellStyle name="Output 3 5" xfId="5335"/>
    <cellStyle name="Output 30" xfId="5336"/>
    <cellStyle name="Output 31" xfId="5337"/>
    <cellStyle name="Output 32" xfId="5338"/>
    <cellStyle name="Output 33" xfId="5339"/>
    <cellStyle name="Output 34" xfId="5340"/>
    <cellStyle name="Output 35" xfId="5341"/>
    <cellStyle name="Output 36" xfId="5342"/>
    <cellStyle name="Output 37" xfId="5343"/>
    <cellStyle name="Output 38" xfId="5344"/>
    <cellStyle name="Output 39" xfId="5345"/>
    <cellStyle name="Output 4" xfId="5346"/>
    <cellStyle name="Output 40" xfId="5347"/>
    <cellStyle name="Output 41" xfId="5348"/>
    <cellStyle name="Output 42" xfId="5349"/>
    <cellStyle name="Output 43" xfId="5350"/>
    <cellStyle name="Output 5" xfId="5351"/>
    <cellStyle name="Output 6" xfId="5352"/>
    <cellStyle name="Output 7" xfId="5353"/>
    <cellStyle name="Output 8" xfId="5354"/>
    <cellStyle name="Output 9" xfId="5355"/>
    <cellStyle name="Pattern" xfId="5356"/>
    <cellStyle name="Percent 10" xfId="5357"/>
    <cellStyle name="Percent 10 10" xfId="5358"/>
    <cellStyle name="Percent 10 11" xfId="5359"/>
    <cellStyle name="Percent 10 12" xfId="5360"/>
    <cellStyle name="Percent 10 12 2" xfId="5361"/>
    <cellStyle name="Percent 10 13" xfId="5362"/>
    <cellStyle name="Percent 10 13 2" xfId="5363"/>
    <cellStyle name="Percent 10 14" xfId="5364"/>
    <cellStyle name="Percent 10 14 2" xfId="5365"/>
    <cellStyle name="Percent 10 15" xfId="5366"/>
    <cellStyle name="Percent 10 15 2" xfId="5367"/>
    <cellStyle name="Percent 10 16" xfId="5368"/>
    <cellStyle name="Percent 10 16 2" xfId="5369"/>
    <cellStyle name="Percent 10 17" xfId="5370"/>
    <cellStyle name="Percent 10 17 2" xfId="5371"/>
    <cellStyle name="Percent 10 18" xfId="5372"/>
    <cellStyle name="Percent 10 18 2" xfId="5373"/>
    <cellStyle name="Percent 10 19" xfId="5374"/>
    <cellStyle name="Percent 10 19 2" xfId="5375"/>
    <cellStyle name="Percent 10 2" xfId="5376"/>
    <cellStyle name="Percent 10 2 2" xfId="5377"/>
    <cellStyle name="Percent 10 2 2 2" xfId="5378"/>
    <cellStyle name="Percent 10 2 3" xfId="5379"/>
    <cellStyle name="Percent 10 2 3 2" xfId="5380"/>
    <cellStyle name="Percent 10 2 4" xfId="5381"/>
    <cellStyle name="Percent 10 2 5" xfId="5382"/>
    <cellStyle name="Percent 10 20" xfId="5383"/>
    <cellStyle name="Percent 10 20 2" xfId="5384"/>
    <cellStyle name="Percent 10 3" xfId="5385"/>
    <cellStyle name="Percent 10 3 2" xfId="5386"/>
    <cellStyle name="Percent 10 3 2 2" xfId="5387"/>
    <cellStyle name="Percent 10 3 3" xfId="5388"/>
    <cellStyle name="Percent 10 3 3 2" xfId="5389"/>
    <cellStyle name="Percent 10 3 4" xfId="5390"/>
    <cellStyle name="Percent 10 3 5" xfId="5391"/>
    <cellStyle name="Percent 10 4" xfId="5392"/>
    <cellStyle name="Percent 10 4 2" xfId="5393"/>
    <cellStyle name="Percent 10 4 2 2" xfId="5394"/>
    <cellStyle name="Percent 10 4 3" xfId="5395"/>
    <cellStyle name="Percent 10 4 3 2" xfId="5396"/>
    <cellStyle name="Percent 10 4 4" xfId="5397"/>
    <cellStyle name="Percent 10 4 5" xfId="5398"/>
    <cellStyle name="Percent 10 5" xfId="5399"/>
    <cellStyle name="Percent 10 5 2" xfId="5400"/>
    <cellStyle name="Percent 10 5 2 2" xfId="5401"/>
    <cellStyle name="Percent 10 5 3" xfId="5402"/>
    <cellStyle name="Percent 10 5 3 2" xfId="5403"/>
    <cellStyle name="Percent 10 5 4" xfId="5404"/>
    <cellStyle name="Percent 10 5 5" xfId="5405"/>
    <cellStyle name="Percent 10 6" xfId="5406"/>
    <cellStyle name="Percent 10 6 2" xfId="5407"/>
    <cellStyle name="Percent 10 6 2 2" xfId="5408"/>
    <cellStyle name="Percent 10 6 3" xfId="5409"/>
    <cellStyle name="Percent 10 6 3 2" xfId="5410"/>
    <cellStyle name="Percent 10 6 4" xfId="5411"/>
    <cellStyle name="Percent 10 6 5" xfId="5412"/>
    <cellStyle name="Percent 10 7" xfId="5413"/>
    <cellStyle name="Percent 10 7 2" xfId="5414"/>
    <cellStyle name="Percent 10 7 2 2" xfId="5415"/>
    <cellStyle name="Percent 10 7 3" xfId="5416"/>
    <cellStyle name="Percent 10 7 3 2" xfId="5417"/>
    <cellStyle name="Percent 10 7 4" xfId="5418"/>
    <cellStyle name="Percent 10 7 4 2" xfId="5419"/>
    <cellStyle name="Percent 10 7 5" xfId="5420"/>
    <cellStyle name="Percent 10 7 5 2" xfId="5421"/>
    <cellStyle name="Percent 10 7 6" xfId="5422"/>
    <cellStyle name="Percent 10 7 7" xfId="5423"/>
    <cellStyle name="Percent 10 8" xfId="5424"/>
    <cellStyle name="Percent 10 8 2" xfId="5425"/>
    <cellStyle name="Percent 10 8 2 2" xfId="5426"/>
    <cellStyle name="Percent 10 8 3" xfId="5427"/>
    <cellStyle name="Percent 10 8 3 2" xfId="5428"/>
    <cellStyle name="Percent 10 8 4" xfId="5429"/>
    <cellStyle name="Percent 10 8 5" xfId="5430"/>
    <cellStyle name="Percent 10 9" xfId="5431"/>
    <cellStyle name="Percent 10 9 2" xfId="5432"/>
    <cellStyle name="Percent 11" xfId="5433"/>
    <cellStyle name="Percent 11 10" xfId="5434"/>
    <cellStyle name="Percent 11 10 2" xfId="5435"/>
    <cellStyle name="Percent 11 11" xfId="5436"/>
    <cellStyle name="Percent 11 12" xfId="5437"/>
    <cellStyle name="Percent 11 2" xfId="5438"/>
    <cellStyle name="Percent 11 2 2" xfId="5439"/>
    <cellStyle name="Percent 11 2 2 2" xfId="5440"/>
    <cellStyle name="Percent 11 2 3" xfId="5441"/>
    <cellStyle name="Percent 11 2 3 2" xfId="5442"/>
    <cellStyle name="Percent 11 2 4" xfId="5443"/>
    <cellStyle name="Percent 11 2 5" xfId="5444"/>
    <cellStyle name="Percent 11 3" xfId="5445"/>
    <cellStyle name="Percent 11 3 2" xfId="5446"/>
    <cellStyle name="Percent 11 3 2 2" xfId="5447"/>
    <cellStyle name="Percent 11 3 3" xfId="5448"/>
    <cellStyle name="Percent 11 3 3 2" xfId="5449"/>
    <cellStyle name="Percent 11 3 4" xfId="5450"/>
    <cellStyle name="Percent 11 3 5" xfId="5451"/>
    <cellStyle name="Percent 11 4" xfId="5452"/>
    <cellStyle name="Percent 11 4 2" xfId="5453"/>
    <cellStyle name="Percent 11 4 2 2" xfId="5454"/>
    <cellStyle name="Percent 11 4 3" xfId="5455"/>
    <cellStyle name="Percent 11 4 3 2" xfId="5456"/>
    <cellStyle name="Percent 11 4 4" xfId="5457"/>
    <cellStyle name="Percent 11 4 5" xfId="5458"/>
    <cellStyle name="Percent 11 5" xfId="5459"/>
    <cellStyle name="Percent 11 5 2" xfId="5460"/>
    <cellStyle name="Percent 11 5 2 2" xfId="5461"/>
    <cellStyle name="Percent 11 5 3" xfId="5462"/>
    <cellStyle name="Percent 11 5 3 2" xfId="5463"/>
    <cellStyle name="Percent 11 5 4" xfId="5464"/>
    <cellStyle name="Percent 11 5 5" xfId="5465"/>
    <cellStyle name="Percent 11 6" xfId="5466"/>
    <cellStyle name="Percent 11 6 2" xfId="5467"/>
    <cellStyle name="Percent 11 6 2 2" xfId="5468"/>
    <cellStyle name="Percent 11 6 3" xfId="5469"/>
    <cellStyle name="Percent 11 6 3 2" xfId="5470"/>
    <cellStyle name="Percent 11 6 4" xfId="5471"/>
    <cellStyle name="Percent 11 6 5" xfId="5472"/>
    <cellStyle name="Percent 11 7" xfId="5473"/>
    <cellStyle name="Percent 11 7 2" xfId="5474"/>
    <cellStyle name="Percent 11 7 2 2" xfId="5475"/>
    <cellStyle name="Percent 11 7 3" xfId="5476"/>
    <cellStyle name="Percent 11 7 3 2" xfId="5477"/>
    <cellStyle name="Percent 11 7 4" xfId="5478"/>
    <cellStyle name="Percent 11 7 4 2" xfId="5479"/>
    <cellStyle name="Percent 11 7 5" xfId="5480"/>
    <cellStyle name="Percent 11 7 5 2" xfId="5481"/>
    <cellStyle name="Percent 11 7 6" xfId="5482"/>
    <cellStyle name="Percent 11 7 7" xfId="5483"/>
    <cellStyle name="Percent 11 8" xfId="5484"/>
    <cellStyle name="Percent 11 8 2" xfId="5485"/>
    <cellStyle name="Percent 11 8 2 2" xfId="5486"/>
    <cellStyle name="Percent 11 8 3" xfId="5487"/>
    <cellStyle name="Percent 11 8 3 2" xfId="5488"/>
    <cellStyle name="Percent 11 8 4" xfId="5489"/>
    <cellStyle name="Percent 11 8 5" xfId="5490"/>
    <cellStyle name="Percent 11 9" xfId="5491"/>
    <cellStyle name="Percent 11 9 2" xfId="5492"/>
    <cellStyle name="Percent 12" xfId="5493"/>
    <cellStyle name="Percent 12 10" xfId="5494"/>
    <cellStyle name="Percent 12 10 2" xfId="5495"/>
    <cellStyle name="Percent 12 11" xfId="5496"/>
    <cellStyle name="Percent 12 12" xfId="5497"/>
    <cellStyle name="Percent 12 2" xfId="5498"/>
    <cellStyle name="Percent 12 2 2" xfId="5499"/>
    <cellStyle name="Percent 12 2 2 2" xfId="5500"/>
    <cellStyle name="Percent 12 2 3" xfId="5501"/>
    <cellStyle name="Percent 12 2 3 2" xfId="5502"/>
    <cellStyle name="Percent 12 2 4" xfId="5503"/>
    <cellStyle name="Percent 12 2 5" xfId="5504"/>
    <cellStyle name="Percent 12 3" xfId="5505"/>
    <cellStyle name="Percent 12 3 2" xfId="5506"/>
    <cellStyle name="Percent 12 3 2 2" xfId="5507"/>
    <cellStyle name="Percent 12 3 3" xfId="5508"/>
    <cellStyle name="Percent 12 3 3 2" xfId="5509"/>
    <cellStyle name="Percent 12 3 4" xfId="5510"/>
    <cellStyle name="Percent 12 3 5" xfId="5511"/>
    <cellStyle name="Percent 12 4" xfId="5512"/>
    <cellStyle name="Percent 12 4 2" xfId="5513"/>
    <cellStyle name="Percent 12 4 2 2" xfId="5514"/>
    <cellStyle name="Percent 12 4 3" xfId="5515"/>
    <cellStyle name="Percent 12 4 3 2" xfId="5516"/>
    <cellStyle name="Percent 12 4 4" xfId="5517"/>
    <cellStyle name="Percent 12 4 5" xfId="5518"/>
    <cellStyle name="Percent 12 5" xfId="5519"/>
    <cellStyle name="Percent 12 5 2" xfId="5520"/>
    <cellStyle name="Percent 12 5 2 2" xfId="5521"/>
    <cellStyle name="Percent 12 5 3" xfId="5522"/>
    <cellStyle name="Percent 12 5 3 2" xfId="5523"/>
    <cellStyle name="Percent 12 5 4" xfId="5524"/>
    <cellStyle name="Percent 12 5 5" xfId="5525"/>
    <cellStyle name="Percent 12 6" xfId="5526"/>
    <cellStyle name="Percent 12 6 2" xfId="5527"/>
    <cellStyle name="Percent 12 6 2 2" xfId="5528"/>
    <cellStyle name="Percent 12 6 3" xfId="5529"/>
    <cellStyle name="Percent 12 6 3 2" xfId="5530"/>
    <cellStyle name="Percent 12 6 4" xfId="5531"/>
    <cellStyle name="Percent 12 6 5" xfId="5532"/>
    <cellStyle name="Percent 12 7" xfId="5533"/>
    <cellStyle name="Percent 12 7 2" xfId="5534"/>
    <cellStyle name="Percent 12 7 2 2" xfId="5535"/>
    <cellStyle name="Percent 12 7 3" xfId="5536"/>
    <cellStyle name="Percent 12 7 3 2" xfId="5537"/>
    <cellStyle name="Percent 12 7 4" xfId="5538"/>
    <cellStyle name="Percent 12 7 4 2" xfId="5539"/>
    <cellStyle name="Percent 12 7 5" xfId="5540"/>
    <cellStyle name="Percent 12 7 5 2" xfId="5541"/>
    <cellStyle name="Percent 12 7 6" xfId="5542"/>
    <cellStyle name="Percent 12 7 7" xfId="5543"/>
    <cellStyle name="Percent 12 8" xfId="5544"/>
    <cellStyle name="Percent 12 8 2" xfId="5545"/>
    <cellStyle name="Percent 12 8 2 2" xfId="5546"/>
    <cellStyle name="Percent 12 8 3" xfId="5547"/>
    <cellStyle name="Percent 12 8 3 2" xfId="5548"/>
    <cellStyle name="Percent 12 8 4" xfId="5549"/>
    <cellStyle name="Percent 12 8 5" xfId="5550"/>
    <cellStyle name="Percent 12 9" xfId="5551"/>
    <cellStyle name="Percent 12 9 2" xfId="5552"/>
    <cellStyle name="Percent 13" xfId="5553"/>
    <cellStyle name="Percent 13 10" xfId="5554"/>
    <cellStyle name="Percent 13 10 2" xfId="5555"/>
    <cellStyle name="Percent 13 11" xfId="5556"/>
    <cellStyle name="Percent 13 12" xfId="5557"/>
    <cellStyle name="Percent 13 2" xfId="5558"/>
    <cellStyle name="Percent 13 2 2" xfId="5559"/>
    <cellStyle name="Percent 13 2 2 2" xfId="5560"/>
    <cellStyle name="Percent 13 2 3" xfId="5561"/>
    <cellStyle name="Percent 13 2 3 2" xfId="5562"/>
    <cellStyle name="Percent 13 2 4" xfId="5563"/>
    <cellStyle name="Percent 13 2 5" xfId="5564"/>
    <cellStyle name="Percent 13 3" xfId="5565"/>
    <cellStyle name="Percent 13 3 2" xfId="5566"/>
    <cellStyle name="Percent 13 3 2 2" xfId="5567"/>
    <cellStyle name="Percent 13 3 3" xfId="5568"/>
    <cellStyle name="Percent 13 3 3 2" xfId="5569"/>
    <cellStyle name="Percent 13 3 4" xfId="5570"/>
    <cellStyle name="Percent 13 3 5" xfId="5571"/>
    <cellStyle name="Percent 13 4" xfId="5572"/>
    <cellStyle name="Percent 13 4 2" xfId="5573"/>
    <cellStyle name="Percent 13 4 2 2" xfId="5574"/>
    <cellStyle name="Percent 13 4 3" xfId="5575"/>
    <cellStyle name="Percent 13 4 3 2" xfId="5576"/>
    <cellStyle name="Percent 13 4 4" xfId="5577"/>
    <cellStyle name="Percent 13 4 5" xfId="5578"/>
    <cellStyle name="Percent 13 5" xfId="5579"/>
    <cellStyle name="Percent 13 5 2" xfId="5580"/>
    <cellStyle name="Percent 13 5 2 2" xfId="5581"/>
    <cellStyle name="Percent 13 5 3" xfId="5582"/>
    <cellStyle name="Percent 13 5 3 2" xfId="5583"/>
    <cellStyle name="Percent 13 5 4" xfId="5584"/>
    <cellStyle name="Percent 13 5 5" xfId="5585"/>
    <cellStyle name="Percent 13 6" xfId="5586"/>
    <cellStyle name="Percent 13 6 2" xfId="5587"/>
    <cellStyle name="Percent 13 6 2 2" xfId="5588"/>
    <cellStyle name="Percent 13 6 3" xfId="5589"/>
    <cellStyle name="Percent 13 6 3 2" xfId="5590"/>
    <cellStyle name="Percent 13 6 4" xfId="5591"/>
    <cellStyle name="Percent 13 6 5" xfId="5592"/>
    <cellStyle name="Percent 13 7" xfId="5593"/>
    <cellStyle name="Percent 13 7 2" xfId="5594"/>
    <cellStyle name="Percent 13 7 2 2" xfId="5595"/>
    <cellStyle name="Percent 13 7 3" xfId="5596"/>
    <cellStyle name="Percent 13 7 3 2" xfId="5597"/>
    <cellStyle name="Percent 13 7 4" xfId="5598"/>
    <cellStyle name="Percent 13 7 4 2" xfId="5599"/>
    <cellStyle name="Percent 13 7 5" xfId="5600"/>
    <cellStyle name="Percent 13 7 5 2" xfId="5601"/>
    <cellStyle name="Percent 13 7 6" xfId="5602"/>
    <cellStyle name="Percent 13 7 7" xfId="5603"/>
    <cellStyle name="Percent 13 8" xfId="5604"/>
    <cellStyle name="Percent 13 8 2" xfId="5605"/>
    <cellStyle name="Percent 13 8 2 2" xfId="5606"/>
    <cellStyle name="Percent 13 8 3" xfId="5607"/>
    <cellStyle name="Percent 13 8 3 2" xfId="5608"/>
    <cellStyle name="Percent 13 8 4" xfId="5609"/>
    <cellStyle name="Percent 13 8 5" xfId="5610"/>
    <cellStyle name="Percent 13 9" xfId="5611"/>
    <cellStyle name="Percent 13 9 2" xfId="5612"/>
    <cellStyle name="Percent 14" xfId="5613"/>
    <cellStyle name="Percent 14 10" xfId="5614"/>
    <cellStyle name="Percent 14 10 2" xfId="5615"/>
    <cellStyle name="Percent 14 11" xfId="5616"/>
    <cellStyle name="Percent 14 12" xfId="5617"/>
    <cellStyle name="Percent 14 2" xfId="5618"/>
    <cellStyle name="Percent 14 2 2" xfId="5619"/>
    <cellStyle name="Percent 14 2 2 2" xfId="5620"/>
    <cellStyle name="Percent 14 2 3" xfId="5621"/>
    <cellStyle name="Percent 14 2 3 2" xfId="5622"/>
    <cellStyle name="Percent 14 2 4" xfId="5623"/>
    <cellStyle name="Percent 14 2 5" xfId="5624"/>
    <cellStyle name="Percent 14 3" xfId="5625"/>
    <cellStyle name="Percent 14 3 2" xfId="5626"/>
    <cellStyle name="Percent 14 3 2 2" xfId="5627"/>
    <cellStyle name="Percent 14 3 3" xfId="5628"/>
    <cellStyle name="Percent 14 3 3 2" xfId="5629"/>
    <cellStyle name="Percent 14 3 4" xfId="5630"/>
    <cellStyle name="Percent 14 3 5" xfId="5631"/>
    <cellStyle name="Percent 14 4" xfId="5632"/>
    <cellStyle name="Percent 14 4 2" xfId="5633"/>
    <cellStyle name="Percent 14 4 2 2" xfId="5634"/>
    <cellStyle name="Percent 14 4 3" xfId="5635"/>
    <cellStyle name="Percent 14 4 3 2" xfId="5636"/>
    <cellStyle name="Percent 14 4 4" xfId="5637"/>
    <cellStyle name="Percent 14 4 5" xfId="5638"/>
    <cellStyle name="Percent 14 5" xfId="5639"/>
    <cellStyle name="Percent 14 5 2" xfId="5640"/>
    <cellStyle name="Percent 14 5 2 2" xfId="5641"/>
    <cellStyle name="Percent 14 5 3" xfId="5642"/>
    <cellStyle name="Percent 14 5 3 2" xfId="5643"/>
    <cellStyle name="Percent 14 5 4" xfId="5644"/>
    <cellStyle name="Percent 14 5 5" xfId="5645"/>
    <cellStyle name="Percent 14 6" xfId="5646"/>
    <cellStyle name="Percent 14 6 2" xfId="5647"/>
    <cellStyle name="Percent 14 6 2 2" xfId="5648"/>
    <cellStyle name="Percent 14 6 3" xfId="5649"/>
    <cellStyle name="Percent 14 6 3 2" xfId="5650"/>
    <cellStyle name="Percent 14 6 4" xfId="5651"/>
    <cellStyle name="Percent 14 6 5" xfId="5652"/>
    <cellStyle name="Percent 14 7" xfId="5653"/>
    <cellStyle name="Percent 14 7 2" xfId="5654"/>
    <cellStyle name="Percent 14 7 2 2" xfId="5655"/>
    <cellStyle name="Percent 14 7 3" xfId="5656"/>
    <cellStyle name="Percent 14 7 3 2" xfId="5657"/>
    <cellStyle name="Percent 14 7 4" xfId="5658"/>
    <cellStyle name="Percent 14 7 4 2" xfId="5659"/>
    <cellStyle name="Percent 14 7 5" xfId="5660"/>
    <cellStyle name="Percent 14 7 5 2" xfId="5661"/>
    <cellStyle name="Percent 14 7 6" xfId="5662"/>
    <cellStyle name="Percent 14 7 7" xfId="5663"/>
    <cellStyle name="Percent 14 8" xfId="5664"/>
    <cellStyle name="Percent 14 8 2" xfId="5665"/>
    <cellStyle name="Percent 14 8 2 2" xfId="5666"/>
    <cellStyle name="Percent 14 8 3" xfId="5667"/>
    <cellStyle name="Percent 14 8 3 2" xfId="5668"/>
    <cellStyle name="Percent 14 8 4" xfId="5669"/>
    <cellStyle name="Percent 14 8 5" xfId="5670"/>
    <cellStyle name="Percent 14 9" xfId="5671"/>
    <cellStyle name="Percent 14 9 2" xfId="5672"/>
    <cellStyle name="Percent 15" xfId="5673"/>
    <cellStyle name="Percent 15 10" xfId="5674"/>
    <cellStyle name="Percent 15 10 2" xfId="5675"/>
    <cellStyle name="Percent 15 10 3" xfId="5676"/>
    <cellStyle name="Percent 15 11" xfId="5677"/>
    <cellStyle name="Percent 15 11 2" xfId="5678"/>
    <cellStyle name="Percent 15 11 3" xfId="5679"/>
    <cellStyle name="Percent 15 12" xfId="5680"/>
    <cellStyle name="Percent 15 12 2" xfId="5681"/>
    <cellStyle name="Percent 15 12 3" xfId="5682"/>
    <cellStyle name="Percent 15 13" xfId="5683"/>
    <cellStyle name="Percent 15 13 2" xfId="5684"/>
    <cellStyle name="Percent 15 13 3" xfId="5685"/>
    <cellStyle name="Percent 15 14" xfId="5686"/>
    <cellStyle name="Percent 15 14 2" xfId="5687"/>
    <cellStyle name="Percent 15 14 3" xfId="5688"/>
    <cellStyle name="Percent 15 15" xfId="5689"/>
    <cellStyle name="Percent 15 15 2" xfId="5690"/>
    <cellStyle name="Percent 15 16" xfId="5691"/>
    <cellStyle name="Percent 15 17" xfId="5692"/>
    <cellStyle name="Percent 15 2" xfId="5693"/>
    <cellStyle name="Percent 15 2 10" xfId="5694"/>
    <cellStyle name="Percent 15 2 2" xfId="5695"/>
    <cellStyle name="Percent 15 2 2 2" xfId="5696"/>
    <cellStyle name="Percent 15 2 2 3" xfId="5697"/>
    <cellStyle name="Percent 15 2 2 4" xfId="5698"/>
    <cellStyle name="Percent 15 2 3" xfId="5699"/>
    <cellStyle name="Percent 15 2 3 2" xfId="5700"/>
    <cellStyle name="Percent 15 2 3 3" xfId="5701"/>
    <cellStyle name="Percent 15 2 3 4" xfId="5702"/>
    <cellStyle name="Percent 15 2 4" xfId="5703"/>
    <cellStyle name="Percent 15 2 4 2" xfId="5704"/>
    <cellStyle name="Percent 15 2 4 3" xfId="5705"/>
    <cellStyle name="Percent 15 2 4 4" xfId="5706"/>
    <cellStyle name="Percent 15 2 5" xfId="5707"/>
    <cellStyle name="Percent 15 2 5 2" xfId="5708"/>
    <cellStyle name="Percent 15 2 5 3" xfId="5709"/>
    <cellStyle name="Percent 15 2 5 4" xfId="5710"/>
    <cellStyle name="Percent 15 2 6" xfId="5711"/>
    <cellStyle name="Percent 15 2 6 2" xfId="5712"/>
    <cellStyle name="Percent 15 2 6 3" xfId="5713"/>
    <cellStyle name="Percent 15 2 6 4" xfId="5714"/>
    <cellStyle name="Percent 15 2 7" xfId="5715"/>
    <cellStyle name="Percent 15 2 7 2" xfId="5716"/>
    <cellStyle name="Percent 15 2 7 3" xfId="5717"/>
    <cellStyle name="Percent 15 2 7 4" xfId="5718"/>
    <cellStyle name="Percent 15 2 8" xfId="5719"/>
    <cellStyle name="Percent 15 2 8 2" xfId="5720"/>
    <cellStyle name="Percent 15 2 9" xfId="5721"/>
    <cellStyle name="Percent 15 3" xfId="5722"/>
    <cellStyle name="Percent 15 3 2" xfId="5723"/>
    <cellStyle name="Percent 15 3 3" xfId="5724"/>
    <cellStyle name="Percent 15 3 4" xfId="5725"/>
    <cellStyle name="Percent 15 4" xfId="5726"/>
    <cellStyle name="Percent 15 4 2" xfId="5727"/>
    <cellStyle name="Percent 15 4 2 2" xfId="5728"/>
    <cellStyle name="Percent 15 4 3" xfId="5729"/>
    <cellStyle name="Percent 15 4 3 2" xfId="5730"/>
    <cellStyle name="Percent 15 4 4" xfId="5731"/>
    <cellStyle name="Percent 15 4 5" xfId="5732"/>
    <cellStyle name="Percent 15 5" xfId="5733"/>
    <cellStyle name="Percent 15 5 2" xfId="5734"/>
    <cellStyle name="Percent 15 5 3" xfId="5735"/>
    <cellStyle name="Percent 15 5 4" xfId="5736"/>
    <cellStyle name="Percent 15 6" xfId="5737"/>
    <cellStyle name="Percent 15 6 2" xfId="5738"/>
    <cellStyle name="Percent 15 6 3" xfId="5739"/>
    <cellStyle name="Percent 15 6 4" xfId="5740"/>
    <cellStyle name="Percent 15 7" xfId="5741"/>
    <cellStyle name="Percent 15 7 2" xfId="5742"/>
    <cellStyle name="Percent 15 7 2 2" xfId="5743"/>
    <cellStyle name="Percent 15 7 2 3" xfId="5744"/>
    <cellStyle name="Percent 15 7 3" xfId="5745"/>
    <cellStyle name="Percent 15 7 3 2" xfId="5746"/>
    <cellStyle name="Percent 15 7 4" xfId="5747"/>
    <cellStyle name="Percent 15 7 5" xfId="5748"/>
    <cellStyle name="Percent 15 8" xfId="5749"/>
    <cellStyle name="Percent 15 8 2" xfId="5750"/>
    <cellStyle name="Percent 15 8 3" xfId="5751"/>
    <cellStyle name="Percent 15 8 4" xfId="5752"/>
    <cellStyle name="Percent 15 9" xfId="5753"/>
    <cellStyle name="Percent 15 9 2" xfId="5754"/>
    <cellStyle name="Percent 15 9 3" xfId="5755"/>
    <cellStyle name="Percent 16" xfId="5756"/>
    <cellStyle name="Percent 16 10" xfId="5757"/>
    <cellStyle name="Percent 16 11" xfId="5758"/>
    <cellStyle name="Percent 16 2" xfId="5759"/>
    <cellStyle name="Percent 16 2 2" xfId="5760"/>
    <cellStyle name="Percent 16 2 2 2" xfId="5761"/>
    <cellStyle name="Percent 16 2 3" xfId="5762"/>
    <cellStyle name="Percent 16 2 3 2" xfId="5763"/>
    <cellStyle name="Percent 16 2 4" xfId="5764"/>
    <cellStyle name="Percent 16 2 5" xfId="5765"/>
    <cellStyle name="Percent 16 3" xfId="5766"/>
    <cellStyle name="Percent 16 3 10" xfId="5767"/>
    <cellStyle name="Percent 16 3 10 2" xfId="5768"/>
    <cellStyle name="Percent 16 3 10 3" xfId="5769"/>
    <cellStyle name="Percent 16 3 11" xfId="5770"/>
    <cellStyle name="Percent 16 3 11 2" xfId="5771"/>
    <cellStyle name="Percent 16 3 11 3" xfId="5772"/>
    <cellStyle name="Percent 16 3 12" xfId="5773"/>
    <cellStyle name="Percent 16 3 12 2" xfId="5774"/>
    <cellStyle name="Percent 16 3 12 3" xfId="5775"/>
    <cellStyle name="Percent 16 3 13" xfId="5776"/>
    <cellStyle name="Percent 16 3 13 2" xfId="5777"/>
    <cellStyle name="Percent 16 3 13 3" xfId="5778"/>
    <cellStyle name="Percent 16 3 14" xfId="5779"/>
    <cellStyle name="Percent 16 3 14 2" xfId="5780"/>
    <cellStyle name="Percent 16 3 14 3" xfId="5781"/>
    <cellStyle name="Percent 16 3 15" xfId="5782"/>
    <cellStyle name="Percent 16 3 15 2" xfId="5783"/>
    <cellStyle name="Percent 16 3 15 3" xfId="5784"/>
    <cellStyle name="Percent 16 3 16" xfId="5785"/>
    <cellStyle name="Percent 16 3 16 2" xfId="5786"/>
    <cellStyle name="Percent 16 3 16 3" xfId="5787"/>
    <cellStyle name="Percent 16 3 17" xfId="5788"/>
    <cellStyle name="Percent 16 3 17 2" xfId="5789"/>
    <cellStyle name="Percent 16 3 17 3" xfId="5790"/>
    <cellStyle name="Percent 16 3 18" xfId="5791"/>
    <cellStyle name="Percent 16 3 18 2" xfId="5792"/>
    <cellStyle name="Percent 16 3 19" xfId="5793"/>
    <cellStyle name="Percent 16 3 19 2" xfId="5794"/>
    <cellStyle name="Percent 16 3 2" xfId="5795"/>
    <cellStyle name="Percent 16 3 2 2" xfId="5796"/>
    <cellStyle name="Percent 16 3 2 3" xfId="5797"/>
    <cellStyle name="Percent 16 3 20" xfId="5798"/>
    <cellStyle name="Percent 16 3 21" xfId="5799"/>
    <cellStyle name="Percent 16 3 3" xfId="5800"/>
    <cellStyle name="Percent 16 3 3 2" xfId="5801"/>
    <cellStyle name="Percent 16 3 3 3" xfId="5802"/>
    <cellStyle name="Percent 16 3 4" xfId="5803"/>
    <cellStyle name="Percent 16 3 4 2" xfId="5804"/>
    <cellStyle name="Percent 16 3 4 3" xfId="5805"/>
    <cellStyle name="Percent 16 3 5" xfId="5806"/>
    <cellStyle name="Percent 16 3 5 2" xfId="5807"/>
    <cellStyle name="Percent 16 3 5 3" xfId="5808"/>
    <cellStyle name="Percent 16 3 6" xfId="5809"/>
    <cellStyle name="Percent 16 3 6 2" xfId="5810"/>
    <cellStyle name="Percent 16 3 6 3" xfId="5811"/>
    <cellStyle name="Percent 16 3 7" xfId="5812"/>
    <cellStyle name="Percent 16 3 7 2" xfId="5813"/>
    <cellStyle name="Percent 16 3 7 3" xfId="5814"/>
    <cellStyle name="Percent 16 3 8" xfId="5815"/>
    <cellStyle name="Percent 16 3 8 2" xfId="5816"/>
    <cellStyle name="Percent 16 3 8 3" xfId="5817"/>
    <cellStyle name="Percent 16 3 9" xfId="5818"/>
    <cellStyle name="Percent 16 3 9 2" xfId="5819"/>
    <cellStyle name="Percent 16 3 9 3" xfId="5820"/>
    <cellStyle name="Percent 16 4" xfId="5821"/>
    <cellStyle name="Percent 16 4 10" xfId="5822"/>
    <cellStyle name="Percent 16 4 10 2" xfId="5823"/>
    <cellStyle name="Percent 16 4 10 3" xfId="5824"/>
    <cellStyle name="Percent 16 4 11" xfId="5825"/>
    <cellStyle name="Percent 16 4 11 2" xfId="5826"/>
    <cellStyle name="Percent 16 4 11 3" xfId="5827"/>
    <cellStyle name="Percent 16 4 12" xfId="5828"/>
    <cellStyle name="Percent 16 4 12 2" xfId="5829"/>
    <cellStyle name="Percent 16 4 12 3" xfId="5830"/>
    <cellStyle name="Percent 16 4 13" xfId="5831"/>
    <cellStyle name="Percent 16 4 13 2" xfId="5832"/>
    <cellStyle name="Percent 16 4 13 3" xfId="5833"/>
    <cellStyle name="Percent 16 4 14" xfId="5834"/>
    <cellStyle name="Percent 16 4 14 2" xfId="5835"/>
    <cellStyle name="Percent 16 4 14 3" xfId="5836"/>
    <cellStyle name="Percent 16 4 15" xfId="5837"/>
    <cellStyle name="Percent 16 4 15 2" xfId="5838"/>
    <cellStyle name="Percent 16 4 15 3" xfId="5839"/>
    <cellStyle name="Percent 16 4 16" xfId="5840"/>
    <cellStyle name="Percent 16 4 16 2" xfId="5841"/>
    <cellStyle name="Percent 16 4 16 3" xfId="5842"/>
    <cellStyle name="Percent 16 4 17" xfId="5843"/>
    <cellStyle name="Percent 16 4 17 2" xfId="5844"/>
    <cellStyle name="Percent 16 4 17 3" xfId="5845"/>
    <cellStyle name="Percent 16 4 18" xfId="5846"/>
    <cellStyle name="Percent 16 4 18 2" xfId="5847"/>
    <cellStyle name="Percent 16 4 19" xfId="5848"/>
    <cellStyle name="Percent 16 4 19 2" xfId="5849"/>
    <cellStyle name="Percent 16 4 2" xfId="5850"/>
    <cellStyle name="Percent 16 4 2 2" xfId="5851"/>
    <cellStyle name="Percent 16 4 2 3" xfId="5852"/>
    <cellStyle name="Percent 16 4 20" xfId="5853"/>
    <cellStyle name="Percent 16 4 21" xfId="5854"/>
    <cellStyle name="Percent 16 4 3" xfId="5855"/>
    <cellStyle name="Percent 16 4 3 2" xfId="5856"/>
    <cellStyle name="Percent 16 4 3 3" xfId="5857"/>
    <cellStyle name="Percent 16 4 4" xfId="5858"/>
    <cellStyle name="Percent 16 4 4 2" xfId="5859"/>
    <cellStyle name="Percent 16 4 4 3" xfId="5860"/>
    <cellStyle name="Percent 16 4 5" xfId="5861"/>
    <cellStyle name="Percent 16 4 5 2" xfId="5862"/>
    <cellStyle name="Percent 16 4 5 3" xfId="5863"/>
    <cellStyle name="Percent 16 4 6" xfId="5864"/>
    <cellStyle name="Percent 16 4 6 2" xfId="5865"/>
    <cellStyle name="Percent 16 4 6 3" xfId="5866"/>
    <cellStyle name="Percent 16 4 7" xfId="5867"/>
    <cellStyle name="Percent 16 4 7 2" xfId="5868"/>
    <cellStyle name="Percent 16 4 7 3" xfId="5869"/>
    <cellStyle name="Percent 16 4 8" xfId="5870"/>
    <cellStyle name="Percent 16 4 8 2" xfId="5871"/>
    <cellStyle name="Percent 16 4 8 3" xfId="5872"/>
    <cellStyle name="Percent 16 4 9" xfId="5873"/>
    <cellStyle name="Percent 16 4 9 2" xfId="5874"/>
    <cellStyle name="Percent 16 4 9 3" xfId="5875"/>
    <cellStyle name="Percent 16 5" xfId="5876"/>
    <cellStyle name="Percent 16 5 10" xfId="5877"/>
    <cellStyle name="Percent 16 5 10 2" xfId="5878"/>
    <cellStyle name="Percent 16 5 10 3" xfId="5879"/>
    <cellStyle name="Percent 16 5 11" xfId="5880"/>
    <cellStyle name="Percent 16 5 11 2" xfId="5881"/>
    <cellStyle name="Percent 16 5 11 3" xfId="5882"/>
    <cellStyle name="Percent 16 5 12" xfId="5883"/>
    <cellStyle name="Percent 16 5 12 2" xfId="5884"/>
    <cellStyle name="Percent 16 5 12 3" xfId="5885"/>
    <cellStyle name="Percent 16 5 13" xfId="5886"/>
    <cellStyle name="Percent 16 5 13 2" xfId="5887"/>
    <cellStyle name="Percent 16 5 13 3" xfId="5888"/>
    <cellStyle name="Percent 16 5 14" xfId="5889"/>
    <cellStyle name="Percent 16 5 14 2" xfId="5890"/>
    <cellStyle name="Percent 16 5 14 3" xfId="5891"/>
    <cellStyle name="Percent 16 5 15" xfId="5892"/>
    <cellStyle name="Percent 16 5 15 2" xfId="5893"/>
    <cellStyle name="Percent 16 5 15 3" xfId="5894"/>
    <cellStyle name="Percent 16 5 16" xfId="5895"/>
    <cellStyle name="Percent 16 5 16 2" xfId="5896"/>
    <cellStyle name="Percent 16 5 16 3" xfId="5897"/>
    <cellStyle name="Percent 16 5 17" xfId="5898"/>
    <cellStyle name="Percent 16 5 17 2" xfId="5899"/>
    <cellStyle name="Percent 16 5 17 3" xfId="5900"/>
    <cellStyle name="Percent 16 5 18" xfId="5901"/>
    <cellStyle name="Percent 16 5 18 2" xfId="5902"/>
    <cellStyle name="Percent 16 5 19" xfId="5903"/>
    <cellStyle name="Percent 16 5 19 2" xfId="5904"/>
    <cellStyle name="Percent 16 5 2" xfId="5905"/>
    <cellStyle name="Percent 16 5 2 2" xfId="5906"/>
    <cellStyle name="Percent 16 5 2 3" xfId="5907"/>
    <cellStyle name="Percent 16 5 20" xfId="5908"/>
    <cellStyle name="Percent 16 5 21" xfId="5909"/>
    <cellStyle name="Percent 16 5 3" xfId="5910"/>
    <cellStyle name="Percent 16 5 3 2" xfId="5911"/>
    <cellStyle name="Percent 16 5 3 3" xfId="5912"/>
    <cellStyle name="Percent 16 5 4" xfId="5913"/>
    <cellStyle name="Percent 16 5 4 2" xfId="5914"/>
    <cellStyle name="Percent 16 5 4 3" xfId="5915"/>
    <cellStyle name="Percent 16 5 5" xfId="5916"/>
    <cellStyle name="Percent 16 5 5 2" xfId="5917"/>
    <cellStyle name="Percent 16 5 5 3" xfId="5918"/>
    <cellStyle name="Percent 16 5 6" xfId="5919"/>
    <cellStyle name="Percent 16 5 6 2" xfId="5920"/>
    <cellStyle name="Percent 16 5 6 3" xfId="5921"/>
    <cellStyle name="Percent 16 5 7" xfId="5922"/>
    <cellStyle name="Percent 16 5 7 2" xfId="5923"/>
    <cellStyle name="Percent 16 5 7 3" xfId="5924"/>
    <cellStyle name="Percent 16 5 8" xfId="5925"/>
    <cellStyle name="Percent 16 5 8 2" xfId="5926"/>
    <cellStyle name="Percent 16 5 8 3" xfId="5927"/>
    <cellStyle name="Percent 16 5 9" xfId="5928"/>
    <cellStyle name="Percent 16 5 9 2" xfId="5929"/>
    <cellStyle name="Percent 16 5 9 3" xfId="5930"/>
    <cellStyle name="Percent 16 6" xfId="5931"/>
    <cellStyle name="Percent 16 6 10" xfId="5932"/>
    <cellStyle name="Percent 16 6 10 2" xfId="5933"/>
    <cellStyle name="Percent 16 6 10 3" xfId="5934"/>
    <cellStyle name="Percent 16 6 11" xfId="5935"/>
    <cellStyle name="Percent 16 6 11 2" xfId="5936"/>
    <cellStyle name="Percent 16 6 11 3" xfId="5937"/>
    <cellStyle name="Percent 16 6 12" xfId="5938"/>
    <cellStyle name="Percent 16 6 12 2" xfId="5939"/>
    <cellStyle name="Percent 16 6 12 3" xfId="5940"/>
    <cellStyle name="Percent 16 6 13" xfId="5941"/>
    <cellStyle name="Percent 16 6 13 2" xfId="5942"/>
    <cellStyle name="Percent 16 6 13 3" xfId="5943"/>
    <cellStyle name="Percent 16 6 14" xfId="5944"/>
    <cellStyle name="Percent 16 6 14 2" xfId="5945"/>
    <cellStyle name="Percent 16 6 14 3" xfId="5946"/>
    <cellStyle name="Percent 16 6 15" xfId="5947"/>
    <cellStyle name="Percent 16 6 15 2" xfId="5948"/>
    <cellStyle name="Percent 16 6 15 3" xfId="5949"/>
    <cellStyle name="Percent 16 6 16" xfId="5950"/>
    <cellStyle name="Percent 16 6 16 2" xfId="5951"/>
    <cellStyle name="Percent 16 6 16 3" xfId="5952"/>
    <cellStyle name="Percent 16 6 17" xfId="5953"/>
    <cellStyle name="Percent 16 6 17 2" xfId="5954"/>
    <cellStyle name="Percent 16 6 17 3" xfId="5955"/>
    <cellStyle name="Percent 16 6 18" xfId="5956"/>
    <cellStyle name="Percent 16 6 18 2" xfId="5957"/>
    <cellStyle name="Percent 16 6 19" xfId="5958"/>
    <cellStyle name="Percent 16 6 19 2" xfId="5959"/>
    <cellStyle name="Percent 16 6 2" xfId="5960"/>
    <cellStyle name="Percent 16 6 2 2" xfId="5961"/>
    <cellStyle name="Percent 16 6 2 3" xfId="5962"/>
    <cellStyle name="Percent 16 6 20" xfId="5963"/>
    <cellStyle name="Percent 16 6 21" xfId="5964"/>
    <cellStyle name="Percent 16 6 3" xfId="5965"/>
    <cellStyle name="Percent 16 6 3 2" xfId="5966"/>
    <cellStyle name="Percent 16 6 3 3" xfId="5967"/>
    <cellStyle name="Percent 16 6 4" xfId="5968"/>
    <cellStyle name="Percent 16 6 4 2" xfId="5969"/>
    <cellStyle name="Percent 16 6 4 3" xfId="5970"/>
    <cellStyle name="Percent 16 6 5" xfId="5971"/>
    <cellStyle name="Percent 16 6 5 2" xfId="5972"/>
    <cellStyle name="Percent 16 6 5 3" xfId="5973"/>
    <cellStyle name="Percent 16 6 6" xfId="5974"/>
    <cellStyle name="Percent 16 6 6 2" xfId="5975"/>
    <cellStyle name="Percent 16 6 6 3" xfId="5976"/>
    <cellStyle name="Percent 16 6 7" xfId="5977"/>
    <cellStyle name="Percent 16 6 7 2" xfId="5978"/>
    <cellStyle name="Percent 16 6 7 3" xfId="5979"/>
    <cellStyle name="Percent 16 6 8" xfId="5980"/>
    <cellStyle name="Percent 16 6 8 2" xfId="5981"/>
    <cellStyle name="Percent 16 6 8 3" xfId="5982"/>
    <cellStyle name="Percent 16 6 9" xfId="5983"/>
    <cellStyle name="Percent 16 6 9 2" xfId="5984"/>
    <cellStyle name="Percent 16 6 9 3" xfId="5985"/>
    <cellStyle name="Percent 16 7" xfId="5986"/>
    <cellStyle name="Percent 16 7 10" xfId="5987"/>
    <cellStyle name="Percent 16 7 10 2" xfId="5988"/>
    <cellStyle name="Percent 16 7 10 3" xfId="5989"/>
    <cellStyle name="Percent 16 7 11" xfId="5990"/>
    <cellStyle name="Percent 16 7 11 2" xfId="5991"/>
    <cellStyle name="Percent 16 7 11 3" xfId="5992"/>
    <cellStyle name="Percent 16 7 12" xfId="5993"/>
    <cellStyle name="Percent 16 7 12 2" xfId="5994"/>
    <cellStyle name="Percent 16 7 12 3" xfId="5995"/>
    <cellStyle name="Percent 16 7 13" xfId="5996"/>
    <cellStyle name="Percent 16 7 13 2" xfId="5997"/>
    <cellStyle name="Percent 16 7 13 3" xfId="5998"/>
    <cellStyle name="Percent 16 7 14" xfId="5999"/>
    <cellStyle name="Percent 16 7 14 2" xfId="6000"/>
    <cellStyle name="Percent 16 7 14 3" xfId="6001"/>
    <cellStyle name="Percent 16 7 15" xfId="6002"/>
    <cellStyle name="Percent 16 7 15 2" xfId="6003"/>
    <cellStyle name="Percent 16 7 15 3" xfId="6004"/>
    <cellStyle name="Percent 16 7 16" xfId="6005"/>
    <cellStyle name="Percent 16 7 16 2" xfId="6006"/>
    <cellStyle name="Percent 16 7 16 3" xfId="6007"/>
    <cellStyle name="Percent 16 7 17" xfId="6008"/>
    <cellStyle name="Percent 16 7 17 2" xfId="6009"/>
    <cellStyle name="Percent 16 7 17 3" xfId="6010"/>
    <cellStyle name="Percent 16 7 18" xfId="6011"/>
    <cellStyle name="Percent 16 7 18 2" xfId="6012"/>
    <cellStyle name="Percent 16 7 19" xfId="6013"/>
    <cellStyle name="Percent 16 7 19 2" xfId="6014"/>
    <cellStyle name="Percent 16 7 2" xfId="6015"/>
    <cellStyle name="Percent 16 7 2 2" xfId="6016"/>
    <cellStyle name="Percent 16 7 2 2 2" xfId="6017"/>
    <cellStyle name="Percent 16 7 2 3" xfId="6018"/>
    <cellStyle name="Percent 16 7 2 3 2" xfId="6019"/>
    <cellStyle name="Percent 16 7 2 4" xfId="6020"/>
    <cellStyle name="Percent 16 7 2 5" xfId="6021"/>
    <cellStyle name="Percent 16 7 20" xfId="6022"/>
    <cellStyle name="Percent 16 7 21" xfId="6023"/>
    <cellStyle name="Percent 16 7 3" xfId="6024"/>
    <cellStyle name="Percent 16 7 3 2" xfId="6025"/>
    <cellStyle name="Percent 16 7 3 2 2" xfId="6026"/>
    <cellStyle name="Percent 16 7 3 3" xfId="6027"/>
    <cellStyle name="Percent 16 7 3 3 2" xfId="6028"/>
    <cellStyle name="Percent 16 7 3 4" xfId="6029"/>
    <cellStyle name="Percent 16 7 3 5" xfId="6030"/>
    <cellStyle name="Percent 16 7 4" xfId="6031"/>
    <cellStyle name="Percent 16 7 4 2" xfId="6032"/>
    <cellStyle name="Percent 16 7 4 3" xfId="6033"/>
    <cellStyle name="Percent 16 7 5" xfId="6034"/>
    <cellStyle name="Percent 16 7 5 2" xfId="6035"/>
    <cellStyle name="Percent 16 7 5 3" xfId="6036"/>
    <cellStyle name="Percent 16 7 6" xfId="6037"/>
    <cellStyle name="Percent 16 7 6 2" xfId="6038"/>
    <cellStyle name="Percent 16 7 6 3" xfId="6039"/>
    <cellStyle name="Percent 16 7 7" xfId="6040"/>
    <cellStyle name="Percent 16 7 7 2" xfId="6041"/>
    <cellStyle name="Percent 16 7 7 3" xfId="6042"/>
    <cellStyle name="Percent 16 7 8" xfId="6043"/>
    <cellStyle name="Percent 16 7 8 2" xfId="6044"/>
    <cellStyle name="Percent 16 7 8 3" xfId="6045"/>
    <cellStyle name="Percent 16 7 9" xfId="6046"/>
    <cellStyle name="Percent 16 7 9 2" xfId="6047"/>
    <cellStyle name="Percent 16 7 9 3" xfId="6048"/>
    <cellStyle name="Percent 16 8" xfId="6049"/>
    <cellStyle name="Percent 16 8 10" xfId="6050"/>
    <cellStyle name="Percent 16 8 10 2" xfId="6051"/>
    <cellStyle name="Percent 16 8 10 3" xfId="6052"/>
    <cellStyle name="Percent 16 8 11" xfId="6053"/>
    <cellStyle name="Percent 16 8 11 2" xfId="6054"/>
    <cellStyle name="Percent 16 8 11 3" xfId="6055"/>
    <cellStyle name="Percent 16 8 12" xfId="6056"/>
    <cellStyle name="Percent 16 8 12 2" xfId="6057"/>
    <cellStyle name="Percent 16 8 12 3" xfId="6058"/>
    <cellStyle name="Percent 16 8 13" xfId="6059"/>
    <cellStyle name="Percent 16 8 13 2" xfId="6060"/>
    <cellStyle name="Percent 16 8 13 3" xfId="6061"/>
    <cellStyle name="Percent 16 8 14" xfId="6062"/>
    <cellStyle name="Percent 16 8 14 2" xfId="6063"/>
    <cellStyle name="Percent 16 8 14 3" xfId="6064"/>
    <cellStyle name="Percent 16 8 15" xfId="6065"/>
    <cellStyle name="Percent 16 8 15 2" xfId="6066"/>
    <cellStyle name="Percent 16 8 15 3" xfId="6067"/>
    <cellStyle name="Percent 16 8 16" xfId="6068"/>
    <cellStyle name="Percent 16 8 16 2" xfId="6069"/>
    <cellStyle name="Percent 16 8 16 3" xfId="6070"/>
    <cellStyle name="Percent 16 8 17" xfId="6071"/>
    <cellStyle name="Percent 16 8 17 2" xfId="6072"/>
    <cellStyle name="Percent 16 8 17 3" xfId="6073"/>
    <cellStyle name="Percent 16 8 18" xfId="6074"/>
    <cellStyle name="Percent 16 8 19" xfId="6075"/>
    <cellStyle name="Percent 16 8 2" xfId="6076"/>
    <cellStyle name="Percent 16 8 2 2" xfId="6077"/>
    <cellStyle name="Percent 16 8 2 3" xfId="6078"/>
    <cellStyle name="Percent 16 8 3" xfId="6079"/>
    <cellStyle name="Percent 16 8 3 2" xfId="6080"/>
    <cellStyle name="Percent 16 8 3 3" xfId="6081"/>
    <cellStyle name="Percent 16 8 4" xfId="6082"/>
    <cellStyle name="Percent 16 8 4 2" xfId="6083"/>
    <cellStyle name="Percent 16 8 4 3" xfId="6084"/>
    <cellStyle name="Percent 16 8 5" xfId="6085"/>
    <cellStyle name="Percent 16 8 5 2" xfId="6086"/>
    <cellStyle name="Percent 16 8 5 3" xfId="6087"/>
    <cellStyle name="Percent 16 8 6" xfId="6088"/>
    <cellStyle name="Percent 16 8 6 2" xfId="6089"/>
    <cellStyle name="Percent 16 8 6 3" xfId="6090"/>
    <cellStyle name="Percent 16 8 7" xfId="6091"/>
    <cellStyle name="Percent 16 8 7 2" xfId="6092"/>
    <cellStyle name="Percent 16 8 7 3" xfId="6093"/>
    <cellStyle name="Percent 16 8 8" xfId="6094"/>
    <cellStyle name="Percent 16 8 8 2" xfId="6095"/>
    <cellStyle name="Percent 16 8 8 3" xfId="6096"/>
    <cellStyle name="Percent 16 8 9" xfId="6097"/>
    <cellStyle name="Percent 16 8 9 2" xfId="6098"/>
    <cellStyle name="Percent 16 8 9 3" xfId="6099"/>
    <cellStyle name="Percent 16 9" xfId="6100"/>
    <cellStyle name="Percent 16 9 10" xfId="6101"/>
    <cellStyle name="Percent 16 9 10 2" xfId="6102"/>
    <cellStyle name="Percent 16 9 10 3" xfId="6103"/>
    <cellStyle name="Percent 16 9 11" xfId="6104"/>
    <cellStyle name="Percent 16 9 11 2" xfId="6105"/>
    <cellStyle name="Percent 16 9 11 3" xfId="6106"/>
    <cellStyle name="Percent 16 9 12" xfId="6107"/>
    <cellStyle name="Percent 16 9 12 2" xfId="6108"/>
    <cellStyle name="Percent 16 9 12 3" xfId="6109"/>
    <cellStyle name="Percent 16 9 13" xfId="6110"/>
    <cellStyle name="Percent 16 9 13 2" xfId="6111"/>
    <cellStyle name="Percent 16 9 13 3" xfId="6112"/>
    <cellStyle name="Percent 16 9 14" xfId="6113"/>
    <cellStyle name="Percent 16 9 14 2" xfId="6114"/>
    <cellStyle name="Percent 16 9 14 3" xfId="6115"/>
    <cellStyle name="Percent 16 9 15" xfId="6116"/>
    <cellStyle name="Percent 16 9 15 2" xfId="6117"/>
    <cellStyle name="Percent 16 9 15 3" xfId="6118"/>
    <cellStyle name="Percent 16 9 16" xfId="6119"/>
    <cellStyle name="Percent 16 9 16 2" xfId="6120"/>
    <cellStyle name="Percent 16 9 16 3" xfId="6121"/>
    <cellStyle name="Percent 16 9 17" xfId="6122"/>
    <cellStyle name="Percent 16 9 17 2" xfId="6123"/>
    <cellStyle name="Percent 16 9 17 3" xfId="6124"/>
    <cellStyle name="Percent 16 9 18" xfId="6125"/>
    <cellStyle name="Percent 16 9 19" xfId="6126"/>
    <cellStyle name="Percent 16 9 2" xfId="6127"/>
    <cellStyle name="Percent 16 9 2 2" xfId="6128"/>
    <cellStyle name="Percent 16 9 2 3" xfId="6129"/>
    <cellStyle name="Percent 16 9 3" xfId="6130"/>
    <cellStyle name="Percent 16 9 3 2" xfId="6131"/>
    <cellStyle name="Percent 16 9 3 3" xfId="6132"/>
    <cellStyle name="Percent 16 9 4" xfId="6133"/>
    <cellStyle name="Percent 16 9 4 2" xfId="6134"/>
    <cellStyle name="Percent 16 9 4 3" xfId="6135"/>
    <cellStyle name="Percent 16 9 5" xfId="6136"/>
    <cellStyle name="Percent 16 9 5 2" xfId="6137"/>
    <cellStyle name="Percent 16 9 5 3" xfId="6138"/>
    <cellStyle name="Percent 16 9 6" xfId="6139"/>
    <cellStyle name="Percent 16 9 6 2" xfId="6140"/>
    <cellStyle name="Percent 16 9 6 3" xfId="6141"/>
    <cellStyle name="Percent 16 9 7" xfId="6142"/>
    <cellStyle name="Percent 16 9 7 2" xfId="6143"/>
    <cellStyle name="Percent 16 9 7 3" xfId="6144"/>
    <cellStyle name="Percent 16 9 8" xfId="6145"/>
    <cellStyle name="Percent 16 9 8 2" xfId="6146"/>
    <cellStyle name="Percent 16 9 8 3" xfId="6147"/>
    <cellStyle name="Percent 16 9 9" xfId="6148"/>
    <cellStyle name="Percent 16 9 9 2" xfId="6149"/>
    <cellStyle name="Percent 16 9 9 3" xfId="6150"/>
    <cellStyle name="Percent 17" xfId="6151"/>
    <cellStyle name="Percent 17 10" xfId="6152"/>
    <cellStyle name="Percent 17 11" xfId="6153"/>
    <cellStyle name="Percent 17 2" xfId="6154"/>
    <cellStyle name="Percent 17 2 2" xfId="6155"/>
    <cellStyle name="Percent 17 3" xfId="6156"/>
    <cellStyle name="Percent 17 3 2" xfId="6157"/>
    <cellStyle name="Percent 17 4" xfId="6158"/>
    <cellStyle name="Percent 17 4 2" xfId="6159"/>
    <cellStyle name="Percent 17 5" xfId="6160"/>
    <cellStyle name="Percent 17 5 2" xfId="6161"/>
    <cellStyle name="Percent 17 6" xfId="6162"/>
    <cellStyle name="Percent 17 6 2" xfId="6163"/>
    <cellStyle name="Percent 17 7" xfId="6164"/>
    <cellStyle name="Percent 17 7 2" xfId="6165"/>
    <cellStyle name="Percent 17 7 2 2" xfId="6166"/>
    <cellStyle name="Percent 17 7 3" xfId="6167"/>
    <cellStyle name="Percent 17 7 3 2" xfId="6168"/>
    <cellStyle name="Percent 17 7 4" xfId="6169"/>
    <cellStyle name="Percent 17 8" xfId="6170"/>
    <cellStyle name="Percent 17 8 2" xfId="6171"/>
    <cellStyle name="Percent 17 8 2 2" xfId="6172"/>
    <cellStyle name="Percent 17 8 3" xfId="6173"/>
    <cellStyle name="Percent 17 9" xfId="6174"/>
    <cellStyle name="Percent 17 9 2" xfId="6175"/>
    <cellStyle name="Percent 18" xfId="6176"/>
    <cellStyle name="Percent 18 2" xfId="6177"/>
    <cellStyle name="Percent 18 2 2" xfId="6178"/>
    <cellStyle name="Percent 18 3" xfId="6179"/>
    <cellStyle name="Percent 19" xfId="6180"/>
    <cellStyle name="Percent 19 2" xfId="6181"/>
    <cellStyle name="Percent 19 2 2" xfId="6182"/>
    <cellStyle name="Percent 19 3" xfId="6183"/>
    <cellStyle name="Percent 2" xfId="6184"/>
    <cellStyle name="Percent 2 10" xfId="6185"/>
    <cellStyle name="Percent 2 10 10" xfId="6186"/>
    <cellStyle name="Percent 2 10 2" xfId="6187"/>
    <cellStyle name="Percent 2 10 2 2" xfId="6188"/>
    <cellStyle name="Percent 2 10 2 3" xfId="6189"/>
    <cellStyle name="Percent 2 10 3" xfId="6190"/>
    <cellStyle name="Percent 2 10 3 2" xfId="6191"/>
    <cellStyle name="Percent 2 10 3 3" xfId="6192"/>
    <cellStyle name="Percent 2 10 4" xfId="6193"/>
    <cellStyle name="Percent 2 10 4 2" xfId="6194"/>
    <cellStyle name="Percent 2 10 4 3" xfId="6195"/>
    <cellStyle name="Percent 2 10 5" xfId="6196"/>
    <cellStyle name="Percent 2 10 5 2" xfId="6197"/>
    <cellStyle name="Percent 2 10 5 3" xfId="6198"/>
    <cellStyle name="Percent 2 10 6" xfId="6199"/>
    <cellStyle name="Percent 2 10 6 2" xfId="6200"/>
    <cellStyle name="Percent 2 10 6 3" xfId="6201"/>
    <cellStyle name="Percent 2 10 7" xfId="6202"/>
    <cellStyle name="Percent 2 10 7 2" xfId="6203"/>
    <cellStyle name="Percent 2 10 7 3" xfId="6204"/>
    <cellStyle name="Percent 2 10 8" xfId="6205"/>
    <cellStyle name="Percent 2 10 8 2" xfId="6206"/>
    <cellStyle name="Percent 2 10 8 3" xfId="6207"/>
    <cellStyle name="Percent 2 10 9" xfId="6208"/>
    <cellStyle name="Percent 2 11" xfId="6209"/>
    <cellStyle name="Percent 2 11 10" xfId="6210"/>
    <cellStyle name="Percent 2 11 2" xfId="6211"/>
    <cellStyle name="Percent 2 11 2 2" xfId="6212"/>
    <cellStyle name="Percent 2 11 2 3" xfId="6213"/>
    <cellStyle name="Percent 2 11 3" xfId="6214"/>
    <cellStyle name="Percent 2 11 3 2" xfId="6215"/>
    <cellStyle name="Percent 2 11 3 3" xfId="6216"/>
    <cellStyle name="Percent 2 11 4" xfId="6217"/>
    <cellStyle name="Percent 2 11 4 2" xfId="6218"/>
    <cellStyle name="Percent 2 11 4 3" xfId="6219"/>
    <cellStyle name="Percent 2 11 5" xfId="6220"/>
    <cellStyle name="Percent 2 11 5 2" xfId="6221"/>
    <cellStyle name="Percent 2 11 5 3" xfId="6222"/>
    <cellStyle name="Percent 2 11 6" xfId="6223"/>
    <cellStyle name="Percent 2 11 6 2" xfId="6224"/>
    <cellStyle name="Percent 2 11 6 3" xfId="6225"/>
    <cellStyle name="Percent 2 11 7" xfId="6226"/>
    <cellStyle name="Percent 2 11 7 2" xfId="6227"/>
    <cellStyle name="Percent 2 11 7 3" xfId="6228"/>
    <cellStyle name="Percent 2 11 8" xfId="6229"/>
    <cellStyle name="Percent 2 11 8 2" xfId="6230"/>
    <cellStyle name="Percent 2 11 8 3" xfId="6231"/>
    <cellStyle name="Percent 2 11 9" xfId="6232"/>
    <cellStyle name="Percent 2 12" xfId="6233"/>
    <cellStyle name="Percent 2 12 2" xfId="6234"/>
    <cellStyle name="Percent 2 12 3" xfId="6235"/>
    <cellStyle name="Percent 2 13" xfId="6236"/>
    <cellStyle name="Percent 2 13 2" xfId="6237"/>
    <cellStyle name="Percent 2 13 3" xfId="6238"/>
    <cellStyle name="Percent 2 14" xfId="6239"/>
    <cellStyle name="Percent 2 14 2" xfId="6240"/>
    <cellStyle name="Percent 2 14 3" xfId="6241"/>
    <cellStyle name="Percent 2 15" xfId="6242"/>
    <cellStyle name="Percent 2 15 2" xfId="6243"/>
    <cellStyle name="Percent 2 15 3" xfId="6244"/>
    <cellStyle name="Percent 2 16" xfId="6245"/>
    <cellStyle name="Percent 2 16 2" xfId="6246"/>
    <cellStyle name="Percent 2 16 3" xfId="6247"/>
    <cellStyle name="Percent 2 17" xfId="6248"/>
    <cellStyle name="Percent 2 17 2" xfId="6249"/>
    <cellStyle name="Percent 2 17 3" xfId="6250"/>
    <cellStyle name="Percent 2 18" xfId="6251"/>
    <cellStyle name="Percent 2 18 2" xfId="6252"/>
    <cellStyle name="Percent 2 18 3" xfId="6253"/>
    <cellStyle name="Percent 2 19" xfId="6254"/>
    <cellStyle name="Percent 2 19 2" xfId="6255"/>
    <cellStyle name="Percent 2 2" xfId="6256"/>
    <cellStyle name="Percent 2 2 10" xfId="6257"/>
    <cellStyle name="Percent 2 2 10 2" xfId="6258"/>
    <cellStyle name="Percent 2 2 2" xfId="6259"/>
    <cellStyle name="Percent 2 2 2 2" xfId="6260"/>
    <cellStyle name="Percent 2 2 2 2 2" xfId="6261"/>
    <cellStyle name="Percent 2 2 3" xfId="6262"/>
    <cellStyle name="Percent 2 2 3 2" xfId="6263"/>
    <cellStyle name="Percent 2 2 3 2 2" xfId="6264"/>
    <cellStyle name="Percent 2 2 3 2 2 2" xfId="6265"/>
    <cellStyle name="Percent 2 2 3 3" xfId="6266"/>
    <cellStyle name="Percent 2 2 3 3 2" xfId="6267"/>
    <cellStyle name="Percent 2 2 3 4" xfId="6268"/>
    <cellStyle name="Percent 2 2 3 4 2" xfId="6269"/>
    <cellStyle name="Percent 2 2 3 4 2 2" xfId="6270"/>
    <cellStyle name="Percent 2 2 3 4 3" xfId="6271"/>
    <cellStyle name="Percent 2 2 3 5" xfId="6272"/>
    <cellStyle name="Percent 2 2 3 5 2" xfId="6273"/>
    <cellStyle name="Percent 2 2 4" xfId="6274"/>
    <cellStyle name="Percent 2 2 4 2" xfId="6275"/>
    <cellStyle name="Percent 2 2 4 2 2" xfId="6276"/>
    <cellStyle name="Percent 2 2 4 3" xfId="6277"/>
    <cellStyle name="Percent 2 2 4 3 2" xfId="6278"/>
    <cellStyle name="Percent 2 2 4 4" xfId="6279"/>
    <cellStyle name="Percent 2 2 4 5" xfId="6280"/>
    <cellStyle name="Percent 2 2 5" xfId="6281"/>
    <cellStyle name="Percent 2 2 5 2" xfId="6282"/>
    <cellStyle name="Percent 2 2 5 3" xfId="6283"/>
    <cellStyle name="Percent 2 2 6" xfId="6284"/>
    <cellStyle name="Percent 2 2 6 2" xfId="6285"/>
    <cellStyle name="Percent 2 2 6 2 2" xfId="6286"/>
    <cellStyle name="Percent 2 2 6 3" xfId="6287"/>
    <cellStyle name="Percent 2 2 6 3 2" xfId="6288"/>
    <cellStyle name="Percent 2 2 6 4" xfId="6289"/>
    <cellStyle name="Percent 2 2 6 5" xfId="6290"/>
    <cellStyle name="Percent 2 2 7" xfId="6291"/>
    <cellStyle name="Percent 2 2 7 2" xfId="6292"/>
    <cellStyle name="Percent 2 2 7 2 2" xfId="6293"/>
    <cellStyle name="Percent 2 2 7 3" xfId="6294"/>
    <cellStyle name="Percent 2 2 7 3 2" xfId="6295"/>
    <cellStyle name="Percent 2 2 7 4" xfId="6296"/>
    <cellStyle name="Percent 2 2 7 5" xfId="6297"/>
    <cellStyle name="Percent 2 2 8" xfId="6298"/>
    <cellStyle name="Percent 2 2 8 2" xfId="6299"/>
    <cellStyle name="Percent 2 2 8 3" xfId="6300"/>
    <cellStyle name="Percent 2 2 9" xfId="6301"/>
    <cellStyle name="Percent 2 2 9 2" xfId="6302"/>
    <cellStyle name="Percent 2 20" xfId="6303"/>
    <cellStyle name="Percent 2 20 2" xfId="6304"/>
    <cellStyle name="Percent 2 21" xfId="6305"/>
    <cellStyle name="Percent 2 21 2" xfId="6306"/>
    <cellStyle name="Percent 2 22" xfId="6307"/>
    <cellStyle name="Percent 2 22 2" xfId="6308"/>
    <cellStyle name="Percent 2 23" xfId="6309"/>
    <cellStyle name="Percent 2 23 2" xfId="6310"/>
    <cellStyle name="Percent 2 24" xfId="6311"/>
    <cellStyle name="Percent 2 24 2" xfId="6312"/>
    <cellStyle name="Percent 2 25" xfId="6313"/>
    <cellStyle name="Percent 2 25 2" xfId="6314"/>
    <cellStyle name="Percent 2 26" xfId="6315"/>
    <cellStyle name="Percent 2 26 2" xfId="6316"/>
    <cellStyle name="Percent 2 27" xfId="6317"/>
    <cellStyle name="Percent 2 27 2" xfId="6318"/>
    <cellStyle name="Percent 2 28" xfId="6319"/>
    <cellStyle name="Percent 2 28 2" xfId="6320"/>
    <cellStyle name="Percent 2 29" xfId="6321"/>
    <cellStyle name="Percent 2 29 2" xfId="6322"/>
    <cellStyle name="Percent 2 3" xfId="6323"/>
    <cellStyle name="Percent 2 3 10" xfId="6324"/>
    <cellStyle name="Percent 2 3 10 2" xfId="6325"/>
    <cellStyle name="Percent 2 3 11" xfId="6326"/>
    <cellStyle name="Percent 2 3 11 2" xfId="6327"/>
    <cellStyle name="Percent 2 3 12" xfId="6328"/>
    <cellStyle name="Percent 2 3 12 2" xfId="6329"/>
    <cellStyle name="Percent 2 3 13" xfId="6330"/>
    <cellStyle name="Percent 2 3 13 2" xfId="6331"/>
    <cellStyle name="Percent 2 3 14" xfId="6332"/>
    <cellStyle name="Percent 2 3 14 2" xfId="6333"/>
    <cellStyle name="Percent 2 3 15" xfId="6334"/>
    <cellStyle name="Percent 2 3 15 2" xfId="6335"/>
    <cellStyle name="Percent 2 3 16" xfId="6336"/>
    <cellStyle name="Percent 2 3 16 2" xfId="6337"/>
    <cellStyle name="Percent 2 3 17" xfId="6338"/>
    <cellStyle name="Percent 2 3 17 2" xfId="6339"/>
    <cellStyle name="Percent 2 3 2" xfId="6340"/>
    <cellStyle name="Percent 2 3 2 2" xfId="6341"/>
    <cellStyle name="Percent 2 3 2 2 2" xfId="6342"/>
    <cellStyle name="Percent 2 3 3" xfId="6343"/>
    <cellStyle name="Percent 2 3 3 2" xfId="6344"/>
    <cellStyle name="Percent 2 3 3 2 2" xfId="6345"/>
    <cellStyle name="Percent 2 3 3 2 2 2" xfId="6346"/>
    <cellStyle name="Percent 2 3 3 3" xfId="6347"/>
    <cellStyle name="Percent 2 3 3 3 2" xfId="6348"/>
    <cellStyle name="Percent 2 3 3 3 2 2" xfId="6349"/>
    <cellStyle name="Percent 2 3 3 3 3" xfId="6350"/>
    <cellStyle name="Percent 2 3 3 3 3 2" xfId="6351"/>
    <cellStyle name="Percent 2 3 3 3 4" xfId="6352"/>
    <cellStyle name="Percent 2 3 3 3 4 2" xfId="6353"/>
    <cellStyle name="Percent 2 3 3 3 4 2 2" xfId="6354"/>
    <cellStyle name="Percent 2 3 3 3 4 3" xfId="6355"/>
    <cellStyle name="Percent 2 3 3 3 5" xfId="6356"/>
    <cellStyle name="Percent 2 3 3 4" xfId="6357"/>
    <cellStyle name="Percent 2 3 3 4 2" xfId="6358"/>
    <cellStyle name="Percent 2 3 4" xfId="6359"/>
    <cellStyle name="Percent 2 3 4 2" xfId="6360"/>
    <cellStyle name="Percent 2 3 4 3" xfId="6361"/>
    <cellStyle name="Percent 2 3 5" xfId="6362"/>
    <cellStyle name="Percent 2 3 5 2" xfId="6363"/>
    <cellStyle name="Percent 2 3 5 2 2" xfId="6364"/>
    <cellStyle name="Percent 2 3 5 3" xfId="6365"/>
    <cellStyle name="Percent 2 3 5 4" xfId="6366"/>
    <cellStyle name="Percent 2 3 6" xfId="6367"/>
    <cellStyle name="Percent 2 3 6 2" xfId="6368"/>
    <cellStyle name="Percent 2 3 6 3" xfId="6369"/>
    <cellStyle name="Percent 2 3 7" xfId="6370"/>
    <cellStyle name="Percent 2 3 7 2" xfId="6371"/>
    <cellStyle name="Percent 2 3 7 3" xfId="6372"/>
    <cellStyle name="Percent 2 3 8" xfId="6373"/>
    <cellStyle name="Percent 2 3 8 2" xfId="6374"/>
    <cellStyle name="Percent 2 3 8 3" xfId="6375"/>
    <cellStyle name="Percent 2 3 9" xfId="6376"/>
    <cellStyle name="Percent 2 3 9 2" xfId="6377"/>
    <cellStyle name="Percent 2 30" xfId="6378"/>
    <cellStyle name="Percent 2 30 2" xfId="6379"/>
    <cellStyle name="Percent 2 31" xfId="6380"/>
    <cellStyle name="Percent 2 31 2" xfId="6381"/>
    <cellStyle name="Percent 2 32" xfId="6382"/>
    <cellStyle name="Percent 2 32 2" xfId="6383"/>
    <cellStyle name="Percent 2 33" xfId="6384"/>
    <cellStyle name="Percent 2 33 2" xfId="6385"/>
    <cellStyle name="Percent 2 34" xfId="6386"/>
    <cellStyle name="Percent 2 34 2" xfId="6387"/>
    <cellStyle name="Percent 2 35" xfId="6388"/>
    <cellStyle name="Percent 2 35 2" xfId="6389"/>
    <cellStyle name="Percent 2 36" xfId="6390"/>
    <cellStyle name="Percent 2 36 2" xfId="6391"/>
    <cellStyle name="Percent 2 37" xfId="6392"/>
    <cellStyle name="Percent 2 37 2" xfId="6393"/>
    <cellStyle name="Percent 2 38" xfId="6394"/>
    <cellStyle name="Percent 2 38 2" xfId="6395"/>
    <cellStyle name="Percent 2 39" xfId="6396"/>
    <cellStyle name="Percent 2 39 2" xfId="6397"/>
    <cellStyle name="Percent 2 4" xfId="6398"/>
    <cellStyle name="Percent 2 4 10" xfId="6399"/>
    <cellStyle name="Percent 2 4 10 2" xfId="6400"/>
    <cellStyle name="Percent 2 4 11" xfId="6401"/>
    <cellStyle name="Percent 2 4 11 2" xfId="6402"/>
    <cellStyle name="Percent 2 4 12" xfId="6403"/>
    <cellStyle name="Percent 2 4 12 2" xfId="6404"/>
    <cellStyle name="Percent 2 4 13" xfId="6405"/>
    <cellStyle name="Percent 2 4 13 2" xfId="6406"/>
    <cellStyle name="Percent 2 4 14" xfId="6407"/>
    <cellStyle name="Percent 2 4 14 2" xfId="6408"/>
    <cellStyle name="Percent 2 4 15" xfId="6409"/>
    <cellStyle name="Percent 2 4 15 2" xfId="6410"/>
    <cellStyle name="Percent 2 4 16" xfId="6411"/>
    <cellStyle name="Percent 2 4 16 2" xfId="6412"/>
    <cellStyle name="Percent 2 4 17" xfId="6413"/>
    <cellStyle name="Percent 2 4 17 2" xfId="6414"/>
    <cellStyle name="Percent 2 4 18" xfId="6415"/>
    <cellStyle name="Percent 2 4 18 2" xfId="6416"/>
    <cellStyle name="Percent 2 4 19" xfId="6417"/>
    <cellStyle name="Percent 2 4 2" xfId="6418"/>
    <cellStyle name="Percent 2 4 2 2" xfId="6419"/>
    <cellStyle name="Percent 2 4 2 3" xfId="6420"/>
    <cellStyle name="Percent 2 4 3" xfId="6421"/>
    <cellStyle name="Percent 2 4 3 2" xfId="6422"/>
    <cellStyle name="Percent 2 4 3 3" xfId="6423"/>
    <cellStyle name="Percent 2 4 4" xfId="6424"/>
    <cellStyle name="Percent 2 4 4 2" xfId="6425"/>
    <cellStyle name="Percent 2 4 4 3" xfId="6426"/>
    <cellStyle name="Percent 2 4 5" xfId="6427"/>
    <cellStyle name="Percent 2 4 5 2" xfId="6428"/>
    <cellStyle name="Percent 2 4 5 3" xfId="6429"/>
    <cellStyle name="Percent 2 4 6" xfId="6430"/>
    <cellStyle name="Percent 2 4 6 2" xfId="6431"/>
    <cellStyle name="Percent 2 4 6 3" xfId="6432"/>
    <cellStyle name="Percent 2 4 7" xfId="6433"/>
    <cellStyle name="Percent 2 4 7 2" xfId="6434"/>
    <cellStyle name="Percent 2 4 7 3" xfId="6435"/>
    <cellStyle name="Percent 2 4 8" xfId="6436"/>
    <cellStyle name="Percent 2 4 8 2" xfId="6437"/>
    <cellStyle name="Percent 2 4 8 3" xfId="6438"/>
    <cellStyle name="Percent 2 4 9" xfId="6439"/>
    <cellStyle name="Percent 2 4 9 2" xfId="6440"/>
    <cellStyle name="Percent 2 4 9 3" xfId="6441"/>
    <cellStyle name="Percent 2 40" xfId="6442"/>
    <cellStyle name="Percent 2 40 2" xfId="6443"/>
    <cellStyle name="Percent 2 41" xfId="6444"/>
    <cellStyle name="Percent 2 41 2" xfId="6445"/>
    <cellStyle name="Percent 2 42" xfId="6446"/>
    <cellStyle name="Percent 2 42 2" xfId="6447"/>
    <cellStyle name="Percent 2 43" xfId="6448"/>
    <cellStyle name="Percent 2 43 2" xfId="6449"/>
    <cellStyle name="Percent 2 44" xfId="6450"/>
    <cellStyle name="Percent 2 44 2" xfId="6451"/>
    <cellStyle name="Percent 2 45" xfId="6452"/>
    <cellStyle name="Percent 2 45 2" xfId="6453"/>
    <cellStyle name="Percent 2 46" xfId="6454"/>
    <cellStyle name="Percent 2 46 2" xfId="6455"/>
    <cellStyle name="Percent 2 47" xfId="6456"/>
    <cellStyle name="Percent 2 47 2" xfId="6457"/>
    <cellStyle name="Percent 2 48" xfId="6458"/>
    <cellStyle name="Percent 2 48 2" xfId="6459"/>
    <cellStyle name="Percent 2 48 2 2" xfId="6460"/>
    <cellStyle name="Percent 2 48 3" xfId="6461"/>
    <cellStyle name="Percent 2 49" xfId="6462"/>
    <cellStyle name="Percent 2 49 2" xfId="6463"/>
    <cellStyle name="Percent 2 5" xfId="6464"/>
    <cellStyle name="Percent 2 5 10" xfId="6465"/>
    <cellStyle name="Percent 2 5 10 2" xfId="6466"/>
    <cellStyle name="Percent 2 5 11" xfId="6467"/>
    <cellStyle name="Percent 2 5 11 2" xfId="6468"/>
    <cellStyle name="Percent 2 5 12" xfId="6469"/>
    <cellStyle name="Percent 2 5 12 2" xfId="6470"/>
    <cellStyle name="Percent 2 5 13" xfId="6471"/>
    <cellStyle name="Percent 2 5 13 2" xfId="6472"/>
    <cellStyle name="Percent 2 5 14" xfId="6473"/>
    <cellStyle name="Percent 2 5 14 2" xfId="6474"/>
    <cellStyle name="Percent 2 5 15" xfId="6475"/>
    <cellStyle name="Percent 2 5 15 2" xfId="6476"/>
    <cellStyle name="Percent 2 5 16" xfId="6477"/>
    <cellStyle name="Percent 2 5 16 2" xfId="6478"/>
    <cellStyle name="Percent 2 5 2" xfId="6479"/>
    <cellStyle name="Percent 2 5 2 2" xfId="6480"/>
    <cellStyle name="Percent 2 5 2 2 2" xfId="6481"/>
    <cellStyle name="Percent 2 5 3" xfId="6482"/>
    <cellStyle name="Percent 2 5 3 2" xfId="6483"/>
    <cellStyle name="Percent 2 5 3 2 2" xfId="6484"/>
    <cellStyle name="Percent 2 5 4" xfId="6485"/>
    <cellStyle name="Percent 2 5 4 2" xfId="6486"/>
    <cellStyle name="Percent 2 5 4 3" xfId="6487"/>
    <cellStyle name="Percent 2 5 5" xfId="6488"/>
    <cellStyle name="Percent 2 5 5 2" xfId="6489"/>
    <cellStyle name="Percent 2 5 5 3" xfId="6490"/>
    <cellStyle name="Percent 2 5 6" xfId="6491"/>
    <cellStyle name="Percent 2 5 6 2" xfId="6492"/>
    <cellStyle name="Percent 2 5 6 3" xfId="6493"/>
    <cellStyle name="Percent 2 5 7" xfId="6494"/>
    <cellStyle name="Percent 2 5 7 2" xfId="6495"/>
    <cellStyle name="Percent 2 5 7 3" xfId="6496"/>
    <cellStyle name="Percent 2 5 8" xfId="6497"/>
    <cellStyle name="Percent 2 5 8 2" xfId="6498"/>
    <cellStyle name="Percent 2 5 8 3" xfId="6499"/>
    <cellStyle name="Percent 2 5 9" xfId="6500"/>
    <cellStyle name="Percent 2 5 9 2" xfId="6501"/>
    <cellStyle name="Percent 2 50" xfId="6502"/>
    <cellStyle name="Percent 2 6" xfId="6503"/>
    <cellStyle name="Percent 2 6 10" xfId="6504"/>
    <cellStyle name="Percent 2 6 10 2" xfId="6505"/>
    <cellStyle name="Percent 2 6 11" xfId="6506"/>
    <cellStyle name="Percent 2 6 11 2" xfId="6507"/>
    <cellStyle name="Percent 2 6 12" xfId="6508"/>
    <cellStyle name="Percent 2 6 12 2" xfId="6509"/>
    <cellStyle name="Percent 2 6 13" xfId="6510"/>
    <cellStyle name="Percent 2 6 13 2" xfId="6511"/>
    <cellStyle name="Percent 2 6 14" xfId="6512"/>
    <cellStyle name="Percent 2 6 14 2" xfId="6513"/>
    <cellStyle name="Percent 2 6 15" xfId="6514"/>
    <cellStyle name="Percent 2 6 15 2" xfId="6515"/>
    <cellStyle name="Percent 2 6 16" xfId="6516"/>
    <cellStyle name="Percent 2 6 16 2" xfId="6517"/>
    <cellStyle name="Percent 2 6 17" xfId="6518"/>
    <cellStyle name="Percent 2 6 2" xfId="6519"/>
    <cellStyle name="Percent 2 6 2 2" xfId="6520"/>
    <cellStyle name="Percent 2 6 2 3" xfId="6521"/>
    <cellStyle name="Percent 2 6 3" xfId="6522"/>
    <cellStyle name="Percent 2 6 3 2" xfId="6523"/>
    <cellStyle name="Percent 2 6 3 3" xfId="6524"/>
    <cellStyle name="Percent 2 6 4" xfId="6525"/>
    <cellStyle name="Percent 2 6 4 2" xfId="6526"/>
    <cellStyle name="Percent 2 6 4 3" xfId="6527"/>
    <cellStyle name="Percent 2 6 5" xfId="6528"/>
    <cellStyle name="Percent 2 6 5 2" xfId="6529"/>
    <cellStyle name="Percent 2 6 5 3" xfId="6530"/>
    <cellStyle name="Percent 2 6 6" xfId="6531"/>
    <cellStyle name="Percent 2 6 6 2" xfId="6532"/>
    <cellStyle name="Percent 2 6 6 3" xfId="6533"/>
    <cellStyle name="Percent 2 6 7" xfId="6534"/>
    <cellStyle name="Percent 2 6 7 2" xfId="6535"/>
    <cellStyle name="Percent 2 6 7 3" xfId="6536"/>
    <cellStyle name="Percent 2 6 8" xfId="6537"/>
    <cellStyle name="Percent 2 6 8 2" xfId="6538"/>
    <cellStyle name="Percent 2 6 8 3" xfId="6539"/>
    <cellStyle name="Percent 2 6 9" xfId="6540"/>
    <cellStyle name="Percent 2 6 9 2" xfId="6541"/>
    <cellStyle name="Percent 2 7" xfId="6542"/>
    <cellStyle name="Percent 2 7 10" xfId="6543"/>
    <cellStyle name="Percent 2 7 2" xfId="6544"/>
    <cellStyle name="Percent 2 7 2 2" xfId="6545"/>
    <cellStyle name="Percent 2 7 2 3" xfId="6546"/>
    <cellStyle name="Percent 2 7 3" xfId="6547"/>
    <cellStyle name="Percent 2 7 3 2" xfId="6548"/>
    <cellStyle name="Percent 2 7 3 3" xfId="6549"/>
    <cellStyle name="Percent 2 7 4" xfId="6550"/>
    <cellStyle name="Percent 2 7 4 2" xfId="6551"/>
    <cellStyle name="Percent 2 7 4 3" xfId="6552"/>
    <cellStyle name="Percent 2 7 5" xfId="6553"/>
    <cellStyle name="Percent 2 7 5 2" xfId="6554"/>
    <cellStyle name="Percent 2 7 5 3" xfId="6555"/>
    <cellStyle name="Percent 2 7 6" xfId="6556"/>
    <cellStyle name="Percent 2 7 6 2" xfId="6557"/>
    <cellStyle name="Percent 2 7 6 3" xfId="6558"/>
    <cellStyle name="Percent 2 7 7" xfId="6559"/>
    <cellStyle name="Percent 2 7 7 2" xfId="6560"/>
    <cellStyle name="Percent 2 7 7 3" xfId="6561"/>
    <cellStyle name="Percent 2 7 8" xfId="6562"/>
    <cellStyle name="Percent 2 7 8 2" xfId="6563"/>
    <cellStyle name="Percent 2 7 8 3" xfId="6564"/>
    <cellStyle name="Percent 2 7 9" xfId="6565"/>
    <cellStyle name="Percent 2 8" xfId="6566"/>
    <cellStyle name="Percent 2 8 10" xfId="6567"/>
    <cellStyle name="Percent 2 8 2" xfId="6568"/>
    <cellStyle name="Percent 2 8 2 2" xfId="6569"/>
    <cellStyle name="Percent 2 8 2 3" xfId="6570"/>
    <cellStyle name="Percent 2 8 3" xfId="6571"/>
    <cellStyle name="Percent 2 8 3 2" xfId="6572"/>
    <cellStyle name="Percent 2 8 3 3" xfId="6573"/>
    <cellStyle name="Percent 2 8 4" xfId="6574"/>
    <cellStyle name="Percent 2 8 4 2" xfId="6575"/>
    <cellStyle name="Percent 2 8 4 3" xfId="6576"/>
    <cellStyle name="Percent 2 8 5" xfId="6577"/>
    <cellStyle name="Percent 2 8 5 2" xfId="6578"/>
    <cellStyle name="Percent 2 8 5 3" xfId="6579"/>
    <cellStyle name="Percent 2 8 6" xfId="6580"/>
    <cellStyle name="Percent 2 8 6 2" xfId="6581"/>
    <cellStyle name="Percent 2 8 6 3" xfId="6582"/>
    <cellStyle name="Percent 2 8 7" xfId="6583"/>
    <cellStyle name="Percent 2 8 7 2" xfId="6584"/>
    <cellStyle name="Percent 2 8 7 3" xfId="6585"/>
    <cellStyle name="Percent 2 8 8" xfId="6586"/>
    <cellStyle name="Percent 2 8 8 2" xfId="6587"/>
    <cellStyle name="Percent 2 8 8 3" xfId="6588"/>
    <cellStyle name="Percent 2 8 9" xfId="6589"/>
    <cellStyle name="Percent 2 9" xfId="6590"/>
    <cellStyle name="Percent 2 9 10" xfId="6591"/>
    <cellStyle name="Percent 2 9 2" xfId="6592"/>
    <cellStyle name="Percent 2 9 2 2" xfId="6593"/>
    <cellStyle name="Percent 2 9 2 3" xfId="6594"/>
    <cellStyle name="Percent 2 9 3" xfId="6595"/>
    <cellStyle name="Percent 2 9 3 2" xfId="6596"/>
    <cellStyle name="Percent 2 9 3 3" xfId="6597"/>
    <cellStyle name="Percent 2 9 4" xfId="6598"/>
    <cellStyle name="Percent 2 9 4 2" xfId="6599"/>
    <cellStyle name="Percent 2 9 4 3" xfId="6600"/>
    <cellStyle name="Percent 2 9 5" xfId="6601"/>
    <cellStyle name="Percent 2 9 5 2" xfId="6602"/>
    <cellStyle name="Percent 2 9 5 3" xfId="6603"/>
    <cellStyle name="Percent 2 9 6" xfId="6604"/>
    <cellStyle name="Percent 2 9 6 2" xfId="6605"/>
    <cellStyle name="Percent 2 9 6 3" xfId="6606"/>
    <cellStyle name="Percent 2 9 7" xfId="6607"/>
    <cellStyle name="Percent 2 9 7 2" xfId="6608"/>
    <cellStyle name="Percent 2 9 7 3" xfId="6609"/>
    <cellStyle name="Percent 2 9 8" xfId="6610"/>
    <cellStyle name="Percent 2 9 8 2" xfId="6611"/>
    <cellStyle name="Percent 2 9 8 3" xfId="6612"/>
    <cellStyle name="Percent 2 9 9" xfId="6613"/>
    <cellStyle name="Percent 20" xfId="6614"/>
    <cellStyle name="Percent 20 2" xfId="6615"/>
    <cellStyle name="Percent 20 2 2" xfId="6616"/>
    <cellStyle name="Percent 20 3" xfId="6617"/>
    <cellStyle name="Percent 20 3 2" xfId="6618"/>
    <cellStyle name="Percent 20 4" xfId="6619"/>
    <cellStyle name="Percent 20 4 2" xfId="6620"/>
    <cellStyle name="Percent 20 5" xfId="6621"/>
    <cellStyle name="Percent 20 5 2" xfId="6622"/>
    <cellStyle name="Percent 20 6" xfId="6623"/>
    <cellStyle name="Percent 20 6 2" xfId="6624"/>
    <cellStyle name="Percent 20 7" xfId="6625"/>
    <cellStyle name="Percent 20 7 2" xfId="6626"/>
    <cellStyle name="Percent 20 7 2 2" xfId="6627"/>
    <cellStyle name="Percent 20 7 3" xfId="6628"/>
    <cellStyle name="Percent 20 7 3 2" xfId="6629"/>
    <cellStyle name="Percent 20 7 4" xfId="6630"/>
    <cellStyle name="Percent 20 8" xfId="6631"/>
    <cellStyle name="Percent 21" xfId="6632"/>
    <cellStyle name="Percent 21 2" xfId="6633"/>
    <cellStyle name="Percent 21 2 2" xfId="6634"/>
    <cellStyle name="Percent 21 3" xfId="6635"/>
    <cellStyle name="Percent 21 3 2" xfId="6636"/>
    <cellStyle name="Percent 21 4" xfId="6637"/>
    <cellStyle name="Percent 21 4 2" xfId="6638"/>
    <cellStyle name="Percent 21 5" xfId="6639"/>
    <cellStyle name="Percent 21 5 2" xfId="6640"/>
    <cellStyle name="Percent 21 6" xfId="6641"/>
    <cellStyle name="Percent 21 6 2" xfId="6642"/>
    <cellStyle name="Percent 21 7" xfId="6643"/>
    <cellStyle name="Percent 21 7 2" xfId="6644"/>
    <cellStyle name="Percent 21 7 2 2" xfId="6645"/>
    <cellStyle name="Percent 21 7 3" xfId="6646"/>
    <cellStyle name="Percent 21 7 3 2" xfId="6647"/>
    <cellStyle name="Percent 21 7 4" xfId="6648"/>
    <cellStyle name="Percent 21 8" xfId="6649"/>
    <cellStyle name="Percent 22" xfId="6650"/>
    <cellStyle name="Percent 22 2" xfId="6651"/>
    <cellStyle name="Percent 22 2 2" xfId="6652"/>
    <cellStyle name="Percent 22 3" xfId="6653"/>
    <cellStyle name="Percent 22 3 2" xfId="6654"/>
    <cellStyle name="Percent 22 4" xfId="6655"/>
    <cellStyle name="Percent 22 4 2" xfId="6656"/>
    <cellStyle name="Percent 22 5" xfId="6657"/>
    <cellStyle name="Percent 22 5 2" xfId="6658"/>
    <cellStyle name="Percent 22 6" xfId="6659"/>
    <cellStyle name="Percent 22 6 2" xfId="6660"/>
    <cellStyle name="Percent 22 7" xfId="6661"/>
    <cellStyle name="Percent 22 7 2" xfId="6662"/>
    <cellStyle name="Percent 22 7 2 2" xfId="6663"/>
    <cellStyle name="Percent 22 7 3" xfId="6664"/>
    <cellStyle name="Percent 22 7 3 2" xfId="6665"/>
    <cellStyle name="Percent 22 7 4" xfId="6666"/>
    <cellStyle name="Percent 22 8" xfId="6667"/>
    <cellStyle name="Percent 23" xfId="6668"/>
    <cellStyle name="Percent 23 2" xfId="6669"/>
    <cellStyle name="Percent 23 2 2" xfId="6670"/>
    <cellStyle name="Percent 23 3" xfId="6671"/>
    <cellStyle name="Percent 23 3 2" xfId="6672"/>
    <cellStyle name="Percent 23 4" xfId="6673"/>
    <cellStyle name="Percent 23 4 2" xfId="6674"/>
    <cellStyle name="Percent 23 5" xfId="6675"/>
    <cellStyle name="Percent 23 5 2" xfId="6676"/>
    <cellStyle name="Percent 23 6" xfId="6677"/>
    <cellStyle name="Percent 23 6 2" xfId="6678"/>
    <cellStyle name="Percent 23 7" xfId="6679"/>
    <cellStyle name="Percent 23 7 2" xfId="6680"/>
    <cellStyle name="Percent 23 7 2 2" xfId="6681"/>
    <cellStyle name="Percent 23 7 3" xfId="6682"/>
    <cellStyle name="Percent 23 7 3 2" xfId="6683"/>
    <cellStyle name="Percent 23 7 4" xfId="6684"/>
    <cellStyle name="Percent 23 8" xfId="6685"/>
    <cellStyle name="Percent 24" xfId="6686"/>
    <cellStyle name="Percent 24 2" xfId="6687"/>
    <cellStyle name="Percent 24 2 2" xfId="6688"/>
    <cellStyle name="Percent 24 3" xfId="6689"/>
    <cellStyle name="Percent 24 3 2" xfId="6690"/>
    <cellStyle name="Percent 24 4" xfId="6691"/>
    <cellStyle name="Percent 24 4 2" xfId="6692"/>
    <cellStyle name="Percent 24 5" xfId="6693"/>
    <cellStyle name="Percent 24 5 2" xfId="6694"/>
    <cellStyle name="Percent 24 6" xfId="6695"/>
    <cellStyle name="Percent 24 6 2" xfId="6696"/>
    <cellStyle name="Percent 24 7" xfId="6697"/>
    <cellStyle name="Percent 24 7 2" xfId="6698"/>
    <cellStyle name="Percent 24 7 2 2" xfId="6699"/>
    <cellStyle name="Percent 24 7 3" xfId="6700"/>
    <cellStyle name="Percent 24 7 3 2" xfId="6701"/>
    <cellStyle name="Percent 24 7 4" xfId="6702"/>
    <cellStyle name="Percent 24 8" xfId="6703"/>
    <cellStyle name="Percent 24 8 2" xfId="6704"/>
    <cellStyle name="Percent 24 9" xfId="6705"/>
    <cellStyle name="Percent 25" xfId="6706"/>
    <cellStyle name="Percent 25 2" xfId="6707"/>
    <cellStyle name="Percent 25 2 2" xfId="6708"/>
    <cellStyle name="Percent 25 3" xfId="6709"/>
    <cellStyle name="Percent 25 3 2" xfId="6710"/>
    <cellStyle name="Percent 25 4" xfId="6711"/>
    <cellStyle name="Percent 25 4 2" xfId="6712"/>
    <cellStyle name="Percent 25 5" xfId="6713"/>
    <cellStyle name="Percent 25 5 2" xfId="6714"/>
    <cellStyle name="Percent 25 6" xfId="6715"/>
    <cellStyle name="Percent 25 6 2" xfId="6716"/>
    <cellStyle name="Percent 25 7" xfId="6717"/>
    <cellStyle name="Percent 25 7 2" xfId="6718"/>
    <cellStyle name="Percent 25 7 2 2" xfId="6719"/>
    <cellStyle name="Percent 25 7 3" xfId="6720"/>
    <cellStyle name="Percent 25 7 3 2" xfId="6721"/>
    <cellStyle name="Percent 25 7 4" xfId="6722"/>
    <cellStyle name="Percent 25 8" xfId="6723"/>
    <cellStyle name="Percent 26" xfId="6724"/>
    <cellStyle name="Percent 26 2" xfId="6725"/>
    <cellStyle name="Percent 26 2 2" xfId="6726"/>
    <cellStyle name="Percent 26 3" xfId="6727"/>
    <cellStyle name="Percent 26 3 2" xfId="6728"/>
    <cellStyle name="Percent 26 4" xfId="6729"/>
    <cellStyle name="Percent 26 4 2" xfId="6730"/>
    <cellStyle name="Percent 26 5" xfId="6731"/>
    <cellStyle name="Percent 26 5 2" xfId="6732"/>
    <cellStyle name="Percent 26 6" xfId="6733"/>
    <cellStyle name="Percent 26 6 2" xfId="6734"/>
    <cellStyle name="Percent 26 7" xfId="6735"/>
    <cellStyle name="Percent 26 7 2" xfId="6736"/>
    <cellStyle name="Percent 26 7 2 2" xfId="6737"/>
    <cellStyle name="Percent 26 7 3" xfId="6738"/>
    <cellStyle name="Percent 26 7 3 2" xfId="6739"/>
    <cellStyle name="Percent 26 7 4" xfId="6740"/>
    <cellStyle name="Percent 26 8" xfId="6741"/>
    <cellStyle name="Percent 27" xfId="6742"/>
    <cellStyle name="Percent 27 2" xfId="6743"/>
    <cellStyle name="Percent 28" xfId="6744"/>
    <cellStyle name="Percent 28 2" xfId="6745"/>
    <cellStyle name="Percent 28 2 2" xfId="6746"/>
    <cellStyle name="Percent 28 3" xfId="6747"/>
    <cellStyle name="Percent 3" xfId="6748"/>
    <cellStyle name="Percent 3 10" xfId="6749"/>
    <cellStyle name="Percent 3 10 10" xfId="6750"/>
    <cellStyle name="Percent 3 10 10 2" xfId="6751"/>
    <cellStyle name="Percent 3 10 11" xfId="6752"/>
    <cellStyle name="Percent 3 10 11 2" xfId="6753"/>
    <cellStyle name="Percent 3 10 12" xfId="6754"/>
    <cellStyle name="Percent 3 10 12 2" xfId="6755"/>
    <cellStyle name="Percent 3 10 13" xfId="6756"/>
    <cellStyle name="Percent 3 10 13 2" xfId="6757"/>
    <cellStyle name="Percent 3 10 14" xfId="6758"/>
    <cellStyle name="Percent 3 10 14 2" xfId="6759"/>
    <cellStyle name="Percent 3 10 15" xfId="6760"/>
    <cellStyle name="Percent 3 10 15 2" xfId="6761"/>
    <cellStyle name="Percent 3 10 16" xfId="6762"/>
    <cellStyle name="Percent 3 10 2" xfId="6763"/>
    <cellStyle name="Percent 3 10 2 2" xfId="6764"/>
    <cellStyle name="Percent 3 10 3" xfId="6765"/>
    <cellStyle name="Percent 3 10 3 2" xfId="6766"/>
    <cellStyle name="Percent 3 10 4" xfId="6767"/>
    <cellStyle name="Percent 3 10 4 2" xfId="6768"/>
    <cellStyle name="Percent 3 10 5" xfId="6769"/>
    <cellStyle name="Percent 3 10 5 2" xfId="6770"/>
    <cellStyle name="Percent 3 10 6" xfId="6771"/>
    <cellStyle name="Percent 3 10 6 2" xfId="6772"/>
    <cellStyle name="Percent 3 10 7" xfId="6773"/>
    <cellStyle name="Percent 3 10 7 2" xfId="6774"/>
    <cellStyle name="Percent 3 10 8" xfId="6775"/>
    <cellStyle name="Percent 3 10 8 2" xfId="6776"/>
    <cellStyle name="Percent 3 10 9" xfId="6777"/>
    <cellStyle name="Percent 3 10 9 2" xfId="6778"/>
    <cellStyle name="Percent 3 11" xfId="6779"/>
    <cellStyle name="Percent 3 11 2" xfId="6780"/>
    <cellStyle name="Percent 3 12" xfId="6781"/>
    <cellStyle name="Percent 3 12 2" xfId="6782"/>
    <cellStyle name="Percent 3 13" xfId="6783"/>
    <cellStyle name="Percent 3 13 2" xfId="6784"/>
    <cellStyle name="Percent 3 14" xfId="6785"/>
    <cellStyle name="Percent 3 14 2" xfId="6786"/>
    <cellStyle name="Percent 3 15" xfId="6787"/>
    <cellStyle name="Percent 3 15 2" xfId="6788"/>
    <cellStyle name="Percent 3 16" xfId="6789"/>
    <cellStyle name="Percent 3 16 2" xfId="6790"/>
    <cellStyle name="Percent 3 17" xfId="6791"/>
    <cellStyle name="Percent 3 17 2" xfId="6792"/>
    <cellStyle name="Percent 3 18" xfId="6793"/>
    <cellStyle name="Percent 3 18 2" xfId="6794"/>
    <cellStyle name="Percent 3 19" xfId="6795"/>
    <cellStyle name="Percent 3 19 2" xfId="6796"/>
    <cellStyle name="Percent 3 2" xfId="6797"/>
    <cellStyle name="Percent 3 2 10" xfId="6798"/>
    <cellStyle name="Percent 3 2 10 2" xfId="6799"/>
    <cellStyle name="Percent 3 2 11" xfId="6800"/>
    <cellStyle name="Percent 3 2 11 2" xfId="6801"/>
    <cellStyle name="Percent 3 2 12" xfId="6802"/>
    <cellStyle name="Percent 3 2 12 2" xfId="6803"/>
    <cellStyle name="Percent 3 2 13" xfId="6804"/>
    <cellStyle name="Percent 3 2 13 2" xfId="6805"/>
    <cellStyle name="Percent 3 2 14" xfId="6806"/>
    <cellStyle name="Percent 3 2 14 2" xfId="6807"/>
    <cellStyle name="Percent 3 2 15" xfId="6808"/>
    <cellStyle name="Percent 3 2 15 2" xfId="6809"/>
    <cellStyle name="Percent 3 2 16" xfId="6810"/>
    <cellStyle name="Percent 3 2 16 2" xfId="6811"/>
    <cellStyle name="Percent 3 2 17" xfId="6812"/>
    <cellStyle name="Percent 3 2 17 2" xfId="6813"/>
    <cellStyle name="Percent 3 2 18" xfId="6814"/>
    <cellStyle name="Percent 3 2 18 2" xfId="6815"/>
    <cellStyle name="Percent 3 2 2" xfId="6816"/>
    <cellStyle name="Percent 3 2 2 2" xfId="6817"/>
    <cellStyle name="Percent 3 2 2 2 2" xfId="6818"/>
    <cellStyle name="Percent 3 2 2 2 2 2" xfId="6819"/>
    <cellStyle name="Percent 3 2 2 2 3" xfId="6820"/>
    <cellStyle name="Percent 3 2 2 2 3 2" xfId="6821"/>
    <cellStyle name="Percent 3 2 2 2 4" xfId="6822"/>
    <cellStyle name="Percent 3 2 2 3" xfId="6823"/>
    <cellStyle name="Percent 3 2 2 3 2" xfId="6824"/>
    <cellStyle name="Percent 3 2 2 4" xfId="6825"/>
    <cellStyle name="Percent 3 2 2 4 2" xfId="6826"/>
    <cellStyle name="Percent 3 2 3" xfId="6827"/>
    <cellStyle name="Percent 3 2 3 2" xfId="6828"/>
    <cellStyle name="Percent 3 2 3 2 2" xfId="6829"/>
    <cellStyle name="Percent 3 2 3 3" xfId="6830"/>
    <cellStyle name="Percent 3 2 3 3 2" xfId="6831"/>
    <cellStyle name="Percent 3 2 3 4" xfId="6832"/>
    <cellStyle name="Percent 3 2 3 4 2" xfId="6833"/>
    <cellStyle name="Percent 3 2 4" xfId="6834"/>
    <cellStyle name="Percent 3 2 4 2" xfId="6835"/>
    <cellStyle name="Percent 3 2 5" xfId="6836"/>
    <cellStyle name="Percent 3 2 5 2" xfId="6837"/>
    <cellStyle name="Percent 3 2 6" xfId="6838"/>
    <cellStyle name="Percent 3 2 6 2" xfId="6839"/>
    <cellStyle name="Percent 3 2 7" xfId="6840"/>
    <cellStyle name="Percent 3 2 7 2" xfId="6841"/>
    <cellStyle name="Percent 3 2 8" xfId="6842"/>
    <cellStyle name="Percent 3 2 8 2" xfId="6843"/>
    <cellStyle name="Percent 3 2 9" xfId="6844"/>
    <cellStyle name="Percent 3 2 9 2" xfId="6845"/>
    <cellStyle name="Percent 3 20" xfId="6846"/>
    <cellStyle name="Percent 3 20 2" xfId="6847"/>
    <cellStyle name="Percent 3 21" xfId="6848"/>
    <cellStyle name="Percent 3 21 2" xfId="6849"/>
    <cellStyle name="Percent 3 22" xfId="6850"/>
    <cellStyle name="Percent 3 22 2" xfId="6851"/>
    <cellStyle name="Percent 3 23" xfId="6852"/>
    <cellStyle name="Percent 3 23 2" xfId="6853"/>
    <cellStyle name="Percent 3 24" xfId="6854"/>
    <cellStyle name="Percent 3 24 2" xfId="6855"/>
    <cellStyle name="Percent 3 25" xfId="6856"/>
    <cellStyle name="Percent 3 25 2" xfId="6857"/>
    <cellStyle name="Percent 3 26" xfId="6858"/>
    <cellStyle name="Percent 3 26 2" xfId="6859"/>
    <cellStyle name="Percent 3 27" xfId="6860"/>
    <cellStyle name="Percent 3 27 2" xfId="6861"/>
    <cellStyle name="Percent 3 28" xfId="6862"/>
    <cellStyle name="Percent 3 28 2" xfId="6863"/>
    <cellStyle name="Percent 3 29" xfId="6864"/>
    <cellStyle name="Percent 3 29 2" xfId="6865"/>
    <cellStyle name="Percent 3 3" xfId="6866"/>
    <cellStyle name="Percent 3 3 10" xfId="6867"/>
    <cellStyle name="Percent 3 3 10 2" xfId="6868"/>
    <cellStyle name="Percent 3 3 11" xfId="6869"/>
    <cellStyle name="Percent 3 3 11 2" xfId="6870"/>
    <cellStyle name="Percent 3 3 12" xfId="6871"/>
    <cellStyle name="Percent 3 3 12 2" xfId="6872"/>
    <cellStyle name="Percent 3 3 13" xfId="6873"/>
    <cellStyle name="Percent 3 3 13 2" xfId="6874"/>
    <cellStyle name="Percent 3 3 14" xfId="6875"/>
    <cellStyle name="Percent 3 3 14 2" xfId="6876"/>
    <cellStyle name="Percent 3 3 15" xfId="6877"/>
    <cellStyle name="Percent 3 3 15 2" xfId="6878"/>
    <cellStyle name="Percent 3 3 16" xfId="6879"/>
    <cellStyle name="Percent 3 3 16 2" xfId="6880"/>
    <cellStyle name="Percent 3 3 2" xfId="6881"/>
    <cellStyle name="Percent 3 3 2 2" xfId="6882"/>
    <cellStyle name="Percent 3 3 2 2 2" xfId="6883"/>
    <cellStyle name="Percent 3 3 3" xfId="6884"/>
    <cellStyle name="Percent 3 3 3 2" xfId="6885"/>
    <cellStyle name="Percent 3 3 3 2 2" xfId="6886"/>
    <cellStyle name="Percent 3 3 3 2 2 2" xfId="6887"/>
    <cellStyle name="Percent 3 3 3 3" xfId="6888"/>
    <cellStyle name="Percent 3 3 3 3 2" xfId="6889"/>
    <cellStyle name="Percent 3 3 3 3 2 2" xfId="6890"/>
    <cellStyle name="Percent 3 3 3 3 3" xfId="6891"/>
    <cellStyle name="Percent 3 3 3 3 3 2" xfId="6892"/>
    <cellStyle name="Percent 3 3 3 3 4" xfId="6893"/>
    <cellStyle name="Percent 3 3 3 3 4 2" xfId="6894"/>
    <cellStyle name="Percent 3 3 3 3 4 2 2" xfId="6895"/>
    <cellStyle name="Percent 3 3 3 3 4 3" xfId="6896"/>
    <cellStyle name="Percent 3 3 3 3 5" xfId="6897"/>
    <cellStyle name="Percent 3 3 3 4" xfId="6898"/>
    <cellStyle name="Percent 3 3 3 4 2" xfId="6899"/>
    <cellStyle name="Percent 3 3 4" xfId="6900"/>
    <cellStyle name="Percent 3 3 4 2" xfId="6901"/>
    <cellStyle name="Percent 3 3 4 2 2" xfId="6902"/>
    <cellStyle name="Percent 3 3 4 3" xfId="6903"/>
    <cellStyle name="Percent 3 3 5" xfId="6904"/>
    <cellStyle name="Percent 3 3 5 2" xfId="6905"/>
    <cellStyle name="Percent 3 3 6" xfId="6906"/>
    <cellStyle name="Percent 3 3 6 2" xfId="6907"/>
    <cellStyle name="Percent 3 3 6 2 2" xfId="6908"/>
    <cellStyle name="Percent 3 3 6 3" xfId="6909"/>
    <cellStyle name="Percent 3 3 7" xfId="6910"/>
    <cellStyle name="Percent 3 3 7 2" xfId="6911"/>
    <cellStyle name="Percent 3 3 8" xfId="6912"/>
    <cellStyle name="Percent 3 3 8 2" xfId="6913"/>
    <cellStyle name="Percent 3 3 9" xfId="6914"/>
    <cellStyle name="Percent 3 3 9 2" xfId="6915"/>
    <cellStyle name="Percent 3 30" xfId="6916"/>
    <cellStyle name="Percent 3 30 2" xfId="6917"/>
    <cellStyle name="Percent 3 4" xfId="6918"/>
    <cellStyle name="Percent 3 4 10" xfId="6919"/>
    <cellStyle name="Percent 3 4 10 2" xfId="6920"/>
    <cellStyle name="Percent 3 4 11" xfId="6921"/>
    <cellStyle name="Percent 3 4 11 2" xfId="6922"/>
    <cellStyle name="Percent 3 4 12" xfId="6923"/>
    <cellStyle name="Percent 3 4 12 2" xfId="6924"/>
    <cellStyle name="Percent 3 4 13" xfId="6925"/>
    <cellStyle name="Percent 3 4 13 2" xfId="6926"/>
    <cellStyle name="Percent 3 4 14" xfId="6927"/>
    <cellStyle name="Percent 3 4 14 2" xfId="6928"/>
    <cellStyle name="Percent 3 4 15" xfId="6929"/>
    <cellStyle name="Percent 3 4 15 2" xfId="6930"/>
    <cellStyle name="Percent 3 4 16" xfId="6931"/>
    <cellStyle name="Percent 3 4 16 2" xfId="6932"/>
    <cellStyle name="Percent 3 4 2" xfId="6933"/>
    <cellStyle name="Percent 3 4 2 2" xfId="6934"/>
    <cellStyle name="Percent 3 4 2 2 2" xfId="6935"/>
    <cellStyle name="Percent 3 4 3" xfId="6936"/>
    <cellStyle name="Percent 3 4 3 2" xfId="6937"/>
    <cellStyle name="Percent 3 4 4" xfId="6938"/>
    <cellStyle name="Percent 3 4 4 2" xfId="6939"/>
    <cellStyle name="Percent 3 4 4 2 2" xfId="6940"/>
    <cellStyle name="Percent 3 4 4 3" xfId="6941"/>
    <cellStyle name="Percent 3 4 5" xfId="6942"/>
    <cellStyle name="Percent 3 4 5 2" xfId="6943"/>
    <cellStyle name="Percent 3 4 6" xfId="6944"/>
    <cellStyle name="Percent 3 4 6 2" xfId="6945"/>
    <cellStyle name="Percent 3 4 7" xfId="6946"/>
    <cellStyle name="Percent 3 4 7 2" xfId="6947"/>
    <cellStyle name="Percent 3 4 8" xfId="6948"/>
    <cellStyle name="Percent 3 4 8 2" xfId="6949"/>
    <cellStyle name="Percent 3 4 9" xfId="6950"/>
    <cellStyle name="Percent 3 4 9 2" xfId="6951"/>
    <cellStyle name="Percent 3 5" xfId="6952"/>
    <cellStyle name="Percent 3 5 10" xfId="6953"/>
    <cellStyle name="Percent 3 5 10 2" xfId="6954"/>
    <cellStyle name="Percent 3 5 11" xfId="6955"/>
    <cellStyle name="Percent 3 5 11 2" xfId="6956"/>
    <cellStyle name="Percent 3 5 12" xfId="6957"/>
    <cellStyle name="Percent 3 5 12 2" xfId="6958"/>
    <cellStyle name="Percent 3 5 13" xfId="6959"/>
    <cellStyle name="Percent 3 5 13 2" xfId="6960"/>
    <cellStyle name="Percent 3 5 14" xfId="6961"/>
    <cellStyle name="Percent 3 5 14 2" xfId="6962"/>
    <cellStyle name="Percent 3 5 15" xfId="6963"/>
    <cellStyle name="Percent 3 5 15 2" xfId="6964"/>
    <cellStyle name="Percent 3 5 16" xfId="6965"/>
    <cellStyle name="Percent 3 5 16 2" xfId="6966"/>
    <cellStyle name="Percent 3 5 17" xfId="6967"/>
    <cellStyle name="Percent 3 5 17 2" xfId="6968"/>
    <cellStyle name="Percent 3 5 18" xfId="6969"/>
    <cellStyle name="Percent 3 5 18 2" xfId="6970"/>
    <cellStyle name="Percent 3 5 19" xfId="6971"/>
    <cellStyle name="Percent 3 5 2" xfId="6972"/>
    <cellStyle name="Percent 3 5 2 2" xfId="6973"/>
    <cellStyle name="Percent 3 5 2 3" xfId="6974"/>
    <cellStyle name="Percent 3 5 3" xfId="6975"/>
    <cellStyle name="Percent 3 5 3 2" xfId="6976"/>
    <cellStyle name="Percent 3 5 4" xfId="6977"/>
    <cellStyle name="Percent 3 5 4 2" xfId="6978"/>
    <cellStyle name="Percent 3 5 5" xfId="6979"/>
    <cellStyle name="Percent 3 5 5 2" xfId="6980"/>
    <cellStyle name="Percent 3 5 6" xfId="6981"/>
    <cellStyle name="Percent 3 5 6 2" xfId="6982"/>
    <cellStyle name="Percent 3 5 7" xfId="6983"/>
    <cellStyle name="Percent 3 5 7 2" xfId="6984"/>
    <cellStyle name="Percent 3 5 8" xfId="6985"/>
    <cellStyle name="Percent 3 5 8 2" xfId="6986"/>
    <cellStyle name="Percent 3 5 9" xfId="6987"/>
    <cellStyle name="Percent 3 5 9 2" xfId="6988"/>
    <cellStyle name="Percent 3 6" xfId="6989"/>
    <cellStyle name="Percent 3 6 10" xfId="6990"/>
    <cellStyle name="Percent 3 6 10 2" xfId="6991"/>
    <cellStyle name="Percent 3 6 11" xfId="6992"/>
    <cellStyle name="Percent 3 6 11 2" xfId="6993"/>
    <cellStyle name="Percent 3 6 12" xfId="6994"/>
    <cellStyle name="Percent 3 6 12 2" xfId="6995"/>
    <cellStyle name="Percent 3 6 13" xfId="6996"/>
    <cellStyle name="Percent 3 6 13 2" xfId="6997"/>
    <cellStyle name="Percent 3 6 14" xfId="6998"/>
    <cellStyle name="Percent 3 6 14 2" xfId="6999"/>
    <cellStyle name="Percent 3 6 15" xfId="7000"/>
    <cellStyle name="Percent 3 6 15 2" xfId="7001"/>
    <cellStyle name="Percent 3 6 16" xfId="7002"/>
    <cellStyle name="Percent 3 6 16 2" xfId="7003"/>
    <cellStyle name="Percent 3 6 2" xfId="7004"/>
    <cellStyle name="Percent 3 6 2 2" xfId="7005"/>
    <cellStyle name="Percent 3 6 2 2 2" xfId="7006"/>
    <cellStyle name="Percent 3 6 3" xfId="7007"/>
    <cellStyle name="Percent 3 6 3 2" xfId="7008"/>
    <cellStyle name="Percent 3 6 3 2 2" xfId="7009"/>
    <cellStyle name="Percent 3 6 4" xfId="7010"/>
    <cellStyle name="Percent 3 6 4 2" xfId="7011"/>
    <cellStyle name="Percent 3 6 5" xfId="7012"/>
    <cellStyle name="Percent 3 6 5 2" xfId="7013"/>
    <cellStyle name="Percent 3 6 6" xfId="7014"/>
    <cellStyle name="Percent 3 6 6 2" xfId="7015"/>
    <cellStyle name="Percent 3 6 7" xfId="7016"/>
    <cellStyle name="Percent 3 6 7 2" xfId="7017"/>
    <cellStyle name="Percent 3 6 8" xfId="7018"/>
    <cellStyle name="Percent 3 6 8 2" xfId="7019"/>
    <cellStyle name="Percent 3 6 9" xfId="7020"/>
    <cellStyle name="Percent 3 6 9 2" xfId="7021"/>
    <cellStyle name="Percent 3 7" xfId="7022"/>
    <cellStyle name="Percent 3 7 10" xfId="7023"/>
    <cellStyle name="Percent 3 7 10 2" xfId="7024"/>
    <cellStyle name="Percent 3 7 11" xfId="7025"/>
    <cellStyle name="Percent 3 7 11 2" xfId="7026"/>
    <cellStyle name="Percent 3 7 12" xfId="7027"/>
    <cellStyle name="Percent 3 7 12 2" xfId="7028"/>
    <cellStyle name="Percent 3 7 13" xfId="7029"/>
    <cellStyle name="Percent 3 7 13 2" xfId="7030"/>
    <cellStyle name="Percent 3 7 14" xfId="7031"/>
    <cellStyle name="Percent 3 7 14 2" xfId="7032"/>
    <cellStyle name="Percent 3 7 15" xfId="7033"/>
    <cellStyle name="Percent 3 7 15 2" xfId="7034"/>
    <cellStyle name="Percent 3 7 16" xfId="7035"/>
    <cellStyle name="Percent 3 7 16 2" xfId="7036"/>
    <cellStyle name="Percent 3 7 17" xfId="7037"/>
    <cellStyle name="Percent 3 7 2" xfId="7038"/>
    <cellStyle name="Percent 3 7 2 2" xfId="7039"/>
    <cellStyle name="Percent 3 7 3" xfId="7040"/>
    <cellStyle name="Percent 3 7 3 2" xfId="7041"/>
    <cellStyle name="Percent 3 7 4" xfId="7042"/>
    <cellStyle name="Percent 3 7 4 2" xfId="7043"/>
    <cellStyle name="Percent 3 7 5" xfId="7044"/>
    <cellStyle name="Percent 3 7 5 2" xfId="7045"/>
    <cellStyle name="Percent 3 7 6" xfId="7046"/>
    <cellStyle name="Percent 3 7 6 2" xfId="7047"/>
    <cellStyle name="Percent 3 7 7" xfId="7048"/>
    <cellStyle name="Percent 3 7 7 2" xfId="7049"/>
    <cellStyle name="Percent 3 7 8" xfId="7050"/>
    <cellStyle name="Percent 3 7 8 2" xfId="7051"/>
    <cellStyle name="Percent 3 7 9" xfId="7052"/>
    <cellStyle name="Percent 3 7 9 2" xfId="7053"/>
    <cellStyle name="Percent 3 8" xfId="7054"/>
    <cellStyle name="Percent 3 8 10" xfId="7055"/>
    <cellStyle name="Percent 3 8 10 2" xfId="7056"/>
    <cellStyle name="Percent 3 8 11" xfId="7057"/>
    <cellStyle name="Percent 3 8 11 2" xfId="7058"/>
    <cellStyle name="Percent 3 8 12" xfId="7059"/>
    <cellStyle name="Percent 3 8 12 2" xfId="7060"/>
    <cellStyle name="Percent 3 8 13" xfId="7061"/>
    <cellStyle name="Percent 3 8 13 2" xfId="7062"/>
    <cellStyle name="Percent 3 8 14" xfId="7063"/>
    <cellStyle name="Percent 3 8 14 2" xfId="7064"/>
    <cellStyle name="Percent 3 8 15" xfId="7065"/>
    <cellStyle name="Percent 3 8 15 2" xfId="7066"/>
    <cellStyle name="Percent 3 8 16" xfId="7067"/>
    <cellStyle name="Percent 3 8 17" xfId="7068"/>
    <cellStyle name="Percent 3 8 2" xfId="7069"/>
    <cellStyle name="Percent 3 8 2 2" xfId="7070"/>
    <cellStyle name="Percent 3 8 3" xfId="7071"/>
    <cellStyle name="Percent 3 8 3 2" xfId="7072"/>
    <cellStyle name="Percent 3 8 4" xfId="7073"/>
    <cellStyle name="Percent 3 8 4 2" xfId="7074"/>
    <cellStyle name="Percent 3 8 5" xfId="7075"/>
    <cellStyle name="Percent 3 8 5 2" xfId="7076"/>
    <cellStyle name="Percent 3 8 6" xfId="7077"/>
    <cellStyle name="Percent 3 8 6 2" xfId="7078"/>
    <cellStyle name="Percent 3 8 7" xfId="7079"/>
    <cellStyle name="Percent 3 8 7 2" xfId="7080"/>
    <cellStyle name="Percent 3 8 8" xfId="7081"/>
    <cellStyle name="Percent 3 8 8 2" xfId="7082"/>
    <cellStyle name="Percent 3 8 9" xfId="7083"/>
    <cellStyle name="Percent 3 8 9 2" xfId="7084"/>
    <cellStyle name="Percent 3 9" xfId="7085"/>
    <cellStyle name="Percent 3 9 10" xfId="7086"/>
    <cellStyle name="Percent 3 9 10 2" xfId="7087"/>
    <cellStyle name="Percent 3 9 11" xfId="7088"/>
    <cellStyle name="Percent 3 9 11 2" xfId="7089"/>
    <cellStyle name="Percent 3 9 12" xfId="7090"/>
    <cellStyle name="Percent 3 9 12 2" xfId="7091"/>
    <cellStyle name="Percent 3 9 13" xfId="7092"/>
    <cellStyle name="Percent 3 9 13 2" xfId="7093"/>
    <cellStyle name="Percent 3 9 14" xfId="7094"/>
    <cellStyle name="Percent 3 9 14 2" xfId="7095"/>
    <cellStyle name="Percent 3 9 15" xfId="7096"/>
    <cellStyle name="Percent 3 9 15 2" xfId="7097"/>
    <cellStyle name="Percent 3 9 16" xfId="7098"/>
    <cellStyle name="Percent 3 9 2" xfId="7099"/>
    <cellStyle name="Percent 3 9 2 2" xfId="7100"/>
    <cellStyle name="Percent 3 9 3" xfId="7101"/>
    <cellStyle name="Percent 3 9 3 2" xfId="7102"/>
    <cellStyle name="Percent 3 9 4" xfId="7103"/>
    <cellStyle name="Percent 3 9 4 2" xfId="7104"/>
    <cellStyle name="Percent 3 9 5" xfId="7105"/>
    <cellStyle name="Percent 3 9 5 2" xfId="7106"/>
    <cellStyle name="Percent 3 9 6" xfId="7107"/>
    <cellStyle name="Percent 3 9 6 2" xfId="7108"/>
    <cellStyle name="Percent 3 9 7" xfId="7109"/>
    <cellStyle name="Percent 3 9 7 2" xfId="7110"/>
    <cellStyle name="Percent 3 9 8" xfId="7111"/>
    <cellStyle name="Percent 3 9 8 2" xfId="7112"/>
    <cellStyle name="Percent 3 9 9" xfId="7113"/>
    <cellStyle name="Percent 3 9 9 2" xfId="7114"/>
    <cellStyle name="Percent 31" xfId="7115"/>
    <cellStyle name="Percent 31 2" xfId="7116"/>
    <cellStyle name="Percent 4" xfId="7117"/>
    <cellStyle name="Percent 4 10" xfId="7118"/>
    <cellStyle name="Percent 4 10 2" xfId="7119"/>
    <cellStyle name="Percent 4 10 3" xfId="7120"/>
    <cellStyle name="Percent 4 11" xfId="7121"/>
    <cellStyle name="Percent 4 11 2" xfId="7122"/>
    <cellStyle name="Percent 4 11 3" xfId="7123"/>
    <cellStyle name="Percent 4 12" xfId="7124"/>
    <cellStyle name="Percent 4 12 2" xfId="7125"/>
    <cellStyle name="Percent 4 12 3" xfId="7126"/>
    <cellStyle name="Percent 4 13" xfId="7127"/>
    <cellStyle name="Percent 4 13 2" xfId="7128"/>
    <cellStyle name="Percent 4 13 3" xfId="7129"/>
    <cellStyle name="Percent 4 14" xfId="7130"/>
    <cellStyle name="Percent 4 14 2" xfId="7131"/>
    <cellStyle name="Percent 4 14 3" xfId="7132"/>
    <cellStyle name="Percent 4 15" xfId="7133"/>
    <cellStyle name="Percent 4 15 2" xfId="7134"/>
    <cellStyle name="Percent 4 16" xfId="7135"/>
    <cellStyle name="Percent 4 16 2" xfId="7136"/>
    <cellStyle name="Percent 4 16 2 2" xfId="7137"/>
    <cellStyle name="Percent 4 16 3" xfId="7138"/>
    <cellStyle name="Percent 4 17" xfId="7139"/>
    <cellStyle name="Percent 4 17 2" xfId="7140"/>
    <cellStyle name="Percent 4 18" xfId="7141"/>
    <cellStyle name="Percent 4 18 2" xfId="7142"/>
    <cellStyle name="Percent 4 18 2 2" xfId="7143"/>
    <cellStyle name="Percent 4 18 3" xfId="7144"/>
    <cellStyle name="Percent 4 19" xfId="7145"/>
    <cellStyle name="Percent 4 19 2" xfId="7146"/>
    <cellStyle name="Percent 4 2" xfId="7147"/>
    <cellStyle name="Percent 4 2 10" xfId="7148"/>
    <cellStyle name="Percent 4 2 10 2" xfId="7149"/>
    <cellStyle name="Percent 4 2 2" xfId="7150"/>
    <cellStyle name="Percent 4 2 2 2" xfId="7151"/>
    <cellStyle name="Percent 4 2 2 2 2" xfId="7152"/>
    <cellStyle name="Percent 4 2 3" xfId="7153"/>
    <cellStyle name="Percent 4 2 3 2" xfId="7154"/>
    <cellStyle name="Percent 4 2 3 3" xfId="7155"/>
    <cellStyle name="Percent 4 2 4" xfId="7156"/>
    <cellStyle name="Percent 4 2 4 2" xfId="7157"/>
    <cellStyle name="Percent 4 2 4 2 2" xfId="7158"/>
    <cellStyle name="Percent 4 2 4 3" xfId="7159"/>
    <cellStyle name="Percent 4 2 4 3 2" xfId="7160"/>
    <cellStyle name="Percent 4 2 4 4" xfId="7161"/>
    <cellStyle name="Percent 4 2 4 5" xfId="7162"/>
    <cellStyle name="Percent 4 2 5" xfId="7163"/>
    <cellStyle name="Percent 4 2 5 2" xfId="7164"/>
    <cellStyle name="Percent 4 2 5 3" xfId="7165"/>
    <cellStyle name="Percent 4 2 6" xfId="7166"/>
    <cellStyle name="Percent 4 2 6 2" xfId="7167"/>
    <cellStyle name="Percent 4 2 6 2 2" xfId="7168"/>
    <cellStyle name="Percent 4 2 6 3" xfId="7169"/>
    <cellStyle name="Percent 4 2 6 3 2" xfId="7170"/>
    <cellStyle name="Percent 4 2 6 4" xfId="7171"/>
    <cellStyle name="Percent 4 2 6 5" xfId="7172"/>
    <cellStyle name="Percent 4 2 7" xfId="7173"/>
    <cellStyle name="Percent 4 2 7 2" xfId="7174"/>
    <cellStyle name="Percent 4 2 7 3" xfId="7175"/>
    <cellStyle name="Percent 4 2 8" xfId="7176"/>
    <cellStyle name="Percent 4 2 8 2" xfId="7177"/>
    <cellStyle name="Percent 4 2 8 3" xfId="7178"/>
    <cellStyle name="Percent 4 2 9" xfId="7179"/>
    <cellStyle name="Percent 4 2 9 2" xfId="7180"/>
    <cellStyle name="Percent 4 20" xfId="7181"/>
    <cellStyle name="Percent 4 20 2" xfId="7182"/>
    <cellStyle name="Percent 4 21" xfId="7183"/>
    <cellStyle name="Percent 4 21 2" xfId="7184"/>
    <cellStyle name="Percent 4 22" xfId="7185"/>
    <cellStyle name="Percent 4 22 2" xfId="7186"/>
    <cellStyle name="Percent 4 23" xfId="7187"/>
    <cellStyle name="Percent 4 23 2" xfId="7188"/>
    <cellStyle name="Percent 4 24" xfId="7189"/>
    <cellStyle name="Percent 4 24 2" xfId="7190"/>
    <cellStyle name="Percent 4 25" xfId="7191"/>
    <cellStyle name="Percent 4 25 2" xfId="7192"/>
    <cellStyle name="Percent 4 26" xfId="7193"/>
    <cellStyle name="Percent 4 26 2" xfId="7194"/>
    <cellStyle name="Percent 4 27" xfId="7195"/>
    <cellStyle name="Percent 4 27 2" xfId="7196"/>
    <cellStyle name="Percent 4 28" xfId="7197"/>
    <cellStyle name="Percent 4 28 2" xfId="7198"/>
    <cellStyle name="Percent 4 29" xfId="7199"/>
    <cellStyle name="Percent 4 29 2" xfId="7200"/>
    <cellStyle name="Percent 4 29 2 2" xfId="7201"/>
    <cellStyle name="Percent 4 29 3" xfId="7202"/>
    <cellStyle name="Percent 4 29 3 2" xfId="7203"/>
    <cellStyle name="Percent 4 29 4" xfId="7204"/>
    <cellStyle name="Percent 4 3" xfId="7205"/>
    <cellStyle name="Percent 4 3 2" xfId="7206"/>
    <cellStyle name="Percent 4 3 2 2" xfId="7207"/>
    <cellStyle name="Percent 4 3 2 3" xfId="7208"/>
    <cellStyle name="Percent 4 3 3" xfId="7209"/>
    <cellStyle name="Percent 4 3 3 2" xfId="7210"/>
    <cellStyle name="Percent 4 3 3 3" xfId="7211"/>
    <cellStyle name="Percent 4 3 4" xfId="7212"/>
    <cellStyle name="Percent 4 3 4 2" xfId="7213"/>
    <cellStyle name="Percent 4 3 4 3" xfId="7214"/>
    <cellStyle name="Percent 4 3 5" xfId="7215"/>
    <cellStyle name="Percent 4 3 5 2" xfId="7216"/>
    <cellStyle name="Percent 4 3 5 3" xfId="7217"/>
    <cellStyle name="Percent 4 3 6" xfId="7218"/>
    <cellStyle name="Percent 4 3 6 2" xfId="7219"/>
    <cellStyle name="Percent 4 3 6 3" xfId="7220"/>
    <cellStyle name="Percent 4 3 7" xfId="7221"/>
    <cellStyle name="Percent 4 3 7 2" xfId="7222"/>
    <cellStyle name="Percent 4 3 7 3" xfId="7223"/>
    <cellStyle name="Percent 4 3 8" xfId="7224"/>
    <cellStyle name="Percent 4 3 8 2" xfId="7225"/>
    <cellStyle name="Percent 4 3 8 3" xfId="7226"/>
    <cellStyle name="Percent 4 3 9" xfId="7227"/>
    <cellStyle name="Percent 4 3 9 2" xfId="7228"/>
    <cellStyle name="Percent 4 30" xfId="7229"/>
    <cellStyle name="Percent 4 30 2" xfId="7230"/>
    <cellStyle name="Percent 4 31" xfId="7231"/>
    <cellStyle name="Percent 4 31 2" xfId="7232"/>
    <cellStyle name="Percent 4 32" xfId="7233"/>
    <cellStyle name="Percent 4 32 2" xfId="7234"/>
    <cellStyle name="Percent 4 4" xfId="7235"/>
    <cellStyle name="Percent 4 4 10" xfId="7236"/>
    <cellStyle name="Percent 4 4 10 2" xfId="7237"/>
    <cellStyle name="Percent 4 4 11" xfId="7238"/>
    <cellStyle name="Percent 4 4 2" xfId="7239"/>
    <cellStyle name="Percent 4 4 2 2" xfId="7240"/>
    <cellStyle name="Percent 4 4 2 3" xfId="7241"/>
    <cellStyle name="Percent 4 4 3" xfId="7242"/>
    <cellStyle name="Percent 4 4 3 2" xfId="7243"/>
    <cellStyle name="Percent 4 4 3 3" xfId="7244"/>
    <cellStyle name="Percent 4 4 4" xfId="7245"/>
    <cellStyle name="Percent 4 4 4 2" xfId="7246"/>
    <cellStyle name="Percent 4 4 4 3" xfId="7247"/>
    <cellStyle name="Percent 4 4 5" xfId="7248"/>
    <cellStyle name="Percent 4 4 5 2" xfId="7249"/>
    <cellStyle name="Percent 4 4 5 3" xfId="7250"/>
    <cellStyle name="Percent 4 4 6" xfId="7251"/>
    <cellStyle name="Percent 4 4 6 2" xfId="7252"/>
    <cellStyle name="Percent 4 4 6 3" xfId="7253"/>
    <cellStyle name="Percent 4 4 7" xfId="7254"/>
    <cellStyle name="Percent 4 4 7 2" xfId="7255"/>
    <cellStyle name="Percent 4 4 7 3" xfId="7256"/>
    <cellStyle name="Percent 4 4 8" xfId="7257"/>
    <cellStyle name="Percent 4 4 8 2" xfId="7258"/>
    <cellStyle name="Percent 4 4 8 3" xfId="7259"/>
    <cellStyle name="Percent 4 4 9" xfId="7260"/>
    <cellStyle name="Percent 4 4 9 2" xfId="7261"/>
    <cellStyle name="Percent 4 4 9 3" xfId="7262"/>
    <cellStyle name="Percent 4 5" xfId="7263"/>
    <cellStyle name="Percent 4 5 10" xfId="7264"/>
    <cellStyle name="Percent 4 5 10 2" xfId="7265"/>
    <cellStyle name="Percent 4 5 2" xfId="7266"/>
    <cellStyle name="Percent 4 5 2 2" xfId="7267"/>
    <cellStyle name="Percent 4 5 2 2 2" xfId="7268"/>
    <cellStyle name="Percent 4 5 3" xfId="7269"/>
    <cellStyle name="Percent 4 5 3 2" xfId="7270"/>
    <cellStyle name="Percent 4 5 3 3" xfId="7271"/>
    <cellStyle name="Percent 4 5 4" xfId="7272"/>
    <cellStyle name="Percent 4 5 4 2" xfId="7273"/>
    <cellStyle name="Percent 4 5 4 3" xfId="7274"/>
    <cellStyle name="Percent 4 5 5" xfId="7275"/>
    <cellStyle name="Percent 4 5 5 2" xfId="7276"/>
    <cellStyle name="Percent 4 5 5 3" xfId="7277"/>
    <cellStyle name="Percent 4 5 6" xfId="7278"/>
    <cellStyle name="Percent 4 5 6 2" xfId="7279"/>
    <cellStyle name="Percent 4 5 6 3" xfId="7280"/>
    <cellStyle name="Percent 4 5 7" xfId="7281"/>
    <cellStyle name="Percent 4 5 7 2" xfId="7282"/>
    <cellStyle name="Percent 4 5 7 3" xfId="7283"/>
    <cellStyle name="Percent 4 5 8" xfId="7284"/>
    <cellStyle name="Percent 4 5 8 2" xfId="7285"/>
    <cellStyle name="Percent 4 5 8 3" xfId="7286"/>
    <cellStyle name="Percent 4 5 9" xfId="7287"/>
    <cellStyle name="Percent 4 5 9 2" xfId="7288"/>
    <cellStyle name="Percent 4 6" xfId="7289"/>
    <cellStyle name="Percent 4 6 10" xfId="7290"/>
    <cellStyle name="Percent 4 6 2" xfId="7291"/>
    <cellStyle name="Percent 4 6 2 2" xfId="7292"/>
    <cellStyle name="Percent 4 6 2 3" xfId="7293"/>
    <cellStyle name="Percent 4 6 3" xfId="7294"/>
    <cellStyle name="Percent 4 6 3 2" xfId="7295"/>
    <cellStyle name="Percent 4 6 3 3" xfId="7296"/>
    <cellStyle name="Percent 4 6 4" xfId="7297"/>
    <cellStyle name="Percent 4 6 4 2" xfId="7298"/>
    <cellStyle name="Percent 4 6 4 3" xfId="7299"/>
    <cellStyle name="Percent 4 6 5" xfId="7300"/>
    <cellStyle name="Percent 4 6 5 2" xfId="7301"/>
    <cellStyle name="Percent 4 6 5 3" xfId="7302"/>
    <cellStyle name="Percent 4 6 6" xfId="7303"/>
    <cellStyle name="Percent 4 6 6 2" xfId="7304"/>
    <cellStyle name="Percent 4 6 6 3" xfId="7305"/>
    <cellStyle name="Percent 4 6 7" xfId="7306"/>
    <cellStyle name="Percent 4 6 7 2" xfId="7307"/>
    <cellStyle name="Percent 4 6 7 3" xfId="7308"/>
    <cellStyle name="Percent 4 6 8" xfId="7309"/>
    <cellStyle name="Percent 4 6 8 2" xfId="7310"/>
    <cellStyle name="Percent 4 6 8 3" xfId="7311"/>
    <cellStyle name="Percent 4 6 9" xfId="7312"/>
    <cellStyle name="Percent 4 7" xfId="7313"/>
    <cellStyle name="Percent 4 7 2" xfId="7314"/>
    <cellStyle name="Percent 4 7 3" xfId="7315"/>
    <cellStyle name="Percent 4 8" xfId="7316"/>
    <cellStyle name="Percent 4 8 2" xfId="7317"/>
    <cellStyle name="Percent 4 8 3" xfId="7318"/>
    <cellStyle name="Percent 4 9" xfId="7319"/>
    <cellStyle name="Percent 4 9 2" xfId="7320"/>
    <cellStyle name="Percent 4 9 3" xfId="7321"/>
    <cellStyle name="Percent 5" xfId="7322"/>
    <cellStyle name="Percent 5 10" xfId="7323"/>
    <cellStyle name="Percent 5 10 2" xfId="7324"/>
    <cellStyle name="Percent 5 11" xfId="7325"/>
    <cellStyle name="Percent 5 11 2" xfId="7326"/>
    <cellStyle name="Percent 5 11 2 2" xfId="7327"/>
    <cellStyle name="Percent 5 11 3" xfId="7328"/>
    <cellStyle name="Percent 5 12" xfId="7329"/>
    <cellStyle name="Percent 5 12 2" xfId="7330"/>
    <cellStyle name="Percent 5 2" xfId="7331"/>
    <cellStyle name="Percent 5 2 2" xfId="7332"/>
    <cellStyle name="Percent 5 2 2 2" xfId="7333"/>
    <cellStyle name="Percent 5 3" xfId="7334"/>
    <cellStyle name="Percent 5 3 2" xfId="7335"/>
    <cellStyle name="Percent 5 3 2 2" xfId="7336"/>
    <cellStyle name="Percent 5 3 3" xfId="7337"/>
    <cellStyle name="Percent 5 3 4" xfId="7338"/>
    <cellStyle name="Percent 5 4" xfId="7339"/>
    <cellStyle name="Percent 5 4 2" xfId="7340"/>
    <cellStyle name="Percent 5 4 2 2" xfId="7341"/>
    <cellStyle name="Percent 5 4 3" xfId="7342"/>
    <cellStyle name="Percent 5 4 4" xfId="7343"/>
    <cellStyle name="Percent 5 5" xfId="7344"/>
    <cellStyle name="Percent 5 5 2" xfId="7345"/>
    <cellStyle name="Percent 5 5 2 2" xfId="7346"/>
    <cellStyle name="Percent 5 5 3" xfId="7347"/>
    <cellStyle name="Percent 5 5 3 2" xfId="7348"/>
    <cellStyle name="Percent 5 5 4" xfId="7349"/>
    <cellStyle name="Percent 5 5 5" xfId="7350"/>
    <cellStyle name="Percent 5 6" xfId="7351"/>
    <cellStyle name="Percent 5 6 2" xfId="7352"/>
    <cellStyle name="Percent 5 6 3" xfId="7353"/>
    <cellStyle name="Percent 5 7" xfId="7354"/>
    <cellStyle name="Percent 5 7 2" xfId="7355"/>
    <cellStyle name="Percent 5 7 3" xfId="7356"/>
    <cellStyle name="Percent 5 8" xfId="7357"/>
    <cellStyle name="Percent 5 8 2" xfId="7358"/>
    <cellStyle name="Percent 5 8 3" xfId="7359"/>
    <cellStyle name="Percent 5 9" xfId="7360"/>
    <cellStyle name="Percent 5 9 2" xfId="7361"/>
    <cellStyle name="Percent 5 9 2 2" xfId="7362"/>
    <cellStyle name="Percent 5 9 2 2 2" xfId="7363"/>
    <cellStyle name="Percent 5 9 2 3" xfId="7364"/>
    <cellStyle name="Percent 5 9 3" xfId="7365"/>
    <cellStyle name="Percent 6" xfId="7366"/>
    <cellStyle name="Percent 6 10" xfId="7367"/>
    <cellStyle name="Percent 6 10 2" xfId="7368"/>
    <cellStyle name="Percent 6 11" xfId="7369"/>
    <cellStyle name="Percent 6 11 2" xfId="7370"/>
    <cellStyle name="Percent 6 12" xfId="7371"/>
    <cellStyle name="Percent 6 2" xfId="7372"/>
    <cellStyle name="Percent 6 2 2" xfId="7373"/>
    <cellStyle name="Percent 6 2 2 2" xfId="7374"/>
    <cellStyle name="Percent 6 2 3" xfId="7375"/>
    <cellStyle name="Percent 6 3" xfId="7376"/>
    <cellStyle name="Percent 6 3 2" xfId="7377"/>
    <cellStyle name="Percent 6 3 2 2" xfId="7378"/>
    <cellStyle name="Percent 6 3 3" xfId="7379"/>
    <cellStyle name="Percent 6 3 3 2" xfId="7380"/>
    <cellStyle name="Percent 6 3 4" xfId="7381"/>
    <cellStyle name="Percent 6 3 5" xfId="7382"/>
    <cellStyle name="Percent 6 4" xfId="7383"/>
    <cellStyle name="Percent 6 4 2" xfId="7384"/>
    <cellStyle name="Percent 6 4 3" xfId="7385"/>
    <cellStyle name="Percent 6 5" xfId="7386"/>
    <cellStyle name="Percent 6 5 2" xfId="7387"/>
    <cellStyle name="Percent 6 5 3" xfId="7388"/>
    <cellStyle name="Percent 6 6" xfId="7389"/>
    <cellStyle name="Percent 6 6 2" xfId="7390"/>
    <cellStyle name="Percent 6 6 3" xfId="7391"/>
    <cellStyle name="Percent 6 7" xfId="7392"/>
    <cellStyle name="Percent 6 7 2" xfId="7393"/>
    <cellStyle name="Percent 6 7 3" xfId="7394"/>
    <cellStyle name="Percent 6 8" xfId="7395"/>
    <cellStyle name="Percent 6 8 2" xfId="7396"/>
    <cellStyle name="Percent 6 8 3" xfId="7397"/>
    <cellStyle name="Percent 6 9" xfId="7398"/>
    <cellStyle name="Percent 6 9 2" xfId="7399"/>
    <cellStyle name="Percent 6 9 3" xfId="7400"/>
    <cellStyle name="Percent 7" xfId="7401"/>
    <cellStyle name="Percent 7 10" xfId="7402"/>
    <cellStyle name="Percent 7 10 2" xfId="7403"/>
    <cellStyle name="Percent 7 11" xfId="7404"/>
    <cellStyle name="Percent 7 11 2" xfId="7405"/>
    <cellStyle name="Percent 7 2" xfId="7406"/>
    <cellStyle name="Percent 7 2 2" xfId="7407"/>
    <cellStyle name="Percent 7 2 3" xfId="7408"/>
    <cellStyle name="Percent 7 3" xfId="7409"/>
    <cellStyle name="Percent 7 3 2" xfId="7410"/>
    <cellStyle name="Percent 7 3 3" xfId="7411"/>
    <cellStyle name="Percent 7 4" xfId="7412"/>
    <cellStyle name="Percent 7 4 2" xfId="7413"/>
    <cellStyle name="Percent 7 4 3" xfId="7414"/>
    <cellStyle name="Percent 7 5" xfId="7415"/>
    <cellStyle name="Percent 7 5 2" xfId="7416"/>
    <cellStyle name="Percent 7 5 3" xfId="7417"/>
    <cellStyle name="Percent 7 6" xfId="7418"/>
    <cellStyle name="Percent 7 6 2" xfId="7419"/>
    <cellStyle name="Percent 7 6 3" xfId="7420"/>
    <cellStyle name="Percent 7 7" xfId="7421"/>
    <cellStyle name="Percent 7 7 2" xfId="7422"/>
    <cellStyle name="Percent 7 7 3" xfId="7423"/>
    <cellStyle name="Percent 7 8" xfId="7424"/>
    <cellStyle name="Percent 7 8 2" xfId="7425"/>
    <cellStyle name="Percent 7 8 3" xfId="7426"/>
    <cellStyle name="Percent 7 9" xfId="7427"/>
    <cellStyle name="Percent 7 9 2" xfId="7428"/>
    <cellStyle name="Percent 8" xfId="7429"/>
    <cellStyle name="Percent 8 10" xfId="7430"/>
    <cellStyle name="Percent 8 11" xfId="7431"/>
    <cellStyle name="Percent 8 2" xfId="7432"/>
    <cellStyle name="Percent 8 2 2" xfId="7433"/>
    <cellStyle name="Percent 8 2 2 2" xfId="7434"/>
    <cellStyle name="Percent 8 2 3" xfId="7435"/>
    <cellStyle name="Percent 8 3" xfId="7436"/>
    <cellStyle name="Percent 8 3 2" xfId="7437"/>
    <cellStyle name="Percent 8 3 3" xfId="7438"/>
    <cellStyle name="Percent 8 4" xfId="7439"/>
    <cellStyle name="Percent 8 4 2" xfId="7440"/>
    <cellStyle name="Percent 8 4 3" xfId="7441"/>
    <cellStyle name="Percent 8 5" xfId="7442"/>
    <cellStyle name="Percent 8 5 2" xfId="7443"/>
    <cellStyle name="Percent 8 5 3" xfId="7444"/>
    <cellStyle name="Percent 8 6" xfId="7445"/>
    <cellStyle name="Percent 8 6 2" xfId="7446"/>
    <cellStyle name="Percent 8 6 3" xfId="7447"/>
    <cellStyle name="Percent 8 7" xfId="7448"/>
    <cellStyle name="Percent 8 7 2" xfId="7449"/>
    <cellStyle name="Percent 8 7 3" xfId="7450"/>
    <cellStyle name="Percent 8 8" xfId="7451"/>
    <cellStyle name="Percent 8 8 2" xfId="7452"/>
    <cellStyle name="Percent 8 8 3" xfId="7453"/>
    <cellStyle name="Percent 8 9" xfId="7454"/>
    <cellStyle name="Percent 8 9 2" xfId="7455"/>
    <cellStyle name="Percent 9" xfId="7456"/>
    <cellStyle name="Percent 9 10" xfId="7457"/>
    <cellStyle name="Percent 9 10 2" xfId="7458"/>
    <cellStyle name="Percent 9 11" xfId="7459"/>
    <cellStyle name="Percent 9 11 2" xfId="7460"/>
    <cellStyle name="Percent 9 12" xfId="7461"/>
    <cellStyle name="Percent 9 12 2" xfId="7462"/>
    <cellStyle name="Percent 9 13" xfId="7463"/>
    <cellStyle name="Percent 9 13 2" xfId="7464"/>
    <cellStyle name="Percent 9 14" xfId="7465"/>
    <cellStyle name="Percent 9 14 2" xfId="7466"/>
    <cellStyle name="Percent 9 15" xfId="7467"/>
    <cellStyle name="Percent 9 15 2" xfId="7468"/>
    <cellStyle name="Percent 9 16" xfId="7469"/>
    <cellStyle name="Percent 9 16 2" xfId="7470"/>
    <cellStyle name="Percent 9 17" xfId="7471"/>
    <cellStyle name="Percent 9 17 2" xfId="7472"/>
    <cellStyle name="Percent 9 18" xfId="7473"/>
    <cellStyle name="Percent 9 18 2" xfId="7474"/>
    <cellStyle name="Percent 9 19" xfId="7475"/>
    <cellStyle name="Percent 9 19 2" xfId="7476"/>
    <cellStyle name="Percent 9 2" xfId="7477"/>
    <cellStyle name="Percent 9 2 2" xfId="7478"/>
    <cellStyle name="Percent 9 2 2 2" xfId="7479"/>
    <cellStyle name="Percent 9 2 3" xfId="7480"/>
    <cellStyle name="Percent 9 2 3 2" xfId="7481"/>
    <cellStyle name="Percent 9 2 4" xfId="7482"/>
    <cellStyle name="Percent 9 2 5" xfId="7483"/>
    <cellStyle name="Percent 9 20" xfId="7484"/>
    <cellStyle name="Percent 9 20 2" xfId="7485"/>
    <cellStyle name="Percent 9 21" xfId="7486"/>
    <cellStyle name="Percent 9 21 2" xfId="7487"/>
    <cellStyle name="Percent 9 22" xfId="7488"/>
    <cellStyle name="Percent 9 22 2" xfId="7489"/>
    <cellStyle name="Percent 9 23" xfId="7490"/>
    <cellStyle name="Percent 9 23 2" xfId="7491"/>
    <cellStyle name="Percent 9 24" xfId="7492"/>
    <cellStyle name="Percent 9 3" xfId="7493"/>
    <cellStyle name="Percent 9 3 2" xfId="7494"/>
    <cellStyle name="Percent 9 3 2 2" xfId="7495"/>
    <cellStyle name="Percent 9 3 3" xfId="7496"/>
    <cellStyle name="Percent 9 3 3 2" xfId="7497"/>
    <cellStyle name="Percent 9 3 4" xfId="7498"/>
    <cellStyle name="Percent 9 3 5" xfId="7499"/>
    <cellStyle name="Percent 9 4" xfId="7500"/>
    <cellStyle name="Percent 9 4 2" xfId="7501"/>
    <cellStyle name="Percent 9 4 2 2" xfId="7502"/>
    <cellStyle name="Percent 9 4 3" xfId="7503"/>
    <cellStyle name="Percent 9 4 3 2" xfId="7504"/>
    <cellStyle name="Percent 9 4 4" xfId="7505"/>
    <cellStyle name="Percent 9 4 5" xfId="7506"/>
    <cellStyle name="Percent 9 5" xfId="7507"/>
    <cellStyle name="Percent 9 5 2" xfId="7508"/>
    <cellStyle name="Percent 9 5 2 2" xfId="7509"/>
    <cellStyle name="Percent 9 5 3" xfId="7510"/>
    <cellStyle name="Percent 9 5 3 2" xfId="7511"/>
    <cellStyle name="Percent 9 5 4" xfId="7512"/>
    <cellStyle name="Percent 9 5 5" xfId="7513"/>
    <cellStyle name="Percent 9 6" xfId="7514"/>
    <cellStyle name="Percent 9 6 2" xfId="7515"/>
    <cellStyle name="Percent 9 6 2 2" xfId="7516"/>
    <cellStyle name="Percent 9 6 3" xfId="7517"/>
    <cellStyle name="Percent 9 6 3 2" xfId="7518"/>
    <cellStyle name="Percent 9 6 4" xfId="7519"/>
    <cellStyle name="Percent 9 6 5" xfId="7520"/>
    <cellStyle name="Percent 9 7" xfId="7521"/>
    <cellStyle name="Percent 9 7 2" xfId="7522"/>
    <cellStyle name="Percent 9 7 2 2" xfId="7523"/>
    <cellStyle name="Percent 9 7 3" xfId="7524"/>
    <cellStyle name="Percent 9 7 3 2" xfId="7525"/>
    <cellStyle name="Percent 9 7 4" xfId="7526"/>
    <cellStyle name="Percent 9 7 4 2" xfId="7527"/>
    <cellStyle name="Percent 9 7 5" xfId="7528"/>
    <cellStyle name="Percent 9 7 5 2" xfId="7529"/>
    <cellStyle name="Percent 9 7 6" xfId="7530"/>
    <cellStyle name="Percent 9 7 7" xfId="7531"/>
    <cellStyle name="Percent 9 8" xfId="7532"/>
    <cellStyle name="Percent 9 8 2" xfId="7533"/>
    <cellStyle name="Percent 9 8 2 2" xfId="7534"/>
    <cellStyle name="Percent 9 8 3" xfId="7535"/>
    <cellStyle name="Percent 9 8 3 2" xfId="7536"/>
    <cellStyle name="Percent 9 8 4" xfId="7537"/>
    <cellStyle name="Percent 9 8 5" xfId="7538"/>
    <cellStyle name="Percent 9 9" xfId="7539"/>
    <cellStyle name="Percent 9 9 2" xfId="7540"/>
    <cellStyle name="Percentagem 2 2" xfId="7541"/>
    <cellStyle name="Percentagem 2 2 2" xfId="7542"/>
    <cellStyle name="Percentagem 2 3" xfId="7543"/>
    <cellStyle name="Percentagem 2 3 2" xfId="7544"/>
    <cellStyle name="Pilkku_Layo9704" xfId="7545"/>
    <cellStyle name="Pyör. luku_Layo9704" xfId="7546"/>
    <cellStyle name="Pyör. valuutta_Layo9704" xfId="7547"/>
    <cellStyle name="Rossz" xfId="7548"/>
    <cellStyle name="Schlecht" xfId="7549"/>
    <cellStyle name="Schlecht 2" xfId="7550"/>
    <cellStyle name="Semleges" xfId="7551"/>
    <cellStyle name="Shade" xfId="7552"/>
    <cellStyle name="Shade 2" xfId="7553"/>
    <cellStyle name="source" xfId="7554"/>
    <cellStyle name="source 2" xfId="7555"/>
    <cellStyle name="source 2 2" xfId="7556"/>
    <cellStyle name="source 2 2 2" xfId="7557"/>
    <cellStyle name="source 3" xfId="7558"/>
    <cellStyle name="source 4" xfId="7559"/>
    <cellStyle name="source 4 2" xfId="7560"/>
    <cellStyle name="Standaard_Blad1" xfId="7561"/>
    <cellStyle name="Standard 2" xfId="7562"/>
    <cellStyle name="Standard 2 2" xfId="7563"/>
    <cellStyle name="Standard 3" xfId="7564"/>
    <cellStyle name="Standard 3 2" xfId="7565"/>
    <cellStyle name="Standard_Sce_D_Extraction" xfId="7566"/>
    <cellStyle name="Style 1" xfId="7567"/>
    <cellStyle name="Style 1 2" xfId="7568"/>
    <cellStyle name="Style 103" xfId="7569"/>
    <cellStyle name="Style 103 2" xfId="7570"/>
    <cellStyle name="Style 103 2 2" xfId="7571"/>
    <cellStyle name="Style 103 3" xfId="7572"/>
    <cellStyle name="Style 103 3 2" xfId="7573"/>
    <cellStyle name="Style 103 4" xfId="7574"/>
    <cellStyle name="Style 104" xfId="7575"/>
    <cellStyle name="Style 104 2" xfId="7576"/>
    <cellStyle name="Style 104 2 2" xfId="7577"/>
    <cellStyle name="Style 104 3" xfId="7578"/>
    <cellStyle name="Style 104 3 2" xfId="7579"/>
    <cellStyle name="Style 104 4" xfId="7580"/>
    <cellStyle name="Style 105" xfId="7581"/>
    <cellStyle name="Style 105 2" xfId="7582"/>
    <cellStyle name="Style 105 2 2" xfId="7583"/>
    <cellStyle name="Style 105 3" xfId="7584"/>
    <cellStyle name="Style 106" xfId="7585"/>
    <cellStyle name="Style 106 2" xfId="7586"/>
    <cellStyle name="Style 106 2 2" xfId="7587"/>
    <cellStyle name="Style 106 3" xfId="7588"/>
    <cellStyle name="Style 107" xfId="7589"/>
    <cellStyle name="Style 107 2" xfId="7590"/>
    <cellStyle name="Style 107 2 2" xfId="7591"/>
    <cellStyle name="Style 107 3" xfId="7592"/>
    <cellStyle name="Style 108" xfId="7593"/>
    <cellStyle name="Style 108 2" xfId="7594"/>
    <cellStyle name="Style 108 2 2" xfId="7595"/>
    <cellStyle name="Style 108 3" xfId="7596"/>
    <cellStyle name="Style 108 3 2" xfId="7597"/>
    <cellStyle name="Style 108 4" xfId="7598"/>
    <cellStyle name="Style 109" xfId="7599"/>
    <cellStyle name="Style 109 2" xfId="7600"/>
    <cellStyle name="Style 109 2 2" xfId="7601"/>
    <cellStyle name="Style 109 3" xfId="7602"/>
    <cellStyle name="Style 110" xfId="7603"/>
    <cellStyle name="Style 110 2" xfId="7604"/>
    <cellStyle name="Style 110 2 2" xfId="7605"/>
    <cellStyle name="Style 110 3" xfId="7606"/>
    <cellStyle name="Style 114" xfId="7607"/>
    <cellStyle name="Style 114 2" xfId="7608"/>
    <cellStyle name="Style 114 2 2" xfId="7609"/>
    <cellStyle name="Style 114 3" xfId="7610"/>
    <cellStyle name="Style 114 3 2" xfId="7611"/>
    <cellStyle name="Style 114 4" xfId="7612"/>
    <cellStyle name="Style 115" xfId="7613"/>
    <cellStyle name="Style 115 2" xfId="7614"/>
    <cellStyle name="Style 115 2 2" xfId="7615"/>
    <cellStyle name="Style 115 3" xfId="7616"/>
    <cellStyle name="Style 115 3 2" xfId="7617"/>
    <cellStyle name="Style 115 4" xfId="7618"/>
    <cellStyle name="Style 116" xfId="7619"/>
    <cellStyle name="Style 116 2" xfId="7620"/>
    <cellStyle name="Style 116 2 2" xfId="7621"/>
    <cellStyle name="Style 116 3" xfId="7622"/>
    <cellStyle name="Style 117" xfId="7623"/>
    <cellStyle name="Style 117 2" xfId="7624"/>
    <cellStyle name="Style 117 2 2" xfId="7625"/>
    <cellStyle name="Style 117 3" xfId="7626"/>
    <cellStyle name="Style 118" xfId="7627"/>
    <cellStyle name="Style 118 2" xfId="7628"/>
    <cellStyle name="Style 118 2 2" xfId="7629"/>
    <cellStyle name="Style 118 3" xfId="7630"/>
    <cellStyle name="Style 119" xfId="7631"/>
    <cellStyle name="Style 119 2" xfId="7632"/>
    <cellStyle name="Style 119 2 2" xfId="7633"/>
    <cellStyle name="Style 119 3" xfId="7634"/>
    <cellStyle name="Style 119 3 2" xfId="7635"/>
    <cellStyle name="Style 119 4" xfId="7636"/>
    <cellStyle name="Style 120" xfId="7637"/>
    <cellStyle name="Style 120 2" xfId="7638"/>
    <cellStyle name="Style 120 2 2" xfId="7639"/>
    <cellStyle name="Style 120 3" xfId="7640"/>
    <cellStyle name="Style 121" xfId="7641"/>
    <cellStyle name="Style 121 2" xfId="7642"/>
    <cellStyle name="Style 121 2 2" xfId="7643"/>
    <cellStyle name="Style 121 3" xfId="7644"/>
    <cellStyle name="Style 126" xfId="7645"/>
    <cellStyle name="Style 126 2" xfId="7646"/>
    <cellStyle name="Style 126 2 2" xfId="7647"/>
    <cellStyle name="Style 126 3" xfId="7648"/>
    <cellStyle name="Style 126 3 2" xfId="7649"/>
    <cellStyle name="Style 126 4" xfId="7650"/>
    <cellStyle name="Style 127" xfId="7651"/>
    <cellStyle name="Style 127 2" xfId="7652"/>
    <cellStyle name="Style 127 2 2" xfId="7653"/>
    <cellStyle name="Style 127 3" xfId="7654"/>
    <cellStyle name="Style 128" xfId="7655"/>
    <cellStyle name="Style 128 2" xfId="7656"/>
    <cellStyle name="Style 128 2 2" xfId="7657"/>
    <cellStyle name="Style 128 3" xfId="7658"/>
    <cellStyle name="Style 129" xfId="7659"/>
    <cellStyle name="Style 129 2" xfId="7660"/>
    <cellStyle name="Style 129 2 2" xfId="7661"/>
    <cellStyle name="Style 129 3" xfId="7662"/>
    <cellStyle name="Style 130" xfId="7663"/>
    <cellStyle name="Style 130 2" xfId="7664"/>
    <cellStyle name="Style 130 2 2" xfId="7665"/>
    <cellStyle name="Style 130 3" xfId="7666"/>
    <cellStyle name="Style 130 3 2" xfId="7667"/>
    <cellStyle name="Style 130 4" xfId="7668"/>
    <cellStyle name="Style 131" xfId="7669"/>
    <cellStyle name="Style 131 2" xfId="7670"/>
    <cellStyle name="Style 131 2 2" xfId="7671"/>
    <cellStyle name="Style 131 3" xfId="7672"/>
    <cellStyle name="Style 132" xfId="7673"/>
    <cellStyle name="Style 132 2" xfId="7674"/>
    <cellStyle name="Style 132 2 2" xfId="7675"/>
    <cellStyle name="Style 132 3" xfId="7676"/>
    <cellStyle name="Style 137" xfId="7677"/>
    <cellStyle name="Style 137 2" xfId="7678"/>
    <cellStyle name="Style 137 2 2" xfId="7679"/>
    <cellStyle name="Style 137 3" xfId="7680"/>
    <cellStyle name="Style 137 3 2" xfId="7681"/>
    <cellStyle name="Style 137 4" xfId="7682"/>
    <cellStyle name="Style 138" xfId="7683"/>
    <cellStyle name="Style 138 2" xfId="7684"/>
    <cellStyle name="Style 138 2 2" xfId="7685"/>
    <cellStyle name="Style 138 3" xfId="7686"/>
    <cellStyle name="Style 139" xfId="7687"/>
    <cellStyle name="Style 139 2" xfId="7688"/>
    <cellStyle name="Style 139 2 2" xfId="7689"/>
    <cellStyle name="Style 139 3" xfId="7690"/>
    <cellStyle name="Style 140" xfId="7691"/>
    <cellStyle name="Style 140 2" xfId="7692"/>
    <cellStyle name="Style 140 2 2" xfId="7693"/>
    <cellStyle name="Style 140 3" xfId="7694"/>
    <cellStyle name="Style 141" xfId="7695"/>
    <cellStyle name="Style 141 2" xfId="7696"/>
    <cellStyle name="Style 141 2 2" xfId="7697"/>
    <cellStyle name="Style 141 3" xfId="7698"/>
    <cellStyle name="Style 141 3 2" xfId="7699"/>
    <cellStyle name="Style 141 4" xfId="7700"/>
    <cellStyle name="Style 142" xfId="7701"/>
    <cellStyle name="Style 142 2" xfId="7702"/>
    <cellStyle name="Style 142 2 2" xfId="7703"/>
    <cellStyle name="Style 142 3" xfId="7704"/>
    <cellStyle name="Style 143" xfId="7705"/>
    <cellStyle name="Style 143 2" xfId="7706"/>
    <cellStyle name="Style 143 2 2" xfId="7707"/>
    <cellStyle name="Style 143 3" xfId="7708"/>
    <cellStyle name="Style 148" xfId="7709"/>
    <cellStyle name="Style 148 2" xfId="7710"/>
    <cellStyle name="Style 148 2 2" xfId="7711"/>
    <cellStyle name="Style 148 3" xfId="7712"/>
    <cellStyle name="Style 148 3 2" xfId="7713"/>
    <cellStyle name="Style 148 4" xfId="7714"/>
    <cellStyle name="Style 149" xfId="7715"/>
    <cellStyle name="Style 149 2" xfId="7716"/>
    <cellStyle name="Style 149 2 2" xfId="7717"/>
    <cellStyle name="Style 149 3" xfId="7718"/>
    <cellStyle name="Style 150" xfId="7719"/>
    <cellStyle name="Style 150 2" xfId="7720"/>
    <cellStyle name="Style 150 2 2" xfId="7721"/>
    <cellStyle name="Style 150 3" xfId="7722"/>
    <cellStyle name="Style 151" xfId="7723"/>
    <cellStyle name="Style 151 2" xfId="7724"/>
    <cellStyle name="Style 151 2 2" xfId="7725"/>
    <cellStyle name="Style 151 3" xfId="7726"/>
    <cellStyle name="Style 152" xfId="7727"/>
    <cellStyle name="Style 152 2" xfId="7728"/>
    <cellStyle name="Style 152 2 2" xfId="7729"/>
    <cellStyle name="Style 152 3" xfId="7730"/>
    <cellStyle name="Style 152 3 2" xfId="7731"/>
    <cellStyle name="Style 152 4" xfId="7732"/>
    <cellStyle name="Style 153" xfId="7733"/>
    <cellStyle name="Style 153 2" xfId="7734"/>
    <cellStyle name="Style 153 2 2" xfId="7735"/>
    <cellStyle name="Style 153 3" xfId="7736"/>
    <cellStyle name="Style 154" xfId="7737"/>
    <cellStyle name="Style 154 2" xfId="7738"/>
    <cellStyle name="Style 154 2 2" xfId="7739"/>
    <cellStyle name="Style 154 3" xfId="7740"/>
    <cellStyle name="Style 159" xfId="7741"/>
    <cellStyle name="Style 159 2" xfId="7742"/>
    <cellStyle name="Style 159 2 2" xfId="7743"/>
    <cellStyle name="Style 159 3" xfId="7744"/>
    <cellStyle name="Style 159 3 2" xfId="7745"/>
    <cellStyle name="Style 159 4" xfId="7746"/>
    <cellStyle name="Style 160" xfId="7747"/>
    <cellStyle name="Style 160 2" xfId="7748"/>
    <cellStyle name="Style 160 2 2" xfId="7749"/>
    <cellStyle name="Style 160 3" xfId="7750"/>
    <cellStyle name="Style 161" xfId="7751"/>
    <cellStyle name="Style 161 2" xfId="7752"/>
    <cellStyle name="Style 161 2 2" xfId="7753"/>
    <cellStyle name="Style 161 3" xfId="7754"/>
    <cellStyle name="Style 162" xfId="7755"/>
    <cellStyle name="Style 162 2" xfId="7756"/>
    <cellStyle name="Style 162 2 2" xfId="7757"/>
    <cellStyle name="Style 162 3" xfId="7758"/>
    <cellStyle name="Style 163" xfId="7759"/>
    <cellStyle name="Style 163 2" xfId="7760"/>
    <cellStyle name="Style 163 2 2" xfId="7761"/>
    <cellStyle name="Style 163 3" xfId="7762"/>
    <cellStyle name="Style 163 3 2" xfId="7763"/>
    <cellStyle name="Style 163 4" xfId="7764"/>
    <cellStyle name="Style 164" xfId="7765"/>
    <cellStyle name="Style 164 2" xfId="7766"/>
    <cellStyle name="Style 164 2 2" xfId="7767"/>
    <cellStyle name="Style 164 3" xfId="7768"/>
    <cellStyle name="Style 165" xfId="7769"/>
    <cellStyle name="Style 165 2" xfId="7770"/>
    <cellStyle name="Style 165 2 2" xfId="7771"/>
    <cellStyle name="Style 165 3" xfId="7772"/>
    <cellStyle name="Style 21" xfId="7773"/>
    <cellStyle name="Style 21 2" xfId="7774"/>
    <cellStyle name="Style 21 2 2" xfId="7775"/>
    <cellStyle name="Style 21 2 2 2" xfId="7776"/>
    <cellStyle name="Style 21 2 3" xfId="7777"/>
    <cellStyle name="Style 21 2 3 2" xfId="7778"/>
    <cellStyle name="Style 21 2 4" xfId="7779"/>
    <cellStyle name="Style 21 2 4 2" xfId="7780"/>
    <cellStyle name="Style 21 3" xfId="7781"/>
    <cellStyle name="Style 21 3 2" xfId="7782"/>
    <cellStyle name="Style 21 3 2 2" xfId="7783"/>
    <cellStyle name="Style 21 3 3" xfId="7784"/>
    <cellStyle name="Style 21 3 3 2" xfId="7785"/>
    <cellStyle name="Style 21 3 4" xfId="7786"/>
    <cellStyle name="Style 21 4" xfId="7787"/>
    <cellStyle name="Style 21 4 2" xfId="7788"/>
    <cellStyle name="Style 21 5" xfId="7789"/>
    <cellStyle name="Style 21 5 2" xfId="7790"/>
    <cellStyle name="Style 21 6" xfId="7791"/>
    <cellStyle name="Style 21 6 2" xfId="7792"/>
    <cellStyle name="Style 22" xfId="7793"/>
    <cellStyle name="Style 22 2" xfId="7794"/>
    <cellStyle name="Style 22 2 2" xfId="7795"/>
    <cellStyle name="Style 22 3" xfId="7796"/>
    <cellStyle name="Style 22 3 2" xfId="7797"/>
    <cellStyle name="Style 22 4" xfId="7798"/>
    <cellStyle name="Style 22 4 2" xfId="7799"/>
    <cellStyle name="Style 23" xfId="7800"/>
    <cellStyle name="Style 23 2" xfId="7801"/>
    <cellStyle name="Style 23 2 2" xfId="7802"/>
    <cellStyle name="Style 23 3" xfId="7803"/>
    <cellStyle name="Style 23 3 2" xfId="7804"/>
    <cellStyle name="Style 23 4" xfId="7805"/>
    <cellStyle name="Style 23 4 2" xfId="7806"/>
    <cellStyle name="Style 24" xfId="7807"/>
    <cellStyle name="Style 24 2" xfId="7808"/>
    <cellStyle name="Style 24 2 2" xfId="7809"/>
    <cellStyle name="Style 24 3" xfId="7810"/>
    <cellStyle name="Style 24 3 2" xfId="7811"/>
    <cellStyle name="Style 24 4" xfId="7812"/>
    <cellStyle name="Style 24 4 2" xfId="7813"/>
    <cellStyle name="Style 25" xfId="7814"/>
    <cellStyle name="Style 25 2" xfId="7815"/>
    <cellStyle name="Style 25 2 2" xfId="7816"/>
    <cellStyle name="Style 25 2 2 2" xfId="7817"/>
    <cellStyle name="Style 25 2 3" xfId="7818"/>
    <cellStyle name="Style 25 2 3 2" xfId="7819"/>
    <cellStyle name="Style 25 3" xfId="7820"/>
    <cellStyle name="Style 25 3 2" xfId="7821"/>
    <cellStyle name="Style 25 3 2 2" xfId="7822"/>
    <cellStyle name="Style 25 3 3" xfId="7823"/>
    <cellStyle name="Style 25 3 3 2" xfId="7824"/>
    <cellStyle name="Style 25 3 4" xfId="7825"/>
    <cellStyle name="Style 25 4" xfId="7826"/>
    <cellStyle name="Style 25 4 2" xfId="7827"/>
    <cellStyle name="Style 25 5" xfId="7828"/>
    <cellStyle name="Style 25 5 2" xfId="7829"/>
    <cellStyle name="Style 26" xfId="7830"/>
    <cellStyle name="Style 26 2" xfId="7831"/>
    <cellStyle name="Style 26 2 2" xfId="7832"/>
    <cellStyle name="Style 26 3" xfId="7833"/>
    <cellStyle name="Style 26 3 2" xfId="7834"/>
    <cellStyle name="Style 26 4" xfId="7835"/>
    <cellStyle name="Style 26 4 2" xfId="7836"/>
    <cellStyle name="Style 27" xfId="7837"/>
    <cellStyle name="Style 27 2" xfId="7838"/>
    <cellStyle name="Style 27 2 2" xfId="7839"/>
    <cellStyle name="Style 27 3" xfId="7840"/>
    <cellStyle name="Style 35" xfId="7841"/>
    <cellStyle name="Style 35 2" xfId="7842"/>
    <cellStyle name="Style 35 2 2" xfId="7843"/>
    <cellStyle name="Style 35 3" xfId="7844"/>
    <cellStyle name="Style 35 3 2" xfId="7845"/>
    <cellStyle name="Style 35 4" xfId="7846"/>
    <cellStyle name="Style 36" xfId="7847"/>
    <cellStyle name="Style 36 2" xfId="7848"/>
    <cellStyle name="Style 36 2 2" xfId="7849"/>
    <cellStyle name="Style 36 3" xfId="7850"/>
    <cellStyle name="Style 37" xfId="7851"/>
    <cellStyle name="Style 37 2" xfId="7852"/>
    <cellStyle name="Style 37 2 2" xfId="7853"/>
    <cellStyle name="Style 37 3" xfId="7854"/>
    <cellStyle name="Style 38" xfId="7855"/>
    <cellStyle name="Style 38 2" xfId="7856"/>
    <cellStyle name="Style 38 2 2" xfId="7857"/>
    <cellStyle name="Style 38 3" xfId="7858"/>
    <cellStyle name="Style 39" xfId="7859"/>
    <cellStyle name="Style 39 2" xfId="7860"/>
    <cellStyle name="Style 39 2 2" xfId="7861"/>
    <cellStyle name="Style 39 3" xfId="7862"/>
    <cellStyle name="Style 39 3 2" xfId="7863"/>
    <cellStyle name="Style 39 4" xfId="7864"/>
    <cellStyle name="Style 40" xfId="7865"/>
    <cellStyle name="Style 40 2" xfId="7866"/>
    <cellStyle name="Style 40 2 2" xfId="7867"/>
    <cellStyle name="Style 40 3" xfId="7868"/>
    <cellStyle name="Style 41" xfId="7869"/>
    <cellStyle name="Style 41 2" xfId="7870"/>
    <cellStyle name="Style 41 2 2" xfId="7871"/>
    <cellStyle name="Style 41 3" xfId="7872"/>
    <cellStyle name="Style 46" xfId="7873"/>
    <cellStyle name="Style 46 2" xfId="7874"/>
    <cellStyle name="Style 46 2 2" xfId="7875"/>
    <cellStyle name="Style 46 3" xfId="7876"/>
    <cellStyle name="Style 46 3 2" xfId="7877"/>
    <cellStyle name="Style 46 4" xfId="7878"/>
    <cellStyle name="Style 47" xfId="7879"/>
    <cellStyle name="Style 47 2" xfId="7880"/>
    <cellStyle name="Style 47 2 2" xfId="7881"/>
    <cellStyle name="Style 47 3" xfId="7882"/>
    <cellStyle name="Style 48" xfId="7883"/>
    <cellStyle name="Style 48 2" xfId="7884"/>
    <cellStyle name="Style 48 2 2" xfId="7885"/>
    <cellStyle name="Style 48 3" xfId="7886"/>
    <cellStyle name="Style 49" xfId="7887"/>
    <cellStyle name="Style 49 2" xfId="7888"/>
    <cellStyle name="Style 49 2 2" xfId="7889"/>
    <cellStyle name="Style 49 3" xfId="7890"/>
    <cellStyle name="Style 50" xfId="7891"/>
    <cellStyle name="Style 50 2" xfId="7892"/>
    <cellStyle name="Style 50 2 2" xfId="7893"/>
    <cellStyle name="Style 50 3" xfId="7894"/>
    <cellStyle name="Style 50 3 2" xfId="7895"/>
    <cellStyle name="Style 50 4" xfId="7896"/>
    <cellStyle name="Style 51" xfId="7897"/>
    <cellStyle name="Style 51 2" xfId="7898"/>
    <cellStyle name="Style 51 2 2" xfId="7899"/>
    <cellStyle name="Style 51 3" xfId="7900"/>
    <cellStyle name="Style 52" xfId="7901"/>
    <cellStyle name="Style 52 2" xfId="7902"/>
    <cellStyle name="Style 52 2 2" xfId="7903"/>
    <cellStyle name="Style 52 3" xfId="7904"/>
    <cellStyle name="Style 58" xfId="7905"/>
    <cellStyle name="Style 58 2" xfId="7906"/>
    <cellStyle name="Style 58 2 2" xfId="7907"/>
    <cellStyle name="Style 58 3" xfId="7908"/>
    <cellStyle name="Style 58 3 2" xfId="7909"/>
    <cellStyle name="Style 58 4" xfId="7910"/>
    <cellStyle name="Style 59" xfId="7911"/>
    <cellStyle name="Style 59 2" xfId="7912"/>
    <cellStyle name="Style 59 2 2" xfId="7913"/>
    <cellStyle name="Style 59 3" xfId="7914"/>
    <cellStyle name="Style 60" xfId="7915"/>
    <cellStyle name="Style 60 2" xfId="7916"/>
    <cellStyle name="Style 60 2 2" xfId="7917"/>
    <cellStyle name="Style 60 3" xfId="7918"/>
    <cellStyle name="Style 61" xfId="7919"/>
    <cellStyle name="Style 61 2" xfId="7920"/>
    <cellStyle name="Style 61 2 2" xfId="7921"/>
    <cellStyle name="Style 61 3" xfId="7922"/>
    <cellStyle name="Style 62" xfId="7923"/>
    <cellStyle name="Style 62 2" xfId="7924"/>
    <cellStyle name="Style 62 2 2" xfId="7925"/>
    <cellStyle name="Style 62 3" xfId="7926"/>
    <cellStyle name="Style 62 3 2" xfId="7927"/>
    <cellStyle name="Style 62 4" xfId="7928"/>
    <cellStyle name="Style 63" xfId="7929"/>
    <cellStyle name="Style 63 2" xfId="7930"/>
    <cellStyle name="Style 63 2 2" xfId="7931"/>
    <cellStyle name="Style 63 3" xfId="7932"/>
    <cellStyle name="Style 64" xfId="7933"/>
    <cellStyle name="Style 64 2" xfId="7934"/>
    <cellStyle name="Style 64 2 2" xfId="7935"/>
    <cellStyle name="Style 64 3" xfId="7936"/>
    <cellStyle name="Style 69" xfId="7937"/>
    <cellStyle name="Style 69 2" xfId="7938"/>
    <cellStyle name="Style 69 2 2" xfId="7939"/>
    <cellStyle name="Style 69 3" xfId="7940"/>
    <cellStyle name="Style 69 3 2" xfId="7941"/>
    <cellStyle name="Style 69 4" xfId="7942"/>
    <cellStyle name="Style 70" xfId="7943"/>
    <cellStyle name="Style 70 2" xfId="7944"/>
    <cellStyle name="Style 70 2 2" xfId="7945"/>
    <cellStyle name="Style 70 3" xfId="7946"/>
    <cellStyle name="Style 71" xfId="7947"/>
    <cellStyle name="Style 71 2" xfId="7948"/>
    <cellStyle name="Style 71 2 2" xfId="7949"/>
    <cellStyle name="Style 71 3" xfId="7950"/>
    <cellStyle name="Style 72" xfId="7951"/>
    <cellStyle name="Style 72 2" xfId="7952"/>
    <cellStyle name="Style 72 2 2" xfId="7953"/>
    <cellStyle name="Style 72 3" xfId="7954"/>
    <cellStyle name="Style 73" xfId="7955"/>
    <cellStyle name="Style 73 2" xfId="7956"/>
    <cellStyle name="Style 73 2 2" xfId="7957"/>
    <cellStyle name="Style 73 3" xfId="7958"/>
    <cellStyle name="Style 73 3 2" xfId="7959"/>
    <cellStyle name="Style 73 4" xfId="7960"/>
    <cellStyle name="Style 74" xfId="7961"/>
    <cellStyle name="Style 74 2" xfId="7962"/>
    <cellStyle name="Style 74 2 2" xfId="7963"/>
    <cellStyle name="Style 74 3" xfId="7964"/>
    <cellStyle name="Style 75" xfId="7965"/>
    <cellStyle name="Style 75 2" xfId="7966"/>
    <cellStyle name="Style 75 2 2" xfId="7967"/>
    <cellStyle name="Style 75 3" xfId="7968"/>
    <cellStyle name="Style 80" xfId="7969"/>
    <cellStyle name="Style 80 2" xfId="7970"/>
    <cellStyle name="Style 80 2 2" xfId="7971"/>
    <cellStyle name="Style 80 3" xfId="7972"/>
    <cellStyle name="Style 80 3 2" xfId="7973"/>
    <cellStyle name="Style 80 4" xfId="7974"/>
    <cellStyle name="Style 81" xfId="7975"/>
    <cellStyle name="Style 81 2" xfId="7976"/>
    <cellStyle name="Style 81 2 2" xfId="7977"/>
    <cellStyle name="Style 81 3" xfId="7978"/>
    <cellStyle name="Style 81 3 2" xfId="7979"/>
    <cellStyle name="Style 81 4" xfId="7980"/>
    <cellStyle name="Style 82" xfId="7981"/>
    <cellStyle name="Style 82 2" xfId="7982"/>
    <cellStyle name="Style 82 2 2" xfId="7983"/>
    <cellStyle name="Style 82 3" xfId="7984"/>
    <cellStyle name="Style 83" xfId="7985"/>
    <cellStyle name="Style 83 2" xfId="7986"/>
    <cellStyle name="Style 83 2 2" xfId="7987"/>
    <cellStyle name="Style 83 3" xfId="7988"/>
    <cellStyle name="Style 84" xfId="7989"/>
    <cellStyle name="Style 84 2" xfId="7990"/>
    <cellStyle name="Style 84 2 2" xfId="7991"/>
    <cellStyle name="Style 84 3" xfId="7992"/>
    <cellStyle name="Style 85" xfId="7993"/>
    <cellStyle name="Style 85 2" xfId="7994"/>
    <cellStyle name="Style 85 2 2" xfId="7995"/>
    <cellStyle name="Style 85 3" xfId="7996"/>
    <cellStyle name="Style 85 3 2" xfId="7997"/>
    <cellStyle name="Style 85 4" xfId="7998"/>
    <cellStyle name="Style 86" xfId="7999"/>
    <cellStyle name="Style 86 2" xfId="8000"/>
    <cellStyle name="Style 86 2 2" xfId="8001"/>
    <cellStyle name="Style 86 3" xfId="8002"/>
    <cellStyle name="Style 87" xfId="8003"/>
    <cellStyle name="Style 87 2" xfId="8004"/>
    <cellStyle name="Style 87 2 2" xfId="8005"/>
    <cellStyle name="Style 87 3" xfId="8006"/>
    <cellStyle name="Style 93" xfId="8007"/>
    <cellStyle name="Style 93 2" xfId="8008"/>
    <cellStyle name="Style 93 2 2" xfId="8009"/>
    <cellStyle name="Style 93 3" xfId="8010"/>
    <cellStyle name="Style 93 3 2" xfId="8011"/>
    <cellStyle name="Style 93 4" xfId="8012"/>
    <cellStyle name="Style 94" xfId="8013"/>
    <cellStyle name="Style 94 2" xfId="8014"/>
    <cellStyle name="Style 94 2 2" xfId="8015"/>
    <cellStyle name="Style 94 3" xfId="8016"/>
    <cellStyle name="Style 95" xfId="8017"/>
    <cellStyle name="Style 95 2" xfId="8018"/>
    <cellStyle name="Style 95 2 2" xfId="8019"/>
    <cellStyle name="Style 95 3" xfId="8020"/>
    <cellStyle name="Style 96" xfId="8021"/>
    <cellStyle name="Style 96 2" xfId="8022"/>
    <cellStyle name="Style 96 2 2" xfId="8023"/>
    <cellStyle name="Style 96 3" xfId="8024"/>
    <cellStyle name="Style 97" xfId="8025"/>
    <cellStyle name="Style 97 2" xfId="8026"/>
    <cellStyle name="Style 97 2 2" xfId="8027"/>
    <cellStyle name="Style 97 3" xfId="8028"/>
    <cellStyle name="Style 97 3 2" xfId="8029"/>
    <cellStyle name="Style 97 4" xfId="8030"/>
    <cellStyle name="Style 98" xfId="8031"/>
    <cellStyle name="Style 98 2" xfId="8032"/>
    <cellStyle name="Style 98 2 2" xfId="8033"/>
    <cellStyle name="Style 98 3" xfId="8034"/>
    <cellStyle name="Style 99" xfId="8035"/>
    <cellStyle name="Style 99 2" xfId="8036"/>
    <cellStyle name="Style 99 2 2" xfId="8037"/>
    <cellStyle name="Style 99 3" xfId="8038"/>
    <cellStyle name="Számítás" xfId="8039"/>
    <cellStyle name="tableau | cellule | normal | decimal 1" xfId="8040"/>
    <cellStyle name="tableau | cellule | normal | decimal 1 2" xfId="8041"/>
    <cellStyle name="tableau | cellule | normal | decimal 1 2 2" xfId="8042"/>
    <cellStyle name="tableau | cellule | normal | pourcentage | decimal 1" xfId="8043"/>
    <cellStyle name="tableau | cellule | normal | pourcentage | decimal 1 2" xfId="8044"/>
    <cellStyle name="tableau | cellule | normal | pourcentage | decimal 1 2 2" xfId="8045"/>
    <cellStyle name="tableau | cellule | total | decimal 1" xfId="8046"/>
    <cellStyle name="tableau | cellule | total | decimal 1 2" xfId="8047"/>
    <cellStyle name="tableau | cellule | total | decimal 1 2 2" xfId="8048"/>
    <cellStyle name="tableau | coin superieur gauche" xfId="8049"/>
    <cellStyle name="tableau | coin superieur gauche 2" xfId="8050"/>
    <cellStyle name="tableau | coin superieur gauche 2 2" xfId="8051"/>
    <cellStyle name="tableau | entete-colonne | series" xfId="8052"/>
    <cellStyle name="tableau | entete-colonne | series 2" xfId="8053"/>
    <cellStyle name="tableau | entete-colonne | series 2 2" xfId="8054"/>
    <cellStyle name="tableau | entete-ligne | normal" xfId="8055"/>
    <cellStyle name="tableau | entete-ligne | normal 2" xfId="8056"/>
    <cellStyle name="tableau | entete-ligne | normal 2 2" xfId="8057"/>
    <cellStyle name="tableau | entete-ligne | total" xfId="8058"/>
    <cellStyle name="tableau | entete-ligne | total 2" xfId="8059"/>
    <cellStyle name="tableau | entete-ligne | total 2 2" xfId="8060"/>
    <cellStyle name="tableau | ligne-titre | niveau1" xfId="8061"/>
    <cellStyle name="tableau | ligne-titre | niveau1 2" xfId="8062"/>
    <cellStyle name="tableau | ligne-titre | niveau1 2 2" xfId="8063"/>
    <cellStyle name="tableau | ligne-titre | niveau2" xfId="8064"/>
    <cellStyle name="tableau | ligne-titre | niveau2 2" xfId="8065"/>
    <cellStyle name="tableau | ligne-titre | niveau2 2 2" xfId="8066"/>
    <cellStyle name="Title 10" xfId="8067"/>
    <cellStyle name="Title 10 2" xfId="8068"/>
    <cellStyle name="Title 11" xfId="8069"/>
    <cellStyle name="Title 11 2" xfId="8070"/>
    <cellStyle name="Title 12" xfId="8071"/>
    <cellStyle name="Title 12 2" xfId="8072"/>
    <cellStyle name="Title 13" xfId="8073"/>
    <cellStyle name="Title 13 2" xfId="8074"/>
    <cellStyle name="Title 14" xfId="8075"/>
    <cellStyle name="Title 14 2" xfId="8076"/>
    <cellStyle name="Title 15" xfId="8077"/>
    <cellStyle name="Title 15 2" xfId="8078"/>
    <cellStyle name="Title 16" xfId="8079"/>
    <cellStyle name="Title 16 2" xfId="8080"/>
    <cellStyle name="Title 17" xfId="8081"/>
    <cellStyle name="Title 17 2" xfId="8082"/>
    <cellStyle name="Title 18" xfId="8083"/>
    <cellStyle name="Title 18 2" xfId="8084"/>
    <cellStyle name="Title 19" xfId="8085"/>
    <cellStyle name="Title 19 2" xfId="8086"/>
    <cellStyle name="Title 2" xfId="8087"/>
    <cellStyle name="Title 2 10" xfId="8088"/>
    <cellStyle name="Title 2 10 2" xfId="8089"/>
    <cellStyle name="Title 2 10 3" xfId="8090"/>
    <cellStyle name="Title 2 11" xfId="8091"/>
    <cellStyle name="Title 2 11 2" xfId="8092"/>
    <cellStyle name="Title 2 2" xfId="8093"/>
    <cellStyle name="Title 2 2 2" xfId="8094"/>
    <cellStyle name="Title 2 2 2 2" xfId="8095"/>
    <cellStyle name="Title 2 2 3" xfId="8096"/>
    <cellStyle name="Title 2 2 4" xfId="8097"/>
    <cellStyle name="Title 2 3" xfId="8098"/>
    <cellStyle name="Title 2 3 2" xfId="8099"/>
    <cellStyle name="Title 2 3 3" xfId="8100"/>
    <cellStyle name="Title 2 4" xfId="8101"/>
    <cellStyle name="Title 2 4 2" xfId="8102"/>
    <cellStyle name="Title 2 4 3" xfId="8103"/>
    <cellStyle name="Title 2 5" xfId="8104"/>
    <cellStyle name="Title 2 5 2" xfId="8105"/>
    <cellStyle name="Title 2 5 3" xfId="8106"/>
    <cellStyle name="Title 2 6" xfId="8107"/>
    <cellStyle name="Title 2 6 2" xfId="8108"/>
    <cellStyle name="Title 2 6 3" xfId="8109"/>
    <cellStyle name="Title 2 7" xfId="8110"/>
    <cellStyle name="Title 2 7 2" xfId="8111"/>
    <cellStyle name="Title 2 7 3" xfId="8112"/>
    <cellStyle name="Title 2 8" xfId="8113"/>
    <cellStyle name="Title 2 8 2" xfId="8114"/>
    <cellStyle name="Title 2 8 3" xfId="8115"/>
    <cellStyle name="Title 2 9" xfId="8116"/>
    <cellStyle name="Title 2 9 2" xfId="8117"/>
    <cellStyle name="Title 2 9 3" xfId="8118"/>
    <cellStyle name="Title 20" xfId="8119"/>
    <cellStyle name="Title 20 2" xfId="8120"/>
    <cellStyle name="Title 21" xfId="8121"/>
    <cellStyle name="Title 21 2" xfId="8122"/>
    <cellStyle name="Title 22" xfId="8123"/>
    <cellStyle name="Title 22 2" xfId="8124"/>
    <cellStyle name="Title 23" xfId="8125"/>
    <cellStyle name="Title 23 2" xfId="8126"/>
    <cellStyle name="Title 24" xfId="8127"/>
    <cellStyle name="Title 24 2" xfId="8128"/>
    <cellStyle name="Title 25" xfId="8129"/>
    <cellStyle name="Title 25 2" xfId="8130"/>
    <cellStyle name="Title 26" xfId="8131"/>
    <cellStyle name="Title 26 2" xfId="8132"/>
    <cellStyle name="Title 27" xfId="8133"/>
    <cellStyle name="Title 27 2" xfId="8134"/>
    <cellStyle name="Title 28" xfId="8135"/>
    <cellStyle name="Title 28 2" xfId="8136"/>
    <cellStyle name="Title 29" xfId="8137"/>
    <cellStyle name="Title 29 2" xfId="8138"/>
    <cellStyle name="Title 3" xfId="8139"/>
    <cellStyle name="Title 3 2" xfId="8140"/>
    <cellStyle name="Title 3 2 2" xfId="8141"/>
    <cellStyle name="Title 3 2 3" xfId="8142"/>
    <cellStyle name="Title 3 3" xfId="8143"/>
    <cellStyle name="Title 3 3 2" xfId="8144"/>
    <cellStyle name="Title 3 4" xfId="8145"/>
    <cellStyle name="Title 3 4 2" xfId="8146"/>
    <cellStyle name="Title 3 5" xfId="8147"/>
    <cellStyle name="Title 3 5 2" xfId="8148"/>
    <cellStyle name="Title 3 6" xfId="8149"/>
    <cellStyle name="Title 30" xfId="8150"/>
    <cellStyle name="Title 30 2" xfId="8151"/>
    <cellStyle name="Title 31" xfId="8152"/>
    <cellStyle name="Title 31 2" xfId="8153"/>
    <cellStyle name="Title 32" xfId="8154"/>
    <cellStyle name="Title 32 2" xfId="8155"/>
    <cellStyle name="Title 33" xfId="8156"/>
    <cellStyle name="Title 33 2" xfId="8157"/>
    <cellStyle name="Title 34" xfId="8158"/>
    <cellStyle name="Title 34 2" xfId="8159"/>
    <cellStyle name="Title 35" xfId="8160"/>
    <cellStyle name="Title 35 2" xfId="8161"/>
    <cellStyle name="Title 36" xfId="8162"/>
    <cellStyle name="Title 36 2" xfId="8163"/>
    <cellStyle name="Title 37" xfId="8164"/>
    <cellStyle name="Title 37 2" xfId="8165"/>
    <cellStyle name="Title 38" xfId="8166"/>
    <cellStyle name="Title 38 2" xfId="8167"/>
    <cellStyle name="Title 39" xfId="8168"/>
    <cellStyle name="Title 39 2" xfId="8169"/>
    <cellStyle name="Title 4" xfId="8170"/>
    <cellStyle name="Title 4 2" xfId="8171"/>
    <cellStyle name="Title 4 2 2" xfId="8172"/>
    <cellStyle name="Title 40" xfId="8173"/>
    <cellStyle name="Title 40 2" xfId="8174"/>
    <cellStyle name="Title 41" xfId="8175"/>
    <cellStyle name="Title 41 2" xfId="8176"/>
    <cellStyle name="Title 42" xfId="8177"/>
    <cellStyle name="Title 42 2" xfId="8178"/>
    <cellStyle name="Title 43" xfId="8179"/>
    <cellStyle name="Title 43 2" xfId="8180"/>
    <cellStyle name="Title 5" xfId="8181"/>
    <cellStyle name="Title 5 2" xfId="8182"/>
    <cellStyle name="Title 5 2 2" xfId="8183"/>
    <cellStyle name="Title 6" xfId="8184"/>
    <cellStyle name="Title 6 2" xfId="8185"/>
    <cellStyle name="Title 6 2 2" xfId="8186"/>
    <cellStyle name="Title 7" xfId="8187"/>
    <cellStyle name="Title 7 2" xfId="8188"/>
    <cellStyle name="Title 8" xfId="8189"/>
    <cellStyle name="Title 8 2" xfId="8190"/>
    <cellStyle name="Title 9" xfId="8191"/>
    <cellStyle name="Title 9 2" xfId="8192"/>
    <cellStyle name="Total 10" xfId="8193"/>
    <cellStyle name="Total 10 2" xfId="8194"/>
    <cellStyle name="Total 11" xfId="8195"/>
    <cellStyle name="Total 11 2" xfId="8196"/>
    <cellStyle name="Total 12" xfId="8197"/>
    <cellStyle name="Total 12 2" xfId="8198"/>
    <cellStyle name="Total 13" xfId="8199"/>
    <cellStyle name="Total 13 2" xfId="8200"/>
    <cellStyle name="Total 14" xfId="8201"/>
    <cellStyle name="Total 14 2" xfId="8202"/>
    <cellStyle name="Total 15" xfId="8203"/>
    <cellStyle name="Total 15 2" xfId="8204"/>
    <cellStyle name="Total 16" xfId="8205"/>
    <cellStyle name="Total 16 2" xfId="8206"/>
    <cellStyle name="Total 17" xfId="8207"/>
    <cellStyle name="Total 17 2" xfId="8208"/>
    <cellStyle name="Total 18" xfId="8209"/>
    <cellStyle name="Total 18 2" xfId="8210"/>
    <cellStyle name="Total 19" xfId="8211"/>
    <cellStyle name="Total 19 2" xfId="8212"/>
    <cellStyle name="Total 2" xfId="8213"/>
    <cellStyle name="Total 2 10" xfId="8214"/>
    <cellStyle name="Total 2 10 2" xfId="8215"/>
    <cellStyle name="Total 2 10 3" xfId="8216"/>
    <cellStyle name="Total 2 11" xfId="8217"/>
    <cellStyle name="Total 2 11 2" xfId="8218"/>
    <cellStyle name="Total 2 2" xfId="8219"/>
    <cellStyle name="Total 2 2 2" xfId="8220"/>
    <cellStyle name="Total 2 2 3" xfId="8221"/>
    <cellStyle name="Total 2 3" xfId="8222"/>
    <cellStyle name="Total 2 3 2" xfId="8223"/>
    <cellStyle name="Total 2 3 3" xfId="8224"/>
    <cellStyle name="Total 2 4" xfId="8225"/>
    <cellStyle name="Total 2 4 2" xfId="8226"/>
    <cellStyle name="Total 2 4 3" xfId="8227"/>
    <cellStyle name="Total 2 5" xfId="8228"/>
    <cellStyle name="Total 2 5 2" xfId="8229"/>
    <cellStyle name="Total 2 5 3" xfId="8230"/>
    <cellStyle name="Total 2 6" xfId="8231"/>
    <cellStyle name="Total 2 6 2" xfId="8232"/>
    <cellStyle name="Total 2 6 3" xfId="8233"/>
    <cellStyle name="Total 2 7" xfId="8234"/>
    <cellStyle name="Total 2 7 2" xfId="8235"/>
    <cellStyle name="Total 2 7 3" xfId="8236"/>
    <cellStyle name="Total 2 8" xfId="8237"/>
    <cellStyle name="Total 2 8 2" xfId="8238"/>
    <cellStyle name="Total 2 8 3" xfId="8239"/>
    <cellStyle name="Total 2 9" xfId="8240"/>
    <cellStyle name="Total 2 9 2" xfId="8241"/>
    <cellStyle name="Total 2 9 3" xfId="8242"/>
    <cellStyle name="Total 20" xfId="8243"/>
    <cellStyle name="Total 20 2" xfId="8244"/>
    <cellStyle name="Total 21" xfId="8245"/>
    <cellStyle name="Total 21 2" xfId="8246"/>
    <cellStyle name="Total 22" xfId="8247"/>
    <cellStyle name="Total 22 2" xfId="8248"/>
    <cellStyle name="Total 23" xfId="8249"/>
    <cellStyle name="Total 23 2" xfId="8250"/>
    <cellStyle name="Total 24" xfId="8251"/>
    <cellStyle name="Total 24 2" xfId="8252"/>
    <cellStyle name="Total 25" xfId="8253"/>
    <cellStyle name="Total 25 2" xfId="8254"/>
    <cellStyle name="Total 26" xfId="8255"/>
    <cellStyle name="Total 26 2" xfId="8256"/>
    <cellStyle name="Total 27" xfId="8257"/>
    <cellStyle name="Total 27 2" xfId="8258"/>
    <cellStyle name="Total 28" xfId="8259"/>
    <cellStyle name="Total 28 2" xfId="8260"/>
    <cellStyle name="Total 29" xfId="8261"/>
    <cellStyle name="Total 29 2" xfId="8262"/>
    <cellStyle name="Total 3" xfId="8263"/>
    <cellStyle name="Total 3 2" xfId="8264"/>
    <cellStyle name="Total 3 2 2" xfId="8265"/>
    <cellStyle name="Total 3 2 3" xfId="8266"/>
    <cellStyle name="Total 3 3" xfId="8267"/>
    <cellStyle name="Total 3 3 2" xfId="8268"/>
    <cellStyle name="Total 3 4" xfId="8269"/>
    <cellStyle name="Total 3 4 2" xfId="8270"/>
    <cellStyle name="Total 3 5" xfId="8271"/>
    <cellStyle name="Total 3 5 2" xfId="8272"/>
    <cellStyle name="Total 3 6" xfId="8273"/>
    <cellStyle name="Total 30" xfId="8274"/>
    <cellStyle name="Total 30 2" xfId="8275"/>
    <cellStyle name="Total 31" xfId="8276"/>
    <cellStyle name="Total 31 2" xfId="8277"/>
    <cellStyle name="Total 32" xfId="8278"/>
    <cellStyle name="Total 32 2" xfId="8279"/>
    <cellStyle name="Total 33" xfId="8280"/>
    <cellStyle name="Total 33 2" xfId="8281"/>
    <cellStyle name="Total 34" xfId="8282"/>
    <cellStyle name="Total 34 2" xfId="8283"/>
    <cellStyle name="Total 35" xfId="8284"/>
    <cellStyle name="Total 35 2" xfId="8285"/>
    <cellStyle name="Total 36" xfId="8286"/>
    <cellStyle name="Total 36 2" xfId="8287"/>
    <cellStyle name="Total 37" xfId="8288"/>
    <cellStyle name="Total 37 2" xfId="8289"/>
    <cellStyle name="Total 38" xfId="8290"/>
    <cellStyle name="Total 38 2" xfId="8291"/>
    <cellStyle name="Total 39" xfId="8292"/>
    <cellStyle name="Total 39 2" xfId="8293"/>
    <cellStyle name="Total 4" xfId="8294"/>
    <cellStyle name="Total 4 2" xfId="8295"/>
    <cellStyle name="Total 4 2 2" xfId="8296"/>
    <cellStyle name="Total 40" xfId="8297"/>
    <cellStyle name="Total 40 2" xfId="8298"/>
    <cellStyle name="Total 41" xfId="8299"/>
    <cellStyle name="Total 41 2" xfId="8300"/>
    <cellStyle name="Total 42" xfId="8301"/>
    <cellStyle name="Total 42 2" xfId="8302"/>
    <cellStyle name="Total 5" xfId="8303"/>
    <cellStyle name="Total 5 2" xfId="8304"/>
    <cellStyle name="Total 5 2 2" xfId="8305"/>
    <cellStyle name="Total 6" xfId="8306"/>
    <cellStyle name="Total 6 2" xfId="8307"/>
    <cellStyle name="Total 7" xfId="8308"/>
    <cellStyle name="Total 7 2" xfId="8309"/>
    <cellStyle name="Total 8" xfId="8310"/>
    <cellStyle name="Total 8 2" xfId="8311"/>
    <cellStyle name="Total 9" xfId="8312"/>
    <cellStyle name="Total 9 2" xfId="8313"/>
    <cellStyle name="Überschrift" xfId="8314"/>
    <cellStyle name="Überschrift 1" xfId="8315"/>
    <cellStyle name="Überschrift 1 2" xfId="8316"/>
    <cellStyle name="Überschrift 2" xfId="8317"/>
    <cellStyle name="Überschrift 2 2" xfId="8318"/>
    <cellStyle name="Überschrift 3" xfId="8319"/>
    <cellStyle name="Überschrift 3 2" xfId="8320"/>
    <cellStyle name="Überschrift 4" xfId="8321"/>
    <cellStyle name="Überschrift 4 2" xfId="8322"/>
    <cellStyle name="Überschrift 5" xfId="8323"/>
    <cellStyle name="Valuutta_Layo9704" xfId="8324"/>
    <cellStyle name="Verknüpfte Zelle" xfId="8325"/>
    <cellStyle name="Verknüpfte Zelle 2" xfId="8326"/>
    <cellStyle name="Warnender Text" xfId="8327"/>
    <cellStyle name="Warnender Text 2" xfId="8328"/>
    <cellStyle name="Warning Text 10" xfId="8329"/>
    <cellStyle name="Warning Text 10 2" xfId="8330"/>
    <cellStyle name="Warning Text 11" xfId="8331"/>
    <cellStyle name="Warning Text 11 2" xfId="8332"/>
    <cellStyle name="Warning Text 12" xfId="8333"/>
    <cellStyle name="Warning Text 12 2" xfId="8334"/>
    <cellStyle name="Warning Text 13" xfId="8335"/>
    <cellStyle name="Warning Text 13 2" xfId="8336"/>
    <cellStyle name="Warning Text 14" xfId="8337"/>
    <cellStyle name="Warning Text 14 2" xfId="8338"/>
    <cellStyle name="Warning Text 15" xfId="8339"/>
    <cellStyle name="Warning Text 15 2" xfId="8340"/>
    <cellStyle name="Warning Text 16" xfId="8341"/>
    <cellStyle name="Warning Text 16 2" xfId="8342"/>
    <cellStyle name="Warning Text 17" xfId="8343"/>
    <cellStyle name="Warning Text 17 2" xfId="8344"/>
    <cellStyle name="Warning Text 18" xfId="8345"/>
    <cellStyle name="Warning Text 18 2" xfId="8346"/>
    <cellStyle name="Warning Text 19" xfId="8347"/>
    <cellStyle name="Warning Text 19 2" xfId="8348"/>
    <cellStyle name="Warning Text 2" xfId="8349"/>
    <cellStyle name="Warning Text 2 10" xfId="8350"/>
    <cellStyle name="Warning Text 2 10 2" xfId="8351"/>
    <cellStyle name="Warning Text 2 10 3" xfId="8352"/>
    <cellStyle name="Warning Text 2 11" xfId="8353"/>
    <cellStyle name="Warning Text 2 11 2" xfId="8354"/>
    <cellStyle name="Warning Text 2 2" xfId="8355"/>
    <cellStyle name="Warning Text 2 2 2" xfId="8356"/>
    <cellStyle name="Warning Text 2 2 3" xfId="8357"/>
    <cellStyle name="Warning Text 2 3" xfId="8358"/>
    <cellStyle name="Warning Text 2 3 2" xfId="8359"/>
    <cellStyle name="Warning Text 2 3 3" xfId="8360"/>
    <cellStyle name="Warning Text 2 4" xfId="8361"/>
    <cellStyle name="Warning Text 2 4 2" xfId="8362"/>
    <cellStyle name="Warning Text 2 4 3" xfId="8363"/>
    <cellStyle name="Warning Text 2 5" xfId="8364"/>
    <cellStyle name="Warning Text 2 5 2" xfId="8365"/>
    <cellStyle name="Warning Text 2 5 3" xfId="8366"/>
    <cellStyle name="Warning Text 2 6" xfId="8367"/>
    <cellStyle name="Warning Text 2 6 2" xfId="8368"/>
    <cellStyle name="Warning Text 2 6 3" xfId="8369"/>
    <cellStyle name="Warning Text 2 7" xfId="8370"/>
    <cellStyle name="Warning Text 2 7 2" xfId="8371"/>
    <cellStyle name="Warning Text 2 7 3" xfId="8372"/>
    <cellStyle name="Warning Text 2 8" xfId="8373"/>
    <cellStyle name="Warning Text 2 8 2" xfId="8374"/>
    <cellStyle name="Warning Text 2 8 3" xfId="8375"/>
    <cellStyle name="Warning Text 2 9" xfId="8376"/>
    <cellStyle name="Warning Text 2 9 2" xfId="8377"/>
    <cellStyle name="Warning Text 2 9 3" xfId="8378"/>
    <cellStyle name="Warning Text 20" xfId="8379"/>
    <cellStyle name="Warning Text 20 2" xfId="8380"/>
    <cellStyle name="Warning Text 21" xfId="8381"/>
    <cellStyle name="Warning Text 21 2" xfId="8382"/>
    <cellStyle name="Warning Text 22" xfId="8383"/>
    <cellStyle name="Warning Text 22 2" xfId="8384"/>
    <cellStyle name="Warning Text 23" xfId="8385"/>
    <cellStyle name="Warning Text 23 2" xfId="8386"/>
    <cellStyle name="Warning Text 24" xfId="8387"/>
    <cellStyle name="Warning Text 24 2" xfId="8388"/>
    <cellStyle name="Warning Text 25" xfId="8389"/>
    <cellStyle name="Warning Text 25 2" xfId="8390"/>
    <cellStyle name="Warning Text 26" xfId="8391"/>
    <cellStyle name="Warning Text 26 2" xfId="8392"/>
    <cellStyle name="Warning Text 27" xfId="8393"/>
    <cellStyle name="Warning Text 27 2" xfId="8394"/>
    <cellStyle name="Warning Text 28" xfId="8395"/>
    <cellStyle name="Warning Text 28 2" xfId="8396"/>
    <cellStyle name="Warning Text 29" xfId="8397"/>
    <cellStyle name="Warning Text 29 2" xfId="8398"/>
    <cellStyle name="Warning Text 3" xfId="8399"/>
    <cellStyle name="Warning Text 3 2" xfId="8400"/>
    <cellStyle name="Warning Text 3 2 2" xfId="8401"/>
    <cellStyle name="Warning Text 3 3" xfId="8402"/>
    <cellStyle name="Warning Text 3 3 2" xfId="8403"/>
    <cellStyle name="Warning Text 30" xfId="8404"/>
    <cellStyle name="Warning Text 30 2" xfId="8405"/>
    <cellStyle name="Warning Text 31" xfId="8406"/>
    <cellStyle name="Warning Text 31 2" xfId="8407"/>
    <cellStyle name="Warning Text 32" xfId="8408"/>
    <cellStyle name="Warning Text 32 2" xfId="8409"/>
    <cellStyle name="Warning Text 33" xfId="8410"/>
    <cellStyle name="Warning Text 33 2" xfId="8411"/>
    <cellStyle name="Warning Text 34" xfId="8412"/>
    <cellStyle name="Warning Text 34 2" xfId="8413"/>
    <cellStyle name="Warning Text 35" xfId="8414"/>
    <cellStyle name="Warning Text 35 2" xfId="8415"/>
    <cellStyle name="Warning Text 36" xfId="8416"/>
    <cellStyle name="Warning Text 36 2" xfId="8417"/>
    <cellStyle name="Warning Text 37" xfId="8418"/>
    <cellStyle name="Warning Text 37 2" xfId="8419"/>
    <cellStyle name="Warning Text 38" xfId="8420"/>
    <cellStyle name="Warning Text 38 2" xfId="8421"/>
    <cellStyle name="Warning Text 39" xfId="8422"/>
    <cellStyle name="Warning Text 39 2" xfId="8423"/>
    <cellStyle name="Warning Text 4" xfId="8424"/>
    <cellStyle name="Warning Text 4 2" xfId="8425"/>
    <cellStyle name="Warning Text 4 2 2" xfId="8426"/>
    <cellStyle name="Warning Text 40" xfId="8427"/>
    <cellStyle name="Warning Text 40 2" xfId="8428"/>
    <cellStyle name="Warning Text 41" xfId="8429"/>
    <cellStyle name="Warning Text 41 2" xfId="8430"/>
    <cellStyle name="Warning Text 5" xfId="8431"/>
    <cellStyle name="Warning Text 5 2" xfId="8432"/>
    <cellStyle name="Warning Text 5 2 2" xfId="8433"/>
    <cellStyle name="Warning Text 6" xfId="8434"/>
    <cellStyle name="Warning Text 6 2" xfId="8435"/>
    <cellStyle name="Warning Text 7" xfId="8436"/>
    <cellStyle name="Warning Text 7 2" xfId="8437"/>
    <cellStyle name="Warning Text 8" xfId="8438"/>
    <cellStyle name="Warning Text 8 2" xfId="8439"/>
    <cellStyle name="Warning Text 9" xfId="8440"/>
    <cellStyle name="Warning Text 9 2" xfId="8441"/>
    <cellStyle name="Zelle überprüfen" xfId="8442"/>
    <cellStyle name="Zelle überprüfen 2" xfId="8443"/>
    <cellStyle name="Гиперссылка" xfId="8444"/>
    <cellStyle name="Гиперссылка 2" xfId="8445"/>
    <cellStyle name="Обычный_2++" xfId="8446"/>
    <cellStyle name="已访问的超链接" xfId="8447"/>
    <cellStyle name="已访问的超链接 2" xfId="8448"/>
    <cellStyle name="已访问的超链接 2 2" xfId="84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A31"/>
  <sheetViews>
    <sheetView tabSelected="1" zoomScale="70" zoomScaleNormal="70" workbookViewId="0">
      <selection activeCell="H48" sqref="H48"/>
    </sheetView>
  </sheetViews>
  <sheetFormatPr defaultColWidth="9" defaultRowHeight="15"/>
  <cols>
    <col min="3" max="3" width="18.1809523809524" customWidth="1"/>
    <col min="6" max="6" width="9.27619047619048" customWidth="1"/>
    <col min="7" max="8" width="12" customWidth="1"/>
    <col min="9" max="9" width="15.5428571428571" customWidth="1"/>
    <col min="10" max="11" width="9.27619047619048" customWidth="1"/>
    <col min="12" max="12" width="15.2761904761905" customWidth="1"/>
    <col min="13" max="13" width="90.9047619047619" customWidth="1"/>
    <col min="14" max="14" width="9.27619047619048" customWidth="1"/>
    <col min="17" max="17" width="12" customWidth="1"/>
    <col min="21" max="21" width="18" customWidth="1"/>
  </cols>
  <sheetData>
    <row r="2" ht="15.75" spans="13:13">
      <c r="M2" s="27" t="s">
        <v>0</v>
      </c>
    </row>
    <row r="3" spans="5:27">
      <c r="E3" s="1" t="s">
        <v>1</v>
      </c>
      <c r="S3" s="30" t="s">
        <v>2</v>
      </c>
      <c r="T3" s="30"/>
      <c r="U3" s="31"/>
      <c r="V3" s="31"/>
      <c r="W3" s="31"/>
      <c r="X3" s="31"/>
      <c r="Y3" s="31"/>
      <c r="Z3" s="31"/>
      <c r="AA3" s="31"/>
    </row>
    <row r="4" ht="15.75" spans="3:27">
      <c r="C4" s="2" t="s">
        <v>3</v>
      </c>
      <c r="D4" s="2" t="s">
        <v>4</v>
      </c>
      <c r="E4" s="2" t="s">
        <v>5</v>
      </c>
      <c r="F4" s="3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25" t="s">
        <v>15</v>
      </c>
      <c r="P4" s="25" t="s">
        <v>16</v>
      </c>
      <c r="Q4" s="25" t="s">
        <v>17</v>
      </c>
      <c r="S4" s="32" t="s">
        <v>18</v>
      </c>
      <c r="T4" s="33" t="s">
        <v>19</v>
      </c>
      <c r="U4" s="32" t="s">
        <v>3</v>
      </c>
      <c r="V4" s="32" t="s">
        <v>20</v>
      </c>
      <c r="W4" s="32" t="s">
        <v>21</v>
      </c>
      <c r="X4" s="32" t="s">
        <v>22</v>
      </c>
      <c r="Y4" s="32" t="s">
        <v>23</v>
      </c>
      <c r="Z4" s="32" t="s">
        <v>24</v>
      </c>
      <c r="AA4" s="32" t="s">
        <v>25</v>
      </c>
    </row>
    <row r="5" ht="45.75" spans="3:27">
      <c r="C5" s="39" t="s">
        <v>26</v>
      </c>
      <c r="D5" s="39" t="s">
        <v>27</v>
      </c>
      <c r="E5" s="39" t="s">
        <v>28</v>
      </c>
      <c r="F5">
        <v>2020</v>
      </c>
      <c r="G5">
        <v>0.148694462618212</v>
      </c>
      <c r="H5">
        <v>21.6467268538789</v>
      </c>
      <c r="I5">
        <v>5.78</v>
      </c>
      <c r="J5" s="26">
        <f>27*1.45</f>
        <v>39.15</v>
      </c>
      <c r="K5" s="26">
        <f>J5/100</f>
        <v>0.3915</v>
      </c>
      <c r="L5" s="26">
        <f>J5*95%</f>
        <v>37.1925</v>
      </c>
      <c r="M5" s="26">
        <f>J5*90%</f>
        <v>35.235</v>
      </c>
      <c r="N5" s="26">
        <f>M5/100</f>
        <v>0.35235</v>
      </c>
      <c r="O5">
        <v>0.001</v>
      </c>
      <c r="P5">
        <v>15</v>
      </c>
      <c r="S5" s="34" t="s">
        <v>29</v>
      </c>
      <c r="T5" s="34" t="s">
        <v>30</v>
      </c>
      <c r="U5" s="34" t="s">
        <v>31</v>
      </c>
      <c r="V5" s="34" t="s">
        <v>32</v>
      </c>
      <c r="W5" s="34" t="s">
        <v>33</v>
      </c>
      <c r="X5" s="34" t="s">
        <v>34</v>
      </c>
      <c r="Y5" s="34" t="s">
        <v>35</v>
      </c>
      <c r="Z5" s="34" t="s">
        <v>36</v>
      </c>
      <c r="AA5" s="34" t="s">
        <v>37</v>
      </c>
    </row>
    <row r="6" spans="3:27">
      <c r="C6" s="39" t="s">
        <v>38</v>
      </c>
      <c r="D6" s="39" t="s">
        <v>39</v>
      </c>
      <c r="E6" s="39" t="s">
        <v>28</v>
      </c>
      <c r="F6">
        <v>2020</v>
      </c>
      <c r="G6">
        <v>0.148694462618212</v>
      </c>
      <c r="H6">
        <v>21.6467268538789</v>
      </c>
      <c r="I6">
        <v>5.78</v>
      </c>
      <c r="J6" s="26">
        <f t="shared" ref="J6:J9" si="0">27*1.45</f>
        <v>39.15</v>
      </c>
      <c r="K6" s="26">
        <f t="shared" ref="K6:K18" si="1">J6/100</f>
        <v>0.3915</v>
      </c>
      <c r="L6" s="26">
        <f t="shared" ref="L6:L28" si="2">J6*95%</f>
        <v>37.1925</v>
      </c>
      <c r="M6" s="26">
        <f t="shared" ref="M6:M27" si="3">J6*90%</f>
        <v>35.235</v>
      </c>
      <c r="N6" s="26">
        <f t="shared" ref="N6:N18" si="4">M6/100</f>
        <v>0.35235</v>
      </c>
      <c r="O6">
        <v>0.001</v>
      </c>
      <c r="P6">
        <v>15</v>
      </c>
      <c r="S6" s="35" t="s">
        <v>40</v>
      </c>
      <c r="T6" s="36"/>
      <c r="U6" s="36"/>
      <c r="V6" s="36"/>
      <c r="W6" s="36"/>
      <c r="X6" s="36"/>
      <c r="Y6" s="36"/>
      <c r="Z6" s="36"/>
      <c r="AA6" s="36"/>
    </row>
    <row r="7" spans="3:27">
      <c r="C7" s="39" t="s">
        <v>41</v>
      </c>
      <c r="D7" s="39" t="s">
        <v>27</v>
      </c>
      <c r="E7" s="39" t="s">
        <v>28</v>
      </c>
      <c r="F7">
        <v>2020</v>
      </c>
      <c r="G7">
        <v>0.0377284457389493</v>
      </c>
      <c r="H7">
        <v>21.6467268538789</v>
      </c>
      <c r="I7">
        <v>5.78</v>
      </c>
      <c r="J7" s="26">
        <f t="shared" si="0"/>
        <v>39.15</v>
      </c>
      <c r="K7" s="26">
        <f t="shared" si="1"/>
        <v>0.3915</v>
      </c>
      <c r="L7" s="26">
        <f t="shared" si="2"/>
        <v>37.1925</v>
      </c>
      <c r="M7" s="26">
        <f t="shared" si="3"/>
        <v>35.235</v>
      </c>
      <c r="N7" s="26">
        <f t="shared" si="4"/>
        <v>0.35235</v>
      </c>
      <c r="O7">
        <v>0.001</v>
      </c>
      <c r="P7">
        <v>15</v>
      </c>
      <c r="S7" s="38" t="s">
        <v>42</v>
      </c>
      <c r="T7" s="31"/>
      <c r="U7" s="39" t="s">
        <v>26</v>
      </c>
      <c r="V7" s="38"/>
      <c r="W7" s="31" t="s">
        <v>43</v>
      </c>
      <c r="X7" s="31" t="s">
        <v>44</v>
      </c>
      <c r="Y7" s="31"/>
      <c r="Z7" s="31" t="s">
        <v>45</v>
      </c>
      <c r="AA7" s="31"/>
    </row>
    <row r="8" spans="3:27">
      <c r="C8" s="39" t="s">
        <v>46</v>
      </c>
      <c r="D8" s="39" t="s">
        <v>27</v>
      </c>
      <c r="E8" s="39" t="s">
        <v>28</v>
      </c>
      <c r="F8">
        <v>2020</v>
      </c>
      <c r="G8">
        <v>0.0377284457389493</v>
      </c>
      <c r="H8">
        <v>21.6467268538789</v>
      </c>
      <c r="I8">
        <v>5.78</v>
      </c>
      <c r="J8" s="26">
        <f t="shared" si="0"/>
        <v>39.15</v>
      </c>
      <c r="K8" s="26">
        <f t="shared" si="1"/>
        <v>0.3915</v>
      </c>
      <c r="L8" s="26">
        <f t="shared" si="2"/>
        <v>37.1925</v>
      </c>
      <c r="M8" s="26">
        <f t="shared" si="3"/>
        <v>35.235</v>
      </c>
      <c r="N8" s="26">
        <f t="shared" si="4"/>
        <v>0.35235</v>
      </c>
      <c r="O8">
        <v>0.001</v>
      </c>
      <c r="P8">
        <v>15</v>
      </c>
      <c r="S8" s="31"/>
      <c r="T8" s="31"/>
      <c r="U8" s="39" t="s">
        <v>38</v>
      </c>
      <c r="V8" s="38"/>
      <c r="W8" s="31" t="s">
        <v>43</v>
      </c>
      <c r="X8" s="31" t="s">
        <v>44</v>
      </c>
      <c r="Y8" s="31"/>
      <c r="Z8" s="31" t="s">
        <v>45</v>
      </c>
      <c r="AA8" s="31"/>
    </row>
    <row r="9" spans="3:27">
      <c r="C9" s="39" t="s">
        <v>47</v>
      </c>
      <c r="D9" s="39" t="s">
        <v>39</v>
      </c>
      <c r="E9" s="39" t="s">
        <v>28</v>
      </c>
      <c r="F9">
        <v>2020</v>
      </c>
      <c r="G9">
        <v>0.114900266568618</v>
      </c>
      <c r="H9">
        <v>43.0512748032933</v>
      </c>
      <c r="I9">
        <v>5.78</v>
      </c>
      <c r="J9" s="26">
        <f t="shared" si="0"/>
        <v>39.15</v>
      </c>
      <c r="K9" s="26">
        <f t="shared" si="1"/>
        <v>0.3915</v>
      </c>
      <c r="L9" s="26">
        <f t="shared" si="2"/>
        <v>37.1925</v>
      </c>
      <c r="M9" s="26">
        <f t="shared" si="3"/>
        <v>35.235</v>
      </c>
      <c r="N9" s="26">
        <f t="shared" si="4"/>
        <v>0.35235</v>
      </c>
      <c r="O9">
        <v>0.001</v>
      </c>
      <c r="P9">
        <v>15</v>
      </c>
      <c r="S9" s="31"/>
      <c r="T9" s="31"/>
      <c r="U9" s="39" t="s">
        <v>41</v>
      </c>
      <c r="V9" s="38"/>
      <c r="W9" s="31" t="s">
        <v>43</v>
      </c>
      <c r="X9" s="31" t="s">
        <v>44</v>
      </c>
      <c r="Y9" s="31"/>
      <c r="Z9" s="31" t="s">
        <v>45</v>
      </c>
      <c r="AA9" s="31"/>
    </row>
    <row r="10" spans="3:27">
      <c r="C10" s="39" t="s">
        <v>48</v>
      </c>
      <c r="D10" s="39" t="s">
        <v>27</v>
      </c>
      <c r="E10" s="48" t="s">
        <v>49</v>
      </c>
      <c r="F10">
        <v>2020</v>
      </c>
      <c r="G10">
        <v>0.114900266568618</v>
      </c>
      <c r="H10">
        <v>5.33773673141234</v>
      </c>
      <c r="I10">
        <v>1.1</v>
      </c>
      <c r="J10" s="26">
        <f>14.5</f>
        <v>14.5</v>
      </c>
      <c r="K10" s="26">
        <f t="shared" si="1"/>
        <v>0.145</v>
      </c>
      <c r="L10" s="26">
        <f t="shared" si="2"/>
        <v>13.775</v>
      </c>
      <c r="M10" s="26">
        <f t="shared" si="3"/>
        <v>13.05</v>
      </c>
      <c r="N10" s="26">
        <f t="shared" si="4"/>
        <v>0.1305</v>
      </c>
      <c r="O10">
        <v>0.001</v>
      </c>
      <c r="P10">
        <v>12</v>
      </c>
      <c r="S10" s="31"/>
      <c r="T10" s="31"/>
      <c r="U10" s="39" t="s">
        <v>46</v>
      </c>
      <c r="V10" s="38"/>
      <c r="W10" s="31" t="s">
        <v>43</v>
      </c>
      <c r="X10" s="31" t="s">
        <v>44</v>
      </c>
      <c r="Y10" s="31"/>
      <c r="Z10" s="31" t="s">
        <v>45</v>
      </c>
      <c r="AA10" s="31"/>
    </row>
    <row r="11" spans="3:27">
      <c r="C11" s="39" t="s">
        <v>50</v>
      </c>
      <c r="D11" s="39" t="s">
        <v>39</v>
      </c>
      <c r="E11" t="s">
        <v>51</v>
      </c>
      <c r="F11">
        <v>2020</v>
      </c>
      <c r="G11">
        <v>0.07760925856048</v>
      </c>
      <c r="H11" s="15">
        <v>54.9267931287107</v>
      </c>
      <c r="I11">
        <v>19.78</v>
      </c>
      <c r="J11" s="26">
        <f t="shared" ref="J11:J16" si="5">45</f>
        <v>45</v>
      </c>
      <c r="K11" s="26">
        <f t="shared" si="1"/>
        <v>0.45</v>
      </c>
      <c r="L11" s="26">
        <f t="shared" si="2"/>
        <v>42.75</v>
      </c>
      <c r="M11" s="26">
        <f t="shared" si="3"/>
        <v>40.5</v>
      </c>
      <c r="N11" s="26">
        <f t="shared" si="4"/>
        <v>0.405</v>
      </c>
      <c r="O11">
        <v>0.001</v>
      </c>
      <c r="P11">
        <v>20</v>
      </c>
      <c r="S11" s="31"/>
      <c r="T11" s="31"/>
      <c r="U11" s="39" t="s">
        <v>47</v>
      </c>
      <c r="V11" s="38"/>
      <c r="W11" s="31" t="s">
        <v>43</v>
      </c>
      <c r="X11" s="31" t="s">
        <v>44</v>
      </c>
      <c r="Y11" s="31"/>
      <c r="Z11" s="31" t="s">
        <v>45</v>
      </c>
      <c r="AA11" s="31"/>
    </row>
    <row r="12" spans="3:27">
      <c r="C12" s="39" t="s">
        <v>52</v>
      </c>
      <c r="D12" s="39" t="s">
        <v>27</v>
      </c>
      <c r="E12" t="s">
        <v>51</v>
      </c>
      <c r="F12">
        <v>2020</v>
      </c>
      <c r="G12">
        <v>0.07760925856048</v>
      </c>
      <c r="H12" s="15">
        <v>54.9267931287107</v>
      </c>
      <c r="I12">
        <v>19.78</v>
      </c>
      <c r="J12" s="26">
        <f t="shared" si="5"/>
        <v>45</v>
      </c>
      <c r="K12" s="26">
        <f t="shared" si="1"/>
        <v>0.45</v>
      </c>
      <c r="L12" s="26">
        <f t="shared" si="2"/>
        <v>42.75</v>
      </c>
      <c r="M12" s="26">
        <f t="shared" si="3"/>
        <v>40.5</v>
      </c>
      <c r="N12" s="26">
        <f t="shared" si="4"/>
        <v>0.405</v>
      </c>
      <c r="O12">
        <v>0.001</v>
      </c>
      <c r="P12">
        <v>20</v>
      </c>
      <c r="S12" s="40"/>
      <c r="T12" s="40"/>
      <c r="U12" s="39" t="s">
        <v>48</v>
      </c>
      <c r="V12" s="41"/>
      <c r="W12" s="40" t="s">
        <v>53</v>
      </c>
      <c r="X12" s="40" t="s">
        <v>44</v>
      </c>
      <c r="Y12" s="40"/>
      <c r="Z12" s="40" t="s">
        <v>45</v>
      </c>
      <c r="AA12" s="40"/>
    </row>
    <row r="13" spans="3:27">
      <c r="C13" s="39" t="s">
        <v>54</v>
      </c>
      <c r="D13" s="39" t="s">
        <v>39</v>
      </c>
      <c r="E13" t="s">
        <v>51</v>
      </c>
      <c r="F13">
        <v>2020</v>
      </c>
      <c r="G13">
        <v>0.0248992912896511</v>
      </c>
      <c r="H13" s="15">
        <v>54.9267931287107</v>
      </c>
      <c r="I13">
        <v>19.78</v>
      </c>
      <c r="J13" s="26">
        <f t="shared" si="5"/>
        <v>45</v>
      </c>
      <c r="K13" s="26">
        <f t="shared" si="1"/>
        <v>0.45</v>
      </c>
      <c r="L13" s="26">
        <f t="shared" si="2"/>
        <v>42.75</v>
      </c>
      <c r="M13" s="26">
        <f t="shared" si="3"/>
        <v>40.5</v>
      </c>
      <c r="N13" s="26">
        <f t="shared" si="4"/>
        <v>0.405</v>
      </c>
      <c r="O13">
        <v>0.001</v>
      </c>
      <c r="P13">
        <v>20</v>
      </c>
      <c r="S13" s="31"/>
      <c r="T13" s="31"/>
      <c r="U13" s="39" t="s">
        <v>50</v>
      </c>
      <c r="V13" s="38"/>
      <c r="W13" s="31" t="s">
        <v>53</v>
      </c>
      <c r="X13" s="31" t="s">
        <v>44</v>
      </c>
      <c r="Y13" s="31"/>
      <c r="Z13" s="31" t="s">
        <v>45</v>
      </c>
      <c r="AA13" s="31"/>
    </row>
    <row r="14" spans="3:27">
      <c r="C14" s="39" t="s">
        <v>55</v>
      </c>
      <c r="D14" s="39" t="s">
        <v>27</v>
      </c>
      <c r="E14" t="s">
        <v>51</v>
      </c>
      <c r="F14">
        <v>2020</v>
      </c>
      <c r="G14">
        <v>0.0303283657901035</v>
      </c>
      <c r="H14" s="15">
        <v>54.9267931287107</v>
      </c>
      <c r="I14">
        <v>19.78</v>
      </c>
      <c r="J14" s="26">
        <f t="shared" si="5"/>
        <v>45</v>
      </c>
      <c r="K14" s="26">
        <f t="shared" si="1"/>
        <v>0.45</v>
      </c>
      <c r="L14" s="26">
        <f t="shared" si="2"/>
        <v>42.75</v>
      </c>
      <c r="M14" s="26">
        <f t="shared" si="3"/>
        <v>40.5</v>
      </c>
      <c r="N14" s="26">
        <f t="shared" si="4"/>
        <v>0.405</v>
      </c>
      <c r="O14">
        <v>0.001</v>
      </c>
      <c r="P14">
        <v>20</v>
      </c>
      <c r="S14" s="31"/>
      <c r="T14" s="31"/>
      <c r="U14" s="39" t="s">
        <v>52</v>
      </c>
      <c r="V14" s="38"/>
      <c r="W14" s="31" t="s">
        <v>53</v>
      </c>
      <c r="X14" s="31" t="s">
        <v>44</v>
      </c>
      <c r="Y14" s="31"/>
      <c r="Z14" s="31" t="s">
        <v>45</v>
      </c>
      <c r="AA14" s="31"/>
    </row>
    <row r="15" spans="3:27">
      <c r="C15" s="39" t="s">
        <v>56</v>
      </c>
      <c r="D15" s="39" t="s">
        <v>39</v>
      </c>
      <c r="E15" t="s">
        <v>51</v>
      </c>
      <c r="F15">
        <v>2020</v>
      </c>
      <c r="G15">
        <v>0.0303283657901035</v>
      </c>
      <c r="H15" s="15">
        <v>54.9267931287107</v>
      </c>
      <c r="I15">
        <v>19.78</v>
      </c>
      <c r="J15" s="26">
        <f t="shared" si="5"/>
        <v>45</v>
      </c>
      <c r="K15" s="26">
        <f t="shared" si="1"/>
        <v>0.45</v>
      </c>
      <c r="L15" s="26">
        <f t="shared" si="2"/>
        <v>42.75</v>
      </c>
      <c r="M15" s="26">
        <f t="shared" si="3"/>
        <v>40.5</v>
      </c>
      <c r="N15" s="26">
        <f t="shared" si="4"/>
        <v>0.405</v>
      </c>
      <c r="O15">
        <v>0.001</v>
      </c>
      <c r="P15">
        <v>20</v>
      </c>
      <c r="S15" s="31"/>
      <c r="T15" s="31"/>
      <c r="U15" s="39" t="s">
        <v>54</v>
      </c>
      <c r="V15" s="38"/>
      <c r="W15" s="31" t="s">
        <v>53</v>
      </c>
      <c r="X15" s="31" t="s">
        <v>44</v>
      </c>
      <c r="Y15" s="31"/>
      <c r="Z15" s="31" t="s">
        <v>45</v>
      </c>
      <c r="AA15" s="31"/>
    </row>
    <row r="16" spans="3:27">
      <c r="C16" s="39" t="s">
        <v>57</v>
      </c>
      <c r="D16" s="39" t="s">
        <v>27</v>
      </c>
      <c r="E16" t="s">
        <v>51</v>
      </c>
      <c r="F16">
        <v>2020</v>
      </c>
      <c r="G16">
        <v>0.0988400878231777</v>
      </c>
      <c r="H16" s="15">
        <v>54.9267931287107</v>
      </c>
      <c r="I16">
        <v>19.78</v>
      </c>
      <c r="J16" s="26">
        <f t="shared" si="5"/>
        <v>45</v>
      </c>
      <c r="K16" s="26">
        <f t="shared" si="1"/>
        <v>0.45</v>
      </c>
      <c r="L16" s="26">
        <f t="shared" si="2"/>
        <v>42.75</v>
      </c>
      <c r="M16" s="26">
        <f t="shared" si="3"/>
        <v>40.5</v>
      </c>
      <c r="N16" s="26">
        <f t="shared" si="4"/>
        <v>0.405</v>
      </c>
      <c r="O16">
        <v>0.001</v>
      </c>
      <c r="P16">
        <v>20</v>
      </c>
      <c r="S16" s="31"/>
      <c r="T16" s="31"/>
      <c r="U16" s="39" t="s">
        <v>55</v>
      </c>
      <c r="V16" s="38"/>
      <c r="W16" s="31" t="s">
        <v>53</v>
      </c>
      <c r="X16" s="31" t="s">
        <v>44</v>
      </c>
      <c r="Y16" s="31"/>
      <c r="Z16" s="31" t="s">
        <v>45</v>
      </c>
      <c r="AA16" s="31"/>
    </row>
    <row r="17" spans="3:27">
      <c r="C17" s="39" t="s">
        <v>58</v>
      </c>
      <c r="D17" s="39" t="s">
        <v>27</v>
      </c>
      <c r="E17" s="39" t="s">
        <v>59</v>
      </c>
      <c r="F17">
        <v>2020</v>
      </c>
      <c r="G17">
        <v>0.590318772136954</v>
      </c>
      <c r="H17">
        <v>19.9820466700097</v>
      </c>
      <c r="I17">
        <v>1.58</v>
      </c>
      <c r="J17" s="26">
        <f>15*1.45</f>
        <v>21.75</v>
      </c>
      <c r="K17" s="26">
        <f t="shared" si="1"/>
        <v>0.2175</v>
      </c>
      <c r="L17" s="26">
        <f t="shared" si="2"/>
        <v>20.6625</v>
      </c>
      <c r="M17" s="26">
        <f t="shared" si="3"/>
        <v>19.575</v>
      </c>
      <c r="N17" s="26">
        <f t="shared" si="4"/>
        <v>0.19575</v>
      </c>
      <c r="O17">
        <v>0.001</v>
      </c>
      <c r="P17">
        <v>12</v>
      </c>
      <c r="S17" s="31"/>
      <c r="T17" s="31"/>
      <c r="U17" s="39" t="s">
        <v>56</v>
      </c>
      <c r="V17" s="38"/>
      <c r="W17" s="31" t="s">
        <v>53</v>
      </c>
      <c r="X17" s="31" t="s">
        <v>44</v>
      </c>
      <c r="Y17" s="31"/>
      <c r="Z17" s="31" t="s">
        <v>45</v>
      </c>
      <c r="AA17" s="31"/>
    </row>
    <row r="18" spans="3:27">
      <c r="C18" s="39" t="s">
        <v>60</v>
      </c>
      <c r="D18" s="39" t="s">
        <v>39</v>
      </c>
      <c r="E18" s="39" t="s">
        <v>59</v>
      </c>
      <c r="F18">
        <v>2020</v>
      </c>
      <c r="G18">
        <v>0.362515368686507</v>
      </c>
      <c r="H18">
        <v>19.9820466700097</v>
      </c>
      <c r="I18">
        <v>1.58</v>
      </c>
      <c r="J18" s="26">
        <f>15*1.45</f>
        <v>21.75</v>
      </c>
      <c r="K18" s="26">
        <f t="shared" si="1"/>
        <v>0.2175</v>
      </c>
      <c r="L18" s="26">
        <f t="shared" si="2"/>
        <v>20.6625</v>
      </c>
      <c r="M18" s="26">
        <f t="shared" si="3"/>
        <v>19.575</v>
      </c>
      <c r="N18" s="26">
        <f t="shared" si="4"/>
        <v>0.19575</v>
      </c>
      <c r="O18">
        <v>0.001</v>
      </c>
      <c r="P18">
        <v>12</v>
      </c>
      <c r="S18" s="31"/>
      <c r="T18" s="31"/>
      <c r="U18" s="39" t="s">
        <v>57</v>
      </c>
      <c r="V18" s="38"/>
      <c r="W18" s="31" t="s">
        <v>53</v>
      </c>
      <c r="X18" s="31" t="s">
        <v>44</v>
      </c>
      <c r="Y18" s="31"/>
      <c r="Z18" s="31" t="s">
        <v>45</v>
      </c>
      <c r="AA18" s="31"/>
    </row>
    <row r="19" spans="3:26">
      <c r="C19" s="83" t="s">
        <v>61</v>
      </c>
      <c r="D19" s="39" t="s">
        <v>62</v>
      </c>
      <c r="E19" s="39" t="s">
        <v>59</v>
      </c>
      <c r="F19">
        <v>2020</v>
      </c>
      <c r="G19" s="84">
        <v>3.304</v>
      </c>
      <c r="H19">
        <v>19.9820466700097</v>
      </c>
      <c r="I19">
        <v>1.58</v>
      </c>
      <c r="J19">
        <f>38*1.35</f>
        <v>51.3</v>
      </c>
      <c r="K19" s="26">
        <f>K17</f>
        <v>0.2175</v>
      </c>
      <c r="L19" s="26">
        <f t="shared" si="2"/>
        <v>48.735</v>
      </c>
      <c r="M19" s="26">
        <f t="shared" si="3"/>
        <v>46.17</v>
      </c>
      <c r="N19" s="26">
        <f>N17</f>
        <v>0.19575</v>
      </c>
      <c r="O19">
        <v>0.001</v>
      </c>
      <c r="P19">
        <v>12</v>
      </c>
      <c r="Q19" s="51">
        <v>1</v>
      </c>
      <c r="U19" s="39" t="s">
        <v>58</v>
      </c>
      <c r="W19" s="31" t="s">
        <v>53</v>
      </c>
      <c r="X19" s="31" t="s">
        <v>44</v>
      </c>
      <c r="Z19" s="31" t="s">
        <v>45</v>
      </c>
    </row>
    <row r="20" spans="3:26">
      <c r="C20" s="83" t="s">
        <v>63</v>
      </c>
      <c r="D20" s="39" t="s">
        <v>62</v>
      </c>
      <c r="E20" s="39" t="s">
        <v>59</v>
      </c>
      <c r="F20">
        <v>2020</v>
      </c>
      <c r="G20" s="84">
        <v>3.304</v>
      </c>
      <c r="H20">
        <v>19.9820466700097</v>
      </c>
      <c r="I20">
        <v>1.58</v>
      </c>
      <c r="J20">
        <f t="shared" ref="J20:J22" si="6">38*1.35</f>
        <v>51.3</v>
      </c>
      <c r="K20" s="26">
        <f>K19</f>
        <v>0.2175</v>
      </c>
      <c r="L20" s="26">
        <f t="shared" si="2"/>
        <v>48.735</v>
      </c>
      <c r="M20" s="26">
        <f t="shared" si="3"/>
        <v>46.17</v>
      </c>
      <c r="N20" s="26">
        <f>N19</f>
        <v>0.19575</v>
      </c>
      <c r="O20">
        <v>0.001</v>
      </c>
      <c r="P20">
        <v>12</v>
      </c>
      <c r="Q20" s="51">
        <v>0.9</v>
      </c>
      <c r="U20" s="39" t="s">
        <v>60</v>
      </c>
      <c r="W20" s="31" t="s">
        <v>53</v>
      </c>
      <c r="X20" s="31" t="s">
        <v>44</v>
      </c>
      <c r="Z20" s="31" t="s">
        <v>45</v>
      </c>
    </row>
    <row r="21" spans="3:26">
      <c r="C21" s="83"/>
      <c r="D21" s="39" t="s">
        <v>27</v>
      </c>
      <c r="E21" s="39"/>
      <c r="G21" s="84"/>
      <c r="K21" s="26"/>
      <c r="L21" s="26"/>
      <c r="M21" s="26"/>
      <c r="N21" s="26"/>
      <c r="Q21" s="51">
        <v>0.1</v>
      </c>
      <c r="U21" s="83" t="s">
        <v>61</v>
      </c>
      <c r="W21" s="31" t="s">
        <v>53</v>
      </c>
      <c r="X21" s="31" t="s">
        <v>44</v>
      </c>
      <c r="Z21" s="31" t="s">
        <v>45</v>
      </c>
    </row>
    <row r="22" spans="3:26">
      <c r="C22" s="83" t="s">
        <v>64</v>
      </c>
      <c r="D22" s="39" t="s">
        <v>62</v>
      </c>
      <c r="E22" s="39" t="s">
        <v>59</v>
      </c>
      <c r="F22">
        <v>2020</v>
      </c>
      <c r="G22" s="84">
        <v>1.947</v>
      </c>
      <c r="H22">
        <v>19.9820466700097</v>
      </c>
      <c r="I22">
        <v>1.58</v>
      </c>
      <c r="J22">
        <f t="shared" si="6"/>
        <v>51.3</v>
      </c>
      <c r="K22" s="26">
        <f>K20</f>
        <v>0.2175</v>
      </c>
      <c r="L22" s="26">
        <f t="shared" si="2"/>
        <v>48.735</v>
      </c>
      <c r="M22" s="26">
        <f t="shared" si="3"/>
        <v>46.17</v>
      </c>
      <c r="N22" s="26">
        <f>N20</f>
        <v>0.19575</v>
      </c>
      <c r="O22">
        <v>0.001</v>
      </c>
      <c r="P22">
        <v>12</v>
      </c>
      <c r="Q22" s="51">
        <v>0.5</v>
      </c>
      <c r="U22" s="83" t="s">
        <v>63</v>
      </c>
      <c r="W22" s="31" t="s">
        <v>53</v>
      </c>
      <c r="X22" s="31" t="s">
        <v>44</v>
      </c>
      <c r="Z22" s="31" t="s">
        <v>45</v>
      </c>
    </row>
    <row r="23" spans="3:26">
      <c r="C23" s="83"/>
      <c r="D23" s="39" t="s">
        <v>27</v>
      </c>
      <c r="E23" s="39"/>
      <c r="G23" s="84"/>
      <c r="K23" s="26"/>
      <c r="L23" s="26"/>
      <c r="M23" s="26"/>
      <c r="N23" s="26"/>
      <c r="Q23" s="51">
        <v>0.5</v>
      </c>
      <c r="U23" s="83" t="s">
        <v>64</v>
      </c>
      <c r="W23" s="31" t="s">
        <v>53</v>
      </c>
      <c r="X23" s="31" t="s">
        <v>44</v>
      </c>
      <c r="Z23" s="31" t="s">
        <v>45</v>
      </c>
    </row>
    <row r="24" spans="3:26">
      <c r="C24" s="83" t="s">
        <v>65</v>
      </c>
      <c r="D24" s="39" t="s">
        <v>62</v>
      </c>
      <c r="E24" s="39" t="s">
        <v>28</v>
      </c>
      <c r="F24">
        <v>2020</v>
      </c>
      <c r="G24" s="84">
        <v>0.448</v>
      </c>
      <c r="H24">
        <v>21.6467268538789</v>
      </c>
      <c r="I24">
        <v>5.78</v>
      </c>
      <c r="J24">
        <f>J5*J19/J17</f>
        <v>92.34</v>
      </c>
      <c r="K24">
        <f>K5</f>
        <v>0.3915</v>
      </c>
      <c r="L24" s="26">
        <f t="shared" si="2"/>
        <v>87.723</v>
      </c>
      <c r="M24" s="26">
        <f t="shared" si="3"/>
        <v>83.106</v>
      </c>
      <c r="N24">
        <f>N5</f>
        <v>0.35235</v>
      </c>
      <c r="O24">
        <v>0.001</v>
      </c>
      <c r="P24">
        <v>15</v>
      </c>
      <c r="Q24" s="51">
        <v>1</v>
      </c>
      <c r="U24" s="83" t="s">
        <v>65</v>
      </c>
      <c r="W24" s="31" t="s">
        <v>43</v>
      </c>
      <c r="X24" s="31" t="s">
        <v>44</v>
      </c>
      <c r="Z24" s="31" t="s">
        <v>45</v>
      </c>
    </row>
    <row r="25" spans="3:26">
      <c r="C25" s="83" t="s">
        <v>66</v>
      </c>
      <c r="D25" s="39" t="s">
        <v>62</v>
      </c>
      <c r="E25" s="39" t="s">
        <v>28</v>
      </c>
      <c r="F25">
        <v>2020</v>
      </c>
      <c r="G25" s="84">
        <v>0.448</v>
      </c>
      <c r="H25">
        <v>21.6467268538789</v>
      </c>
      <c r="I25">
        <v>5.78</v>
      </c>
      <c r="J25">
        <f>J24</f>
        <v>92.34</v>
      </c>
      <c r="K25">
        <f>K6</f>
        <v>0.3915</v>
      </c>
      <c r="L25" s="26">
        <f t="shared" si="2"/>
        <v>87.723</v>
      </c>
      <c r="M25" s="26">
        <f t="shared" si="3"/>
        <v>83.106</v>
      </c>
      <c r="N25">
        <f>N6</f>
        <v>0.35235</v>
      </c>
      <c r="O25">
        <v>0.001</v>
      </c>
      <c r="P25">
        <v>15</v>
      </c>
      <c r="Q25" s="51">
        <v>0.9</v>
      </c>
      <c r="U25" s="83" t="s">
        <v>66</v>
      </c>
      <c r="W25" s="31" t="s">
        <v>43</v>
      </c>
      <c r="X25" s="31" t="s">
        <v>44</v>
      </c>
      <c r="Z25" s="31" t="s">
        <v>45</v>
      </c>
    </row>
    <row r="26" spans="3:26">
      <c r="C26" s="83"/>
      <c r="D26" s="39" t="s">
        <v>27</v>
      </c>
      <c r="E26" s="39"/>
      <c r="G26" s="84"/>
      <c r="L26" s="26"/>
      <c r="M26" s="26"/>
      <c r="Q26" s="51">
        <v>0.1</v>
      </c>
      <c r="U26" s="83" t="s">
        <v>67</v>
      </c>
      <c r="W26" s="31" t="s">
        <v>43</v>
      </c>
      <c r="X26" s="31" t="s">
        <v>44</v>
      </c>
      <c r="Z26" s="31" t="s">
        <v>45</v>
      </c>
    </row>
    <row r="27" spans="3:17">
      <c r="C27" s="83" t="s">
        <v>67</v>
      </c>
      <c r="D27" s="39" t="s">
        <v>62</v>
      </c>
      <c r="E27" s="39" t="s">
        <v>28</v>
      </c>
      <c r="F27">
        <v>2020</v>
      </c>
      <c r="G27" s="84">
        <v>0.264</v>
      </c>
      <c r="H27">
        <v>21.6467268538789</v>
      </c>
      <c r="I27">
        <v>5.78</v>
      </c>
      <c r="J27">
        <f>J25</f>
        <v>92.34</v>
      </c>
      <c r="K27">
        <f>K7</f>
        <v>0.3915</v>
      </c>
      <c r="L27" s="26">
        <f t="shared" si="2"/>
        <v>87.723</v>
      </c>
      <c r="M27" s="26">
        <f t="shared" si="3"/>
        <v>83.106</v>
      </c>
      <c r="N27">
        <f>N7</f>
        <v>0.35235</v>
      </c>
      <c r="O27">
        <v>0.001</v>
      </c>
      <c r="P27">
        <v>15</v>
      </c>
      <c r="Q27" s="51">
        <v>0.5</v>
      </c>
    </row>
    <row r="28" spans="4:21">
      <c r="D28" s="39" t="s">
        <v>27</v>
      </c>
      <c r="L28" s="26"/>
      <c r="Q28" s="51">
        <v>0.5</v>
      </c>
      <c r="U28" s="85"/>
    </row>
    <row r="29" spans="7:7">
      <c r="G29" s="84"/>
    </row>
    <row r="30" spans="10:10">
      <c r="J30" t="s">
        <v>68</v>
      </c>
    </row>
    <row r="31" spans="10:10">
      <c r="J31" t="s">
        <v>69</v>
      </c>
    </row>
  </sheetData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33"/>
  <sheetViews>
    <sheetView workbookViewId="0">
      <selection activeCell="J18" sqref="J18:J19"/>
    </sheetView>
  </sheetViews>
  <sheetFormatPr defaultColWidth="9" defaultRowHeight="15"/>
  <cols>
    <col min="3" max="3" width="24.5428571428571" customWidth="1"/>
    <col min="4" max="4" width="17" customWidth="1"/>
    <col min="5" max="5" width="19.1809523809524" customWidth="1"/>
    <col min="7" max="7" width="12" customWidth="1"/>
    <col min="9" max="10" width="14.7238095238095" customWidth="1"/>
    <col min="11" max="11" width="14" customWidth="1"/>
    <col min="13" max="13" width="14" customWidth="1"/>
    <col min="16" max="16" width="8.45714285714286" customWidth="1"/>
    <col min="21" max="21" width="18" customWidth="1"/>
  </cols>
  <sheetData>
    <row r="1" spans="8:8">
      <c r="H1" t="s">
        <v>70</v>
      </c>
    </row>
    <row r="2" spans="5:8">
      <c r="E2" t="s">
        <v>71</v>
      </c>
      <c r="H2" t="s">
        <v>72</v>
      </c>
    </row>
    <row r="3" s="63" customFormat="1" spans="5:27">
      <c r="E3" s="64" t="s">
        <v>73</v>
      </c>
      <c r="S3" s="73" t="s">
        <v>74</v>
      </c>
      <c r="T3" s="73"/>
      <c r="U3" s="74"/>
      <c r="V3" s="74"/>
      <c r="W3" s="74"/>
      <c r="X3" s="74"/>
      <c r="Y3" s="74"/>
      <c r="Z3" s="74"/>
      <c r="AA3" s="74"/>
    </row>
    <row r="4" s="63" customFormat="1" ht="26.25" spans="3:27">
      <c r="C4" s="65" t="s">
        <v>3</v>
      </c>
      <c r="D4" s="65" t="s">
        <v>4</v>
      </c>
      <c r="E4" s="65" t="s">
        <v>5</v>
      </c>
      <c r="F4" s="66" t="s">
        <v>6</v>
      </c>
      <c r="G4" s="67" t="s">
        <v>7</v>
      </c>
      <c r="H4" s="67" t="s">
        <v>8</v>
      </c>
      <c r="I4" s="67" t="s">
        <v>9</v>
      </c>
      <c r="J4" s="67"/>
      <c r="K4" s="67" t="s">
        <v>10</v>
      </c>
      <c r="L4" s="67" t="s">
        <v>11</v>
      </c>
      <c r="M4" s="67" t="s">
        <v>13</v>
      </c>
      <c r="N4" s="67" t="s">
        <v>14</v>
      </c>
      <c r="O4" s="70" t="s">
        <v>16</v>
      </c>
      <c r="P4" s="70" t="s">
        <v>15</v>
      </c>
      <c r="S4" s="75" t="s">
        <v>18</v>
      </c>
      <c r="T4" s="76" t="s">
        <v>19</v>
      </c>
      <c r="U4" s="75" t="s">
        <v>3</v>
      </c>
      <c r="V4" s="75" t="s">
        <v>20</v>
      </c>
      <c r="W4" s="75" t="s">
        <v>21</v>
      </c>
      <c r="X4" s="75" t="s">
        <v>22</v>
      </c>
      <c r="Y4" s="75" t="s">
        <v>23</v>
      </c>
      <c r="Z4" s="75" t="s">
        <v>24</v>
      </c>
      <c r="AA4" s="75" t="s">
        <v>25</v>
      </c>
    </row>
    <row r="5" s="63" customFormat="1" ht="45.75" spans="3:27">
      <c r="C5" s="68" t="s">
        <v>75</v>
      </c>
      <c r="D5" s="68" t="s">
        <v>27</v>
      </c>
      <c r="E5" s="68" t="s">
        <v>76</v>
      </c>
      <c r="F5" s="63">
        <v>2020</v>
      </c>
      <c r="G5" s="69">
        <v>0.1692</v>
      </c>
      <c r="H5" s="63">
        <v>1</v>
      </c>
      <c r="I5" s="63">
        <v>1</v>
      </c>
      <c r="K5" s="71">
        <v>4000</v>
      </c>
      <c r="L5" s="71">
        <f>K5/100</f>
        <v>40</v>
      </c>
      <c r="M5" s="71">
        <v>4000</v>
      </c>
      <c r="N5" s="71">
        <f>M5/100</f>
        <v>40</v>
      </c>
      <c r="O5" s="71">
        <v>30</v>
      </c>
      <c r="P5" s="63">
        <v>1</v>
      </c>
      <c r="S5" s="77" t="s">
        <v>29</v>
      </c>
      <c r="T5" s="77" t="s">
        <v>30</v>
      </c>
      <c r="U5" s="77" t="s">
        <v>31</v>
      </c>
      <c r="V5" s="77" t="s">
        <v>32</v>
      </c>
      <c r="W5" s="77" t="s">
        <v>33</v>
      </c>
      <c r="X5" s="77" t="s">
        <v>34</v>
      </c>
      <c r="Y5" s="77" t="s">
        <v>35</v>
      </c>
      <c r="Z5" s="77" t="s">
        <v>36</v>
      </c>
      <c r="AA5" s="77" t="s">
        <v>37</v>
      </c>
    </row>
    <row r="6" s="63" customFormat="1" spans="3:27">
      <c r="C6" s="68" t="s">
        <v>77</v>
      </c>
      <c r="D6" s="68" t="s">
        <v>78</v>
      </c>
      <c r="E6" s="68" t="s">
        <v>79</v>
      </c>
      <c r="F6" s="63">
        <v>2020</v>
      </c>
      <c r="G6" s="69">
        <v>0.1692</v>
      </c>
      <c r="H6" s="63">
        <v>1</v>
      </c>
      <c r="I6" s="63">
        <v>1</v>
      </c>
      <c r="K6" s="71">
        <v>4000</v>
      </c>
      <c r="L6" s="71">
        <f t="shared" ref="L6:L12" si="0">K6/100</f>
        <v>40</v>
      </c>
      <c r="M6" s="71">
        <v>4000</v>
      </c>
      <c r="N6" s="71">
        <f t="shared" ref="N6:N9" si="1">M6/100</f>
        <v>40</v>
      </c>
      <c r="O6" s="71">
        <v>30</v>
      </c>
      <c r="P6" s="63">
        <v>1</v>
      </c>
      <c r="S6" s="78" t="s">
        <v>40</v>
      </c>
      <c r="T6" s="79"/>
      <c r="U6" s="79"/>
      <c r="V6" s="79"/>
      <c r="W6" s="79"/>
      <c r="X6" s="79"/>
      <c r="Y6" s="79"/>
      <c r="Z6" s="79"/>
      <c r="AA6" s="79"/>
    </row>
    <row r="7" s="63" customFormat="1" spans="3:27">
      <c r="C7" s="68" t="s">
        <v>80</v>
      </c>
      <c r="D7" s="68" t="s">
        <v>27</v>
      </c>
      <c r="E7" s="68" t="s">
        <v>81</v>
      </c>
      <c r="F7" s="63">
        <v>2020</v>
      </c>
      <c r="G7" s="69">
        <v>0.6251</v>
      </c>
      <c r="H7" s="63">
        <v>1</v>
      </c>
      <c r="I7" s="63">
        <v>1</v>
      </c>
      <c r="K7" s="71">
        <v>4000</v>
      </c>
      <c r="L7" s="71">
        <f t="shared" si="0"/>
        <v>40</v>
      </c>
      <c r="M7" s="71">
        <v>4000</v>
      </c>
      <c r="N7" s="71">
        <f t="shared" si="1"/>
        <v>40</v>
      </c>
      <c r="O7" s="71">
        <v>30</v>
      </c>
      <c r="P7" s="63">
        <v>1</v>
      </c>
      <c r="S7" s="80" t="s">
        <v>42</v>
      </c>
      <c r="T7" s="74"/>
      <c r="U7" s="68" t="s">
        <v>75</v>
      </c>
      <c r="V7" s="80"/>
      <c r="W7" s="74" t="s">
        <v>43</v>
      </c>
      <c r="X7" s="74" t="s">
        <v>82</v>
      </c>
      <c r="Y7" s="74"/>
      <c r="Z7" s="74" t="s">
        <v>45</v>
      </c>
      <c r="AA7" s="74"/>
    </row>
    <row r="8" s="63" customFormat="1" spans="3:27">
      <c r="C8" s="68" t="s">
        <v>83</v>
      </c>
      <c r="D8" s="68" t="s">
        <v>78</v>
      </c>
      <c r="E8" s="68" t="s">
        <v>84</v>
      </c>
      <c r="F8" s="63">
        <v>2020</v>
      </c>
      <c r="G8" s="69">
        <v>0.6251</v>
      </c>
      <c r="H8" s="63">
        <v>1</v>
      </c>
      <c r="I8" s="63">
        <v>1</v>
      </c>
      <c r="K8" s="71">
        <v>4000</v>
      </c>
      <c r="L8" s="71">
        <f t="shared" si="0"/>
        <v>40</v>
      </c>
      <c r="M8" s="71">
        <v>4000</v>
      </c>
      <c r="N8" s="71">
        <f t="shared" si="1"/>
        <v>40</v>
      </c>
      <c r="O8" s="71">
        <v>30</v>
      </c>
      <c r="P8" s="63">
        <v>1</v>
      </c>
      <c r="S8" s="74"/>
      <c r="T8" s="74"/>
      <c r="U8" s="68" t="s">
        <v>77</v>
      </c>
      <c r="V8" s="80"/>
      <c r="W8" s="74" t="s">
        <v>43</v>
      </c>
      <c r="X8" s="74" t="s">
        <v>82</v>
      </c>
      <c r="Y8" s="74"/>
      <c r="Z8" s="74" t="s">
        <v>45</v>
      </c>
      <c r="AA8" s="74"/>
    </row>
    <row r="9" s="63" customFormat="1" spans="3:27">
      <c r="C9" s="68" t="s">
        <v>85</v>
      </c>
      <c r="D9" s="68" t="s">
        <v>39</v>
      </c>
      <c r="E9" s="68" t="s">
        <v>86</v>
      </c>
      <c r="F9" s="63">
        <v>2020</v>
      </c>
      <c r="G9" s="63">
        <f>1/0.31</f>
        <v>3.2258064516129</v>
      </c>
      <c r="H9" s="63">
        <v>1</v>
      </c>
      <c r="I9" s="63">
        <v>1</v>
      </c>
      <c r="K9" s="71">
        <v>4000</v>
      </c>
      <c r="L9" s="71">
        <f t="shared" si="0"/>
        <v>40</v>
      </c>
      <c r="M9" s="71">
        <v>4000</v>
      </c>
      <c r="N9" s="71">
        <f t="shared" si="1"/>
        <v>40</v>
      </c>
      <c r="O9" s="71">
        <v>30</v>
      </c>
      <c r="P9" s="63">
        <v>1</v>
      </c>
      <c r="S9" s="74"/>
      <c r="T9" s="74"/>
      <c r="U9" s="68" t="s">
        <v>80</v>
      </c>
      <c r="V9" s="80"/>
      <c r="W9" s="74" t="s">
        <v>53</v>
      </c>
      <c r="X9" s="74" t="s">
        <v>87</v>
      </c>
      <c r="Y9" s="74"/>
      <c r="Z9" s="74" t="s">
        <v>45</v>
      </c>
      <c r="AA9" s="74"/>
    </row>
    <row r="10" s="63" customFormat="1" spans="3:27">
      <c r="C10" s="68"/>
      <c r="D10" s="68" t="s">
        <v>88</v>
      </c>
      <c r="E10" s="68"/>
      <c r="K10" s="71"/>
      <c r="L10" s="71"/>
      <c r="M10" s="71"/>
      <c r="N10" s="71"/>
      <c r="O10" s="71"/>
      <c r="S10" s="74"/>
      <c r="T10" s="74"/>
      <c r="U10" s="68" t="s">
        <v>83</v>
      </c>
      <c r="V10" s="80"/>
      <c r="W10" s="74" t="s">
        <v>53</v>
      </c>
      <c r="X10" s="74" t="s">
        <v>87</v>
      </c>
      <c r="Y10" s="74"/>
      <c r="Z10" s="74" t="s">
        <v>45</v>
      </c>
      <c r="AA10" s="74"/>
    </row>
    <row r="11" s="63" customFormat="1" spans="3:27">
      <c r="C11" s="68" t="s">
        <v>89</v>
      </c>
      <c r="D11" s="68" t="s">
        <v>39</v>
      </c>
      <c r="E11" s="68" t="s">
        <v>90</v>
      </c>
      <c r="F11" s="63">
        <v>2020</v>
      </c>
      <c r="G11" s="69">
        <v>0.04</v>
      </c>
      <c r="H11" s="63">
        <v>1</v>
      </c>
      <c r="I11" s="63">
        <v>1</v>
      </c>
      <c r="K11" s="71">
        <v>4000</v>
      </c>
      <c r="L11" s="71">
        <f t="shared" si="0"/>
        <v>40</v>
      </c>
      <c r="M11" s="71">
        <v>4000</v>
      </c>
      <c r="N11" s="71">
        <f t="shared" ref="N11:N12" si="2">M11/100</f>
        <v>40</v>
      </c>
      <c r="O11" s="71">
        <v>30</v>
      </c>
      <c r="P11" s="63">
        <v>1</v>
      </c>
      <c r="S11" s="74"/>
      <c r="T11" s="74"/>
      <c r="U11" s="68" t="s">
        <v>85</v>
      </c>
      <c r="V11" s="80"/>
      <c r="W11" s="74" t="s">
        <v>53</v>
      </c>
      <c r="X11" s="74" t="s">
        <v>87</v>
      </c>
      <c r="Y11" s="74"/>
      <c r="Z11" s="74" t="s">
        <v>45</v>
      </c>
      <c r="AA11" s="74"/>
    </row>
    <row r="12" s="63" customFormat="1" spans="3:27">
      <c r="C12" s="68" t="s">
        <v>91</v>
      </c>
      <c r="D12" s="68" t="s">
        <v>39</v>
      </c>
      <c r="E12" s="68" t="s">
        <v>92</v>
      </c>
      <c r="F12" s="63">
        <v>2020</v>
      </c>
      <c r="G12" s="69">
        <v>0.12</v>
      </c>
      <c r="H12" s="63">
        <v>1</v>
      </c>
      <c r="I12" s="63">
        <v>1</v>
      </c>
      <c r="K12" s="71">
        <v>4000</v>
      </c>
      <c r="L12" s="71">
        <f t="shared" si="0"/>
        <v>40</v>
      </c>
      <c r="M12" s="71">
        <v>4000</v>
      </c>
      <c r="N12" s="71">
        <f t="shared" si="2"/>
        <v>40</v>
      </c>
      <c r="O12" s="71">
        <v>30</v>
      </c>
      <c r="P12" s="63">
        <v>1</v>
      </c>
      <c r="S12" s="81"/>
      <c r="T12" s="81"/>
      <c r="U12" s="68" t="s">
        <v>89</v>
      </c>
      <c r="V12" s="82"/>
      <c r="W12" s="74" t="s">
        <v>53</v>
      </c>
      <c r="X12" s="74" t="s">
        <v>87</v>
      </c>
      <c r="Y12" s="74"/>
      <c r="Z12" s="74" t="s">
        <v>45</v>
      </c>
      <c r="AA12" s="81"/>
    </row>
    <row r="13" spans="3:27">
      <c r="C13" s="39"/>
      <c r="D13" s="39"/>
      <c r="H13" s="15"/>
      <c r="K13" s="26"/>
      <c r="L13" s="26"/>
      <c r="M13" s="26"/>
      <c r="N13" s="26"/>
      <c r="O13" s="26"/>
      <c r="T13" s="39"/>
      <c r="U13" s="39" t="s">
        <v>91</v>
      </c>
      <c r="V13" s="38"/>
      <c r="W13" s="31" t="s">
        <v>43</v>
      </c>
      <c r="X13" s="31" t="s">
        <v>82</v>
      </c>
      <c r="Y13" s="31"/>
      <c r="Z13" s="31" t="s">
        <v>45</v>
      </c>
      <c r="AA13" s="31"/>
    </row>
    <row r="14" spans="3:27">
      <c r="C14" s="39"/>
      <c r="D14" s="39"/>
      <c r="H14" s="15"/>
      <c r="K14" s="26"/>
      <c r="L14" s="26"/>
      <c r="M14" s="26"/>
      <c r="N14" s="26"/>
      <c r="O14" s="26"/>
      <c r="T14" s="39"/>
      <c r="U14" s="39"/>
      <c r="V14" s="38"/>
      <c r="W14" s="31"/>
      <c r="X14" s="31"/>
      <c r="Y14" s="31"/>
      <c r="Z14" s="31"/>
      <c r="AA14" s="31"/>
    </row>
    <row r="15" spans="3:27">
      <c r="C15" s="39"/>
      <c r="D15" s="39"/>
      <c r="H15" s="15"/>
      <c r="K15" s="26"/>
      <c r="L15" s="26"/>
      <c r="M15" s="26"/>
      <c r="N15" s="26"/>
      <c r="O15" s="26"/>
      <c r="T15" s="39"/>
      <c r="U15" s="39"/>
      <c r="V15" s="38"/>
      <c r="W15" s="31"/>
      <c r="X15" s="31"/>
      <c r="Y15" s="31"/>
      <c r="Z15" s="31"/>
      <c r="AA15" s="31"/>
    </row>
    <row r="16" spans="5:27">
      <c r="E16" s="1" t="s">
        <v>1</v>
      </c>
      <c r="T16" s="39"/>
      <c r="U16" s="39"/>
      <c r="V16" s="38"/>
      <c r="W16" s="31"/>
      <c r="X16" s="31"/>
      <c r="Y16" s="31"/>
      <c r="Z16" s="31"/>
      <c r="AA16" s="31"/>
    </row>
    <row r="17" ht="26.25" spans="3:25">
      <c r="C17" s="2" t="s">
        <v>3</v>
      </c>
      <c r="D17" s="2" t="s">
        <v>4</v>
      </c>
      <c r="E17" s="2" t="s">
        <v>5</v>
      </c>
      <c r="F17" s="3" t="s">
        <v>6</v>
      </c>
      <c r="G17" s="4" t="s">
        <v>7</v>
      </c>
      <c r="H17" s="4" t="s">
        <v>10</v>
      </c>
      <c r="I17" s="4" t="s">
        <v>11</v>
      </c>
      <c r="J17" s="4" t="s">
        <v>12</v>
      </c>
      <c r="K17" s="4" t="s">
        <v>13</v>
      </c>
      <c r="L17" s="4" t="s">
        <v>14</v>
      </c>
      <c r="M17" s="24" t="s">
        <v>16</v>
      </c>
      <c r="N17" s="24" t="s">
        <v>15</v>
      </c>
      <c r="Q17" s="31"/>
      <c r="R17" s="31"/>
      <c r="S17" s="39"/>
      <c r="T17" s="38"/>
      <c r="U17" s="31"/>
      <c r="V17" s="31"/>
      <c r="W17" s="31"/>
      <c r="X17" s="31"/>
      <c r="Y17" s="31"/>
    </row>
    <row r="18" spans="3:14">
      <c r="C18" s="39" t="s">
        <v>93</v>
      </c>
      <c r="D18" s="39" t="s">
        <v>62</v>
      </c>
      <c r="E18" s="39" t="s">
        <v>90</v>
      </c>
      <c r="F18">
        <v>2020</v>
      </c>
      <c r="G18" s="13">
        <v>0.04</v>
      </c>
      <c r="H18" s="26">
        <v>4000</v>
      </c>
      <c r="I18" s="26">
        <f>H18/100</f>
        <v>40</v>
      </c>
      <c r="J18" s="26">
        <f>H18*95%</f>
        <v>3800</v>
      </c>
      <c r="K18" s="26">
        <f>H18*90%</f>
        <v>3600</v>
      </c>
      <c r="L18" s="26">
        <f t="shared" ref="L18:L19" si="3">K18/100</f>
        <v>36</v>
      </c>
      <c r="M18" s="26">
        <v>30</v>
      </c>
      <c r="N18">
        <v>1</v>
      </c>
    </row>
    <row r="19" spans="3:14">
      <c r="C19" s="39" t="s">
        <v>94</v>
      </c>
      <c r="D19" s="39" t="s">
        <v>62</v>
      </c>
      <c r="E19" s="39" t="s">
        <v>92</v>
      </c>
      <c r="F19">
        <v>2020</v>
      </c>
      <c r="G19" s="13">
        <v>0.12</v>
      </c>
      <c r="H19" s="26">
        <v>4000</v>
      </c>
      <c r="I19" s="26">
        <f>H19/100</f>
        <v>40</v>
      </c>
      <c r="J19" s="26">
        <f>H19*95%</f>
        <v>3800</v>
      </c>
      <c r="K19" s="26">
        <f>H19*90%</f>
        <v>3600</v>
      </c>
      <c r="L19" s="26">
        <f t="shared" si="3"/>
        <v>36</v>
      </c>
      <c r="M19" s="26">
        <v>30</v>
      </c>
      <c r="N19">
        <v>1</v>
      </c>
    </row>
    <row r="20" spans="3:26">
      <c r="C20" s="39"/>
      <c r="D20" s="39"/>
      <c r="E20" s="39"/>
      <c r="G20" s="7"/>
      <c r="K20" s="26"/>
      <c r="L20" s="26"/>
      <c r="M20" s="26"/>
      <c r="N20" s="26"/>
      <c r="O20" s="26"/>
      <c r="U20" s="39"/>
      <c r="W20" s="31"/>
      <c r="X20" s="31"/>
      <c r="Z20" s="31"/>
    </row>
    <row r="21" spans="3:15">
      <c r="C21" s="39"/>
      <c r="D21" s="39"/>
      <c r="E21" s="39"/>
      <c r="G21" s="7"/>
      <c r="K21" s="26"/>
      <c r="L21" s="26"/>
      <c r="M21" s="26"/>
      <c r="N21" s="26"/>
      <c r="O21" s="26"/>
    </row>
    <row r="22" spans="3:15">
      <c r="C22" s="39"/>
      <c r="D22" s="39"/>
      <c r="E22" s="39"/>
      <c r="K22" s="26"/>
      <c r="L22" s="26"/>
      <c r="M22" s="26"/>
      <c r="N22" s="26"/>
      <c r="O22" s="26"/>
    </row>
    <row r="23" spans="3:15">
      <c r="C23" s="39"/>
      <c r="D23" s="39"/>
      <c r="E23" s="39"/>
      <c r="K23" s="26"/>
      <c r="L23" s="26"/>
      <c r="M23" s="26"/>
      <c r="N23" s="26"/>
      <c r="O23" s="26"/>
    </row>
    <row r="26" spans="3:15">
      <c r="C26" s="39"/>
      <c r="D26" s="39"/>
      <c r="H26" s="15"/>
      <c r="K26" s="26"/>
      <c r="L26" s="26"/>
      <c r="M26" s="26"/>
      <c r="N26" s="26"/>
      <c r="O26" s="26"/>
    </row>
    <row r="30" spans="3:10">
      <c r="C30" s="19" t="s">
        <v>2</v>
      </c>
      <c r="D30" s="44"/>
      <c r="E30" s="59"/>
      <c r="F30" s="59"/>
      <c r="G30" s="59"/>
      <c r="H30" s="59"/>
      <c r="I30" s="59"/>
      <c r="J30" s="59"/>
    </row>
    <row r="31" ht="15.75" spans="3:10">
      <c r="C31" s="60" t="s">
        <v>18</v>
      </c>
      <c r="D31" s="60" t="s">
        <v>3</v>
      </c>
      <c r="E31" s="60" t="s">
        <v>20</v>
      </c>
      <c r="F31" s="60" t="s">
        <v>21</v>
      </c>
      <c r="G31" s="60" t="s">
        <v>22</v>
      </c>
      <c r="H31" s="60" t="s">
        <v>23</v>
      </c>
      <c r="I31" s="60" t="s">
        <v>24</v>
      </c>
      <c r="J31" s="72"/>
    </row>
    <row r="32" spans="3:10">
      <c r="C32" s="61" t="s">
        <v>42</v>
      </c>
      <c r="D32" s="39" t="s">
        <v>94</v>
      </c>
      <c r="E32" s="61" t="s">
        <v>95</v>
      </c>
      <c r="F32" s="61" t="s">
        <v>96</v>
      </c>
      <c r="G32" s="61" t="s">
        <v>97</v>
      </c>
      <c r="H32" s="61"/>
      <c r="I32" s="61"/>
      <c r="J32" s="61"/>
    </row>
    <row r="33" spans="3:10">
      <c r="C33" s="61"/>
      <c r="D33" s="39" t="s">
        <v>93</v>
      </c>
      <c r="E33" s="61" t="s">
        <v>98</v>
      </c>
      <c r="F33" s="61" t="s">
        <v>99</v>
      </c>
      <c r="G33" s="61" t="s">
        <v>100</v>
      </c>
      <c r="H33" s="61"/>
      <c r="I33" s="61"/>
      <c r="J33" s="61"/>
    </row>
  </sheetData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21"/>
  <sheetViews>
    <sheetView workbookViewId="0">
      <selection activeCell="L15" sqref="L15"/>
    </sheetView>
  </sheetViews>
  <sheetFormatPr defaultColWidth="9" defaultRowHeight="15"/>
  <cols>
    <col min="2" max="3" width="15.3619047619048" customWidth="1"/>
    <col min="8" max="8" width="14.7238095238095" customWidth="1"/>
    <col min="10" max="10" width="6.54285714285714" customWidth="1"/>
    <col min="11" max="11" width="15.2761904761905" customWidth="1"/>
    <col min="12" max="12" width="14" customWidth="1"/>
    <col min="13" max="13" width="11.6380952380952" customWidth="1"/>
    <col min="15" max="15" width="16.1809523809524" customWidth="1"/>
  </cols>
  <sheetData>
    <row r="1" ht="21" spans="5:5">
      <c r="E1" s="57" t="s">
        <v>101</v>
      </c>
    </row>
    <row r="2" spans="5:5">
      <c r="E2" s="58" t="s">
        <v>102</v>
      </c>
    </row>
    <row r="3" spans="4:4">
      <c r="D3" s="1" t="s">
        <v>1</v>
      </c>
    </row>
    <row r="4" ht="15.75" spans="2:15">
      <c r="B4" s="2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25" t="s">
        <v>15</v>
      </c>
      <c r="O4" s="25" t="s">
        <v>17</v>
      </c>
    </row>
    <row r="5" spans="2:14">
      <c r="B5" s="39" t="s">
        <v>103</v>
      </c>
      <c r="C5" t="s">
        <v>62</v>
      </c>
      <c r="D5" t="s">
        <v>51</v>
      </c>
      <c r="E5">
        <v>2020</v>
      </c>
      <c r="F5">
        <f>0.15*5.6</f>
        <v>0.84</v>
      </c>
      <c r="G5">
        <v>55</v>
      </c>
      <c r="H5">
        <v>19.78</v>
      </c>
      <c r="I5">
        <f>2100/1.229</f>
        <v>1708.70626525631</v>
      </c>
      <c r="J5">
        <f>I5/100</f>
        <v>17.0870626525631</v>
      </c>
      <c r="K5">
        <f>I5*95%</f>
        <v>1623.27095199349</v>
      </c>
      <c r="L5">
        <f>I5*90%</f>
        <v>1537.83563873068</v>
      </c>
      <c r="M5">
        <f>J5*90%</f>
        <v>15.3783563873068</v>
      </c>
      <c r="N5">
        <v>0.001</v>
      </c>
    </row>
    <row r="6" spans="2:15">
      <c r="B6" s="39" t="s">
        <v>104</v>
      </c>
      <c r="C6" t="s">
        <v>62</v>
      </c>
      <c r="D6" t="s">
        <v>51</v>
      </c>
      <c r="E6">
        <v>2020</v>
      </c>
      <c r="F6">
        <f t="shared" ref="F6" si="0">0.15*5.6</f>
        <v>0.84</v>
      </c>
      <c r="G6">
        <v>55</v>
      </c>
      <c r="H6">
        <v>19.78</v>
      </c>
      <c r="I6">
        <f>2100/1.229</f>
        <v>1708.70626525631</v>
      </c>
      <c r="J6">
        <f>I6/100</f>
        <v>17.0870626525631</v>
      </c>
      <c r="K6">
        <f>I6*95%</f>
        <v>1623.27095199349</v>
      </c>
      <c r="L6">
        <f t="shared" ref="L6:L8" si="1">I6*90%</f>
        <v>1537.83563873068</v>
      </c>
      <c r="M6">
        <f t="shared" ref="M6:M8" si="2">J6*90%</f>
        <v>15.3783563873068</v>
      </c>
      <c r="N6">
        <v>0.001</v>
      </c>
      <c r="O6" s="51">
        <v>0.9</v>
      </c>
    </row>
    <row r="7" spans="2:3">
      <c r="B7" s="39"/>
      <c r="C7" t="s">
        <v>27</v>
      </c>
    </row>
    <row r="8" spans="2:15">
      <c r="B8" s="39" t="s">
        <v>105</v>
      </c>
      <c r="C8" t="s">
        <v>62</v>
      </c>
      <c r="D8" t="s">
        <v>51</v>
      </c>
      <c r="E8">
        <v>2020</v>
      </c>
      <c r="F8">
        <f>0.15*3.3</f>
        <v>0.495</v>
      </c>
      <c r="G8">
        <v>55</v>
      </c>
      <c r="H8">
        <v>19.78</v>
      </c>
      <c r="I8">
        <f>I6</f>
        <v>1708.70626525631</v>
      </c>
      <c r="J8">
        <f>I8/100</f>
        <v>17.0870626525631</v>
      </c>
      <c r="K8">
        <f>I8*95%</f>
        <v>1623.27095199349</v>
      </c>
      <c r="L8">
        <f t="shared" si="1"/>
        <v>1537.83563873068</v>
      </c>
      <c r="M8">
        <f t="shared" si="2"/>
        <v>15.3783563873068</v>
      </c>
      <c r="N8">
        <v>0.001</v>
      </c>
      <c r="O8" s="51">
        <v>0.5</v>
      </c>
    </row>
    <row r="9" spans="3:3">
      <c r="C9" t="s">
        <v>27</v>
      </c>
    </row>
    <row r="10" spans="2:14">
      <c r="B10" s="39" t="s">
        <v>106</v>
      </c>
      <c r="C10" t="s">
        <v>62</v>
      </c>
      <c r="D10" s="48" t="s">
        <v>49</v>
      </c>
      <c r="E10">
        <v>2020</v>
      </c>
      <c r="F10">
        <f>5.6*0.114900266568618</f>
        <v>0.643441492784261</v>
      </c>
      <c r="G10">
        <v>5.33773673141234</v>
      </c>
      <c r="H10">
        <v>1.1</v>
      </c>
      <c r="I10" s="26">
        <f>14.5</f>
        <v>14.5</v>
      </c>
      <c r="J10" s="26">
        <f t="shared" ref="J10" si="3">I10/100</f>
        <v>0.145</v>
      </c>
      <c r="K10" s="26">
        <f>I10*95%</f>
        <v>13.775</v>
      </c>
      <c r="L10" s="26">
        <f t="shared" ref="L10" si="4">I10*90%</f>
        <v>13.05</v>
      </c>
      <c r="M10" s="26">
        <f t="shared" ref="M10" si="5">L10/100</f>
        <v>0.1305</v>
      </c>
      <c r="N10">
        <v>0.001</v>
      </c>
    </row>
    <row r="16" spans="2:8">
      <c r="B16" s="19" t="s">
        <v>2</v>
      </c>
      <c r="C16" s="44"/>
      <c r="D16" s="59"/>
      <c r="E16" s="59"/>
      <c r="F16" s="59"/>
      <c r="G16" s="59"/>
      <c r="H16" s="59"/>
    </row>
    <row r="17" ht="15.75" spans="2:8">
      <c r="B17" s="60" t="s">
        <v>18</v>
      </c>
      <c r="C17" s="60" t="s">
        <v>3</v>
      </c>
      <c r="D17" s="60" t="s">
        <v>20</v>
      </c>
      <c r="E17" s="60" t="s">
        <v>21</v>
      </c>
      <c r="F17" s="60" t="s">
        <v>22</v>
      </c>
      <c r="G17" s="60" t="s">
        <v>23</v>
      </c>
      <c r="H17" s="60" t="s">
        <v>24</v>
      </c>
    </row>
    <row r="18" spans="2:8">
      <c r="B18" s="61" t="s">
        <v>42</v>
      </c>
      <c r="C18" s="39" t="s">
        <v>103</v>
      </c>
      <c r="D18" s="62"/>
      <c r="E18" s="62" t="s">
        <v>107</v>
      </c>
      <c r="F18" s="62" t="s">
        <v>108</v>
      </c>
      <c r="G18" s="61"/>
      <c r="H18" s="61"/>
    </row>
    <row r="19" spans="2:8">
      <c r="B19" s="61"/>
      <c r="C19" s="39" t="s">
        <v>104</v>
      </c>
      <c r="D19" s="62"/>
      <c r="E19" s="62" t="s">
        <v>107</v>
      </c>
      <c r="F19" s="62" t="s">
        <v>108</v>
      </c>
      <c r="G19" s="61"/>
      <c r="H19" s="61"/>
    </row>
    <row r="20" spans="3:6">
      <c r="C20" s="39" t="s">
        <v>105</v>
      </c>
      <c r="D20" s="62"/>
      <c r="E20" s="62" t="s">
        <v>107</v>
      </c>
      <c r="F20" s="62" t="s">
        <v>108</v>
      </c>
    </row>
    <row r="21" spans="3:6">
      <c r="C21" s="39" t="s">
        <v>106</v>
      </c>
      <c r="E21" s="62" t="s">
        <v>107</v>
      </c>
      <c r="F21" s="62" t="s">
        <v>108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C126"/>
  <sheetViews>
    <sheetView workbookViewId="0">
      <pane ySplit="5" topLeftCell="A6" activePane="bottomLeft" state="frozen"/>
      <selection/>
      <selection pane="bottomLeft" activeCell="F1" sqref="F$1:F$1048576"/>
    </sheetView>
  </sheetViews>
  <sheetFormatPr defaultColWidth="9" defaultRowHeight="15"/>
  <cols>
    <col min="3" max="3" width="35.1809523809524" customWidth="1"/>
    <col min="5" max="5" width="19" customWidth="1"/>
    <col min="8" max="8" width="12" customWidth="1"/>
    <col min="15" max="15" width="11" customWidth="1"/>
    <col min="19" max="19" width="29.7238095238095" customWidth="1"/>
    <col min="20" max="20" width="9.27619047619048" customWidth="1"/>
  </cols>
  <sheetData>
    <row r="2" spans="8:10">
      <c r="H2" s="23" t="s">
        <v>109</v>
      </c>
      <c r="J2" t="s">
        <v>110</v>
      </c>
    </row>
    <row r="4" spans="5:25">
      <c r="E4" s="1" t="s">
        <v>1</v>
      </c>
      <c r="R4" s="44" t="s">
        <v>2</v>
      </c>
      <c r="S4" s="44"/>
      <c r="T4" s="52"/>
      <c r="U4" s="52"/>
      <c r="V4" s="52"/>
      <c r="W4" s="52"/>
      <c r="X4" s="52"/>
      <c r="Y4" s="52"/>
    </row>
    <row r="5" ht="26.25" spans="3:25">
      <c r="C5" s="2" t="s">
        <v>3</v>
      </c>
      <c r="D5" s="2" t="s">
        <v>4</v>
      </c>
      <c r="E5" s="2" t="s">
        <v>5</v>
      </c>
      <c r="F5" s="3" t="s">
        <v>6</v>
      </c>
      <c r="G5" s="4" t="s">
        <v>7</v>
      </c>
      <c r="H5" s="4" t="s">
        <v>8</v>
      </c>
      <c r="I5" s="4" t="s">
        <v>10</v>
      </c>
      <c r="J5" s="4" t="s">
        <v>11</v>
      </c>
      <c r="K5" s="4" t="s">
        <v>13</v>
      </c>
      <c r="L5" s="4" t="s">
        <v>14</v>
      </c>
      <c r="M5" s="24" t="s">
        <v>16</v>
      </c>
      <c r="N5" s="24" t="s">
        <v>15</v>
      </c>
      <c r="O5" s="25" t="s">
        <v>111</v>
      </c>
      <c r="R5" s="53" t="s">
        <v>18</v>
      </c>
      <c r="S5" s="53" t="s">
        <v>3</v>
      </c>
      <c r="T5" s="53" t="s">
        <v>20</v>
      </c>
      <c r="U5" s="53" t="s">
        <v>21</v>
      </c>
      <c r="V5" s="53" t="s">
        <v>22</v>
      </c>
      <c r="W5" s="53" t="s">
        <v>23</v>
      </c>
      <c r="X5" s="53" t="s">
        <v>24</v>
      </c>
      <c r="Y5" s="53" t="s">
        <v>25</v>
      </c>
    </row>
    <row r="6" spans="3:25">
      <c r="C6" t="s">
        <v>112</v>
      </c>
      <c r="D6" t="s">
        <v>113</v>
      </c>
      <c r="E6" t="s">
        <v>114</v>
      </c>
      <c r="F6">
        <v>2020</v>
      </c>
      <c r="G6" s="47">
        <v>0.6</v>
      </c>
      <c r="H6">
        <v>1.91122946141536</v>
      </c>
      <c r="I6" s="23">
        <v>400</v>
      </c>
      <c r="J6" s="23">
        <v>20</v>
      </c>
      <c r="K6" s="23">
        <f>I6</f>
        <v>400</v>
      </c>
      <c r="L6" s="23">
        <f>J6</f>
        <v>20</v>
      </c>
      <c r="M6">
        <v>20</v>
      </c>
      <c r="N6" s="50">
        <v>31.54</v>
      </c>
      <c r="O6">
        <v>1</v>
      </c>
      <c r="R6" s="54" t="s">
        <v>42</v>
      </c>
      <c r="S6" t="s">
        <v>112</v>
      </c>
      <c r="T6" s="54"/>
      <c r="U6" s="54" t="s">
        <v>115</v>
      </c>
      <c r="V6" s="54" t="s">
        <v>116</v>
      </c>
      <c r="W6" s="54"/>
      <c r="X6" s="54"/>
      <c r="Y6" s="54" t="s">
        <v>117</v>
      </c>
    </row>
    <row r="7" spans="3:25">
      <c r="C7" t="s">
        <v>118</v>
      </c>
      <c r="D7" t="s">
        <v>113</v>
      </c>
      <c r="E7" t="s">
        <v>114</v>
      </c>
      <c r="F7">
        <v>2020</v>
      </c>
      <c r="G7" s="47">
        <v>0.78</v>
      </c>
      <c r="H7">
        <v>1.91122946141536</v>
      </c>
      <c r="I7" s="23">
        <v>400</v>
      </c>
      <c r="J7" s="23">
        <v>20</v>
      </c>
      <c r="K7" s="23">
        <f t="shared" ref="K7:K70" si="0">I7</f>
        <v>400</v>
      </c>
      <c r="L7" s="23">
        <f t="shared" ref="L7:L70" si="1">J7</f>
        <v>20</v>
      </c>
      <c r="M7">
        <v>20</v>
      </c>
      <c r="N7" s="50">
        <v>31.54</v>
      </c>
      <c r="O7">
        <v>1</v>
      </c>
      <c r="R7" s="54"/>
      <c r="S7" t="s">
        <v>118</v>
      </c>
      <c r="T7" s="54"/>
      <c r="U7" s="54" t="s">
        <v>115</v>
      </c>
      <c r="V7" s="54" t="s">
        <v>116</v>
      </c>
      <c r="W7" s="54"/>
      <c r="X7" s="54"/>
      <c r="Y7" s="54" t="s">
        <v>117</v>
      </c>
    </row>
    <row r="8" spans="3:25">
      <c r="C8" t="s">
        <v>119</v>
      </c>
      <c r="D8" t="s">
        <v>113</v>
      </c>
      <c r="E8" t="s">
        <v>114</v>
      </c>
      <c r="F8">
        <v>2020</v>
      </c>
      <c r="G8" s="47">
        <v>0.85</v>
      </c>
      <c r="H8">
        <v>1.91122946141536</v>
      </c>
      <c r="I8" s="23">
        <v>400</v>
      </c>
      <c r="J8" s="23">
        <v>20</v>
      </c>
      <c r="K8" s="23">
        <f t="shared" si="0"/>
        <v>400</v>
      </c>
      <c r="L8" s="23">
        <f t="shared" si="1"/>
        <v>20</v>
      </c>
      <c r="M8">
        <v>20</v>
      </c>
      <c r="N8" s="50">
        <v>31.54</v>
      </c>
      <c r="O8">
        <v>1</v>
      </c>
      <c r="R8" s="54"/>
      <c r="S8" t="s">
        <v>119</v>
      </c>
      <c r="T8" s="54"/>
      <c r="U8" s="54" t="s">
        <v>115</v>
      </c>
      <c r="V8" s="54" t="s">
        <v>116</v>
      </c>
      <c r="W8" s="54"/>
      <c r="X8" s="54"/>
      <c r="Y8" s="54" t="s">
        <v>117</v>
      </c>
    </row>
    <row r="9" spans="3:25">
      <c r="C9" t="s">
        <v>120</v>
      </c>
      <c r="D9" t="s">
        <v>121</v>
      </c>
      <c r="E9" t="s">
        <v>114</v>
      </c>
      <c r="F9">
        <v>2020</v>
      </c>
      <c r="G9" s="47">
        <v>0.62</v>
      </c>
      <c r="H9">
        <v>2.76441257319111</v>
      </c>
      <c r="I9" s="23">
        <v>400</v>
      </c>
      <c r="J9" s="23">
        <v>20</v>
      </c>
      <c r="K9" s="23">
        <f t="shared" si="0"/>
        <v>400</v>
      </c>
      <c r="L9" s="23">
        <f t="shared" si="1"/>
        <v>20</v>
      </c>
      <c r="M9">
        <v>20</v>
      </c>
      <c r="N9" s="50">
        <v>31.54</v>
      </c>
      <c r="O9">
        <v>1</v>
      </c>
      <c r="R9" s="54"/>
      <c r="S9" t="s">
        <v>120</v>
      </c>
      <c r="T9" s="54"/>
      <c r="U9" s="54" t="s">
        <v>115</v>
      </c>
      <c r="V9" s="54" t="s">
        <v>116</v>
      </c>
      <c r="W9" s="54"/>
      <c r="X9" s="54"/>
      <c r="Y9" s="54" t="s">
        <v>117</v>
      </c>
    </row>
    <row r="10" spans="3:25">
      <c r="C10" t="s">
        <v>122</v>
      </c>
      <c r="D10" t="s">
        <v>121</v>
      </c>
      <c r="E10" t="s">
        <v>114</v>
      </c>
      <c r="F10">
        <v>2020</v>
      </c>
      <c r="G10" s="47">
        <v>0.8</v>
      </c>
      <c r="H10">
        <v>2.76441257319111</v>
      </c>
      <c r="I10" s="23">
        <v>400</v>
      </c>
      <c r="J10" s="23">
        <v>20</v>
      </c>
      <c r="K10" s="23">
        <f t="shared" si="0"/>
        <v>400</v>
      </c>
      <c r="L10" s="23">
        <f t="shared" si="1"/>
        <v>20</v>
      </c>
      <c r="M10">
        <v>20</v>
      </c>
      <c r="N10" s="50">
        <v>31.54</v>
      </c>
      <c r="O10">
        <v>1</v>
      </c>
      <c r="R10" s="54"/>
      <c r="S10" t="s">
        <v>122</v>
      </c>
      <c r="T10" s="54"/>
      <c r="U10" s="54" t="s">
        <v>115</v>
      </c>
      <c r="V10" s="54" t="s">
        <v>116</v>
      </c>
      <c r="W10" s="54"/>
      <c r="X10" s="54"/>
      <c r="Y10" s="54" t="s">
        <v>117</v>
      </c>
    </row>
    <row r="11" spans="3:25">
      <c r="C11" t="s">
        <v>123</v>
      </c>
      <c r="D11" t="s">
        <v>121</v>
      </c>
      <c r="E11" t="s">
        <v>114</v>
      </c>
      <c r="F11">
        <v>2020</v>
      </c>
      <c r="G11" s="47">
        <v>0.9</v>
      </c>
      <c r="H11">
        <v>2.76441257319111</v>
      </c>
      <c r="I11" s="23">
        <v>400</v>
      </c>
      <c r="J11" s="23">
        <v>20</v>
      </c>
      <c r="K11" s="23">
        <f t="shared" si="0"/>
        <v>400</v>
      </c>
      <c r="L11" s="23">
        <f t="shared" si="1"/>
        <v>20</v>
      </c>
      <c r="M11">
        <v>20</v>
      </c>
      <c r="N11" s="50">
        <v>31.54</v>
      </c>
      <c r="O11">
        <v>1</v>
      </c>
      <c r="R11" s="54"/>
      <c r="S11" t="s">
        <v>123</v>
      </c>
      <c r="T11" s="54"/>
      <c r="U11" s="54" t="s">
        <v>115</v>
      </c>
      <c r="V11" s="54" t="s">
        <v>116</v>
      </c>
      <c r="W11" s="54"/>
      <c r="X11" s="54"/>
      <c r="Y11" s="54" t="s">
        <v>117</v>
      </c>
    </row>
    <row r="12" spans="3:25">
      <c r="C12" t="s">
        <v>124</v>
      </c>
      <c r="D12" t="s">
        <v>125</v>
      </c>
      <c r="E12" t="s">
        <v>114</v>
      </c>
      <c r="F12">
        <v>2020</v>
      </c>
      <c r="G12" s="47">
        <v>1</v>
      </c>
      <c r="H12">
        <v>2.47313988564565</v>
      </c>
      <c r="I12" s="23">
        <v>400</v>
      </c>
      <c r="J12" s="23">
        <v>20</v>
      </c>
      <c r="K12" s="23">
        <f t="shared" si="0"/>
        <v>400</v>
      </c>
      <c r="L12" s="23">
        <f t="shared" si="1"/>
        <v>20</v>
      </c>
      <c r="M12">
        <v>20</v>
      </c>
      <c r="N12" s="50">
        <v>31.54</v>
      </c>
      <c r="O12">
        <v>1</v>
      </c>
      <c r="R12" s="54"/>
      <c r="S12" t="s">
        <v>124</v>
      </c>
      <c r="T12" s="54"/>
      <c r="U12" s="54" t="s">
        <v>115</v>
      </c>
      <c r="V12" s="54" t="s">
        <v>116</v>
      </c>
      <c r="W12" s="54"/>
      <c r="X12" s="54"/>
      <c r="Y12" s="54" t="s">
        <v>117</v>
      </c>
    </row>
    <row r="13" spans="3:25">
      <c r="C13" t="s">
        <v>126</v>
      </c>
      <c r="D13" t="s">
        <v>127</v>
      </c>
      <c r="E13" t="s">
        <v>114</v>
      </c>
      <c r="F13">
        <v>2020</v>
      </c>
      <c r="G13" s="47">
        <v>1.9</v>
      </c>
      <c r="H13">
        <v>1</v>
      </c>
      <c r="I13" s="23">
        <v>400</v>
      </c>
      <c r="J13" s="23">
        <v>20</v>
      </c>
      <c r="K13" s="23">
        <f t="shared" si="0"/>
        <v>400</v>
      </c>
      <c r="L13" s="23">
        <f t="shared" si="1"/>
        <v>20</v>
      </c>
      <c r="M13">
        <v>20</v>
      </c>
      <c r="N13" s="50">
        <v>31.54</v>
      </c>
      <c r="O13">
        <v>1</v>
      </c>
      <c r="R13" s="54"/>
      <c r="S13" t="s">
        <v>126</v>
      </c>
      <c r="T13" s="54"/>
      <c r="U13" s="54" t="s">
        <v>115</v>
      </c>
      <c r="V13" s="54" t="s">
        <v>116</v>
      </c>
      <c r="W13" s="54"/>
      <c r="X13" s="54"/>
      <c r="Y13" s="54" t="s">
        <v>117</v>
      </c>
    </row>
    <row r="14" spans="3:25">
      <c r="C14" t="s">
        <v>128</v>
      </c>
      <c r="D14" t="s">
        <v>129</v>
      </c>
      <c r="E14" t="s">
        <v>114</v>
      </c>
      <c r="F14">
        <v>2020</v>
      </c>
      <c r="G14" s="47">
        <v>0.5</v>
      </c>
      <c r="H14">
        <v>3.2209180925706</v>
      </c>
      <c r="I14" s="23">
        <v>400</v>
      </c>
      <c r="J14" s="23">
        <v>20</v>
      </c>
      <c r="K14" s="23">
        <f t="shared" si="0"/>
        <v>400</v>
      </c>
      <c r="L14" s="23">
        <f t="shared" si="1"/>
        <v>20</v>
      </c>
      <c r="M14">
        <v>20</v>
      </c>
      <c r="N14" s="50">
        <v>31.54</v>
      </c>
      <c r="O14">
        <v>1</v>
      </c>
      <c r="R14" s="54"/>
      <c r="S14" t="s">
        <v>128</v>
      </c>
      <c r="T14" s="54"/>
      <c r="U14" s="54" t="s">
        <v>115</v>
      </c>
      <c r="V14" s="54" t="s">
        <v>116</v>
      </c>
      <c r="W14" s="54"/>
      <c r="X14" s="54"/>
      <c r="Y14" s="54" t="s">
        <v>117</v>
      </c>
    </row>
    <row r="15" spans="3:29">
      <c r="C15" t="s">
        <v>130</v>
      </c>
      <c r="D15" t="s">
        <v>131</v>
      </c>
      <c r="E15" t="s">
        <v>114</v>
      </c>
      <c r="F15">
        <v>2020</v>
      </c>
      <c r="G15" s="47">
        <v>0.5</v>
      </c>
      <c r="H15">
        <v>0.492984723712866</v>
      </c>
      <c r="I15" s="23">
        <v>400</v>
      </c>
      <c r="J15" s="23">
        <v>20</v>
      </c>
      <c r="K15" s="23">
        <f t="shared" si="0"/>
        <v>400</v>
      </c>
      <c r="L15" s="23">
        <f t="shared" si="1"/>
        <v>20</v>
      </c>
      <c r="M15">
        <v>20</v>
      </c>
      <c r="N15" s="50">
        <v>31.54</v>
      </c>
      <c r="O15">
        <v>1</v>
      </c>
      <c r="R15" s="54"/>
      <c r="S15" t="s">
        <v>130</v>
      </c>
      <c r="T15" s="54"/>
      <c r="U15" s="54" t="s">
        <v>115</v>
      </c>
      <c r="V15" s="54" t="s">
        <v>116</v>
      </c>
      <c r="W15" s="54"/>
      <c r="X15" s="54"/>
      <c r="Y15" s="54" t="s">
        <v>117</v>
      </c>
      <c r="AC15" s="47">
        <v>0.6</v>
      </c>
    </row>
    <row r="16" spans="3:29">
      <c r="C16" s="48" t="s">
        <v>132</v>
      </c>
      <c r="D16" s="48" t="s">
        <v>125</v>
      </c>
      <c r="E16" t="s">
        <v>114</v>
      </c>
      <c r="F16">
        <v>2020</v>
      </c>
      <c r="G16" s="49">
        <v>0.75</v>
      </c>
      <c r="H16" s="23">
        <v>0.1</v>
      </c>
      <c r="I16" s="23">
        <v>400</v>
      </c>
      <c r="J16" s="23">
        <v>20</v>
      </c>
      <c r="K16" s="23">
        <f t="shared" si="0"/>
        <v>400</v>
      </c>
      <c r="L16" s="23">
        <f t="shared" si="1"/>
        <v>20</v>
      </c>
      <c r="M16">
        <v>20</v>
      </c>
      <c r="N16" s="50">
        <v>31.54</v>
      </c>
      <c r="O16" s="51">
        <v>0.5</v>
      </c>
      <c r="R16" s="54"/>
      <c r="S16" s="48" t="s">
        <v>132</v>
      </c>
      <c r="T16" s="54"/>
      <c r="U16" s="54" t="s">
        <v>115</v>
      </c>
      <c r="V16" s="54" t="s">
        <v>116</v>
      </c>
      <c r="W16" s="54"/>
      <c r="X16" s="54"/>
      <c r="Y16" s="54" t="s">
        <v>117</v>
      </c>
      <c r="AC16" s="47">
        <v>0.78</v>
      </c>
    </row>
    <row r="17" spans="4:29">
      <c r="D17" s="48" t="s">
        <v>131</v>
      </c>
      <c r="G17" s="49"/>
      <c r="H17" s="23"/>
      <c r="I17" s="23"/>
      <c r="J17" s="23"/>
      <c r="K17" s="23"/>
      <c r="L17" s="23"/>
      <c r="N17" s="50"/>
      <c r="R17" s="54"/>
      <c r="S17" t="s">
        <v>40</v>
      </c>
      <c r="T17" s="54"/>
      <c r="U17" s="54"/>
      <c r="V17" s="54"/>
      <c r="W17" s="54"/>
      <c r="X17" s="54"/>
      <c r="Y17" s="54"/>
      <c r="AC17" s="47">
        <v>0.85</v>
      </c>
    </row>
    <row r="18" spans="3:29">
      <c r="C18" s="48" t="s">
        <v>133</v>
      </c>
      <c r="D18" s="48" t="s">
        <v>113</v>
      </c>
      <c r="E18" t="s">
        <v>114</v>
      </c>
      <c r="F18">
        <v>2020</v>
      </c>
      <c r="G18" s="49">
        <v>0.675</v>
      </c>
      <c r="H18" s="23">
        <v>0.1</v>
      </c>
      <c r="I18" s="23">
        <v>400</v>
      </c>
      <c r="J18" s="23">
        <v>20</v>
      </c>
      <c r="K18" s="23">
        <f t="shared" si="0"/>
        <v>400</v>
      </c>
      <c r="L18" s="23">
        <f t="shared" si="1"/>
        <v>20</v>
      </c>
      <c r="M18">
        <v>20</v>
      </c>
      <c r="N18" s="50">
        <v>31.54</v>
      </c>
      <c r="O18" s="51">
        <v>0.5</v>
      </c>
      <c r="R18" s="54"/>
      <c r="S18" s="48" t="s">
        <v>133</v>
      </c>
      <c r="T18" s="54"/>
      <c r="U18" s="54" t="s">
        <v>115</v>
      </c>
      <c r="V18" s="54" t="s">
        <v>116</v>
      </c>
      <c r="W18" s="54"/>
      <c r="X18" s="54"/>
      <c r="Y18" s="54" t="s">
        <v>117</v>
      </c>
      <c r="AC18" s="47">
        <v>0.62</v>
      </c>
    </row>
    <row r="19" spans="4:29">
      <c r="D19" s="48" t="s">
        <v>131</v>
      </c>
      <c r="G19" s="49"/>
      <c r="H19" s="23"/>
      <c r="I19" s="23"/>
      <c r="J19" s="23"/>
      <c r="K19" s="23"/>
      <c r="L19" s="23"/>
      <c r="N19" s="50"/>
      <c r="R19" s="54"/>
      <c r="S19" t="s">
        <v>40</v>
      </c>
      <c r="T19" s="54"/>
      <c r="U19" s="54"/>
      <c r="V19" s="54"/>
      <c r="W19" s="54"/>
      <c r="X19" s="54"/>
      <c r="Y19" s="54"/>
      <c r="AC19" s="47">
        <v>0.8</v>
      </c>
    </row>
    <row r="20" spans="3:29">
      <c r="C20" s="48" t="s">
        <v>134</v>
      </c>
      <c r="D20" s="48" t="s">
        <v>125</v>
      </c>
      <c r="E20" t="s">
        <v>114</v>
      </c>
      <c r="F20">
        <v>2020</v>
      </c>
      <c r="G20" s="49">
        <v>0.9</v>
      </c>
      <c r="H20" s="23">
        <v>0.1</v>
      </c>
      <c r="I20" s="23">
        <v>400</v>
      </c>
      <c r="J20" s="23">
        <v>20</v>
      </c>
      <c r="K20" s="23">
        <f t="shared" si="0"/>
        <v>400</v>
      </c>
      <c r="L20" s="23">
        <f t="shared" si="1"/>
        <v>20</v>
      </c>
      <c r="M20">
        <v>20</v>
      </c>
      <c r="N20" s="50">
        <v>31.54</v>
      </c>
      <c r="O20" s="51">
        <v>0.5</v>
      </c>
      <c r="R20" s="54"/>
      <c r="S20" s="48" t="s">
        <v>134</v>
      </c>
      <c r="T20" s="54"/>
      <c r="U20" s="54" t="s">
        <v>115</v>
      </c>
      <c r="V20" s="54" t="s">
        <v>116</v>
      </c>
      <c r="W20" s="54"/>
      <c r="X20" s="54"/>
      <c r="Y20" s="54" t="s">
        <v>117</v>
      </c>
      <c r="AC20" s="47">
        <v>0.9</v>
      </c>
    </row>
    <row r="21" spans="4:29">
      <c r="D21" s="48" t="s">
        <v>121</v>
      </c>
      <c r="G21" s="49"/>
      <c r="H21" s="23"/>
      <c r="I21" s="23"/>
      <c r="J21" s="23"/>
      <c r="K21" s="23"/>
      <c r="L21" s="23"/>
      <c r="N21" s="50"/>
      <c r="R21" s="54"/>
      <c r="S21" t="s">
        <v>40</v>
      </c>
      <c r="T21" s="54"/>
      <c r="U21" s="54"/>
      <c r="V21" s="54"/>
      <c r="W21" s="54"/>
      <c r="X21" s="54"/>
      <c r="Y21" s="54"/>
      <c r="AC21" s="47">
        <v>1</v>
      </c>
    </row>
    <row r="22" spans="3:29">
      <c r="C22" s="48" t="s">
        <v>135</v>
      </c>
      <c r="D22" s="48" t="s">
        <v>125</v>
      </c>
      <c r="E22" t="s">
        <v>114</v>
      </c>
      <c r="F22">
        <v>2020</v>
      </c>
      <c r="G22" s="49">
        <v>0.89</v>
      </c>
      <c r="H22" s="23">
        <v>0.1</v>
      </c>
      <c r="I22" s="23">
        <v>400</v>
      </c>
      <c r="J22" s="23">
        <v>20</v>
      </c>
      <c r="K22" s="23">
        <f t="shared" si="0"/>
        <v>400</v>
      </c>
      <c r="L22" s="23">
        <f t="shared" si="1"/>
        <v>20</v>
      </c>
      <c r="M22">
        <v>20</v>
      </c>
      <c r="N22" s="50">
        <v>31.54</v>
      </c>
      <c r="O22" s="51">
        <v>0.5</v>
      </c>
      <c r="R22" s="54"/>
      <c r="S22" s="48" t="s">
        <v>135</v>
      </c>
      <c r="T22" s="54"/>
      <c r="U22" s="54" t="s">
        <v>115</v>
      </c>
      <c r="V22" s="54" t="s">
        <v>116</v>
      </c>
      <c r="W22" s="54"/>
      <c r="X22" s="54"/>
      <c r="Y22" s="54" t="s">
        <v>117</v>
      </c>
      <c r="AC22" s="47">
        <v>1.9</v>
      </c>
    </row>
    <row r="23" spans="4:29">
      <c r="D23" s="48" t="s">
        <v>113</v>
      </c>
      <c r="K23" s="23"/>
      <c r="L23" s="23"/>
      <c r="R23" s="54"/>
      <c r="S23" t="s">
        <v>40</v>
      </c>
      <c r="T23" s="54"/>
      <c r="U23" s="54"/>
      <c r="V23" s="54"/>
      <c r="W23" s="54"/>
      <c r="X23" s="54"/>
      <c r="Y23" s="54"/>
      <c r="AC23" s="47">
        <v>0.5</v>
      </c>
    </row>
    <row r="24" spans="3:29">
      <c r="C24" t="s">
        <v>136</v>
      </c>
      <c r="D24" t="s">
        <v>113</v>
      </c>
      <c r="E24" t="s">
        <v>137</v>
      </c>
      <c r="F24">
        <v>2020</v>
      </c>
      <c r="G24" s="47">
        <v>0.6</v>
      </c>
      <c r="H24">
        <v>2.63853844230718</v>
      </c>
      <c r="I24">
        <v>400</v>
      </c>
      <c r="J24">
        <v>20</v>
      </c>
      <c r="K24" s="23">
        <f t="shared" si="0"/>
        <v>400</v>
      </c>
      <c r="L24" s="23">
        <f t="shared" si="1"/>
        <v>20</v>
      </c>
      <c r="M24">
        <v>20</v>
      </c>
      <c r="N24">
        <v>31.54</v>
      </c>
      <c r="O24">
        <v>1</v>
      </c>
      <c r="R24" s="54"/>
      <c r="S24" t="s">
        <v>136</v>
      </c>
      <c r="T24" s="54"/>
      <c r="U24" s="54" t="s">
        <v>115</v>
      </c>
      <c r="V24" s="54" t="s">
        <v>116</v>
      </c>
      <c r="W24" s="54"/>
      <c r="X24" s="54"/>
      <c r="Y24" s="54" t="s">
        <v>117</v>
      </c>
      <c r="AC24" s="47">
        <v>0.5</v>
      </c>
    </row>
    <row r="25" spans="3:29">
      <c r="C25" t="s">
        <v>138</v>
      </c>
      <c r="D25" t="s">
        <v>113</v>
      </c>
      <c r="E25" t="s">
        <v>137</v>
      </c>
      <c r="F25">
        <v>2020</v>
      </c>
      <c r="G25" s="47">
        <v>0.78</v>
      </c>
      <c r="H25">
        <v>2.63853844230718</v>
      </c>
      <c r="I25">
        <v>400</v>
      </c>
      <c r="J25">
        <v>20</v>
      </c>
      <c r="K25" s="23">
        <f t="shared" si="0"/>
        <v>400</v>
      </c>
      <c r="L25" s="23">
        <f t="shared" si="1"/>
        <v>20</v>
      </c>
      <c r="M25">
        <v>20</v>
      </c>
      <c r="N25">
        <v>31.54</v>
      </c>
      <c r="O25">
        <v>1</v>
      </c>
      <c r="R25" s="54"/>
      <c r="S25" t="s">
        <v>138</v>
      </c>
      <c r="T25" s="54"/>
      <c r="U25" s="54" t="s">
        <v>115</v>
      </c>
      <c r="V25" s="54" t="s">
        <v>116</v>
      </c>
      <c r="W25" s="54"/>
      <c r="X25" s="54"/>
      <c r="Y25" s="54" t="s">
        <v>117</v>
      </c>
      <c r="AC25" s="49">
        <v>0.75</v>
      </c>
    </row>
    <row r="26" spans="3:29">
      <c r="C26" t="s">
        <v>139</v>
      </c>
      <c r="D26" t="s">
        <v>113</v>
      </c>
      <c r="E26" t="s">
        <v>137</v>
      </c>
      <c r="F26">
        <v>2020</v>
      </c>
      <c r="G26" s="47">
        <v>0.85</v>
      </c>
      <c r="H26">
        <v>2.63853844230718</v>
      </c>
      <c r="I26">
        <v>400</v>
      </c>
      <c r="J26">
        <v>20</v>
      </c>
      <c r="K26" s="23">
        <f t="shared" si="0"/>
        <v>400</v>
      </c>
      <c r="L26" s="23">
        <f t="shared" si="1"/>
        <v>20</v>
      </c>
      <c r="M26">
        <v>20</v>
      </c>
      <c r="N26">
        <v>31.54</v>
      </c>
      <c r="O26">
        <v>1</v>
      </c>
      <c r="R26" s="54"/>
      <c r="S26" t="s">
        <v>139</v>
      </c>
      <c r="T26" s="54"/>
      <c r="U26" s="54" t="s">
        <v>115</v>
      </c>
      <c r="V26" s="54" t="s">
        <v>116</v>
      </c>
      <c r="W26" s="54"/>
      <c r="X26" s="54"/>
      <c r="Y26" s="54" t="s">
        <v>117</v>
      </c>
      <c r="AC26" s="49"/>
    </row>
    <row r="27" spans="3:29">
      <c r="C27" t="s">
        <v>140</v>
      </c>
      <c r="D27" t="s">
        <v>121</v>
      </c>
      <c r="E27" t="s">
        <v>137</v>
      </c>
      <c r="F27">
        <v>2020</v>
      </c>
      <c r="G27" s="47">
        <v>0.62</v>
      </c>
      <c r="H27">
        <v>0.590125899436826</v>
      </c>
      <c r="I27">
        <v>400</v>
      </c>
      <c r="J27">
        <v>20</v>
      </c>
      <c r="K27" s="23">
        <f t="shared" si="0"/>
        <v>400</v>
      </c>
      <c r="L27" s="23">
        <f t="shared" si="1"/>
        <v>20</v>
      </c>
      <c r="M27">
        <v>20</v>
      </c>
      <c r="N27">
        <v>31.54</v>
      </c>
      <c r="O27">
        <v>1</v>
      </c>
      <c r="R27" s="54"/>
      <c r="S27" t="s">
        <v>140</v>
      </c>
      <c r="T27" s="54"/>
      <c r="U27" s="54" t="s">
        <v>115</v>
      </c>
      <c r="V27" s="54" t="s">
        <v>116</v>
      </c>
      <c r="W27" s="54"/>
      <c r="X27" s="54"/>
      <c r="Y27" s="54" t="s">
        <v>117</v>
      </c>
      <c r="AC27" s="49">
        <v>0.675</v>
      </c>
    </row>
    <row r="28" spans="3:29">
      <c r="C28" t="s">
        <v>141</v>
      </c>
      <c r="D28" t="s">
        <v>121</v>
      </c>
      <c r="E28" t="s">
        <v>137</v>
      </c>
      <c r="F28">
        <v>2020</v>
      </c>
      <c r="G28" s="47">
        <v>0.8</v>
      </c>
      <c r="H28">
        <v>0.590125899436826</v>
      </c>
      <c r="I28">
        <v>400</v>
      </c>
      <c r="J28">
        <v>20</v>
      </c>
      <c r="K28" s="23">
        <f t="shared" si="0"/>
        <v>400</v>
      </c>
      <c r="L28" s="23">
        <f t="shared" si="1"/>
        <v>20</v>
      </c>
      <c r="M28">
        <v>20</v>
      </c>
      <c r="N28">
        <v>31.54</v>
      </c>
      <c r="O28">
        <v>1</v>
      </c>
      <c r="R28" s="54"/>
      <c r="S28" t="s">
        <v>141</v>
      </c>
      <c r="T28" s="54"/>
      <c r="U28" s="54" t="s">
        <v>115</v>
      </c>
      <c r="V28" s="54" t="s">
        <v>116</v>
      </c>
      <c r="W28" s="54"/>
      <c r="X28" s="54"/>
      <c r="Y28" s="54" t="s">
        <v>117</v>
      </c>
      <c r="AC28" s="49"/>
    </row>
    <row r="29" spans="3:29">
      <c r="C29" t="s">
        <v>142</v>
      </c>
      <c r="D29" t="s">
        <v>121</v>
      </c>
      <c r="E29" t="s">
        <v>137</v>
      </c>
      <c r="F29">
        <v>2020</v>
      </c>
      <c r="G29" s="47">
        <v>0.9</v>
      </c>
      <c r="H29">
        <v>0.590125899436826</v>
      </c>
      <c r="I29">
        <v>400</v>
      </c>
      <c r="J29">
        <v>20</v>
      </c>
      <c r="K29" s="23">
        <f t="shared" si="0"/>
        <v>400</v>
      </c>
      <c r="L29" s="23">
        <f t="shared" si="1"/>
        <v>20</v>
      </c>
      <c r="M29">
        <v>20</v>
      </c>
      <c r="N29">
        <v>31.54</v>
      </c>
      <c r="O29">
        <v>1</v>
      </c>
      <c r="R29" s="54"/>
      <c r="S29" t="s">
        <v>142</v>
      </c>
      <c r="T29" s="54"/>
      <c r="U29" s="54" t="s">
        <v>115</v>
      </c>
      <c r="V29" s="54" t="s">
        <v>116</v>
      </c>
      <c r="W29" s="54"/>
      <c r="X29" s="54"/>
      <c r="Y29" s="54" t="s">
        <v>117</v>
      </c>
      <c r="AC29" s="49">
        <v>0.9</v>
      </c>
    </row>
    <row r="30" spans="3:29">
      <c r="C30" t="s">
        <v>143</v>
      </c>
      <c r="D30" t="s">
        <v>125</v>
      </c>
      <c r="E30" t="s">
        <v>137</v>
      </c>
      <c r="F30">
        <v>2020</v>
      </c>
      <c r="G30" s="47">
        <v>1</v>
      </c>
      <c r="H30">
        <v>1.01879202925254</v>
      </c>
      <c r="I30">
        <v>400</v>
      </c>
      <c r="J30">
        <v>20</v>
      </c>
      <c r="K30" s="23">
        <f t="shared" si="0"/>
        <v>400</v>
      </c>
      <c r="L30" s="23">
        <f t="shared" si="1"/>
        <v>20</v>
      </c>
      <c r="M30">
        <v>20</v>
      </c>
      <c r="N30">
        <v>31.54</v>
      </c>
      <c r="O30">
        <v>1</v>
      </c>
      <c r="R30" s="54"/>
      <c r="S30" t="s">
        <v>143</v>
      </c>
      <c r="T30" s="54"/>
      <c r="U30" s="54" t="s">
        <v>115</v>
      </c>
      <c r="V30" s="54" t="s">
        <v>116</v>
      </c>
      <c r="W30" s="54"/>
      <c r="X30" s="54"/>
      <c r="Y30" s="54" t="s">
        <v>117</v>
      </c>
      <c r="AC30" s="49"/>
    </row>
    <row r="31" spans="3:29">
      <c r="C31" t="s">
        <v>144</v>
      </c>
      <c r="D31" t="s">
        <v>127</v>
      </c>
      <c r="E31" t="s">
        <v>137</v>
      </c>
      <c r="F31">
        <v>2020</v>
      </c>
      <c r="G31" s="47">
        <v>1.9</v>
      </c>
      <c r="H31">
        <v>1</v>
      </c>
      <c r="I31">
        <v>400</v>
      </c>
      <c r="J31">
        <v>20</v>
      </c>
      <c r="K31" s="23">
        <f t="shared" si="0"/>
        <v>400</v>
      </c>
      <c r="L31" s="23">
        <f t="shared" si="1"/>
        <v>20</v>
      </c>
      <c r="M31">
        <v>20</v>
      </c>
      <c r="N31">
        <v>31.54</v>
      </c>
      <c r="O31">
        <v>1</v>
      </c>
      <c r="R31" s="54"/>
      <c r="S31" t="s">
        <v>144</v>
      </c>
      <c r="T31" s="54"/>
      <c r="U31" s="54" t="s">
        <v>115</v>
      </c>
      <c r="V31" s="54" t="s">
        <v>116</v>
      </c>
      <c r="W31" s="54"/>
      <c r="X31" s="54"/>
      <c r="Y31" s="54" t="s">
        <v>117</v>
      </c>
      <c r="AC31" s="49">
        <v>0.89</v>
      </c>
    </row>
    <row r="32" spans="3:25">
      <c r="C32" t="s">
        <v>145</v>
      </c>
      <c r="D32" t="s">
        <v>129</v>
      </c>
      <c r="E32" t="s">
        <v>137</v>
      </c>
      <c r="F32">
        <v>2020</v>
      </c>
      <c r="G32" s="47">
        <v>0.5</v>
      </c>
      <c r="H32">
        <v>0.991881995438332</v>
      </c>
      <c r="I32">
        <v>400</v>
      </c>
      <c r="J32">
        <v>20</v>
      </c>
      <c r="K32" s="23">
        <f t="shared" si="0"/>
        <v>400</v>
      </c>
      <c r="L32" s="23">
        <f t="shared" si="1"/>
        <v>20</v>
      </c>
      <c r="M32">
        <v>20</v>
      </c>
      <c r="N32">
        <v>31.54</v>
      </c>
      <c r="O32">
        <v>1</v>
      </c>
      <c r="R32" s="54"/>
      <c r="S32" t="s">
        <v>145</v>
      </c>
      <c r="T32" s="54"/>
      <c r="U32" s="54" t="s">
        <v>115</v>
      </c>
      <c r="V32" s="54" t="s">
        <v>116</v>
      </c>
      <c r="W32" s="54"/>
      <c r="X32" s="54"/>
      <c r="Y32" s="54" t="s">
        <v>117</v>
      </c>
    </row>
    <row r="33" spans="3:29">
      <c r="C33" t="s">
        <v>146</v>
      </c>
      <c r="D33" t="s">
        <v>131</v>
      </c>
      <c r="E33" t="s">
        <v>137</v>
      </c>
      <c r="F33">
        <v>2020</v>
      </c>
      <c r="G33" s="47">
        <v>0.5</v>
      </c>
      <c r="H33">
        <v>0.0515259603400463</v>
      </c>
      <c r="I33">
        <v>400</v>
      </c>
      <c r="J33">
        <v>20</v>
      </c>
      <c r="K33" s="23">
        <f t="shared" si="0"/>
        <v>400</v>
      </c>
      <c r="L33" s="23">
        <f t="shared" si="1"/>
        <v>20</v>
      </c>
      <c r="M33">
        <v>20</v>
      </c>
      <c r="N33">
        <v>31.54</v>
      </c>
      <c r="O33">
        <v>1</v>
      </c>
      <c r="R33" s="54"/>
      <c r="S33" t="s">
        <v>146</v>
      </c>
      <c r="T33" s="54"/>
      <c r="U33" s="54" t="s">
        <v>115</v>
      </c>
      <c r="V33" s="54" t="s">
        <v>116</v>
      </c>
      <c r="W33" s="54"/>
      <c r="X33" s="54"/>
      <c r="Y33" s="54" t="s">
        <v>117</v>
      </c>
      <c r="AC33" s="47">
        <v>0.6</v>
      </c>
    </row>
    <row r="34" spans="3:29">
      <c r="C34" s="48" t="s">
        <v>147</v>
      </c>
      <c r="D34" s="48" t="s">
        <v>125</v>
      </c>
      <c r="E34" t="s">
        <v>137</v>
      </c>
      <c r="F34">
        <v>2020</v>
      </c>
      <c r="G34" s="47">
        <v>0.75</v>
      </c>
      <c r="H34">
        <v>0.1</v>
      </c>
      <c r="I34">
        <v>400</v>
      </c>
      <c r="J34">
        <v>20</v>
      </c>
      <c r="K34" s="23">
        <f t="shared" si="0"/>
        <v>400</v>
      </c>
      <c r="L34" s="23">
        <f t="shared" si="1"/>
        <v>20</v>
      </c>
      <c r="M34">
        <v>20</v>
      </c>
      <c r="N34">
        <v>31.54</v>
      </c>
      <c r="O34">
        <v>0.5</v>
      </c>
      <c r="R34" s="54"/>
      <c r="S34" s="48" t="s">
        <v>147</v>
      </c>
      <c r="T34" s="54"/>
      <c r="U34" s="54" t="s">
        <v>115</v>
      </c>
      <c r="V34" s="54" t="s">
        <v>116</v>
      </c>
      <c r="W34" s="54"/>
      <c r="X34" s="54"/>
      <c r="Y34" s="54" t="s">
        <v>117</v>
      </c>
      <c r="AC34" s="47">
        <v>0.78</v>
      </c>
    </row>
    <row r="35" spans="4:29">
      <c r="D35" s="48" t="s">
        <v>131</v>
      </c>
      <c r="G35" s="47"/>
      <c r="K35" s="23"/>
      <c r="L35" s="23"/>
      <c r="R35" s="54"/>
      <c r="S35" t="s">
        <v>40</v>
      </c>
      <c r="T35" s="54"/>
      <c r="U35" s="54"/>
      <c r="V35" s="54"/>
      <c r="W35" s="54"/>
      <c r="X35" s="54"/>
      <c r="Y35" s="54"/>
      <c r="AC35" s="47">
        <v>0.85</v>
      </c>
    </row>
    <row r="36" spans="3:29">
      <c r="C36" s="48" t="s">
        <v>148</v>
      </c>
      <c r="D36" s="48" t="s">
        <v>113</v>
      </c>
      <c r="E36" t="s">
        <v>137</v>
      </c>
      <c r="F36">
        <v>2020</v>
      </c>
      <c r="G36" s="47">
        <v>0.675</v>
      </c>
      <c r="H36">
        <v>0.1</v>
      </c>
      <c r="I36">
        <v>400</v>
      </c>
      <c r="J36">
        <v>20</v>
      </c>
      <c r="K36" s="23">
        <f t="shared" si="0"/>
        <v>400</v>
      </c>
      <c r="L36" s="23">
        <f t="shared" si="1"/>
        <v>20</v>
      </c>
      <c r="M36">
        <v>20</v>
      </c>
      <c r="N36">
        <v>31.54</v>
      </c>
      <c r="O36">
        <v>0.5</v>
      </c>
      <c r="R36" s="54"/>
      <c r="S36" s="48" t="s">
        <v>148</v>
      </c>
      <c r="T36" s="54"/>
      <c r="U36" s="54" t="s">
        <v>115</v>
      </c>
      <c r="V36" s="54" t="s">
        <v>116</v>
      </c>
      <c r="W36" s="54"/>
      <c r="X36" s="54"/>
      <c r="Y36" s="54" t="s">
        <v>117</v>
      </c>
      <c r="AC36" s="47">
        <v>0.62</v>
      </c>
    </row>
    <row r="37" spans="4:29">
      <c r="D37" s="48" t="s">
        <v>131</v>
      </c>
      <c r="G37" s="47"/>
      <c r="K37" s="23"/>
      <c r="L37" s="23"/>
      <c r="R37" s="54"/>
      <c r="S37" t="s">
        <v>40</v>
      </c>
      <c r="T37" s="54"/>
      <c r="U37" s="54"/>
      <c r="V37" s="54"/>
      <c r="W37" s="54"/>
      <c r="X37" s="54"/>
      <c r="Y37" s="54"/>
      <c r="AC37" s="47">
        <v>0.8</v>
      </c>
    </row>
    <row r="38" spans="3:29">
      <c r="C38" s="48" t="s">
        <v>149</v>
      </c>
      <c r="D38" s="48" t="s">
        <v>125</v>
      </c>
      <c r="E38" t="s">
        <v>137</v>
      </c>
      <c r="F38">
        <v>2020</v>
      </c>
      <c r="G38" s="47">
        <v>0.9</v>
      </c>
      <c r="H38">
        <v>0.1</v>
      </c>
      <c r="I38">
        <v>400</v>
      </c>
      <c r="J38">
        <v>20</v>
      </c>
      <c r="K38" s="23">
        <f t="shared" si="0"/>
        <v>400</v>
      </c>
      <c r="L38" s="23">
        <f t="shared" si="1"/>
        <v>20</v>
      </c>
      <c r="M38">
        <v>20</v>
      </c>
      <c r="N38">
        <v>31.54</v>
      </c>
      <c r="O38">
        <v>0.5</v>
      </c>
      <c r="R38" s="54"/>
      <c r="S38" s="48" t="s">
        <v>149</v>
      </c>
      <c r="T38" s="54"/>
      <c r="U38" s="54" t="s">
        <v>115</v>
      </c>
      <c r="V38" s="54" t="s">
        <v>116</v>
      </c>
      <c r="W38" s="54"/>
      <c r="X38" s="54"/>
      <c r="Y38" s="54" t="s">
        <v>117</v>
      </c>
      <c r="AC38" s="47">
        <v>0.9</v>
      </c>
    </row>
    <row r="39" spans="4:29">
      <c r="D39" s="48" t="s">
        <v>121</v>
      </c>
      <c r="G39" s="47"/>
      <c r="K39" s="23"/>
      <c r="L39" s="23"/>
      <c r="R39" s="54"/>
      <c r="S39" t="s">
        <v>40</v>
      </c>
      <c r="T39" s="54"/>
      <c r="U39" s="54"/>
      <c r="V39" s="54"/>
      <c r="W39" s="54"/>
      <c r="X39" s="54"/>
      <c r="Y39" s="54"/>
      <c r="AC39" s="47">
        <v>1</v>
      </c>
    </row>
    <row r="40" spans="3:29">
      <c r="C40" s="48" t="s">
        <v>150</v>
      </c>
      <c r="D40" s="48" t="s">
        <v>125</v>
      </c>
      <c r="E40" t="s">
        <v>137</v>
      </c>
      <c r="F40">
        <v>2020</v>
      </c>
      <c r="G40" s="47">
        <v>0.89</v>
      </c>
      <c r="H40">
        <v>0.1</v>
      </c>
      <c r="I40">
        <v>400</v>
      </c>
      <c r="J40">
        <v>20</v>
      </c>
      <c r="K40" s="23">
        <f t="shared" si="0"/>
        <v>400</v>
      </c>
      <c r="L40" s="23">
        <f t="shared" si="1"/>
        <v>20</v>
      </c>
      <c r="M40">
        <v>20</v>
      </c>
      <c r="N40">
        <v>31.54</v>
      </c>
      <c r="O40">
        <v>0.5</v>
      </c>
      <c r="R40" s="54"/>
      <c r="S40" s="48" t="s">
        <v>150</v>
      </c>
      <c r="T40" s="54"/>
      <c r="U40" s="54" t="s">
        <v>115</v>
      </c>
      <c r="V40" s="54" t="s">
        <v>116</v>
      </c>
      <c r="W40" s="54"/>
      <c r="X40" s="54"/>
      <c r="Y40" s="54" t="s">
        <v>117</v>
      </c>
      <c r="AC40" s="47">
        <v>1.9</v>
      </c>
    </row>
    <row r="41" spans="4:29">
      <c r="D41" s="48" t="s">
        <v>113</v>
      </c>
      <c r="K41" s="23"/>
      <c r="L41" s="23"/>
      <c r="R41" s="54"/>
      <c r="S41" t="s">
        <v>40</v>
      </c>
      <c r="T41" s="54"/>
      <c r="U41" s="54"/>
      <c r="V41" s="54"/>
      <c r="W41" s="54"/>
      <c r="X41" s="54"/>
      <c r="Y41" s="54"/>
      <c r="AC41" s="47">
        <v>0.5</v>
      </c>
    </row>
    <row r="42" spans="3:29">
      <c r="C42" t="s">
        <v>151</v>
      </c>
      <c r="D42" t="s">
        <v>113</v>
      </c>
      <c r="E42" t="s">
        <v>152</v>
      </c>
      <c r="F42">
        <v>2020</v>
      </c>
      <c r="G42">
        <v>0.6</v>
      </c>
      <c r="H42">
        <v>0.57346278208808</v>
      </c>
      <c r="I42">
        <v>400</v>
      </c>
      <c r="J42">
        <v>20</v>
      </c>
      <c r="K42" s="23">
        <f t="shared" si="0"/>
        <v>400</v>
      </c>
      <c r="L42" s="23">
        <f t="shared" si="1"/>
        <v>20</v>
      </c>
      <c r="M42">
        <v>20</v>
      </c>
      <c r="N42">
        <v>31.54</v>
      </c>
      <c r="O42">
        <v>1</v>
      </c>
      <c r="R42" s="54"/>
      <c r="S42" t="s">
        <v>151</v>
      </c>
      <c r="T42" s="54"/>
      <c r="U42" s="54" t="s">
        <v>115</v>
      </c>
      <c r="V42" s="54" t="s">
        <v>116</v>
      </c>
      <c r="W42" s="54"/>
      <c r="X42" s="54"/>
      <c r="Y42" s="54" t="s">
        <v>117</v>
      </c>
      <c r="AC42" s="47">
        <v>0.5</v>
      </c>
    </row>
    <row r="43" spans="3:29">
      <c r="C43" t="s">
        <v>153</v>
      </c>
      <c r="D43" t="s">
        <v>113</v>
      </c>
      <c r="E43" t="s">
        <v>152</v>
      </c>
      <c r="F43">
        <v>2020</v>
      </c>
      <c r="G43">
        <v>0.78</v>
      </c>
      <c r="H43">
        <v>0.57346278208808</v>
      </c>
      <c r="I43">
        <v>400</v>
      </c>
      <c r="J43">
        <v>20</v>
      </c>
      <c r="K43" s="23">
        <f t="shared" si="0"/>
        <v>400</v>
      </c>
      <c r="L43" s="23">
        <f t="shared" si="1"/>
        <v>20</v>
      </c>
      <c r="M43">
        <v>20</v>
      </c>
      <c r="N43">
        <v>31.54</v>
      </c>
      <c r="O43">
        <v>1</v>
      </c>
      <c r="R43" s="54"/>
      <c r="S43" t="s">
        <v>153</v>
      </c>
      <c r="T43" s="54"/>
      <c r="U43" s="54" t="s">
        <v>115</v>
      </c>
      <c r="V43" s="54" t="s">
        <v>116</v>
      </c>
      <c r="W43" s="54"/>
      <c r="X43" s="54"/>
      <c r="Y43" s="54" t="s">
        <v>117</v>
      </c>
      <c r="AC43" s="47">
        <v>0.75</v>
      </c>
    </row>
    <row r="44" spans="3:29">
      <c r="C44" t="s">
        <v>154</v>
      </c>
      <c r="D44" t="s">
        <v>113</v>
      </c>
      <c r="E44" t="s">
        <v>152</v>
      </c>
      <c r="F44">
        <v>2020</v>
      </c>
      <c r="G44">
        <v>0.85</v>
      </c>
      <c r="H44">
        <v>0.57346278208808</v>
      </c>
      <c r="I44">
        <v>400</v>
      </c>
      <c r="J44">
        <v>20</v>
      </c>
      <c r="K44" s="23">
        <f t="shared" si="0"/>
        <v>400</v>
      </c>
      <c r="L44" s="23">
        <f t="shared" si="1"/>
        <v>20</v>
      </c>
      <c r="M44">
        <v>20</v>
      </c>
      <c r="N44">
        <v>31.54</v>
      </c>
      <c r="O44">
        <v>1</v>
      </c>
      <c r="R44" s="54"/>
      <c r="S44" t="s">
        <v>154</v>
      </c>
      <c r="T44" s="54"/>
      <c r="U44" s="54" t="s">
        <v>115</v>
      </c>
      <c r="V44" s="54" t="s">
        <v>116</v>
      </c>
      <c r="W44" s="54"/>
      <c r="X44" s="54"/>
      <c r="Y44" s="54" t="s">
        <v>117</v>
      </c>
      <c r="AC44" s="47"/>
    </row>
    <row r="45" spans="3:29">
      <c r="C45" t="s">
        <v>155</v>
      </c>
      <c r="D45" t="s">
        <v>121</v>
      </c>
      <c r="E45" t="s">
        <v>152</v>
      </c>
      <c r="F45">
        <v>2020</v>
      </c>
      <c r="G45">
        <v>0.62</v>
      </c>
      <c r="H45">
        <v>0.945038616349249</v>
      </c>
      <c r="I45">
        <v>400</v>
      </c>
      <c r="J45">
        <v>20</v>
      </c>
      <c r="K45" s="23">
        <f t="shared" si="0"/>
        <v>400</v>
      </c>
      <c r="L45" s="23">
        <f t="shared" si="1"/>
        <v>20</v>
      </c>
      <c r="M45">
        <v>20</v>
      </c>
      <c r="N45">
        <v>31.54</v>
      </c>
      <c r="O45">
        <v>1</v>
      </c>
      <c r="R45" s="54"/>
      <c r="S45" t="s">
        <v>155</v>
      </c>
      <c r="T45" s="54"/>
      <c r="U45" s="54" t="s">
        <v>115</v>
      </c>
      <c r="V45" s="54" t="s">
        <v>116</v>
      </c>
      <c r="W45" s="54"/>
      <c r="X45" s="54"/>
      <c r="Y45" s="54" t="s">
        <v>117</v>
      </c>
      <c r="AC45" s="47">
        <v>0.675</v>
      </c>
    </row>
    <row r="46" spans="3:29">
      <c r="C46" t="s">
        <v>156</v>
      </c>
      <c r="D46" t="s">
        <v>121</v>
      </c>
      <c r="E46" t="s">
        <v>152</v>
      </c>
      <c r="F46">
        <v>2020</v>
      </c>
      <c r="G46">
        <v>0.8</v>
      </c>
      <c r="H46">
        <v>0.945038616349249</v>
      </c>
      <c r="I46">
        <v>400</v>
      </c>
      <c r="J46">
        <v>20</v>
      </c>
      <c r="K46" s="23">
        <f t="shared" si="0"/>
        <v>400</v>
      </c>
      <c r="L46" s="23">
        <f t="shared" si="1"/>
        <v>20</v>
      </c>
      <c r="M46">
        <v>20</v>
      </c>
      <c r="N46">
        <v>31.54</v>
      </c>
      <c r="O46">
        <v>1</v>
      </c>
      <c r="R46" s="54"/>
      <c r="S46" t="s">
        <v>156</v>
      </c>
      <c r="T46" s="54"/>
      <c r="U46" s="54" t="s">
        <v>115</v>
      </c>
      <c r="V46" s="54" t="s">
        <v>116</v>
      </c>
      <c r="W46" s="54"/>
      <c r="X46" s="54"/>
      <c r="Y46" s="54" t="s">
        <v>117</v>
      </c>
      <c r="AC46" s="47"/>
    </row>
    <row r="47" spans="3:29">
      <c r="C47" t="s">
        <v>157</v>
      </c>
      <c r="D47" t="s">
        <v>121</v>
      </c>
      <c r="E47" t="s">
        <v>152</v>
      </c>
      <c r="F47">
        <v>2020</v>
      </c>
      <c r="G47">
        <v>0.9</v>
      </c>
      <c r="H47">
        <v>0.945038616349249</v>
      </c>
      <c r="I47">
        <v>400</v>
      </c>
      <c r="J47">
        <v>20</v>
      </c>
      <c r="K47" s="23">
        <f t="shared" si="0"/>
        <v>400</v>
      </c>
      <c r="L47" s="23">
        <f t="shared" si="1"/>
        <v>20</v>
      </c>
      <c r="M47">
        <v>20</v>
      </c>
      <c r="N47">
        <v>31.54</v>
      </c>
      <c r="O47">
        <v>1</v>
      </c>
      <c r="R47" s="54"/>
      <c r="S47" t="s">
        <v>157</v>
      </c>
      <c r="T47" s="54"/>
      <c r="U47" s="54" t="s">
        <v>115</v>
      </c>
      <c r="V47" s="54" t="s">
        <v>116</v>
      </c>
      <c r="W47" s="54"/>
      <c r="X47" s="54"/>
      <c r="Y47" s="54" t="s">
        <v>117</v>
      </c>
      <c r="AC47" s="47">
        <v>0.9</v>
      </c>
    </row>
    <row r="48" spans="3:29">
      <c r="C48" t="s">
        <v>158</v>
      </c>
      <c r="D48" t="s">
        <v>125</v>
      </c>
      <c r="E48" t="s">
        <v>152</v>
      </c>
      <c r="F48">
        <v>2020</v>
      </c>
      <c r="G48">
        <v>1</v>
      </c>
      <c r="H48">
        <v>0.715173008352386</v>
      </c>
      <c r="I48">
        <v>400</v>
      </c>
      <c r="J48">
        <v>20</v>
      </c>
      <c r="K48" s="23">
        <f t="shared" si="0"/>
        <v>400</v>
      </c>
      <c r="L48" s="23">
        <f t="shared" si="1"/>
        <v>20</v>
      </c>
      <c r="M48">
        <v>20</v>
      </c>
      <c r="N48">
        <v>31.54</v>
      </c>
      <c r="O48">
        <v>1</v>
      </c>
      <c r="R48" s="54"/>
      <c r="S48" t="s">
        <v>158</v>
      </c>
      <c r="T48" s="54"/>
      <c r="U48" s="54" t="s">
        <v>115</v>
      </c>
      <c r="V48" s="54" t="s">
        <v>116</v>
      </c>
      <c r="W48" s="54"/>
      <c r="X48" s="54"/>
      <c r="Y48" s="54" t="s">
        <v>117</v>
      </c>
      <c r="AC48" s="47"/>
    </row>
    <row r="49" spans="3:29">
      <c r="C49" t="s">
        <v>159</v>
      </c>
      <c r="D49" t="s">
        <v>127</v>
      </c>
      <c r="E49" t="s">
        <v>152</v>
      </c>
      <c r="F49">
        <v>2020</v>
      </c>
      <c r="G49">
        <v>1.9</v>
      </c>
      <c r="H49">
        <v>1</v>
      </c>
      <c r="I49">
        <v>400</v>
      </c>
      <c r="J49">
        <v>20</v>
      </c>
      <c r="K49" s="23">
        <f t="shared" si="0"/>
        <v>400</v>
      </c>
      <c r="L49" s="23">
        <f t="shared" si="1"/>
        <v>20</v>
      </c>
      <c r="M49">
        <v>20</v>
      </c>
      <c r="N49">
        <v>31.54</v>
      </c>
      <c r="O49">
        <v>1</v>
      </c>
      <c r="R49" s="54"/>
      <c r="S49" t="s">
        <v>159</v>
      </c>
      <c r="T49" s="54"/>
      <c r="U49" s="54" t="s">
        <v>115</v>
      </c>
      <c r="V49" s="54" t="s">
        <v>116</v>
      </c>
      <c r="W49" s="54"/>
      <c r="X49" s="54"/>
      <c r="Y49" s="54" t="s">
        <v>117</v>
      </c>
      <c r="AC49" s="47">
        <v>0.89</v>
      </c>
    </row>
    <row r="50" spans="3:25">
      <c r="C50" t="s">
        <v>160</v>
      </c>
      <c r="D50" t="s">
        <v>129</v>
      </c>
      <c r="E50" t="s">
        <v>152</v>
      </c>
      <c r="F50">
        <v>2020</v>
      </c>
      <c r="G50">
        <v>0.5</v>
      </c>
      <c r="H50">
        <v>1.09918336251243</v>
      </c>
      <c r="I50">
        <v>400</v>
      </c>
      <c r="J50">
        <v>20</v>
      </c>
      <c r="K50" s="23">
        <f t="shared" si="0"/>
        <v>400</v>
      </c>
      <c r="L50" s="23">
        <f t="shared" si="1"/>
        <v>20</v>
      </c>
      <c r="M50">
        <v>20</v>
      </c>
      <c r="N50">
        <v>31.54</v>
      </c>
      <c r="O50">
        <v>1</v>
      </c>
      <c r="R50" s="54"/>
      <c r="S50" t="s">
        <v>160</v>
      </c>
      <c r="T50" s="54"/>
      <c r="U50" s="54" t="s">
        <v>115</v>
      </c>
      <c r="V50" s="54" t="s">
        <v>116</v>
      </c>
      <c r="W50" s="54"/>
      <c r="X50" s="54"/>
      <c r="Y50" s="54" t="s">
        <v>117</v>
      </c>
    </row>
    <row r="51" spans="3:29">
      <c r="C51" t="s">
        <v>161</v>
      </c>
      <c r="D51" t="s">
        <v>131</v>
      </c>
      <c r="E51" t="s">
        <v>152</v>
      </c>
      <c r="F51">
        <v>2020</v>
      </c>
      <c r="G51">
        <v>0.5</v>
      </c>
      <c r="H51">
        <v>0.141564047836952</v>
      </c>
      <c r="I51">
        <v>400</v>
      </c>
      <c r="J51">
        <v>20</v>
      </c>
      <c r="K51" s="23">
        <f t="shared" si="0"/>
        <v>400</v>
      </c>
      <c r="L51" s="23">
        <f t="shared" si="1"/>
        <v>20</v>
      </c>
      <c r="M51">
        <v>20</v>
      </c>
      <c r="N51">
        <v>31.54</v>
      </c>
      <c r="O51">
        <v>1</v>
      </c>
      <c r="R51" s="54"/>
      <c r="S51" t="s">
        <v>161</v>
      </c>
      <c r="T51" s="54"/>
      <c r="U51" s="54" t="s">
        <v>115</v>
      </c>
      <c r="V51" s="54" t="s">
        <v>116</v>
      </c>
      <c r="W51" s="54"/>
      <c r="X51" s="54"/>
      <c r="Y51" s="54" t="s">
        <v>117</v>
      </c>
      <c r="AC51">
        <v>0.6</v>
      </c>
    </row>
    <row r="52" spans="3:29">
      <c r="C52" s="48" t="s">
        <v>162</v>
      </c>
      <c r="D52" s="48" t="s">
        <v>125</v>
      </c>
      <c r="E52" t="s">
        <v>152</v>
      </c>
      <c r="F52">
        <v>2020</v>
      </c>
      <c r="G52">
        <v>0.75</v>
      </c>
      <c r="H52">
        <v>0.1</v>
      </c>
      <c r="I52">
        <v>400</v>
      </c>
      <c r="J52">
        <v>20</v>
      </c>
      <c r="K52" s="23">
        <f t="shared" si="0"/>
        <v>400</v>
      </c>
      <c r="L52" s="23">
        <f t="shared" si="1"/>
        <v>20</v>
      </c>
      <c r="M52">
        <v>20</v>
      </c>
      <c r="N52">
        <v>31.54</v>
      </c>
      <c r="O52">
        <v>0.5</v>
      </c>
      <c r="R52" s="54"/>
      <c r="S52" s="48" t="s">
        <v>162</v>
      </c>
      <c r="T52" s="54"/>
      <c r="U52" s="54" t="s">
        <v>115</v>
      </c>
      <c r="V52" s="54" t="s">
        <v>116</v>
      </c>
      <c r="W52" s="54"/>
      <c r="X52" s="54"/>
      <c r="Y52" s="54" t="s">
        <v>117</v>
      </c>
      <c r="AC52">
        <v>0.78</v>
      </c>
    </row>
    <row r="53" spans="4:29">
      <c r="D53" s="48" t="s">
        <v>131</v>
      </c>
      <c r="K53" s="23"/>
      <c r="L53" s="23"/>
      <c r="R53" s="54"/>
      <c r="S53" t="s">
        <v>40</v>
      </c>
      <c r="T53" s="54"/>
      <c r="U53" s="54"/>
      <c r="V53" s="54"/>
      <c r="W53" s="54"/>
      <c r="X53" s="54"/>
      <c r="Y53" s="54"/>
      <c r="AC53">
        <v>0.85</v>
      </c>
    </row>
    <row r="54" spans="3:29">
      <c r="C54" s="48" t="s">
        <v>163</v>
      </c>
      <c r="D54" s="48" t="s">
        <v>113</v>
      </c>
      <c r="E54" t="s">
        <v>152</v>
      </c>
      <c r="F54">
        <v>2020</v>
      </c>
      <c r="G54">
        <v>0.675</v>
      </c>
      <c r="H54">
        <v>0.1</v>
      </c>
      <c r="I54">
        <v>400</v>
      </c>
      <c r="J54">
        <v>20</v>
      </c>
      <c r="K54" s="23">
        <f t="shared" si="0"/>
        <v>400</v>
      </c>
      <c r="L54" s="23">
        <f t="shared" si="1"/>
        <v>20</v>
      </c>
      <c r="M54">
        <v>20</v>
      </c>
      <c r="N54">
        <v>31.54</v>
      </c>
      <c r="O54">
        <v>0.5</v>
      </c>
      <c r="R54" s="54"/>
      <c r="S54" s="48" t="s">
        <v>163</v>
      </c>
      <c r="T54" s="54"/>
      <c r="U54" s="54" t="s">
        <v>115</v>
      </c>
      <c r="V54" s="54" t="s">
        <v>116</v>
      </c>
      <c r="W54" s="54"/>
      <c r="X54" s="54"/>
      <c r="Y54" s="54" t="s">
        <v>117</v>
      </c>
      <c r="AC54">
        <v>0.62</v>
      </c>
    </row>
    <row r="55" spans="4:29">
      <c r="D55" s="48" t="s">
        <v>131</v>
      </c>
      <c r="K55" s="23"/>
      <c r="L55" s="23"/>
      <c r="R55" s="54"/>
      <c r="S55" t="s">
        <v>40</v>
      </c>
      <c r="T55" s="54"/>
      <c r="U55" s="54"/>
      <c r="V55" s="54"/>
      <c r="W55" s="54"/>
      <c r="X55" s="54"/>
      <c r="Y55" s="54"/>
      <c r="AC55">
        <v>0.8</v>
      </c>
    </row>
    <row r="56" spans="3:29">
      <c r="C56" s="48" t="s">
        <v>164</v>
      </c>
      <c r="D56" s="48" t="s">
        <v>125</v>
      </c>
      <c r="E56" t="s">
        <v>152</v>
      </c>
      <c r="F56">
        <v>2020</v>
      </c>
      <c r="G56">
        <v>0.9</v>
      </c>
      <c r="H56">
        <v>0.1</v>
      </c>
      <c r="I56">
        <v>400</v>
      </c>
      <c r="J56">
        <v>20</v>
      </c>
      <c r="K56" s="23">
        <f t="shared" si="0"/>
        <v>400</v>
      </c>
      <c r="L56" s="23">
        <f t="shared" si="1"/>
        <v>20</v>
      </c>
      <c r="M56">
        <v>20</v>
      </c>
      <c r="N56">
        <v>31.54</v>
      </c>
      <c r="O56">
        <v>0.5</v>
      </c>
      <c r="R56" s="54"/>
      <c r="S56" s="48" t="s">
        <v>164</v>
      </c>
      <c r="T56" s="54"/>
      <c r="U56" s="54" t="s">
        <v>115</v>
      </c>
      <c r="V56" s="54" t="s">
        <v>116</v>
      </c>
      <c r="W56" s="54"/>
      <c r="X56" s="54"/>
      <c r="Y56" s="54" t="s">
        <v>117</v>
      </c>
      <c r="AC56">
        <v>0.9</v>
      </c>
    </row>
    <row r="57" spans="4:29">
      <c r="D57" s="48" t="s">
        <v>121</v>
      </c>
      <c r="K57" s="23"/>
      <c r="L57" s="23"/>
      <c r="R57" s="54"/>
      <c r="S57" t="s">
        <v>40</v>
      </c>
      <c r="T57" s="54"/>
      <c r="U57" s="54"/>
      <c r="V57" s="54"/>
      <c r="W57" s="54"/>
      <c r="X57" s="54"/>
      <c r="Y57" s="54"/>
      <c r="AC57">
        <v>1</v>
      </c>
    </row>
    <row r="58" spans="3:29">
      <c r="C58" s="48" t="s">
        <v>165</v>
      </c>
      <c r="D58" s="48" t="s">
        <v>125</v>
      </c>
      <c r="E58" t="s">
        <v>152</v>
      </c>
      <c r="F58">
        <v>2020</v>
      </c>
      <c r="G58">
        <v>0.89</v>
      </c>
      <c r="H58">
        <v>0.1</v>
      </c>
      <c r="I58">
        <v>400</v>
      </c>
      <c r="J58">
        <v>20</v>
      </c>
      <c r="K58" s="23">
        <f t="shared" si="0"/>
        <v>400</v>
      </c>
      <c r="L58" s="23">
        <f t="shared" si="1"/>
        <v>20</v>
      </c>
      <c r="M58">
        <v>20</v>
      </c>
      <c r="N58">
        <v>31.54</v>
      </c>
      <c r="O58">
        <v>0.5</v>
      </c>
      <c r="R58" s="54"/>
      <c r="S58" s="48" t="s">
        <v>165</v>
      </c>
      <c r="T58" s="54"/>
      <c r="U58" s="54" t="s">
        <v>115</v>
      </c>
      <c r="V58" s="54" t="s">
        <v>116</v>
      </c>
      <c r="W58" s="54"/>
      <c r="X58" s="54"/>
      <c r="Y58" s="54" t="s">
        <v>117</v>
      </c>
      <c r="AC58">
        <v>1.9</v>
      </c>
    </row>
    <row r="59" spans="4:29">
      <c r="D59" s="48" t="s">
        <v>113</v>
      </c>
      <c r="K59" s="23"/>
      <c r="L59" s="23"/>
      <c r="R59" s="54"/>
      <c r="S59" t="s">
        <v>40</v>
      </c>
      <c r="T59" s="54"/>
      <c r="U59" s="54"/>
      <c r="V59" s="54"/>
      <c r="W59" s="54"/>
      <c r="X59" s="54"/>
      <c r="Y59" s="54"/>
      <c r="AC59">
        <v>0.5</v>
      </c>
    </row>
    <row r="60" spans="3:29">
      <c r="C60" t="s">
        <v>166</v>
      </c>
      <c r="D60" t="s">
        <v>113</v>
      </c>
      <c r="E60" t="s">
        <v>167</v>
      </c>
      <c r="F60">
        <v>2020</v>
      </c>
      <c r="G60">
        <v>0.6</v>
      </c>
      <c r="H60">
        <v>1.43446950593208</v>
      </c>
      <c r="I60">
        <v>400</v>
      </c>
      <c r="J60">
        <v>20</v>
      </c>
      <c r="K60" s="23">
        <f t="shared" si="0"/>
        <v>400</v>
      </c>
      <c r="L60" s="23">
        <f t="shared" si="1"/>
        <v>20</v>
      </c>
      <c r="M60">
        <v>20</v>
      </c>
      <c r="N60">
        <v>31.54</v>
      </c>
      <c r="O60">
        <v>1</v>
      </c>
      <c r="R60" s="54"/>
      <c r="S60" t="s">
        <v>166</v>
      </c>
      <c r="T60" s="54"/>
      <c r="U60" s="54" t="s">
        <v>115</v>
      </c>
      <c r="V60" s="54" t="s">
        <v>116</v>
      </c>
      <c r="W60" s="54"/>
      <c r="X60" s="54"/>
      <c r="Y60" s="54" t="s">
        <v>117</v>
      </c>
      <c r="AC60">
        <v>0.5</v>
      </c>
    </row>
    <row r="61" spans="3:29">
      <c r="C61" t="s">
        <v>168</v>
      </c>
      <c r="D61" t="s">
        <v>113</v>
      </c>
      <c r="E61" t="s">
        <v>167</v>
      </c>
      <c r="F61">
        <v>2020</v>
      </c>
      <c r="G61">
        <v>0.78</v>
      </c>
      <c r="H61">
        <v>1.43446950593208</v>
      </c>
      <c r="I61">
        <v>400</v>
      </c>
      <c r="J61">
        <v>20</v>
      </c>
      <c r="K61" s="23">
        <f t="shared" si="0"/>
        <v>400</v>
      </c>
      <c r="L61" s="23">
        <f t="shared" si="1"/>
        <v>20</v>
      </c>
      <c r="M61">
        <v>20</v>
      </c>
      <c r="N61">
        <v>31.54</v>
      </c>
      <c r="O61">
        <v>1</v>
      </c>
      <c r="R61" s="54"/>
      <c r="S61" t="s">
        <v>168</v>
      </c>
      <c r="T61" s="54"/>
      <c r="U61" s="54" t="s">
        <v>115</v>
      </c>
      <c r="V61" s="54" t="s">
        <v>116</v>
      </c>
      <c r="W61" s="54"/>
      <c r="X61" s="54"/>
      <c r="Y61" s="54" t="s">
        <v>117</v>
      </c>
      <c r="AC61">
        <v>0.75</v>
      </c>
    </row>
    <row r="62" spans="3:25">
      <c r="C62" t="s">
        <v>169</v>
      </c>
      <c r="D62" t="s">
        <v>113</v>
      </c>
      <c r="E62" t="s">
        <v>167</v>
      </c>
      <c r="F62">
        <v>2020</v>
      </c>
      <c r="G62">
        <v>0.85</v>
      </c>
      <c r="H62">
        <v>1.43446950593208</v>
      </c>
      <c r="I62">
        <v>400</v>
      </c>
      <c r="J62">
        <v>20</v>
      </c>
      <c r="K62" s="23">
        <f t="shared" si="0"/>
        <v>400</v>
      </c>
      <c r="L62" s="23">
        <f t="shared" si="1"/>
        <v>20</v>
      </c>
      <c r="M62">
        <v>20</v>
      </c>
      <c r="N62">
        <v>31.54</v>
      </c>
      <c r="O62">
        <v>1</v>
      </c>
      <c r="R62" s="54"/>
      <c r="S62" t="s">
        <v>169</v>
      </c>
      <c r="T62" s="54"/>
      <c r="U62" s="54" t="s">
        <v>115</v>
      </c>
      <c r="V62" s="54" t="s">
        <v>116</v>
      </c>
      <c r="W62" s="54"/>
      <c r="X62" s="54"/>
      <c r="Y62" s="54" t="s">
        <v>117</v>
      </c>
    </row>
    <row r="63" spans="3:29">
      <c r="C63" t="s">
        <v>170</v>
      </c>
      <c r="D63" t="s">
        <v>121</v>
      </c>
      <c r="E63" t="s">
        <v>167</v>
      </c>
      <c r="F63">
        <v>2020</v>
      </c>
      <c r="G63">
        <v>0.62</v>
      </c>
      <c r="H63">
        <v>2.71332817610788</v>
      </c>
      <c r="I63">
        <v>400</v>
      </c>
      <c r="J63">
        <v>20</v>
      </c>
      <c r="K63" s="23">
        <f t="shared" si="0"/>
        <v>400</v>
      </c>
      <c r="L63" s="23">
        <f t="shared" si="1"/>
        <v>20</v>
      </c>
      <c r="M63">
        <v>20</v>
      </c>
      <c r="N63">
        <v>31.54</v>
      </c>
      <c r="O63">
        <v>1</v>
      </c>
      <c r="R63" s="54"/>
      <c r="S63" t="s">
        <v>170</v>
      </c>
      <c r="T63" s="54"/>
      <c r="U63" s="54" t="s">
        <v>115</v>
      </c>
      <c r="V63" s="54" t="s">
        <v>116</v>
      </c>
      <c r="W63" s="54"/>
      <c r="X63" s="54"/>
      <c r="Y63" s="54" t="s">
        <v>117</v>
      </c>
      <c r="AC63">
        <v>0.675</v>
      </c>
    </row>
    <row r="64" spans="3:25">
      <c r="C64" t="s">
        <v>171</v>
      </c>
      <c r="D64" t="s">
        <v>121</v>
      </c>
      <c r="E64" t="s">
        <v>167</v>
      </c>
      <c r="F64">
        <v>2020</v>
      </c>
      <c r="G64">
        <v>0.8</v>
      </c>
      <c r="H64">
        <v>2.71332817610788</v>
      </c>
      <c r="I64">
        <v>400</v>
      </c>
      <c r="J64">
        <v>20</v>
      </c>
      <c r="K64" s="23">
        <f t="shared" si="0"/>
        <v>400</v>
      </c>
      <c r="L64" s="23">
        <f t="shared" si="1"/>
        <v>20</v>
      </c>
      <c r="M64">
        <v>20</v>
      </c>
      <c r="N64">
        <v>31.54</v>
      </c>
      <c r="O64">
        <v>1</v>
      </c>
      <c r="R64" s="54"/>
      <c r="S64" t="s">
        <v>171</v>
      </c>
      <c r="T64" s="54"/>
      <c r="U64" s="54" t="s">
        <v>115</v>
      </c>
      <c r="V64" s="54" t="s">
        <v>116</v>
      </c>
      <c r="W64" s="54"/>
      <c r="X64" s="54"/>
      <c r="Y64" s="54" t="s">
        <v>117</v>
      </c>
    </row>
    <row r="65" spans="3:29">
      <c r="C65" t="s">
        <v>172</v>
      </c>
      <c r="D65" t="s">
        <v>121</v>
      </c>
      <c r="E65" t="s">
        <v>167</v>
      </c>
      <c r="F65">
        <v>2020</v>
      </c>
      <c r="G65">
        <v>0.9</v>
      </c>
      <c r="H65">
        <v>2.71332817610788</v>
      </c>
      <c r="I65">
        <v>400</v>
      </c>
      <c r="J65">
        <v>20</v>
      </c>
      <c r="K65" s="23">
        <f t="shared" si="0"/>
        <v>400</v>
      </c>
      <c r="L65" s="23">
        <f t="shared" si="1"/>
        <v>20</v>
      </c>
      <c r="M65">
        <v>20</v>
      </c>
      <c r="N65">
        <v>31.54</v>
      </c>
      <c r="O65">
        <v>1</v>
      </c>
      <c r="R65" s="54"/>
      <c r="S65" t="s">
        <v>172</v>
      </c>
      <c r="T65" s="54"/>
      <c r="U65" s="54" t="s">
        <v>115</v>
      </c>
      <c r="V65" s="54" t="s">
        <v>116</v>
      </c>
      <c r="W65" s="54"/>
      <c r="X65" s="54"/>
      <c r="Y65" s="54" t="s">
        <v>117</v>
      </c>
      <c r="AC65">
        <v>0.9</v>
      </c>
    </row>
    <row r="66" spans="3:25">
      <c r="C66" t="s">
        <v>173</v>
      </c>
      <c r="D66" t="s">
        <v>125</v>
      </c>
      <c r="E66" t="s">
        <v>167</v>
      </c>
      <c r="F66">
        <v>2020</v>
      </c>
      <c r="G66">
        <v>1</v>
      </c>
      <c r="H66">
        <v>2.18799548586976</v>
      </c>
      <c r="I66">
        <v>400</v>
      </c>
      <c r="J66">
        <v>20</v>
      </c>
      <c r="K66" s="23">
        <f t="shared" si="0"/>
        <v>400</v>
      </c>
      <c r="L66" s="23">
        <f t="shared" si="1"/>
        <v>20</v>
      </c>
      <c r="M66">
        <v>20</v>
      </c>
      <c r="N66">
        <v>31.54</v>
      </c>
      <c r="O66">
        <v>1</v>
      </c>
      <c r="R66" s="54"/>
      <c r="S66" t="s">
        <v>173</v>
      </c>
      <c r="T66" s="54"/>
      <c r="U66" s="54" t="s">
        <v>115</v>
      </c>
      <c r="V66" s="54" t="s">
        <v>116</v>
      </c>
      <c r="W66" s="54"/>
      <c r="X66" s="54"/>
      <c r="Y66" s="54" t="s">
        <v>117</v>
      </c>
    </row>
    <row r="67" spans="3:29">
      <c r="C67" t="s">
        <v>174</v>
      </c>
      <c r="D67" t="s">
        <v>127</v>
      </c>
      <c r="E67" t="s">
        <v>167</v>
      </c>
      <c r="F67">
        <v>2020</v>
      </c>
      <c r="G67">
        <v>1.9</v>
      </c>
      <c r="H67">
        <v>1</v>
      </c>
      <c r="I67">
        <v>400</v>
      </c>
      <c r="J67">
        <v>20</v>
      </c>
      <c r="K67" s="23">
        <f t="shared" si="0"/>
        <v>400</v>
      </c>
      <c r="L67" s="23">
        <f t="shared" si="1"/>
        <v>20</v>
      </c>
      <c r="M67">
        <v>20</v>
      </c>
      <c r="N67">
        <v>31.54</v>
      </c>
      <c r="O67">
        <v>1</v>
      </c>
      <c r="R67" s="54"/>
      <c r="S67" t="s">
        <v>174</v>
      </c>
      <c r="T67" s="54"/>
      <c r="U67" s="54" t="s">
        <v>115</v>
      </c>
      <c r="V67" s="54" t="s">
        <v>116</v>
      </c>
      <c r="W67" s="54"/>
      <c r="X67" s="54"/>
      <c r="Y67" s="54" t="s">
        <v>117</v>
      </c>
      <c r="AC67">
        <v>0.89</v>
      </c>
    </row>
    <row r="68" spans="3:25">
      <c r="C68" t="s">
        <v>175</v>
      </c>
      <c r="D68" t="s">
        <v>129</v>
      </c>
      <c r="E68" t="s">
        <v>167</v>
      </c>
      <c r="F68">
        <v>2020</v>
      </c>
      <c r="G68">
        <v>0.5</v>
      </c>
      <c r="H68">
        <v>2.32698296092683</v>
      </c>
      <c r="I68">
        <v>400</v>
      </c>
      <c r="J68">
        <v>20</v>
      </c>
      <c r="K68" s="23">
        <f t="shared" si="0"/>
        <v>400</v>
      </c>
      <c r="L68" s="23">
        <f t="shared" si="1"/>
        <v>20</v>
      </c>
      <c r="M68">
        <v>20</v>
      </c>
      <c r="N68">
        <v>31.54</v>
      </c>
      <c r="O68">
        <v>1</v>
      </c>
      <c r="R68" s="54"/>
      <c r="S68" t="s">
        <v>175</v>
      </c>
      <c r="T68" s="54"/>
      <c r="U68" s="54" t="s">
        <v>115</v>
      </c>
      <c r="V68" s="54" t="s">
        <v>116</v>
      </c>
      <c r="W68" s="54"/>
      <c r="X68" s="54"/>
      <c r="Y68" s="54" t="s">
        <v>117</v>
      </c>
    </row>
    <row r="69" spans="3:29">
      <c r="C69" t="s">
        <v>176</v>
      </c>
      <c r="D69" t="s">
        <v>131</v>
      </c>
      <c r="E69" t="s">
        <v>167</v>
      </c>
      <c r="F69">
        <v>2020</v>
      </c>
      <c r="G69">
        <v>0.5</v>
      </c>
      <c r="H69">
        <v>0.0146099085878195</v>
      </c>
      <c r="I69">
        <v>400</v>
      </c>
      <c r="J69">
        <v>20</v>
      </c>
      <c r="K69" s="23">
        <f t="shared" si="0"/>
        <v>400</v>
      </c>
      <c r="L69" s="23">
        <f t="shared" si="1"/>
        <v>20</v>
      </c>
      <c r="M69">
        <v>20</v>
      </c>
      <c r="N69">
        <v>31.54</v>
      </c>
      <c r="O69">
        <v>1</v>
      </c>
      <c r="R69" s="54"/>
      <c r="S69" t="s">
        <v>176</v>
      </c>
      <c r="T69" s="54"/>
      <c r="U69" s="54" t="s">
        <v>115</v>
      </c>
      <c r="V69" s="54" t="s">
        <v>116</v>
      </c>
      <c r="W69" s="54"/>
      <c r="X69" s="54"/>
      <c r="Y69" s="54" t="s">
        <v>117</v>
      </c>
      <c r="AC69">
        <v>0.6</v>
      </c>
    </row>
    <row r="70" spans="3:29">
      <c r="C70" s="48" t="s">
        <v>177</v>
      </c>
      <c r="D70" s="48" t="s">
        <v>125</v>
      </c>
      <c r="E70" t="s">
        <v>167</v>
      </c>
      <c r="F70">
        <v>2020</v>
      </c>
      <c r="G70">
        <v>0.75</v>
      </c>
      <c r="H70">
        <v>0.1</v>
      </c>
      <c r="I70">
        <v>400</v>
      </c>
      <c r="J70">
        <v>20</v>
      </c>
      <c r="K70" s="23">
        <f t="shared" si="0"/>
        <v>400</v>
      </c>
      <c r="L70" s="23">
        <f t="shared" si="1"/>
        <v>20</v>
      </c>
      <c r="M70">
        <v>20</v>
      </c>
      <c r="N70">
        <v>31.54</v>
      </c>
      <c r="O70">
        <v>0.5</v>
      </c>
      <c r="R70" s="54"/>
      <c r="S70" s="48" t="s">
        <v>177</v>
      </c>
      <c r="T70" s="54"/>
      <c r="U70" s="54" t="s">
        <v>115</v>
      </c>
      <c r="V70" s="54" t="s">
        <v>116</v>
      </c>
      <c r="W70" s="54"/>
      <c r="X70" s="54"/>
      <c r="Y70" s="54" t="s">
        <v>117</v>
      </c>
      <c r="AC70">
        <v>0.78</v>
      </c>
    </row>
    <row r="71" spans="4:29">
      <c r="D71" s="48" t="s">
        <v>131</v>
      </c>
      <c r="K71" s="23"/>
      <c r="L71" s="23"/>
      <c r="R71" s="54"/>
      <c r="S71" t="s">
        <v>40</v>
      </c>
      <c r="T71" s="54"/>
      <c r="U71" s="54"/>
      <c r="V71" s="54"/>
      <c r="W71" s="54"/>
      <c r="X71" s="54"/>
      <c r="Y71" s="54"/>
      <c r="AC71">
        <v>0.85</v>
      </c>
    </row>
    <row r="72" spans="3:29">
      <c r="C72" s="48" t="s">
        <v>178</v>
      </c>
      <c r="D72" s="48" t="s">
        <v>113</v>
      </c>
      <c r="E72" t="s">
        <v>167</v>
      </c>
      <c r="F72">
        <v>2020</v>
      </c>
      <c r="G72">
        <v>0.675</v>
      </c>
      <c r="H72">
        <v>0.1</v>
      </c>
      <c r="I72">
        <v>400</v>
      </c>
      <c r="J72">
        <v>20</v>
      </c>
      <c r="K72" s="23">
        <f t="shared" ref="K72:K117" si="2">I72</f>
        <v>400</v>
      </c>
      <c r="L72" s="23">
        <f t="shared" ref="L72:L117" si="3">J72</f>
        <v>20</v>
      </c>
      <c r="M72">
        <v>20</v>
      </c>
      <c r="N72">
        <v>31.54</v>
      </c>
      <c r="O72">
        <v>0.5</v>
      </c>
      <c r="R72" s="54"/>
      <c r="S72" s="48" t="s">
        <v>178</v>
      </c>
      <c r="T72" s="54"/>
      <c r="U72" s="54" t="s">
        <v>115</v>
      </c>
      <c r="V72" s="54" t="s">
        <v>116</v>
      </c>
      <c r="W72" s="54"/>
      <c r="X72" s="54"/>
      <c r="Y72" s="54" t="s">
        <v>117</v>
      </c>
      <c r="AC72">
        <v>0.62</v>
      </c>
    </row>
    <row r="73" spans="4:29">
      <c r="D73" s="48" t="s">
        <v>131</v>
      </c>
      <c r="K73" s="23"/>
      <c r="L73" s="23"/>
      <c r="R73" s="54"/>
      <c r="S73" t="s">
        <v>40</v>
      </c>
      <c r="T73" s="54"/>
      <c r="U73" s="54"/>
      <c r="V73" s="54"/>
      <c r="W73" s="54"/>
      <c r="X73" s="54"/>
      <c r="Y73" s="54"/>
      <c r="AC73">
        <v>0.8</v>
      </c>
    </row>
    <row r="74" spans="3:29">
      <c r="C74" s="48" t="s">
        <v>179</v>
      </c>
      <c r="D74" s="48" t="s">
        <v>125</v>
      </c>
      <c r="E74" t="s">
        <v>167</v>
      </c>
      <c r="F74">
        <v>2020</v>
      </c>
      <c r="G74">
        <v>0.9</v>
      </c>
      <c r="H74">
        <v>0.1</v>
      </c>
      <c r="I74">
        <v>400</v>
      </c>
      <c r="J74">
        <v>20</v>
      </c>
      <c r="K74" s="23">
        <f t="shared" si="2"/>
        <v>400</v>
      </c>
      <c r="L74" s="23">
        <f t="shared" si="3"/>
        <v>20</v>
      </c>
      <c r="M74">
        <v>20</v>
      </c>
      <c r="N74">
        <v>31.54</v>
      </c>
      <c r="O74">
        <v>0.5</v>
      </c>
      <c r="R74" s="54"/>
      <c r="S74" s="48" t="s">
        <v>179</v>
      </c>
      <c r="T74" s="54"/>
      <c r="U74" s="54" t="s">
        <v>115</v>
      </c>
      <c r="V74" s="54" t="s">
        <v>116</v>
      </c>
      <c r="W74" s="54"/>
      <c r="X74" s="54"/>
      <c r="Y74" s="54" t="s">
        <v>117</v>
      </c>
      <c r="AC74">
        <v>0.9</v>
      </c>
    </row>
    <row r="75" spans="4:29">
      <c r="D75" s="48" t="s">
        <v>121</v>
      </c>
      <c r="K75" s="23"/>
      <c r="L75" s="23"/>
      <c r="R75" s="54"/>
      <c r="S75" t="s">
        <v>40</v>
      </c>
      <c r="T75" s="54"/>
      <c r="U75" s="54"/>
      <c r="V75" s="54"/>
      <c r="W75" s="54"/>
      <c r="X75" s="54"/>
      <c r="Y75" s="54"/>
      <c r="AC75">
        <v>1</v>
      </c>
    </row>
    <row r="76" spans="3:29">
      <c r="C76" s="48" t="s">
        <v>180</v>
      </c>
      <c r="D76" s="48" t="s">
        <v>125</v>
      </c>
      <c r="E76" t="s">
        <v>167</v>
      </c>
      <c r="F76">
        <v>2020</v>
      </c>
      <c r="G76">
        <v>0.89</v>
      </c>
      <c r="H76">
        <v>0.1</v>
      </c>
      <c r="I76">
        <v>400</v>
      </c>
      <c r="J76">
        <v>20</v>
      </c>
      <c r="K76" s="23">
        <f t="shared" si="2"/>
        <v>400</v>
      </c>
      <c r="L76" s="23">
        <f t="shared" si="3"/>
        <v>20</v>
      </c>
      <c r="M76">
        <v>20</v>
      </c>
      <c r="N76">
        <v>31.54</v>
      </c>
      <c r="O76">
        <v>0.5</v>
      </c>
      <c r="R76" s="54"/>
      <c r="S76" s="48" t="s">
        <v>180</v>
      </c>
      <c r="T76" s="54"/>
      <c r="U76" s="54" t="s">
        <v>115</v>
      </c>
      <c r="V76" s="54" t="s">
        <v>116</v>
      </c>
      <c r="W76" s="54"/>
      <c r="X76" s="54"/>
      <c r="Y76" s="54" t="s">
        <v>117</v>
      </c>
      <c r="AC76">
        <v>1.9</v>
      </c>
    </row>
    <row r="77" spans="4:29">
      <c r="D77" s="48" t="s">
        <v>113</v>
      </c>
      <c r="K77" s="23"/>
      <c r="L77" s="23"/>
      <c r="R77" s="54"/>
      <c r="S77" t="s">
        <v>40</v>
      </c>
      <c r="T77" s="54"/>
      <c r="U77" s="54"/>
      <c r="V77" s="54"/>
      <c r="W77" s="54"/>
      <c r="X77" s="54"/>
      <c r="Y77" s="54"/>
      <c r="AC77">
        <v>0.5</v>
      </c>
    </row>
    <row r="78" spans="3:29">
      <c r="C78" s="48" t="s">
        <v>181</v>
      </c>
      <c r="D78" s="48" t="s">
        <v>125</v>
      </c>
      <c r="E78" s="48" t="s">
        <v>182</v>
      </c>
      <c r="F78">
        <v>2020</v>
      </c>
      <c r="G78" s="47">
        <v>0.124</v>
      </c>
      <c r="H78">
        <v>0.0231112496140292</v>
      </c>
      <c r="I78">
        <v>400</v>
      </c>
      <c r="J78">
        <v>20</v>
      </c>
      <c r="K78" s="23">
        <f t="shared" si="2"/>
        <v>400</v>
      </c>
      <c r="L78" s="23">
        <f t="shared" si="3"/>
        <v>20</v>
      </c>
      <c r="M78">
        <v>20</v>
      </c>
      <c r="N78">
        <v>31.54</v>
      </c>
      <c r="O78">
        <v>1</v>
      </c>
      <c r="R78" s="54"/>
      <c r="S78" s="48" t="s">
        <v>181</v>
      </c>
      <c r="T78" s="54"/>
      <c r="U78" s="54" t="s">
        <v>115</v>
      </c>
      <c r="V78" s="54" t="s">
        <v>116</v>
      </c>
      <c r="W78" s="54"/>
      <c r="X78" s="54"/>
      <c r="Y78" s="54" t="s">
        <v>117</v>
      </c>
      <c r="AC78">
        <v>0.5</v>
      </c>
    </row>
    <row r="79" spans="3:29">
      <c r="C79" s="48" t="s">
        <v>40</v>
      </c>
      <c r="D79" s="48"/>
      <c r="E79" s="48"/>
      <c r="G79" s="47"/>
      <c r="K79" s="23"/>
      <c r="L79" s="23"/>
      <c r="R79" s="54"/>
      <c r="S79" s="48" t="s">
        <v>40</v>
      </c>
      <c r="T79" s="54"/>
      <c r="U79" s="54"/>
      <c r="V79" s="54"/>
      <c r="W79" s="54"/>
      <c r="X79" s="54"/>
      <c r="Y79" s="54"/>
      <c r="AC79">
        <v>0.75</v>
      </c>
    </row>
    <row r="80" spans="3:25">
      <c r="C80" s="48" t="s">
        <v>183</v>
      </c>
      <c r="D80" s="48" t="s">
        <v>125</v>
      </c>
      <c r="E80" s="48" t="s">
        <v>184</v>
      </c>
      <c r="F80">
        <v>2020</v>
      </c>
      <c r="G80" s="47">
        <v>0.124</v>
      </c>
      <c r="H80">
        <v>0.0231112496140292</v>
      </c>
      <c r="I80">
        <v>400</v>
      </c>
      <c r="J80">
        <v>20</v>
      </c>
      <c r="K80" s="23">
        <f t="shared" si="2"/>
        <v>400</v>
      </c>
      <c r="L80" s="23">
        <f t="shared" si="3"/>
        <v>20</v>
      </c>
      <c r="M80">
        <v>20</v>
      </c>
      <c r="N80">
        <v>31.54</v>
      </c>
      <c r="O80">
        <v>1</v>
      </c>
      <c r="R80" s="54"/>
      <c r="S80" s="48" t="s">
        <v>183</v>
      </c>
      <c r="T80" s="54"/>
      <c r="U80" s="54" t="s">
        <v>115</v>
      </c>
      <c r="V80" s="54" t="s">
        <v>116</v>
      </c>
      <c r="W80" s="54"/>
      <c r="X80" s="54"/>
      <c r="Y80" s="54" t="s">
        <v>117</v>
      </c>
    </row>
    <row r="81" spans="3:29">
      <c r="C81" s="48" t="s">
        <v>40</v>
      </c>
      <c r="D81" s="48"/>
      <c r="E81" s="48"/>
      <c r="G81" s="47"/>
      <c r="K81" s="23"/>
      <c r="L81" s="23"/>
      <c r="R81" s="54"/>
      <c r="S81" s="48" t="s">
        <v>40</v>
      </c>
      <c r="T81" s="54"/>
      <c r="U81" s="54"/>
      <c r="V81" s="54"/>
      <c r="W81" s="54"/>
      <c r="X81" s="54"/>
      <c r="Y81" s="54"/>
      <c r="AC81">
        <v>0.675</v>
      </c>
    </row>
    <row r="82" spans="3:25">
      <c r="C82" s="48" t="s">
        <v>185</v>
      </c>
      <c r="D82" s="48" t="s">
        <v>125</v>
      </c>
      <c r="E82" s="48" t="s">
        <v>186</v>
      </c>
      <c r="F82">
        <v>2020</v>
      </c>
      <c r="G82" s="47">
        <v>0.124</v>
      </c>
      <c r="H82">
        <v>0.0231112496140292</v>
      </c>
      <c r="I82">
        <v>400</v>
      </c>
      <c r="J82">
        <v>20</v>
      </c>
      <c r="K82" s="23">
        <f t="shared" si="2"/>
        <v>400</v>
      </c>
      <c r="L82" s="23">
        <f t="shared" si="3"/>
        <v>20</v>
      </c>
      <c r="M82">
        <v>20</v>
      </c>
      <c r="N82">
        <v>31.54</v>
      </c>
      <c r="O82">
        <v>1</v>
      </c>
      <c r="R82" s="54"/>
      <c r="S82" s="48" t="s">
        <v>185</v>
      </c>
      <c r="T82" s="54"/>
      <c r="U82" s="54" t="s">
        <v>115</v>
      </c>
      <c r="V82" s="54" t="s">
        <v>116</v>
      </c>
      <c r="W82" s="54"/>
      <c r="X82" s="54"/>
      <c r="Y82" s="54" t="s">
        <v>117</v>
      </c>
    </row>
    <row r="83" spans="3:29">
      <c r="C83" s="48" t="s">
        <v>40</v>
      </c>
      <c r="D83" s="48"/>
      <c r="E83" s="48"/>
      <c r="G83" s="47"/>
      <c r="K83" s="23"/>
      <c r="L83" s="23"/>
      <c r="R83" s="54"/>
      <c r="S83" s="48" t="s">
        <v>40</v>
      </c>
      <c r="T83" s="54"/>
      <c r="U83" s="54"/>
      <c r="V83" s="54"/>
      <c r="W83" s="54"/>
      <c r="X83" s="54"/>
      <c r="Y83" s="54"/>
      <c r="AC83">
        <v>0.9</v>
      </c>
    </row>
    <row r="84" spans="3:25">
      <c r="C84" s="48" t="s">
        <v>187</v>
      </c>
      <c r="D84" s="48" t="s">
        <v>125</v>
      </c>
      <c r="E84" s="48" t="s">
        <v>188</v>
      </c>
      <c r="F84">
        <v>2020</v>
      </c>
      <c r="G84" s="47">
        <v>0.124</v>
      </c>
      <c r="H84">
        <v>0.0231112496140292</v>
      </c>
      <c r="I84">
        <v>400</v>
      </c>
      <c r="J84">
        <v>20</v>
      </c>
      <c r="K84" s="23">
        <f t="shared" si="2"/>
        <v>400</v>
      </c>
      <c r="L84" s="23">
        <f t="shared" si="3"/>
        <v>20</v>
      </c>
      <c r="M84">
        <v>20</v>
      </c>
      <c r="N84">
        <v>31.54</v>
      </c>
      <c r="O84">
        <v>1</v>
      </c>
      <c r="R84" s="54"/>
      <c r="S84" s="48" t="s">
        <v>187</v>
      </c>
      <c r="T84" s="54"/>
      <c r="U84" s="54" t="s">
        <v>115</v>
      </c>
      <c r="V84" s="54" t="s">
        <v>116</v>
      </c>
      <c r="W84" s="54"/>
      <c r="X84" s="54"/>
      <c r="Y84" s="54" t="s">
        <v>117</v>
      </c>
    </row>
    <row r="85" spans="3:29">
      <c r="C85" s="48" t="s">
        <v>40</v>
      </c>
      <c r="D85" s="48"/>
      <c r="E85" s="48"/>
      <c r="G85" s="47"/>
      <c r="K85" s="23"/>
      <c r="L85" s="23"/>
      <c r="R85" s="54"/>
      <c r="S85" s="48" t="s">
        <v>40</v>
      </c>
      <c r="T85" s="54"/>
      <c r="U85" s="54"/>
      <c r="V85" s="54"/>
      <c r="W85" s="54"/>
      <c r="X85" s="54"/>
      <c r="Y85" s="54"/>
      <c r="AC85">
        <v>0.89</v>
      </c>
    </row>
    <row r="86" spans="3:25">
      <c r="C86" s="48" t="s">
        <v>189</v>
      </c>
      <c r="D86" s="48" t="s">
        <v>125</v>
      </c>
      <c r="E86" s="48" t="s">
        <v>190</v>
      </c>
      <c r="F86">
        <v>2020</v>
      </c>
      <c r="G86">
        <v>0.65</v>
      </c>
      <c r="H86">
        <v>0.171767776689682</v>
      </c>
      <c r="I86">
        <v>400</v>
      </c>
      <c r="J86">
        <v>20</v>
      </c>
      <c r="K86" s="23">
        <f t="shared" si="2"/>
        <v>400</v>
      </c>
      <c r="L86" s="23">
        <f t="shared" si="3"/>
        <v>20</v>
      </c>
      <c r="M86">
        <v>20</v>
      </c>
      <c r="N86">
        <v>31.54</v>
      </c>
      <c r="O86">
        <v>1</v>
      </c>
      <c r="R86" s="54"/>
      <c r="S86" s="48" t="s">
        <v>189</v>
      </c>
      <c r="T86" s="54"/>
      <c r="U86" s="54" t="s">
        <v>115</v>
      </c>
      <c r="V86" s="54" t="s">
        <v>116</v>
      </c>
      <c r="W86" s="54"/>
      <c r="X86" s="54"/>
      <c r="Y86" s="54" t="s">
        <v>117</v>
      </c>
    </row>
    <row r="87" spans="3:29">
      <c r="C87" s="48" t="s">
        <v>191</v>
      </c>
      <c r="D87" s="48" t="s">
        <v>121</v>
      </c>
      <c r="E87" s="48" t="s">
        <v>190</v>
      </c>
      <c r="F87">
        <v>2020</v>
      </c>
      <c r="G87">
        <v>0.65</v>
      </c>
      <c r="H87">
        <v>0.436692238879344</v>
      </c>
      <c r="I87">
        <v>400</v>
      </c>
      <c r="J87">
        <v>20</v>
      </c>
      <c r="K87" s="23">
        <f t="shared" si="2"/>
        <v>400</v>
      </c>
      <c r="L87" s="23">
        <f t="shared" si="3"/>
        <v>20</v>
      </c>
      <c r="M87">
        <v>20</v>
      </c>
      <c r="N87">
        <v>31.54</v>
      </c>
      <c r="O87">
        <v>1</v>
      </c>
      <c r="R87" s="54"/>
      <c r="S87" s="48" t="s">
        <v>191</v>
      </c>
      <c r="T87" s="54"/>
      <c r="U87" s="54" t="s">
        <v>115</v>
      </c>
      <c r="V87" s="54" t="s">
        <v>116</v>
      </c>
      <c r="W87" s="54"/>
      <c r="X87" s="54"/>
      <c r="Y87" s="54" t="s">
        <v>117</v>
      </c>
      <c r="AC87" s="47">
        <v>0.124</v>
      </c>
    </row>
    <row r="88" spans="3:29">
      <c r="C88" s="48" t="s">
        <v>192</v>
      </c>
      <c r="D88" s="48" t="s">
        <v>113</v>
      </c>
      <c r="E88" s="48" t="s">
        <v>190</v>
      </c>
      <c r="F88">
        <v>2020</v>
      </c>
      <c r="G88">
        <v>0.65</v>
      </c>
      <c r="H88">
        <v>0.146564546538015</v>
      </c>
      <c r="I88">
        <v>400</v>
      </c>
      <c r="J88">
        <v>20</v>
      </c>
      <c r="K88" s="23">
        <f t="shared" si="2"/>
        <v>400</v>
      </c>
      <c r="L88" s="23">
        <f t="shared" si="3"/>
        <v>20</v>
      </c>
      <c r="M88">
        <v>20</v>
      </c>
      <c r="N88">
        <v>31.54</v>
      </c>
      <c r="O88">
        <v>1</v>
      </c>
      <c r="R88" s="54"/>
      <c r="S88" s="48" t="s">
        <v>192</v>
      </c>
      <c r="T88" s="54"/>
      <c r="U88" s="54" t="s">
        <v>115</v>
      </c>
      <c r="V88" s="54" t="s">
        <v>116</v>
      </c>
      <c r="W88" s="54"/>
      <c r="X88" s="54"/>
      <c r="Y88" s="54" t="s">
        <v>117</v>
      </c>
      <c r="AC88" s="47"/>
    </row>
    <row r="89" spans="3:29">
      <c r="C89" s="48" t="s">
        <v>193</v>
      </c>
      <c r="D89" s="48" t="s">
        <v>194</v>
      </c>
      <c r="E89" s="48" t="s">
        <v>190</v>
      </c>
      <c r="F89">
        <v>2020</v>
      </c>
      <c r="G89">
        <v>0.65</v>
      </c>
      <c r="H89">
        <v>0.315287923478673</v>
      </c>
      <c r="I89">
        <v>400</v>
      </c>
      <c r="J89">
        <v>20</v>
      </c>
      <c r="K89" s="23">
        <f t="shared" si="2"/>
        <v>400</v>
      </c>
      <c r="L89" s="23">
        <f t="shared" si="3"/>
        <v>20</v>
      </c>
      <c r="M89">
        <v>20</v>
      </c>
      <c r="N89">
        <v>31.54</v>
      </c>
      <c r="O89">
        <v>1</v>
      </c>
      <c r="R89" s="54"/>
      <c r="S89" s="48" t="s">
        <v>193</v>
      </c>
      <c r="T89" s="54"/>
      <c r="U89" s="54" t="s">
        <v>115</v>
      </c>
      <c r="V89" s="54" t="s">
        <v>116</v>
      </c>
      <c r="W89" s="54"/>
      <c r="X89" s="54"/>
      <c r="Y89" s="54" t="s">
        <v>117</v>
      </c>
      <c r="AC89" s="47">
        <v>0.124</v>
      </c>
    </row>
    <row r="90" spans="3:29">
      <c r="C90" s="48" t="s">
        <v>195</v>
      </c>
      <c r="D90" s="48" t="s">
        <v>129</v>
      </c>
      <c r="E90" s="48" t="s">
        <v>190</v>
      </c>
      <c r="F90">
        <v>2020</v>
      </c>
      <c r="G90">
        <v>0.65</v>
      </c>
      <c r="H90">
        <v>0.821415055286326</v>
      </c>
      <c r="I90">
        <v>400</v>
      </c>
      <c r="J90">
        <v>20</v>
      </c>
      <c r="K90" s="23">
        <f t="shared" si="2"/>
        <v>400</v>
      </c>
      <c r="L90" s="23">
        <f t="shared" si="3"/>
        <v>20</v>
      </c>
      <c r="M90">
        <v>20</v>
      </c>
      <c r="N90">
        <v>31.54</v>
      </c>
      <c r="O90">
        <v>1</v>
      </c>
      <c r="R90" s="54"/>
      <c r="S90" s="48" t="s">
        <v>195</v>
      </c>
      <c r="T90" s="54"/>
      <c r="U90" s="54" t="s">
        <v>115</v>
      </c>
      <c r="V90" s="54" t="s">
        <v>116</v>
      </c>
      <c r="W90" s="54"/>
      <c r="X90" s="54"/>
      <c r="Y90" s="54" t="s">
        <v>117</v>
      </c>
      <c r="AC90" s="47"/>
    </row>
    <row r="91" spans="3:29">
      <c r="C91" s="48" t="s">
        <v>196</v>
      </c>
      <c r="D91" s="48" t="s">
        <v>131</v>
      </c>
      <c r="E91" s="48" t="s">
        <v>190</v>
      </c>
      <c r="F91">
        <v>2020</v>
      </c>
      <c r="G91">
        <v>0.65</v>
      </c>
      <c r="H91">
        <v>0.1</v>
      </c>
      <c r="I91">
        <v>400</v>
      </c>
      <c r="J91">
        <v>20</v>
      </c>
      <c r="K91" s="23">
        <f t="shared" si="2"/>
        <v>400</v>
      </c>
      <c r="L91" s="23">
        <f t="shared" si="3"/>
        <v>20</v>
      </c>
      <c r="M91">
        <v>20</v>
      </c>
      <c r="N91">
        <v>31.54</v>
      </c>
      <c r="O91">
        <v>1</v>
      </c>
      <c r="R91" s="54"/>
      <c r="S91" s="48" t="s">
        <v>196</v>
      </c>
      <c r="T91" s="54"/>
      <c r="U91" s="54" t="s">
        <v>115</v>
      </c>
      <c r="V91" s="54" t="s">
        <v>116</v>
      </c>
      <c r="W91" s="54"/>
      <c r="X91" s="54"/>
      <c r="Y91" s="54" t="s">
        <v>117</v>
      </c>
      <c r="AC91" s="47">
        <v>0.124</v>
      </c>
    </row>
    <row r="92" spans="3:29">
      <c r="C92" s="48" t="s">
        <v>197</v>
      </c>
      <c r="D92" s="48" t="s">
        <v>125</v>
      </c>
      <c r="E92" s="48" t="s">
        <v>198</v>
      </c>
      <c r="F92">
        <v>2020</v>
      </c>
      <c r="G92">
        <v>0.65</v>
      </c>
      <c r="H92">
        <v>0.138117250646714</v>
      </c>
      <c r="I92">
        <v>400</v>
      </c>
      <c r="J92">
        <v>20</v>
      </c>
      <c r="K92" s="23">
        <f t="shared" si="2"/>
        <v>400</v>
      </c>
      <c r="L92" s="23">
        <f t="shared" si="3"/>
        <v>20</v>
      </c>
      <c r="M92">
        <v>20</v>
      </c>
      <c r="N92">
        <v>31.54</v>
      </c>
      <c r="O92">
        <v>1</v>
      </c>
      <c r="R92" s="54"/>
      <c r="S92" s="48" t="s">
        <v>197</v>
      </c>
      <c r="T92" s="54"/>
      <c r="U92" s="54" t="s">
        <v>115</v>
      </c>
      <c r="V92" s="54" t="s">
        <v>116</v>
      </c>
      <c r="W92" s="54"/>
      <c r="X92" s="54"/>
      <c r="Y92" s="54" t="s">
        <v>117</v>
      </c>
      <c r="AC92" s="47"/>
    </row>
    <row r="93" spans="3:29">
      <c r="C93" s="48" t="s">
        <v>199</v>
      </c>
      <c r="D93" s="48" t="s">
        <v>121</v>
      </c>
      <c r="E93" s="48" t="s">
        <v>198</v>
      </c>
      <c r="F93">
        <v>2020</v>
      </c>
      <c r="G93">
        <v>0.65</v>
      </c>
      <c r="H93">
        <v>0.354678591350925</v>
      </c>
      <c r="I93">
        <v>400</v>
      </c>
      <c r="J93">
        <v>20</v>
      </c>
      <c r="K93" s="23">
        <f t="shared" si="2"/>
        <v>400</v>
      </c>
      <c r="L93" s="23">
        <f t="shared" si="3"/>
        <v>20</v>
      </c>
      <c r="M93">
        <v>20</v>
      </c>
      <c r="N93">
        <v>31.54</v>
      </c>
      <c r="O93">
        <v>1</v>
      </c>
      <c r="R93" s="54"/>
      <c r="S93" s="48" t="s">
        <v>199</v>
      </c>
      <c r="T93" s="54"/>
      <c r="U93" s="54" t="s">
        <v>115</v>
      </c>
      <c r="V93" s="54" t="s">
        <v>116</v>
      </c>
      <c r="W93" s="54"/>
      <c r="X93" s="54"/>
      <c r="Y93" s="54" t="s">
        <v>117</v>
      </c>
      <c r="AC93" s="47">
        <v>0.124</v>
      </c>
    </row>
    <row r="94" spans="3:29">
      <c r="C94" s="48" t="s">
        <v>200</v>
      </c>
      <c r="D94" s="48" t="s">
        <v>113</v>
      </c>
      <c r="E94" s="48" t="s">
        <v>198</v>
      </c>
      <c r="F94">
        <v>2020</v>
      </c>
      <c r="G94">
        <v>0.65</v>
      </c>
      <c r="H94">
        <v>0.132783850326185</v>
      </c>
      <c r="I94">
        <v>400</v>
      </c>
      <c r="J94">
        <v>20</v>
      </c>
      <c r="K94" s="23">
        <f t="shared" si="2"/>
        <v>400</v>
      </c>
      <c r="L94" s="23">
        <f t="shared" si="3"/>
        <v>20</v>
      </c>
      <c r="M94">
        <v>20</v>
      </c>
      <c r="N94">
        <v>31.54</v>
      </c>
      <c r="O94">
        <v>1</v>
      </c>
      <c r="R94" s="54"/>
      <c r="S94" s="48" t="s">
        <v>200</v>
      </c>
      <c r="T94" s="54"/>
      <c r="U94" s="54" t="s">
        <v>115</v>
      </c>
      <c r="V94" s="54" t="s">
        <v>116</v>
      </c>
      <c r="W94" s="54"/>
      <c r="X94" s="54"/>
      <c r="Y94" s="54" t="s">
        <v>117</v>
      </c>
      <c r="AC94" s="47"/>
    </row>
    <row r="95" spans="3:29">
      <c r="C95" s="48" t="s">
        <v>201</v>
      </c>
      <c r="D95" s="48" t="s">
        <v>194</v>
      </c>
      <c r="E95" s="48" t="s">
        <v>198</v>
      </c>
      <c r="F95">
        <v>2020</v>
      </c>
      <c r="G95">
        <v>0.65</v>
      </c>
      <c r="H95">
        <v>0.209532473451036</v>
      </c>
      <c r="I95">
        <v>400</v>
      </c>
      <c r="J95">
        <v>20</v>
      </c>
      <c r="K95" s="23">
        <f t="shared" si="2"/>
        <v>400</v>
      </c>
      <c r="L95" s="23">
        <f t="shared" si="3"/>
        <v>20</v>
      </c>
      <c r="M95">
        <v>20</v>
      </c>
      <c r="N95">
        <v>31.54</v>
      </c>
      <c r="O95">
        <v>1</v>
      </c>
      <c r="R95" s="54"/>
      <c r="S95" s="48" t="s">
        <v>201</v>
      </c>
      <c r="T95" s="54"/>
      <c r="U95" s="54" t="s">
        <v>115</v>
      </c>
      <c r="V95" s="54" t="s">
        <v>116</v>
      </c>
      <c r="W95" s="54"/>
      <c r="X95" s="54"/>
      <c r="Y95" s="54" t="s">
        <v>117</v>
      </c>
      <c r="AC95">
        <v>0.65</v>
      </c>
    </row>
    <row r="96" spans="3:29">
      <c r="C96" s="48" t="s">
        <v>202</v>
      </c>
      <c r="D96" s="48" t="s">
        <v>129</v>
      </c>
      <c r="E96" s="48" t="s">
        <v>198</v>
      </c>
      <c r="F96">
        <v>2020</v>
      </c>
      <c r="G96">
        <v>0.65</v>
      </c>
      <c r="H96">
        <v>0.404827071490822</v>
      </c>
      <c r="I96">
        <v>400</v>
      </c>
      <c r="J96">
        <v>20</v>
      </c>
      <c r="K96" s="23">
        <f t="shared" si="2"/>
        <v>400</v>
      </c>
      <c r="L96" s="23">
        <f t="shared" si="3"/>
        <v>20</v>
      </c>
      <c r="M96">
        <v>20</v>
      </c>
      <c r="N96">
        <v>31.54</v>
      </c>
      <c r="O96">
        <v>1</v>
      </c>
      <c r="R96" s="54"/>
      <c r="S96" s="48" t="s">
        <v>202</v>
      </c>
      <c r="T96" s="54"/>
      <c r="U96" s="54" t="s">
        <v>115</v>
      </c>
      <c r="V96" s="54" t="s">
        <v>116</v>
      </c>
      <c r="W96" s="54"/>
      <c r="X96" s="54"/>
      <c r="Y96" s="54" t="s">
        <v>117</v>
      </c>
      <c r="AC96">
        <v>0.65</v>
      </c>
    </row>
    <row r="97" spans="3:29">
      <c r="C97" s="48" t="s">
        <v>203</v>
      </c>
      <c r="D97" s="48" t="s">
        <v>131</v>
      </c>
      <c r="E97" s="48" t="s">
        <v>198</v>
      </c>
      <c r="F97">
        <v>2020</v>
      </c>
      <c r="G97">
        <v>0.65</v>
      </c>
      <c r="H97">
        <v>0.102969889154817</v>
      </c>
      <c r="I97">
        <v>400</v>
      </c>
      <c r="J97">
        <v>20</v>
      </c>
      <c r="K97" s="23">
        <f t="shared" si="2"/>
        <v>400</v>
      </c>
      <c r="L97" s="23">
        <f t="shared" si="3"/>
        <v>20</v>
      </c>
      <c r="M97">
        <v>20</v>
      </c>
      <c r="N97">
        <v>31.54</v>
      </c>
      <c r="O97">
        <v>1</v>
      </c>
      <c r="R97" s="54"/>
      <c r="S97" s="48" t="s">
        <v>203</v>
      </c>
      <c r="T97" s="54"/>
      <c r="U97" s="54" t="s">
        <v>115</v>
      </c>
      <c r="V97" s="54" t="s">
        <v>116</v>
      </c>
      <c r="W97" s="54"/>
      <c r="X97" s="54"/>
      <c r="Y97" s="54" t="s">
        <v>117</v>
      </c>
      <c r="AC97">
        <v>0.65</v>
      </c>
    </row>
    <row r="98" spans="3:29">
      <c r="C98" s="48" t="s">
        <v>204</v>
      </c>
      <c r="D98" s="48" t="s">
        <v>125</v>
      </c>
      <c r="E98" s="48" t="s">
        <v>205</v>
      </c>
      <c r="F98">
        <v>2020</v>
      </c>
      <c r="G98">
        <v>0.65</v>
      </c>
      <c r="H98">
        <v>0.101179774061464</v>
      </c>
      <c r="I98">
        <v>400</v>
      </c>
      <c r="J98">
        <v>20</v>
      </c>
      <c r="K98" s="23">
        <f t="shared" si="2"/>
        <v>400</v>
      </c>
      <c r="L98" s="23">
        <f t="shared" si="3"/>
        <v>20</v>
      </c>
      <c r="M98">
        <v>20</v>
      </c>
      <c r="N98">
        <v>31.54</v>
      </c>
      <c r="O98">
        <v>1</v>
      </c>
      <c r="R98" s="54"/>
      <c r="S98" s="48" t="s">
        <v>204</v>
      </c>
      <c r="T98" s="54"/>
      <c r="U98" s="54" t="s">
        <v>115</v>
      </c>
      <c r="V98" s="54" t="s">
        <v>116</v>
      </c>
      <c r="W98" s="54"/>
      <c r="X98" s="54"/>
      <c r="Y98" s="54" t="s">
        <v>117</v>
      </c>
      <c r="AC98">
        <v>0.65</v>
      </c>
    </row>
    <row r="99" spans="3:29">
      <c r="C99" s="48" t="s">
        <v>206</v>
      </c>
      <c r="D99" s="48" t="s">
        <v>121</v>
      </c>
      <c r="E99" s="48" t="s">
        <v>205</v>
      </c>
      <c r="F99">
        <v>2020</v>
      </c>
      <c r="G99">
        <v>0.65</v>
      </c>
      <c r="H99">
        <v>0.24860663198917</v>
      </c>
      <c r="I99">
        <v>400</v>
      </c>
      <c r="J99">
        <v>20</v>
      </c>
      <c r="K99" s="23">
        <f t="shared" si="2"/>
        <v>400</v>
      </c>
      <c r="L99" s="23">
        <f t="shared" si="3"/>
        <v>20</v>
      </c>
      <c r="M99">
        <v>20</v>
      </c>
      <c r="N99">
        <v>31.54</v>
      </c>
      <c r="O99">
        <v>1</v>
      </c>
      <c r="R99" s="54"/>
      <c r="S99" s="48" t="s">
        <v>206</v>
      </c>
      <c r="T99" s="54"/>
      <c r="U99" s="54" t="s">
        <v>115</v>
      </c>
      <c r="V99" s="54" t="s">
        <v>116</v>
      </c>
      <c r="W99" s="54"/>
      <c r="X99" s="54"/>
      <c r="Y99" s="54" t="s">
        <v>117</v>
      </c>
      <c r="AC99">
        <v>0.65</v>
      </c>
    </row>
    <row r="100" spans="3:29">
      <c r="C100" s="48" t="s">
        <v>207</v>
      </c>
      <c r="D100" s="48" t="s">
        <v>113</v>
      </c>
      <c r="E100" s="48" t="s">
        <v>205</v>
      </c>
      <c r="F100">
        <v>2020</v>
      </c>
      <c r="G100">
        <v>0.65</v>
      </c>
      <c r="H100">
        <v>0.0885606517857261</v>
      </c>
      <c r="I100">
        <v>400</v>
      </c>
      <c r="J100">
        <v>20</v>
      </c>
      <c r="K100" s="23">
        <f t="shared" si="2"/>
        <v>400</v>
      </c>
      <c r="L100" s="23">
        <f t="shared" si="3"/>
        <v>20</v>
      </c>
      <c r="M100">
        <v>20</v>
      </c>
      <c r="N100">
        <v>31.54</v>
      </c>
      <c r="O100">
        <v>1</v>
      </c>
      <c r="R100" s="54"/>
      <c r="S100" s="48" t="s">
        <v>207</v>
      </c>
      <c r="T100" s="54"/>
      <c r="U100" s="54" t="s">
        <v>115</v>
      </c>
      <c r="V100" s="54" t="s">
        <v>116</v>
      </c>
      <c r="W100" s="54"/>
      <c r="X100" s="54"/>
      <c r="Y100" s="54" t="s">
        <v>117</v>
      </c>
      <c r="AC100">
        <v>0.65</v>
      </c>
    </row>
    <row r="101" spans="3:29">
      <c r="C101" s="48" t="s">
        <v>208</v>
      </c>
      <c r="D101" s="48" t="s">
        <v>194</v>
      </c>
      <c r="E101" s="48" t="s">
        <v>205</v>
      </c>
      <c r="F101">
        <v>2020</v>
      </c>
      <c r="G101">
        <v>0.65</v>
      </c>
      <c r="H101">
        <v>0.143923107198767</v>
      </c>
      <c r="I101">
        <v>400</v>
      </c>
      <c r="J101">
        <v>20</v>
      </c>
      <c r="K101" s="23">
        <f t="shared" si="2"/>
        <v>400</v>
      </c>
      <c r="L101" s="23">
        <f t="shared" si="3"/>
        <v>20</v>
      </c>
      <c r="M101">
        <v>20</v>
      </c>
      <c r="N101">
        <v>31.54</v>
      </c>
      <c r="O101">
        <v>1</v>
      </c>
      <c r="R101" s="55"/>
      <c r="S101" s="48" t="s">
        <v>208</v>
      </c>
      <c r="T101" s="56"/>
      <c r="U101" s="55" t="s">
        <v>115</v>
      </c>
      <c r="V101" s="55" t="s">
        <v>116</v>
      </c>
      <c r="W101" s="55"/>
      <c r="X101" s="55"/>
      <c r="Y101" s="55" t="s">
        <v>117</v>
      </c>
      <c r="AC101">
        <v>0.65</v>
      </c>
    </row>
    <row r="102" spans="3:29">
      <c r="C102" s="48" t="s">
        <v>209</v>
      </c>
      <c r="D102" s="48" t="s">
        <v>129</v>
      </c>
      <c r="E102" s="48" t="s">
        <v>205</v>
      </c>
      <c r="F102">
        <v>2020</v>
      </c>
      <c r="G102">
        <v>0.65</v>
      </c>
      <c r="H102">
        <v>0.281268478157475</v>
      </c>
      <c r="I102">
        <v>400</v>
      </c>
      <c r="J102">
        <v>20</v>
      </c>
      <c r="K102" s="23">
        <f t="shared" si="2"/>
        <v>400</v>
      </c>
      <c r="L102" s="23">
        <f t="shared" si="3"/>
        <v>20</v>
      </c>
      <c r="M102">
        <v>20</v>
      </c>
      <c r="N102">
        <v>31.54</v>
      </c>
      <c r="O102">
        <v>1</v>
      </c>
      <c r="S102" s="48" t="s">
        <v>209</v>
      </c>
      <c r="U102" s="55" t="s">
        <v>115</v>
      </c>
      <c r="V102" s="55" t="s">
        <v>116</v>
      </c>
      <c r="W102" s="55"/>
      <c r="X102" s="55"/>
      <c r="Y102" s="55" t="s">
        <v>117</v>
      </c>
      <c r="AC102">
        <v>0.65</v>
      </c>
    </row>
    <row r="103" spans="3:29">
      <c r="C103" s="48" t="s">
        <v>210</v>
      </c>
      <c r="D103" s="48" t="s">
        <v>131</v>
      </c>
      <c r="E103" s="48" t="s">
        <v>205</v>
      </c>
      <c r="F103">
        <v>2020</v>
      </c>
      <c r="G103">
        <v>0.65</v>
      </c>
      <c r="H103">
        <v>0.1</v>
      </c>
      <c r="I103">
        <v>400</v>
      </c>
      <c r="J103">
        <v>20</v>
      </c>
      <c r="K103" s="23">
        <f t="shared" si="2"/>
        <v>400</v>
      </c>
      <c r="L103" s="23">
        <f t="shared" si="3"/>
        <v>20</v>
      </c>
      <c r="M103">
        <v>20</v>
      </c>
      <c r="N103">
        <v>31.54</v>
      </c>
      <c r="O103">
        <v>1</v>
      </c>
      <c r="S103" s="48" t="s">
        <v>210</v>
      </c>
      <c r="U103" s="55" t="s">
        <v>115</v>
      </c>
      <c r="V103" s="55" t="s">
        <v>116</v>
      </c>
      <c r="W103" s="55"/>
      <c r="X103" s="55"/>
      <c r="Y103" s="55" t="s">
        <v>117</v>
      </c>
      <c r="AC103">
        <v>0.65</v>
      </c>
    </row>
    <row r="104" spans="3:29">
      <c r="C104" s="48" t="s">
        <v>211</v>
      </c>
      <c r="D104" s="48" t="s">
        <v>125</v>
      </c>
      <c r="E104" s="48" t="s">
        <v>212</v>
      </c>
      <c r="F104">
        <v>2020</v>
      </c>
      <c r="G104">
        <v>0.65</v>
      </c>
      <c r="H104">
        <v>0.0964593420357701</v>
      </c>
      <c r="I104">
        <v>400</v>
      </c>
      <c r="J104">
        <v>20</v>
      </c>
      <c r="K104" s="23">
        <f t="shared" si="2"/>
        <v>400</v>
      </c>
      <c r="L104" s="23">
        <f t="shared" si="3"/>
        <v>20</v>
      </c>
      <c r="M104">
        <v>20</v>
      </c>
      <c r="N104">
        <v>31.54</v>
      </c>
      <c r="O104">
        <v>1</v>
      </c>
      <c r="S104" s="48" t="s">
        <v>211</v>
      </c>
      <c r="U104" s="55" t="s">
        <v>115</v>
      </c>
      <c r="V104" s="55" t="s">
        <v>116</v>
      </c>
      <c r="W104" s="55"/>
      <c r="X104" s="55"/>
      <c r="Y104" s="55" t="s">
        <v>117</v>
      </c>
      <c r="AC104">
        <v>0.65</v>
      </c>
    </row>
    <row r="105" spans="3:29">
      <c r="C105" s="48" t="s">
        <v>213</v>
      </c>
      <c r="D105" s="48" t="s">
        <v>121</v>
      </c>
      <c r="E105" s="48" t="s">
        <v>212</v>
      </c>
      <c r="F105">
        <v>2020</v>
      </c>
      <c r="G105">
        <v>0.65</v>
      </c>
      <c r="H105">
        <v>0.238284635968276</v>
      </c>
      <c r="I105">
        <v>400</v>
      </c>
      <c r="J105">
        <v>20</v>
      </c>
      <c r="K105" s="23">
        <f t="shared" si="2"/>
        <v>400</v>
      </c>
      <c r="L105" s="23">
        <f t="shared" si="3"/>
        <v>20</v>
      </c>
      <c r="M105">
        <v>20</v>
      </c>
      <c r="N105">
        <v>31.54</v>
      </c>
      <c r="O105">
        <v>1</v>
      </c>
      <c r="S105" s="48" t="s">
        <v>213</v>
      </c>
      <c r="U105" s="55" t="s">
        <v>115</v>
      </c>
      <c r="V105" s="55" t="s">
        <v>116</v>
      </c>
      <c r="W105" s="55"/>
      <c r="X105" s="55"/>
      <c r="Y105" s="55" t="s">
        <v>117</v>
      </c>
      <c r="AC105">
        <v>0.65</v>
      </c>
    </row>
    <row r="106" spans="3:29">
      <c r="C106" s="48" t="s">
        <v>214</v>
      </c>
      <c r="D106" s="48" t="s">
        <v>113</v>
      </c>
      <c r="E106" s="48" t="s">
        <v>212</v>
      </c>
      <c r="F106">
        <v>2020</v>
      </c>
      <c r="G106">
        <v>0.65</v>
      </c>
      <c r="H106">
        <v>0.0970861518499944</v>
      </c>
      <c r="I106">
        <v>400</v>
      </c>
      <c r="J106">
        <v>20</v>
      </c>
      <c r="K106" s="23">
        <f t="shared" si="2"/>
        <v>400</v>
      </c>
      <c r="L106" s="23">
        <f t="shared" si="3"/>
        <v>20</v>
      </c>
      <c r="M106">
        <v>20</v>
      </c>
      <c r="N106">
        <v>31.54</v>
      </c>
      <c r="O106">
        <v>1</v>
      </c>
      <c r="S106" s="48" t="s">
        <v>214</v>
      </c>
      <c r="U106" s="55" t="s">
        <v>115</v>
      </c>
      <c r="V106" s="55" t="s">
        <v>116</v>
      </c>
      <c r="W106" s="55"/>
      <c r="X106" s="55"/>
      <c r="Y106" s="55" t="s">
        <v>117</v>
      </c>
      <c r="AC106">
        <v>0.65</v>
      </c>
    </row>
    <row r="107" spans="3:29">
      <c r="C107" s="48" t="s">
        <v>215</v>
      </c>
      <c r="D107" s="48" t="s">
        <v>194</v>
      </c>
      <c r="E107" s="48" t="s">
        <v>212</v>
      </c>
      <c r="F107">
        <v>2020</v>
      </c>
      <c r="G107">
        <v>0.65</v>
      </c>
      <c r="H107">
        <v>0.156352937048249</v>
      </c>
      <c r="I107">
        <v>400</v>
      </c>
      <c r="J107">
        <v>20</v>
      </c>
      <c r="K107" s="23">
        <f t="shared" si="2"/>
        <v>400</v>
      </c>
      <c r="L107" s="23">
        <f t="shared" si="3"/>
        <v>20</v>
      </c>
      <c r="M107">
        <v>20</v>
      </c>
      <c r="N107">
        <v>31.54</v>
      </c>
      <c r="O107">
        <v>1</v>
      </c>
      <c r="S107" s="48" t="s">
        <v>215</v>
      </c>
      <c r="U107" s="55" t="s">
        <v>115</v>
      </c>
      <c r="V107" s="55" t="s">
        <v>116</v>
      </c>
      <c r="W107" s="55"/>
      <c r="X107" s="55"/>
      <c r="Y107" s="55" t="s">
        <v>117</v>
      </c>
      <c r="AC107">
        <v>0.65</v>
      </c>
    </row>
    <row r="108" spans="3:29">
      <c r="C108" s="48" t="s">
        <v>216</v>
      </c>
      <c r="D108" s="48" t="s">
        <v>129</v>
      </c>
      <c r="E108" s="48" t="s">
        <v>212</v>
      </c>
      <c r="F108">
        <v>2020</v>
      </c>
      <c r="G108">
        <v>0.65</v>
      </c>
      <c r="H108">
        <v>0.308140357277919</v>
      </c>
      <c r="I108">
        <v>400</v>
      </c>
      <c r="J108">
        <v>20</v>
      </c>
      <c r="K108" s="23">
        <f t="shared" si="2"/>
        <v>400</v>
      </c>
      <c r="L108" s="23">
        <f t="shared" si="3"/>
        <v>20</v>
      </c>
      <c r="M108">
        <v>20</v>
      </c>
      <c r="N108">
        <v>31.54</v>
      </c>
      <c r="O108">
        <v>1</v>
      </c>
      <c r="S108" s="48" t="s">
        <v>216</v>
      </c>
      <c r="U108" s="55" t="s">
        <v>115</v>
      </c>
      <c r="V108" s="55" t="s">
        <v>116</v>
      </c>
      <c r="W108" s="55"/>
      <c r="X108" s="55"/>
      <c r="Y108" s="55" t="s">
        <v>117</v>
      </c>
      <c r="AC108">
        <v>0.65</v>
      </c>
    </row>
    <row r="109" spans="3:29">
      <c r="C109" s="48" t="s">
        <v>217</v>
      </c>
      <c r="D109" s="48" t="s">
        <v>131</v>
      </c>
      <c r="E109" s="48" t="s">
        <v>212</v>
      </c>
      <c r="F109">
        <v>2020</v>
      </c>
      <c r="G109">
        <v>0.65</v>
      </c>
      <c r="H109">
        <v>0.0989370552521446</v>
      </c>
      <c r="I109">
        <v>400</v>
      </c>
      <c r="J109">
        <v>20</v>
      </c>
      <c r="K109" s="23">
        <f t="shared" si="2"/>
        <v>400</v>
      </c>
      <c r="L109" s="23">
        <f t="shared" si="3"/>
        <v>20</v>
      </c>
      <c r="M109">
        <v>20</v>
      </c>
      <c r="N109">
        <v>31.54</v>
      </c>
      <c r="O109">
        <v>1</v>
      </c>
      <c r="S109" s="48" t="s">
        <v>217</v>
      </c>
      <c r="U109" s="55" t="s">
        <v>115</v>
      </c>
      <c r="V109" s="55" t="s">
        <v>116</v>
      </c>
      <c r="W109" s="55"/>
      <c r="X109" s="55"/>
      <c r="Y109" s="55" t="s">
        <v>117</v>
      </c>
      <c r="AC109">
        <v>0.65</v>
      </c>
    </row>
    <row r="110" spans="3:29">
      <c r="C110" s="48" t="s">
        <v>218</v>
      </c>
      <c r="D110" s="48" t="s">
        <v>125</v>
      </c>
      <c r="E110" s="48" t="s">
        <v>219</v>
      </c>
      <c r="F110">
        <v>2020</v>
      </c>
      <c r="G110">
        <v>0.8</v>
      </c>
      <c r="H110">
        <v>0.0454585176842925</v>
      </c>
      <c r="I110">
        <v>400</v>
      </c>
      <c r="J110">
        <v>20</v>
      </c>
      <c r="K110" s="23">
        <f t="shared" si="2"/>
        <v>400</v>
      </c>
      <c r="L110" s="23">
        <f t="shared" si="3"/>
        <v>20</v>
      </c>
      <c r="M110">
        <v>20</v>
      </c>
      <c r="N110">
        <v>31.54</v>
      </c>
      <c r="O110">
        <v>1</v>
      </c>
      <c r="S110" s="48" t="s">
        <v>218</v>
      </c>
      <c r="U110" s="55" t="s">
        <v>115</v>
      </c>
      <c r="V110" s="55" t="s">
        <v>116</v>
      </c>
      <c r="W110" s="55"/>
      <c r="X110" s="55"/>
      <c r="Y110" s="55" t="s">
        <v>117</v>
      </c>
      <c r="AC110">
        <v>0.65</v>
      </c>
    </row>
    <row r="111" spans="3:29">
      <c r="C111" s="48" t="s">
        <v>220</v>
      </c>
      <c r="D111" s="48" t="s">
        <v>125</v>
      </c>
      <c r="E111" s="48" t="s">
        <v>221</v>
      </c>
      <c r="F111">
        <v>2020</v>
      </c>
      <c r="G111">
        <v>0.8</v>
      </c>
      <c r="H111">
        <v>0.0454585176842925</v>
      </c>
      <c r="I111">
        <v>400</v>
      </c>
      <c r="J111">
        <v>20</v>
      </c>
      <c r="K111" s="23">
        <f t="shared" si="2"/>
        <v>400</v>
      </c>
      <c r="L111" s="23">
        <f t="shared" si="3"/>
        <v>20</v>
      </c>
      <c r="M111">
        <v>20</v>
      </c>
      <c r="N111">
        <v>31.54</v>
      </c>
      <c r="O111">
        <v>1</v>
      </c>
      <c r="S111" s="48" t="s">
        <v>220</v>
      </c>
      <c r="U111" s="55" t="s">
        <v>115</v>
      </c>
      <c r="V111" s="55" t="s">
        <v>116</v>
      </c>
      <c r="W111" s="55"/>
      <c r="X111" s="55"/>
      <c r="Y111" s="55" t="s">
        <v>117</v>
      </c>
      <c r="AC111">
        <v>0.65</v>
      </c>
    </row>
    <row r="112" spans="3:29">
      <c r="C112" s="48" t="s">
        <v>222</v>
      </c>
      <c r="D112" s="48" t="s">
        <v>125</v>
      </c>
      <c r="E112" s="48" t="s">
        <v>223</v>
      </c>
      <c r="F112">
        <v>2020</v>
      </c>
      <c r="G112">
        <v>0.8</v>
      </c>
      <c r="H112">
        <v>0.0454585176842925</v>
      </c>
      <c r="I112">
        <v>400</v>
      </c>
      <c r="J112">
        <v>20</v>
      </c>
      <c r="K112" s="23">
        <f t="shared" si="2"/>
        <v>400</v>
      </c>
      <c r="L112" s="23">
        <f t="shared" si="3"/>
        <v>20</v>
      </c>
      <c r="M112">
        <v>20</v>
      </c>
      <c r="N112">
        <v>31.54</v>
      </c>
      <c r="O112">
        <v>1</v>
      </c>
      <c r="S112" s="48" t="s">
        <v>222</v>
      </c>
      <c r="U112" s="55" t="s">
        <v>115</v>
      </c>
      <c r="V112" s="55" t="s">
        <v>116</v>
      </c>
      <c r="W112" s="55"/>
      <c r="X112" s="55"/>
      <c r="Y112" s="55" t="s">
        <v>117</v>
      </c>
      <c r="AC112">
        <v>0.65</v>
      </c>
    </row>
    <row r="113" spans="3:29">
      <c r="C113" s="48" t="s">
        <v>224</v>
      </c>
      <c r="D113" s="48" t="s">
        <v>125</v>
      </c>
      <c r="E113" s="48" t="s">
        <v>225</v>
      </c>
      <c r="F113">
        <v>2020</v>
      </c>
      <c r="G113">
        <v>0.8</v>
      </c>
      <c r="H113">
        <v>0.0454585176842925</v>
      </c>
      <c r="I113">
        <v>400</v>
      </c>
      <c r="J113">
        <v>20</v>
      </c>
      <c r="K113" s="23">
        <f t="shared" si="2"/>
        <v>400</v>
      </c>
      <c r="L113" s="23">
        <f t="shared" si="3"/>
        <v>20</v>
      </c>
      <c r="M113">
        <v>20</v>
      </c>
      <c r="N113">
        <v>31.54</v>
      </c>
      <c r="O113">
        <v>1</v>
      </c>
      <c r="S113" s="48" t="s">
        <v>224</v>
      </c>
      <c r="U113" s="55" t="s">
        <v>115</v>
      </c>
      <c r="V113" s="55" t="s">
        <v>116</v>
      </c>
      <c r="W113" s="55"/>
      <c r="X113" s="55"/>
      <c r="Y113" s="55" t="s">
        <v>117</v>
      </c>
      <c r="AC113">
        <v>0.65</v>
      </c>
    </row>
    <row r="114" spans="3:29">
      <c r="C114" s="48" t="s">
        <v>226</v>
      </c>
      <c r="D114" s="48" t="s">
        <v>125</v>
      </c>
      <c r="E114" s="48" t="s">
        <v>227</v>
      </c>
      <c r="F114">
        <v>2020</v>
      </c>
      <c r="G114">
        <v>0.8</v>
      </c>
      <c r="H114">
        <v>0.0454585176842925</v>
      </c>
      <c r="I114">
        <v>400</v>
      </c>
      <c r="J114">
        <v>20</v>
      </c>
      <c r="K114" s="23">
        <f t="shared" si="2"/>
        <v>400</v>
      </c>
      <c r="L114" s="23">
        <f t="shared" si="3"/>
        <v>20</v>
      </c>
      <c r="M114">
        <v>20</v>
      </c>
      <c r="N114">
        <v>31.54</v>
      </c>
      <c r="O114">
        <v>1</v>
      </c>
      <c r="S114" s="48" t="s">
        <v>226</v>
      </c>
      <c r="U114" s="55" t="s">
        <v>115</v>
      </c>
      <c r="V114" s="55" t="s">
        <v>116</v>
      </c>
      <c r="W114" s="55"/>
      <c r="X114" s="55"/>
      <c r="Y114" s="55" t="s">
        <v>117</v>
      </c>
      <c r="AC114">
        <v>0.65</v>
      </c>
    </row>
    <row r="115" spans="3:29">
      <c r="C115" s="48" t="s">
        <v>228</v>
      </c>
      <c r="D115" s="48" t="s">
        <v>125</v>
      </c>
      <c r="E115" s="48" t="s">
        <v>229</v>
      </c>
      <c r="F115">
        <v>2020</v>
      </c>
      <c r="G115">
        <v>0.8</v>
      </c>
      <c r="H115">
        <v>0.0454585176842925</v>
      </c>
      <c r="I115">
        <v>400</v>
      </c>
      <c r="J115">
        <v>20</v>
      </c>
      <c r="K115" s="23">
        <f t="shared" si="2"/>
        <v>400</v>
      </c>
      <c r="L115" s="23">
        <f t="shared" si="3"/>
        <v>20</v>
      </c>
      <c r="M115">
        <v>20</v>
      </c>
      <c r="N115">
        <v>31.54</v>
      </c>
      <c r="O115">
        <v>1</v>
      </c>
      <c r="S115" s="48" t="s">
        <v>228</v>
      </c>
      <c r="U115" s="55" t="s">
        <v>115</v>
      </c>
      <c r="V115" s="55" t="s">
        <v>116</v>
      </c>
      <c r="W115" s="55"/>
      <c r="X115" s="55"/>
      <c r="Y115" s="55" t="s">
        <v>117</v>
      </c>
      <c r="AC115">
        <v>0.65</v>
      </c>
    </row>
    <row r="116" spans="3:29">
      <c r="C116" s="48" t="s">
        <v>230</v>
      </c>
      <c r="D116" s="48" t="s">
        <v>125</v>
      </c>
      <c r="E116" s="48" t="s">
        <v>231</v>
      </c>
      <c r="F116">
        <v>2020</v>
      </c>
      <c r="G116">
        <v>0.8</v>
      </c>
      <c r="H116">
        <v>0.0454585176842925</v>
      </c>
      <c r="I116">
        <v>400</v>
      </c>
      <c r="J116">
        <v>20</v>
      </c>
      <c r="K116" s="23">
        <f t="shared" si="2"/>
        <v>400</v>
      </c>
      <c r="L116" s="23">
        <f t="shared" si="3"/>
        <v>20</v>
      </c>
      <c r="M116">
        <v>20</v>
      </c>
      <c r="N116">
        <v>31.54</v>
      </c>
      <c r="O116">
        <v>1</v>
      </c>
      <c r="S116" s="48" t="s">
        <v>230</v>
      </c>
      <c r="U116" s="55" t="s">
        <v>115</v>
      </c>
      <c r="V116" s="55" t="s">
        <v>116</v>
      </c>
      <c r="W116" s="55"/>
      <c r="X116" s="55"/>
      <c r="Y116" s="55" t="s">
        <v>117</v>
      </c>
      <c r="AC116">
        <v>0.65</v>
      </c>
    </row>
    <row r="117" spans="3:29">
      <c r="C117" s="48" t="s">
        <v>232</v>
      </c>
      <c r="D117" s="48" t="s">
        <v>125</v>
      </c>
      <c r="E117" s="48" t="s">
        <v>233</v>
      </c>
      <c r="F117">
        <v>2020</v>
      </c>
      <c r="G117">
        <v>0.8</v>
      </c>
      <c r="H117">
        <v>0.02343</v>
      </c>
      <c r="I117">
        <v>400</v>
      </c>
      <c r="J117">
        <v>20</v>
      </c>
      <c r="K117" s="23">
        <f t="shared" si="2"/>
        <v>400</v>
      </c>
      <c r="L117" s="23">
        <f t="shared" si="3"/>
        <v>20</v>
      </c>
      <c r="M117">
        <v>20</v>
      </c>
      <c r="N117">
        <v>31.54</v>
      </c>
      <c r="O117">
        <v>1</v>
      </c>
      <c r="S117" s="48" t="s">
        <v>232</v>
      </c>
      <c r="U117" s="55" t="s">
        <v>115</v>
      </c>
      <c r="V117" s="55" t="s">
        <v>116</v>
      </c>
      <c r="W117" s="55"/>
      <c r="X117" s="55"/>
      <c r="Y117" s="55" t="s">
        <v>117</v>
      </c>
      <c r="AC117">
        <v>0.65</v>
      </c>
    </row>
    <row r="118" spans="29:29">
      <c r="AC118">
        <v>0.65</v>
      </c>
    </row>
    <row r="119" spans="29:29">
      <c r="AC119">
        <v>0.8</v>
      </c>
    </row>
    <row r="120" spans="29:29">
      <c r="AC120">
        <v>0.8</v>
      </c>
    </row>
    <row r="121" spans="29:29">
      <c r="AC121">
        <v>0.8</v>
      </c>
    </row>
    <row r="122" spans="29:29">
      <c r="AC122">
        <v>0.8</v>
      </c>
    </row>
    <row r="123" spans="29:29">
      <c r="AC123">
        <v>0.8</v>
      </c>
    </row>
    <row r="124" spans="29:29">
      <c r="AC124">
        <v>0.8</v>
      </c>
    </row>
    <row r="125" spans="29:29">
      <c r="AC125">
        <v>0.8</v>
      </c>
    </row>
    <row r="126" spans="29:29">
      <c r="AC126">
        <v>0.8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X225"/>
  <sheetViews>
    <sheetView workbookViewId="0">
      <selection activeCell="E1" sqref="E$1:E$1048576"/>
    </sheetView>
  </sheetViews>
  <sheetFormatPr defaultColWidth="9" defaultRowHeight="15"/>
  <cols>
    <col min="2" max="2" width="23.8190476190476" customWidth="1"/>
    <col min="4" max="4" width="17.3619047619048" customWidth="1"/>
    <col min="10" max="10" width="14" customWidth="1"/>
    <col min="11" max="11" width="11.6380952380952" customWidth="1"/>
    <col min="14" max="14" width="10.4571428571429" customWidth="1"/>
    <col min="18" max="18" width="24.8190476190476" customWidth="1"/>
    <col min="19" max="19" width="9.27619047619048" customWidth="1"/>
  </cols>
  <sheetData>
    <row r="4" spans="4:24">
      <c r="D4" s="1" t="s">
        <v>1</v>
      </c>
      <c r="Q4" s="44" t="s">
        <v>2</v>
      </c>
      <c r="R4" s="44"/>
      <c r="S4" s="45"/>
      <c r="T4" s="45"/>
      <c r="U4" s="45"/>
      <c r="V4" s="45"/>
      <c r="W4" s="45"/>
      <c r="X4" s="45"/>
    </row>
    <row r="5" ht="26.25" spans="2:24">
      <c r="B5" s="2" t="s">
        <v>3</v>
      </c>
      <c r="C5" s="2" t="s">
        <v>4</v>
      </c>
      <c r="D5" s="2" t="s">
        <v>5</v>
      </c>
      <c r="E5" s="3" t="s">
        <v>6</v>
      </c>
      <c r="F5" s="4" t="s">
        <v>7</v>
      </c>
      <c r="G5" s="4" t="s">
        <v>8</v>
      </c>
      <c r="H5" s="4" t="s">
        <v>10</v>
      </c>
      <c r="I5" s="4" t="s">
        <v>11</v>
      </c>
      <c r="J5" s="4" t="s">
        <v>13</v>
      </c>
      <c r="K5" s="4" t="s">
        <v>14</v>
      </c>
      <c r="L5" s="24" t="s">
        <v>16</v>
      </c>
      <c r="M5" s="24" t="s">
        <v>15</v>
      </c>
      <c r="N5" s="25" t="s">
        <v>111</v>
      </c>
      <c r="Q5" s="46" t="s">
        <v>18</v>
      </c>
      <c r="R5" s="46" t="s">
        <v>3</v>
      </c>
      <c r="S5" s="46" t="s">
        <v>20</v>
      </c>
      <c r="T5" s="46" t="s">
        <v>21</v>
      </c>
      <c r="U5" s="46" t="s">
        <v>22</v>
      </c>
      <c r="V5" s="46" t="s">
        <v>23</v>
      </c>
      <c r="W5" s="46" t="s">
        <v>24</v>
      </c>
      <c r="X5" s="46" t="s">
        <v>25</v>
      </c>
    </row>
    <row r="6" spans="2:21">
      <c r="B6" s="42" t="s">
        <v>234</v>
      </c>
      <c r="C6" s="42" t="s">
        <v>235</v>
      </c>
      <c r="D6" s="42" t="s">
        <v>236</v>
      </c>
      <c r="E6">
        <v>2020</v>
      </c>
      <c r="F6">
        <v>1</v>
      </c>
      <c r="G6">
        <v>0.1</v>
      </c>
      <c r="H6">
        <v>400</v>
      </c>
      <c r="I6">
        <v>20</v>
      </c>
      <c r="J6">
        <f>H6</f>
        <v>400</v>
      </c>
      <c r="K6">
        <f>I6</f>
        <v>20</v>
      </c>
      <c r="L6">
        <v>10</v>
      </c>
      <c r="M6">
        <v>31.54</v>
      </c>
      <c r="Q6" t="s">
        <v>42</v>
      </c>
      <c r="R6" s="42" t="s">
        <v>234</v>
      </c>
      <c r="T6" s="42" t="s">
        <v>115</v>
      </c>
      <c r="U6" s="42" t="s">
        <v>116</v>
      </c>
    </row>
    <row r="7" spans="2:21">
      <c r="B7" s="42" t="s">
        <v>237</v>
      </c>
      <c r="C7" s="42" t="s">
        <v>235</v>
      </c>
      <c r="D7" s="42" t="s">
        <v>238</v>
      </c>
      <c r="E7">
        <v>2020</v>
      </c>
      <c r="F7">
        <v>1</v>
      </c>
      <c r="G7">
        <v>0.1</v>
      </c>
      <c r="H7">
        <v>400</v>
      </c>
      <c r="I7">
        <v>20</v>
      </c>
      <c r="J7">
        <f t="shared" ref="J7:J70" si="0">H7</f>
        <v>400</v>
      </c>
      <c r="K7">
        <f t="shared" ref="K7:K70" si="1">I7</f>
        <v>20</v>
      </c>
      <c r="L7">
        <v>10</v>
      </c>
      <c r="M7">
        <v>31.54</v>
      </c>
      <c r="R7" s="42" t="s">
        <v>237</v>
      </c>
      <c r="T7" s="42" t="s">
        <v>115</v>
      </c>
      <c r="U7" s="42" t="s">
        <v>116</v>
      </c>
    </row>
    <row r="8" spans="2:21">
      <c r="B8" s="42" t="s">
        <v>239</v>
      </c>
      <c r="C8" s="42" t="s">
        <v>235</v>
      </c>
      <c r="D8" s="42" t="s">
        <v>240</v>
      </c>
      <c r="E8">
        <v>2020</v>
      </c>
      <c r="F8">
        <v>1</v>
      </c>
      <c r="G8">
        <v>0.1</v>
      </c>
      <c r="H8">
        <v>400</v>
      </c>
      <c r="I8">
        <v>20</v>
      </c>
      <c r="J8">
        <f t="shared" si="0"/>
        <v>400</v>
      </c>
      <c r="K8">
        <f t="shared" si="1"/>
        <v>20</v>
      </c>
      <c r="L8">
        <v>10</v>
      </c>
      <c r="M8">
        <v>31.54</v>
      </c>
      <c r="R8" s="42" t="s">
        <v>239</v>
      </c>
      <c r="T8" s="42" t="s">
        <v>115</v>
      </c>
      <c r="U8" s="42" t="s">
        <v>116</v>
      </c>
    </row>
    <row r="9" spans="2:21">
      <c r="B9" s="42" t="s">
        <v>241</v>
      </c>
      <c r="C9" s="42" t="s">
        <v>235</v>
      </c>
      <c r="D9" s="42" t="s">
        <v>242</v>
      </c>
      <c r="E9">
        <v>2020</v>
      </c>
      <c r="F9">
        <v>1</v>
      </c>
      <c r="G9">
        <v>0.1</v>
      </c>
      <c r="H9">
        <v>400</v>
      </c>
      <c r="I9">
        <v>20</v>
      </c>
      <c r="J9">
        <f t="shared" si="0"/>
        <v>400</v>
      </c>
      <c r="K9">
        <f t="shared" si="1"/>
        <v>20</v>
      </c>
      <c r="L9">
        <v>10</v>
      </c>
      <c r="M9">
        <v>31.54</v>
      </c>
      <c r="R9" s="42" t="s">
        <v>241</v>
      </c>
      <c r="T9" s="42" t="s">
        <v>115</v>
      </c>
      <c r="U9" s="42" t="s">
        <v>116</v>
      </c>
    </row>
    <row r="10" spans="2:21">
      <c r="B10" s="42" t="s">
        <v>243</v>
      </c>
      <c r="C10" s="42" t="s">
        <v>235</v>
      </c>
      <c r="D10" s="42" t="s">
        <v>244</v>
      </c>
      <c r="E10">
        <v>2020</v>
      </c>
      <c r="F10">
        <v>1</v>
      </c>
      <c r="G10">
        <v>0.1</v>
      </c>
      <c r="H10">
        <v>400</v>
      </c>
      <c r="I10">
        <v>20</v>
      </c>
      <c r="J10">
        <f t="shared" si="0"/>
        <v>400</v>
      </c>
      <c r="K10">
        <f t="shared" si="1"/>
        <v>20</v>
      </c>
      <c r="L10">
        <v>10</v>
      </c>
      <c r="M10">
        <v>31.54</v>
      </c>
      <c r="R10" s="42" t="s">
        <v>243</v>
      </c>
      <c r="T10" s="42" t="s">
        <v>115</v>
      </c>
      <c r="U10" s="42" t="s">
        <v>116</v>
      </c>
    </row>
    <row r="11" spans="2:21">
      <c r="B11" s="42" t="s">
        <v>245</v>
      </c>
      <c r="C11" s="42" t="s">
        <v>235</v>
      </c>
      <c r="D11" s="42" t="s">
        <v>246</v>
      </c>
      <c r="E11">
        <v>2020</v>
      </c>
      <c r="F11">
        <v>1</v>
      </c>
      <c r="G11">
        <v>0.1</v>
      </c>
      <c r="H11">
        <v>400</v>
      </c>
      <c r="I11">
        <v>20</v>
      </c>
      <c r="J11">
        <f t="shared" si="0"/>
        <v>400</v>
      </c>
      <c r="K11">
        <f t="shared" si="1"/>
        <v>20</v>
      </c>
      <c r="L11">
        <v>10</v>
      </c>
      <c r="M11">
        <v>31.54</v>
      </c>
      <c r="R11" s="42" t="s">
        <v>245</v>
      </c>
      <c r="T11" s="42" t="s">
        <v>115</v>
      </c>
      <c r="U11" s="42" t="s">
        <v>116</v>
      </c>
    </row>
    <row r="12" spans="2:21">
      <c r="B12" s="42" t="s">
        <v>247</v>
      </c>
      <c r="C12" s="42" t="s">
        <v>235</v>
      </c>
      <c r="D12" s="42" t="s">
        <v>248</v>
      </c>
      <c r="E12">
        <v>2020</v>
      </c>
      <c r="F12">
        <v>1</v>
      </c>
      <c r="G12">
        <v>0.1</v>
      </c>
      <c r="H12">
        <v>400</v>
      </c>
      <c r="I12">
        <v>20</v>
      </c>
      <c r="J12">
        <f t="shared" si="0"/>
        <v>400</v>
      </c>
      <c r="K12">
        <f t="shared" si="1"/>
        <v>20</v>
      </c>
      <c r="L12">
        <v>10</v>
      </c>
      <c r="M12">
        <v>31.54</v>
      </c>
      <c r="R12" s="42" t="s">
        <v>247</v>
      </c>
      <c r="T12" s="42" t="s">
        <v>115</v>
      </c>
      <c r="U12" s="42" t="s">
        <v>116</v>
      </c>
    </row>
    <row r="13" spans="2:21">
      <c r="B13" s="42" t="s">
        <v>249</v>
      </c>
      <c r="C13" s="42" t="s">
        <v>235</v>
      </c>
      <c r="D13" s="42" t="s">
        <v>250</v>
      </c>
      <c r="E13">
        <v>2020</v>
      </c>
      <c r="F13">
        <v>1</v>
      </c>
      <c r="G13">
        <v>0.1</v>
      </c>
      <c r="H13">
        <v>400</v>
      </c>
      <c r="I13">
        <v>20</v>
      </c>
      <c r="J13">
        <f t="shared" si="0"/>
        <v>400</v>
      </c>
      <c r="K13">
        <f t="shared" si="1"/>
        <v>20</v>
      </c>
      <c r="L13">
        <v>10</v>
      </c>
      <c r="M13">
        <v>31.54</v>
      </c>
      <c r="R13" s="42" t="s">
        <v>249</v>
      </c>
      <c r="T13" s="42" t="s">
        <v>115</v>
      </c>
      <c r="U13" s="42" t="s">
        <v>116</v>
      </c>
    </row>
    <row r="14" spans="2:21">
      <c r="B14" s="42" t="s">
        <v>251</v>
      </c>
      <c r="C14" s="42" t="s">
        <v>235</v>
      </c>
      <c r="D14" s="42" t="s">
        <v>252</v>
      </c>
      <c r="E14">
        <v>2020</v>
      </c>
      <c r="F14">
        <v>1</v>
      </c>
      <c r="G14">
        <v>0.1</v>
      </c>
      <c r="H14">
        <v>400</v>
      </c>
      <c r="I14">
        <v>20</v>
      </c>
      <c r="J14">
        <f t="shared" si="0"/>
        <v>400</v>
      </c>
      <c r="K14">
        <f t="shared" si="1"/>
        <v>20</v>
      </c>
      <c r="L14">
        <v>10</v>
      </c>
      <c r="M14">
        <v>31.54</v>
      </c>
      <c r="R14" s="42" t="s">
        <v>251</v>
      </c>
      <c r="T14" s="42" t="s">
        <v>115</v>
      </c>
      <c r="U14" s="42" t="s">
        <v>116</v>
      </c>
    </row>
    <row r="15" spans="2:21">
      <c r="B15" s="42" t="s">
        <v>253</v>
      </c>
      <c r="C15" s="42" t="s">
        <v>235</v>
      </c>
      <c r="D15" s="42" t="s">
        <v>254</v>
      </c>
      <c r="E15">
        <v>2020</v>
      </c>
      <c r="F15">
        <v>1</v>
      </c>
      <c r="G15">
        <v>0.1</v>
      </c>
      <c r="H15">
        <v>400</v>
      </c>
      <c r="I15">
        <v>20</v>
      </c>
      <c r="J15">
        <f t="shared" si="0"/>
        <v>400</v>
      </c>
      <c r="K15">
        <f t="shared" si="1"/>
        <v>20</v>
      </c>
      <c r="L15">
        <v>10</v>
      </c>
      <c r="M15">
        <v>31.54</v>
      </c>
      <c r="R15" s="42" t="s">
        <v>253</v>
      </c>
      <c r="T15" s="42" t="s">
        <v>115</v>
      </c>
      <c r="U15" s="42" t="s">
        <v>116</v>
      </c>
    </row>
    <row r="16" spans="2:21">
      <c r="B16" s="42" t="s">
        <v>255</v>
      </c>
      <c r="C16" s="42" t="s">
        <v>235</v>
      </c>
      <c r="D16" s="42" t="s">
        <v>256</v>
      </c>
      <c r="E16">
        <v>2020</v>
      </c>
      <c r="F16">
        <v>1</v>
      </c>
      <c r="G16">
        <v>0.1</v>
      </c>
      <c r="H16">
        <v>400</v>
      </c>
      <c r="I16">
        <v>20</v>
      </c>
      <c r="J16">
        <f t="shared" si="0"/>
        <v>400</v>
      </c>
      <c r="K16">
        <f t="shared" si="1"/>
        <v>20</v>
      </c>
      <c r="L16">
        <v>10</v>
      </c>
      <c r="M16">
        <v>31.54</v>
      </c>
      <c r="R16" s="42" t="s">
        <v>255</v>
      </c>
      <c r="T16" s="42" t="s">
        <v>115</v>
      </c>
      <c r="U16" s="42" t="s">
        <v>116</v>
      </c>
    </row>
    <row r="17" spans="2:21">
      <c r="B17" s="42" t="s">
        <v>257</v>
      </c>
      <c r="C17" s="42" t="s">
        <v>235</v>
      </c>
      <c r="D17" s="42" t="s">
        <v>258</v>
      </c>
      <c r="E17">
        <v>2020</v>
      </c>
      <c r="F17">
        <v>1</v>
      </c>
      <c r="G17">
        <v>0.1</v>
      </c>
      <c r="H17">
        <v>400</v>
      </c>
      <c r="I17">
        <v>20</v>
      </c>
      <c r="J17">
        <f t="shared" si="0"/>
        <v>400</v>
      </c>
      <c r="K17">
        <f t="shared" si="1"/>
        <v>20</v>
      </c>
      <c r="L17">
        <v>10</v>
      </c>
      <c r="M17">
        <v>31.54</v>
      </c>
      <c r="R17" s="42" t="s">
        <v>257</v>
      </c>
      <c r="T17" s="42" t="s">
        <v>115</v>
      </c>
      <c r="U17" s="42" t="s">
        <v>116</v>
      </c>
    </row>
    <row r="18" spans="2:21">
      <c r="B18" s="42" t="s">
        <v>259</v>
      </c>
      <c r="C18" s="42" t="s">
        <v>235</v>
      </c>
      <c r="D18" s="42" t="s">
        <v>260</v>
      </c>
      <c r="E18">
        <v>2020</v>
      </c>
      <c r="F18">
        <v>1</v>
      </c>
      <c r="G18">
        <v>0.1</v>
      </c>
      <c r="H18">
        <v>400</v>
      </c>
      <c r="I18">
        <v>20</v>
      </c>
      <c r="J18">
        <f t="shared" si="0"/>
        <v>400</v>
      </c>
      <c r="K18">
        <f t="shared" si="1"/>
        <v>20</v>
      </c>
      <c r="L18">
        <v>10</v>
      </c>
      <c r="M18">
        <v>31.54</v>
      </c>
      <c r="R18" s="42" t="s">
        <v>259</v>
      </c>
      <c r="T18" s="42" t="s">
        <v>115</v>
      </c>
      <c r="U18" s="42" t="s">
        <v>116</v>
      </c>
    </row>
    <row r="19" spans="2:21">
      <c r="B19" s="42" t="s">
        <v>261</v>
      </c>
      <c r="C19" s="42" t="s">
        <v>235</v>
      </c>
      <c r="D19" s="42" t="s">
        <v>262</v>
      </c>
      <c r="E19">
        <v>2020</v>
      </c>
      <c r="F19">
        <v>1</v>
      </c>
      <c r="G19">
        <v>0.1</v>
      </c>
      <c r="H19">
        <v>400</v>
      </c>
      <c r="I19">
        <v>20</v>
      </c>
      <c r="J19">
        <f t="shared" si="0"/>
        <v>400</v>
      </c>
      <c r="K19">
        <f t="shared" si="1"/>
        <v>20</v>
      </c>
      <c r="L19">
        <v>10</v>
      </c>
      <c r="M19">
        <v>31.54</v>
      </c>
      <c r="R19" s="42" t="s">
        <v>261</v>
      </c>
      <c r="T19" s="42" t="s">
        <v>115</v>
      </c>
      <c r="U19" s="42" t="s">
        <v>116</v>
      </c>
    </row>
    <row r="20" spans="2:21">
      <c r="B20" s="42" t="s">
        <v>263</v>
      </c>
      <c r="C20" s="42" t="s">
        <v>235</v>
      </c>
      <c r="D20" s="42" t="s">
        <v>264</v>
      </c>
      <c r="E20">
        <v>2020</v>
      </c>
      <c r="F20">
        <v>1</v>
      </c>
      <c r="G20">
        <v>0.1</v>
      </c>
      <c r="H20">
        <v>400</v>
      </c>
      <c r="I20">
        <v>20</v>
      </c>
      <c r="J20">
        <f t="shared" si="0"/>
        <v>400</v>
      </c>
      <c r="K20">
        <f t="shared" si="1"/>
        <v>20</v>
      </c>
      <c r="L20">
        <v>10</v>
      </c>
      <c r="M20">
        <v>31.54</v>
      </c>
      <c r="R20" s="42" t="s">
        <v>263</v>
      </c>
      <c r="T20" s="42" t="s">
        <v>115</v>
      </c>
      <c r="U20" s="42" t="s">
        <v>116</v>
      </c>
    </row>
    <row r="21" spans="2:21">
      <c r="B21" s="42" t="s">
        <v>265</v>
      </c>
      <c r="C21" s="42" t="s">
        <v>235</v>
      </c>
      <c r="D21" s="42" t="s">
        <v>266</v>
      </c>
      <c r="E21">
        <v>2020</v>
      </c>
      <c r="F21">
        <v>1</v>
      </c>
      <c r="G21">
        <v>0.1</v>
      </c>
      <c r="H21">
        <v>400</v>
      </c>
      <c r="I21">
        <v>20</v>
      </c>
      <c r="J21">
        <f t="shared" si="0"/>
        <v>400</v>
      </c>
      <c r="K21">
        <f t="shared" si="1"/>
        <v>20</v>
      </c>
      <c r="L21">
        <v>10</v>
      </c>
      <c r="M21">
        <v>31.54</v>
      </c>
      <c r="R21" s="42" t="s">
        <v>265</v>
      </c>
      <c r="T21" s="42" t="s">
        <v>115</v>
      </c>
      <c r="U21" s="42" t="s">
        <v>116</v>
      </c>
    </row>
    <row r="22" spans="2:21">
      <c r="B22" s="42" t="s">
        <v>267</v>
      </c>
      <c r="C22" s="42" t="s">
        <v>235</v>
      </c>
      <c r="D22" s="42" t="s">
        <v>268</v>
      </c>
      <c r="E22">
        <v>2020</v>
      </c>
      <c r="F22">
        <v>1</v>
      </c>
      <c r="G22">
        <v>0.1</v>
      </c>
      <c r="H22">
        <v>400</v>
      </c>
      <c r="I22">
        <v>20</v>
      </c>
      <c r="J22">
        <f t="shared" si="0"/>
        <v>400</v>
      </c>
      <c r="K22">
        <f t="shared" si="1"/>
        <v>20</v>
      </c>
      <c r="L22">
        <v>10</v>
      </c>
      <c r="M22">
        <v>31.54</v>
      </c>
      <c r="R22" s="42" t="s">
        <v>267</v>
      </c>
      <c r="T22" s="42" t="s">
        <v>115</v>
      </c>
      <c r="U22" s="42" t="s">
        <v>116</v>
      </c>
    </row>
    <row r="23" spans="2:21">
      <c r="B23" s="42" t="s">
        <v>269</v>
      </c>
      <c r="C23" s="42" t="s">
        <v>235</v>
      </c>
      <c r="D23" s="42" t="s">
        <v>270</v>
      </c>
      <c r="E23">
        <v>2020</v>
      </c>
      <c r="F23">
        <v>1</v>
      </c>
      <c r="G23">
        <v>0.1</v>
      </c>
      <c r="H23">
        <v>400</v>
      </c>
      <c r="I23">
        <v>20</v>
      </c>
      <c r="J23">
        <f t="shared" si="0"/>
        <v>400</v>
      </c>
      <c r="K23">
        <f t="shared" si="1"/>
        <v>20</v>
      </c>
      <c r="L23">
        <v>10</v>
      </c>
      <c r="M23">
        <v>31.54</v>
      </c>
      <c r="R23" s="42" t="s">
        <v>269</v>
      </c>
      <c r="T23" s="42" t="s">
        <v>115</v>
      </c>
      <c r="U23" s="42" t="s">
        <v>116</v>
      </c>
    </row>
    <row r="24" spans="2:21">
      <c r="B24" s="42" t="s">
        <v>271</v>
      </c>
      <c r="C24" s="42" t="s">
        <v>235</v>
      </c>
      <c r="D24" s="42" t="s">
        <v>272</v>
      </c>
      <c r="E24">
        <v>2020</v>
      </c>
      <c r="F24">
        <v>1</v>
      </c>
      <c r="G24">
        <v>0.1</v>
      </c>
      <c r="H24">
        <v>400</v>
      </c>
      <c r="I24">
        <v>20</v>
      </c>
      <c r="J24">
        <f t="shared" si="0"/>
        <v>400</v>
      </c>
      <c r="K24">
        <f t="shared" si="1"/>
        <v>20</v>
      </c>
      <c r="L24">
        <v>10</v>
      </c>
      <c r="M24">
        <v>31.54</v>
      </c>
      <c r="R24" s="42" t="s">
        <v>271</v>
      </c>
      <c r="T24" s="42" t="s">
        <v>115</v>
      </c>
      <c r="U24" s="42" t="s">
        <v>116</v>
      </c>
    </row>
    <row r="25" spans="2:21">
      <c r="B25" s="42" t="s">
        <v>273</v>
      </c>
      <c r="C25" s="42" t="s">
        <v>235</v>
      </c>
      <c r="D25" s="42" t="s">
        <v>274</v>
      </c>
      <c r="E25">
        <v>2020</v>
      </c>
      <c r="F25">
        <v>1</v>
      </c>
      <c r="G25">
        <v>0.1</v>
      </c>
      <c r="H25">
        <v>400</v>
      </c>
      <c r="I25">
        <v>20</v>
      </c>
      <c r="J25">
        <f t="shared" si="0"/>
        <v>400</v>
      </c>
      <c r="K25">
        <f t="shared" si="1"/>
        <v>20</v>
      </c>
      <c r="L25">
        <v>10</v>
      </c>
      <c r="M25">
        <v>31.54</v>
      </c>
      <c r="R25" s="42" t="s">
        <v>273</v>
      </c>
      <c r="T25" s="42" t="s">
        <v>115</v>
      </c>
      <c r="U25" s="42" t="s">
        <v>116</v>
      </c>
    </row>
    <row r="26" spans="2:21">
      <c r="B26" s="42" t="s">
        <v>275</v>
      </c>
      <c r="C26" s="42" t="s">
        <v>235</v>
      </c>
      <c r="D26" s="42" t="s">
        <v>276</v>
      </c>
      <c r="E26">
        <v>2020</v>
      </c>
      <c r="F26">
        <v>1</v>
      </c>
      <c r="G26">
        <v>0.1</v>
      </c>
      <c r="H26">
        <v>400</v>
      </c>
      <c r="I26">
        <v>20</v>
      </c>
      <c r="J26">
        <f t="shared" si="0"/>
        <v>400</v>
      </c>
      <c r="K26">
        <f t="shared" si="1"/>
        <v>20</v>
      </c>
      <c r="L26">
        <v>15</v>
      </c>
      <c r="M26" s="43">
        <v>31.54</v>
      </c>
      <c r="R26" s="42" t="s">
        <v>275</v>
      </c>
      <c r="T26" s="42" t="s">
        <v>115</v>
      </c>
      <c r="U26" s="42" t="s">
        <v>116</v>
      </c>
    </row>
    <row r="27" spans="2:21">
      <c r="B27" s="42" t="s">
        <v>277</v>
      </c>
      <c r="C27" s="42" t="s">
        <v>278</v>
      </c>
      <c r="D27" s="42" t="s">
        <v>276</v>
      </c>
      <c r="E27">
        <v>2020</v>
      </c>
      <c r="F27">
        <v>1</v>
      </c>
      <c r="G27">
        <v>0.1</v>
      </c>
      <c r="H27">
        <v>400</v>
      </c>
      <c r="I27">
        <v>20</v>
      </c>
      <c r="J27">
        <f t="shared" si="0"/>
        <v>400</v>
      </c>
      <c r="K27">
        <f t="shared" si="1"/>
        <v>20</v>
      </c>
      <c r="L27">
        <v>15</v>
      </c>
      <c r="M27" s="43">
        <v>1</v>
      </c>
      <c r="R27" s="42" t="s">
        <v>277</v>
      </c>
      <c r="T27" s="42" t="s">
        <v>115</v>
      </c>
      <c r="U27" s="42" t="s">
        <v>279</v>
      </c>
    </row>
    <row r="28" spans="2:21">
      <c r="B28" s="42" t="s">
        <v>280</v>
      </c>
      <c r="C28" s="42" t="s">
        <v>281</v>
      </c>
      <c r="D28" s="42" t="s">
        <v>276</v>
      </c>
      <c r="E28">
        <v>2020</v>
      </c>
      <c r="F28">
        <v>1</v>
      </c>
      <c r="G28">
        <v>0.1</v>
      </c>
      <c r="H28">
        <v>400</v>
      </c>
      <c r="I28">
        <v>20</v>
      </c>
      <c r="J28">
        <f t="shared" si="0"/>
        <v>400</v>
      </c>
      <c r="K28">
        <f t="shared" si="1"/>
        <v>20</v>
      </c>
      <c r="L28">
        <v>15</v>
      </c>
      <c r="M28" s="43">
        <v>1</v>
      </c>
      <c r="R28" s="42" t="s">
        <v>280</v>
      </c>
      <c r="T28" s="42" t="s">
        <v>115</v>
      </c>
      <c r="U28" s="42" t="s">
        <v>279</v>
      </c>
    </row>
    <row r="29" spans="2:21">
      <c r="B29" s="42" t="s">
        <v>282</v>
      </c>
      <c r="C29" s="42" t="s">
        <v>283</v>
      </c>
      <c r="D29" s="42" t="s">
        <v>276</v>
      </c>
      <c r="E29">
        <v>2020</v>
      </c>
      <c r="F29">
        <v>1</v>
      </c>
      <c r="G29">
        <v>0.1</v>
      </c>
      <c r="H29">
        <v>400</v>
      </c>
      <c r="I29">
        <v>20</v>
      </c>
      <c r="J29">
        <f t="shared" si="0"/>
        <v>400</v>
      </c>
      <c r="K29">
        <f t="shared" si="1"/>
        <v>20</v>
      </c>
      <c r="L29">
        <v>15</v>
      </c>
      <c r="M29" s="43">
        <v>1</v>
      </c>
      <c r="R29" s="42" t="s">
        <v>282</v>
      </c>
      <c r="T29" s="42" t="s">
        <v>115</v>
      </c>
      <c r="U29" s="42" t="s">
        <v>279</v>
      </c>
    </row>
    <row r="30" spans="2:21">
      <c r="B30" s="42" t="s">
        <v>284</v>
      </c>
      <c r="C30" s="42" t="s">
        <v>285</v>
      </c>
      <c r="D30" s="42" t="s">
        <v>276</v>
      </c>
      <c r="E30">
        <v>2020</v>
      </c>
      <c r="F30">
        <v>1</v>
      </c>
      <c r="G30">
        <v>0.1</v>
      </c>
      <c r="H30">
        <v>400</v>
      </c>
      <c r="I30">
        <v>20</v>
      </c>
      <c r="J30">
        <f t="shared" si="0"/>
        <v>400</v>
      </c>
      <c r="K30">
        <f t="shared" si="1"/>
        <v>20</v>
      </c>
      <c r="L30">
        <v>15</v>
      </c>
      <c r="M30" s="43">
        <v>1</v>
      </c>
      <c r="R30" s="42" t="s">
        <v>284</v>
      </c>
      <c r="T30" s="42" t="s">
        <v>115</v>
      </c>
      <c r="U30" s="42" t="s">
        <v>279</v>
      </c>
    </row>
    <row r="31" spans="2:21">
      <c r="B31" s="42" t="s">
        <v>286</v>
      </c>
      <c r="C31" s="42" t="s">
        <v>287</v>
      </c>
      <c r="D31" s="42" t="s">
        <v>276</v>
      </c>
      <c r="E31">
        <v>2020</v>
      </c>
      <c r="F31">
        <v>1</v>
      </c>
      <c r="G31">
        <v>0.1</v>
      </c>
      <c r="H31">
        <v>400</v>
      </c>
      <c r="I31">
        <v>20</v>
      </c>
      <c r="J31">
        <f t="shared" si="0"/>
        <v>400</v>
      </c>
      <c r="K31">
        <f t="shared" si="1"/>
        <v>20</v>
      </c>
      <c r="L31">
        <v>15</v>
      </c>
      <c r="M31" s="43">
        <v>1</v>
      </c>
      <c r="R31" s="42" t="s">
        <v>286</v>
      </c>
      <c r="T31" s="42" t="s">
        <v>115</v>
      </c>
      <c r="U31" s="42" t="s">
        <v>279</v>
      </c>
    </row>
    <row r="32" spans="2:21">
      <c r="B32" s="42" t="s">
        <v>288</v>
      </c>
      <c r="C32" s="42" t="s">
        <v>235</v>
      </c>
      <c r="D32" s="42" t="s">
        <v>289</v>
      </c>
      <c r="E32">
        <v>2020</v>
      </c>
      <c r="F32">
        <v>1</v>
      </c>
      <c r="G32">
        <v>0.1</v>
      </c>
      <c r="H32">
        <v>400</v>
      </c>
      <c r="I32">
        <v>20</v>
      </c>
      <c r="J32">
        <f t="shared" si="0"/>
        <v>400</v>
      </c>
      <c r="K32">
        <f t="shared" si="1"/>
        <v>20</v>
      </c>
      <c r="L32">
        <v>15</v>
      </c>
      <c r="M32" s="43">
        <v>31.54</v>
      </c>
      <c r="R32" s="42" t="s">
        <v>288</v>
      </c>
      <c r="T32" s="42" t="s">
        <v>115</v>
      </c>
      <c r="U32" s="42" t="s">
        <v>116</v>
      </c>
    </row>
    <row r="33" spans="2:21">
      <c r="B33" s="42" t="s">
        <v>290</v>
      </c>
      <c r="C33" s="42" t="s">
        <v>278</v>
      </c>
      <c r="D33" s="42" t="s">
        <v>289</v>
      </c>
      <c r="E33">
        <v>2020</v>
      </c>
      <c r="F33">
        <v>1</v>
      </c>
      <c r="G33">
        <v>0.1</v>
      </c>
      <c r="H33">
        <v>400</v>
      </c>
      <c r="I33">
        <v>20</v>
      </c>
      <c r="J33">
        <f t="shared" si="0"/>
        <v>400</v>
      </c>
      <c r="K33">
        <f t="shared" si="1"/>
        <v>20</v>
      </c>
      <c r="L33">
        <v>15</v>
      </c>
      <c r="M33" s="43">
        <v>1</v>
      </c>
      <c r="R33" s="42" t="s">
        <v>290</v>
      </c>
      <c r="T33" s="42" t="s">
        <v>115</v>
      </c>
      <c r="U33" s="42" t="s">
        <v>279</v>
      </c>
    </row>
    <row r="34" spans="2:21">
      <c r="B34" s="42" t="s">
        <v>291</v>
      </c>
      <c r="C34" s="42" t="s">
        <v>281</v>
      </c>
      <c r="D34" s="42" t="s">
        <v>289</v>
      </c>
      <c r="E34">
        <v>2020</v>
      </c>
      <c r="F34">
        <v>1</v>
      </c>
      <c r="G34">
        <v>0.1</v>
      </c>
      <c r="H34">
        <v>400</v>
      </c>
      <c r="I34">
        <v>20</v>
      </c>
      <c r="J34">
        <f t="shared" si="0"/>
        <v>400</v>
      </c>
      <c r="K34">
        <f t="shared" si="1"/>
        <v>20</v>
      </c>
      <c r="L34">
        <v>15</v>
      </c>
      <c r="M34" s="43">
        <v>1</v>
      </c>
      <c r="R34" s="42" t="s">
        <v>291</v>
      </c>
      <c r="T34" s="42" t="s">
        <v>115</v>
      </c>
      <c r="U34" s="42" t="s">
        <v>279</v>
      </c>
    </row>
    <row r="35" spans="2:21">
      <c r="B35" s="42" t="s">
        <v>292</v>
      </c>
      <c r="C35" s="42" t="s">
        <v>283</v>
      </c>
      <c r="D35" s="42" t="s">
        <v>289</v>
      </c>
      <c r="E35">
        <v>2020</v>
      </c>
      <c r="F35">
        <v>1</v>
      </c>
      <c r="G35">
        <v>0.1</v>
      </c>
      <c r="H35">
        <v>400</v>
      </c>
      <c r="I35">
        <v>20</v>
      </c>
      <c r="J35">
        <f t="shared" si="0"/>
        <v>400</v>
      </c>
      <c r="K35">
        <f t="shared" si="1"/>
        <v>20</v>
      </c>
      <c r="L35">
        <v>15</v>
      </c>
      <c r="M35" s="43">
        <v>1</v>
      </c>
      <c r="R35" s="42" t="s">
        <v>292</v>
      </c>
      <c r="T35" s="42" t="s">
        <v>115</v>
      </c>
      <c r="U35" s="42" t="s">
        <v>279</v>
      </c>
    </row>
    <row r="36" spans="2:21">
      <c r="B36" s="42" t="s">
        <v>293</v>
      </c>
      <c r="C36" s="42" t="s">
        <v>285</v>
      </c>
      <c r="D36" s="42" t="s">
        <v>289</v>
      </c>
      <c r="E36">
        <v>2020</v>
      </c>
      <c r="F36">
        <v>1</v>
      </c>
      <c r="G36">
        <v>0.1</v>
      </c>
      <c r="H36">
        <v>400</v>
      </c>
      <c r="I36">
        <v>20</v>
      </c>
      <c r="J36">
        <f t="shared" si="0"/>
        <v>400</v>
      </c>
      <c r="K36">
        <f t="shared" si="1"/>
        <v>20</v>
      </c>
      <c r="L36">
        <v>15</v>
      </c>
      <c r="M36" s="43">
        <v>1</v>
      </c>
      <c r="R36" s="42" t="s">
        <v>293</v>
      </c>
      <c r="T36" s="42" t="s">
        <v>115</v>
      </c>
      <c r="U36" s="42" t="s">
        <v>279</v>
      </c>
    </row>
    <row r="37" spans="2:21">
      <c r="B37" s="42" t="s">
        <v>294</v>
      </c>
      <c r="C37" s="42" t="s">
        <v>287</v>
      </c>
      <c r="D37" s="42" t="s">
        <v>289</v>
      </c>
      <c r="E37">
        <v>2020</v>
      </c>
      <c r="F37">
        <v>1</v>
      </c>
      <c r="G37">
        <v>0.1</v>
      </c>
      <c r="H37">
        <v>400</v>
      </c>
      <c r="I37">
        <v>20</v>
      </c>
      <c r="J37">
        <f t="shared" si="0"/>
        <v>400</v>
      </c>
      <c r="K37">
        <f t="shared" si="1"/>
        <v>20</v>
      </c>
      <c r="L37">
        <v>15</v>
      </c>
      <c r="M37" s="43">
        <v>1</v>
      </c>
      <c r="R37" s="42" t="s">
        <v>294</v>
      </c>
      <c r="T37" s="42" t="s">
        <v>115</v>
      </c>
      <c r="U37" s="42" t="s">
        <v>279</v>
      </c>
    </row>
    <row r="38" spans="2:21">
      <c r="B38" s="42" t="s">
        <v>295</v>
      </c>
      <c r="C38" s="42" t="s">
        <v>235</v>
      </c>
      <c r="D38" s="42" t="s">
        <v>296</v>
      </c>
      <c r="E38">
        <v>2020</v>
      </c>
      <c r="F38">
        <v>1</v>
      </c>
      <c r="G38">
        <v>0.1</v>
      </c>
      <c r="H38">
        <v>400</v>
      </c>
      <c r="I38">
        <v>20</v>
      </c>
      <c r="J38">
        <f t="shared" si="0"/>
        <v>400</v>
      </c>
      <c r="K38">
        <f t="shared" si="1"/>
        <v>20</v>
      </c>
      <c r="L38">
        <v>15</v>
      </c>
      <c r="M38" s="43">
        <v>31.54</v>
      </c>
      <c r="R38" s="42" t="s">
        <v>295</v>
      </c>
      <c r="T38" s="42" t="s">
        <v>115</v>
      </c>
      <c r="U38" s="42" t="s">
        <v>116</v>
      </c>
    </row>
    <row r="39" spans="2:21">
      <c r="B39" s="42" t="s">
        <v>297</v>
      </c>
      <c r="C39" s="42" t="s">
        <v>278</v>
      </c>
      <c r="D39" s="42" t="s">
        <v>296</v>
      </c>
      <c r="E39">
        <v>2020</v>
      </c>
      <c r="F39">
        <v>1</v>
      </c>
      <c r="G39">
        <v>0.1</v>
      </c>
      <c r="H39">
        <v>400</v>
      </c>
      <c r="I39">
        <v>20</v>
      </c>
      <c r="J39">
        <f t="shared" si="0"/>
        <v>400</v>
      </c>
      <c r="K39">
        <f t="shared" si="1"/>
        <v>20</v>
      </c>
      <c r="L39">
        <v>15</v>
      </c>
      <c r="M39" s="43">
        <v>1</v>
      </c>
      <c r="R39" s="42" t="s">
        <v>297</v>
      </c>
      <c r="T39" s="42" t="s">
        <v>115</v>
      </c>
      <c r="U39" s="42" t="s">
        <v>279</v>
      </c>
    </row>
    <row r="40" spans="2:21">
      <c r="B40" s="42" t="s">
        <v>298</v>
      </c>
      <c r="C40" s="42" t="s">
        <v>281</v>
      </c>
      <c r="D40" s="42" t="s">
        <v>296</v>
      </c>
      <c r="E40">
        <v>2020</v>
      </c>
      <c r="F40">
        <v>1</v>
      </c>
      <c r="G40">
        <v>0.1</v>
      </c>
      <c r="H40">
        <v>400</v>
      </c>
      <c r="I40">
        <v>20</v>
      </c>
      <c r="J40">
        <f t="shared" si="0"/>
        <v>400</v>
      </c>
      <c r="K40">
        <f t="shared" si="1"/>
        <v>20</v>
      </c>
      <c r="L40">
        <v>15</v>
      </c>
      <c r="M40" s="43">
        <v>1</v>
      </c>
      <c r="R40" s="42" t="s">
        <v>298</v>
      </c>
      <c r="T40" s="42" t="s">
        <v>115</v>
      </c>
      <c r="U40" s="42" t="s">
        <v>279</v>
      </c>
    </row>
    <row r="41" spans="2:21">
      <c r="B41" s="42" t="s">
        <v>299</v>
      </c>
      <c r="C41" s="42" t="s">
        <v>283</v>
      </c>
      <c r="D41" s="42" t="s">
        <v>296</v>
      </c>
      <c r="E41">
        <v>2020</v>
      </c>
      <c r="F41">
        <v>1</v>
      </c>
      <c r="G41">
        <v>0.1</v>
      </c>
      <c r="H41">
        <v>400</v>
      </c>
      <c r="I41">
        <v>20</v>
      </c>
      <c r="J41">
        <f t="shared" si="0"/>
        <v>400</v>
      </c>
      <c r="K41">
        <f t="shared" si="1"/>
        <v>20</v>
      </c>
      <c r="L41">
        <v>15</v>
      </c>
      <c r="M41" s="43">
        <v>1</v>
      </c>
      <c r="R41" s="42" t="s">
        <v>299</v>
      </c>
      <c r="T41" s="42" t="s">
        <v>115</v>
      </c>
      <c r="U41" s="42" t="s">
        <v>279</v>
      </c>
    </row>
    <row r="42" spans="2:21">
      <c r="B42" s="42" t="s">
        <v>300</v>
      </c>
      <c r="C42" s="42" t="s">
        <v>285</v>
      </c>
      <c r="D42" s="42" t="s">
        <v>296</v>
      </c>
      <c r="E42">
        <v>2020</v>
      </c>
      <c r="F42">
        <v>1</v>
      </c>
      <c r="G42">
        <v>0.1</v>
      </c>
      <c r="H42">
        <v>400</v>
      </c>
      <c r="I42">
        <v>20</v>
      </c>
      <c r="J42">
        <f t="shared" si="0"/>
        <v>400</v>
      </c>
      <c r="K42">
        <f t="shared" si="1"/>
        <v>20</v>
      </c>
      <c r="L42">
        <v>15</v>
      </c>
      <c r="M42" s="43">
        <v>1</v>
      </c>
      <c r="R42" s="42" t="s">
        <v>300</v>
      </c>
      <c r="T42" s="42" t="s">
        <v>115</v>
      </c>
      <c r="U42" s="42" t="s">
        <v>279</v>
      </c>
    </row>
    <row r="43" spans="2:21">
      <c r="B43" s="42" t="s">
        <v>301</v>
      </c>
      <c r="C43" s="42" t="s">
        <v>287</v>
      </c>
      <c r="D43" s="42" t="s">
        <v>296</v>
      </c>
      <c r="E43">
        <v>2020</v>
      </c>
      <c r="F43">
        <v>1</v>
      </c>
      <c r="G43">
        <v>0.1</v>
      </c>
      <c r="H43">
        <v>400</v>
      </c>
      <c r="I43">
        <v>20</v>
      </c>
      <c r="J43">
        <f t="shared" si="0"/>
        <v>400</v>
      </c>
      <c r="K43">
        <f t="shared" si="1"/>
        <v>20</v>
      </c>
      <c r="L43">
        <v>15</v>
      </c>
      <c r="M43" s="43">
        <v>1</v>
      </c>
      <c r="R43" s="42" t="s">
        <v>301</v>
      </c>
      <c r="T43" s="42" t="s">
        <v>115</v>
      </c>
      <c r="U43" s="42" t="s">
        <v>279</v>
      </c>
    </row>
    <row r="44" spans="2:21">
      <c r="B44" s="42" t="s">
        <v>302</v>
      </c>
      <c r="C44" s="42" t="s">
        <v>235</v>
      </c>
      <c r="D44" s="42" t="s">
        <v>303</v>
      </c>
      <c r="E44">
        <v>2020</v>
      </c>
      <c r="F44">
        <v>1</v>
      </c>
      <c r="G44">
        <v>0.1</v>
      </c>
      <c r="H44">
        <v>400</v>
      </c>
      <c r="I44">
        <v>20</v>
      </c>
      <c r="J44">
        <f t="shared" si="0"/>
        <v>400</v>
      </c>
      <c r="K44">
        <f t="shared" si="1"/>
        <v>20</v>
      </c>
      <c r="L44">
        <v>15</v>
      </c>
      <c r="M44" s="43">
        <v>31.54</v>
      </c>
      <c r="R44" s="42" t="s">
        <v>302</v>
      </c>
      <c r="T44" s="42" t="s">
        <v>115</v>
      </c>
      <c r="U44" s="42" t="s">
        <v>116</v>
      </c>
    </row>
    <row r="45" spans="2:21">
      <c r="B45" s="42" t="s">
        <v>304</v>
      </c>
      <c r="C45" s="42" t="s">
        <v>278</v>
      </c>
      <c r="D45" s="42" t="s">
        <v>303</v>
      </c>
      <c r="E45">
        <v>2020</v>
      </c>
      <c r="F45">
        <v>1</v>
      </c>
      <c r="G45">
        <v>0.1</v>
      </c>
      <c r="H45">
        <v>400</v>
      </c>
      <c r="I45">
        <v>20</v>
      </c>
      <c r="J45">
        <f t="shared" si="0"/>
        <v>400</v>
      </c>
      <c r="K45">
        <f t="shared" si="1"/>
        <v>20</v>
      </c>
      <c r="L45">
        <v>15</v>
      </c>
      <c r="M45" s="43">
        <v>1</v>
      </c>
      <c r="R45" s="42" t="s">
        <v>304</v>
      </c>
      <c r="T45" s="42" t="s">
        <v>115</v>
      </c>
      <c r="U45" s="42" t="s">
        <v>279</v>
      </c>
    </row>
    <row r="46" spans="2:21">
      <c r="B46" s="42" t="s">
        <v>305</v>
      </c>
      <c r="C46" s="42" t="s">
        <v>281</v>
      </c>
      <c r="D46" s="42" t="s">
        <v>303</v>
      </c>
      <c r="E46">
        <v>2020</v>
      </c>
      <c r="F46">
        <v>1</v>
      </c>
      <c r="G46">
        <v>0.1</v>
      </c>
      <c r="H46">
        <v>400</v>
      </c>
      <c r="I46">
        <v>20</v>
      </c>
      <c r="J46">
        <f t="shared" si="0"/>
        <v>400</v>
      </c>
      <c r="K46">
        <f t="shared" si="1"/>
        <v>20</v>
      </c>
      <c r="L46">
        <v>15</v>
      </c>
      <c r="M46" s="43">
        <v>1</v>
      </c>
      <c r="R46" s="42" t="s">
        <v>305</v>
      </c>
      <c r="T46" s="42" t="s">
        <v>115</v>
      </c>
      <c r="U46" s="42" t="s">
        <v>279</v>
      </c>
    </row>
    <row r="47" spans="2:21">
      <c r="B47" s="42" t="s">
        <v>306</v>
      </c>
      <c r="C47" s="42" t="s">
        <v>283</v>
      </c>
      <c r="D47" s="42" t="s">
        <v>303</v>
      </c>
      <c r="E47">
        <v>2020</v>
      </c>
      <c r="F47">
        <v>1</v>
      </c>
      <c r="G47">
        <v>0.1</v>
      </c>
      <c r="H47">
        <v>400</v>
      </c>
      <c r="I47">
        <v>20</v>
      </c>
      <c r="J47">
        <f t="shared" si="0"/>
        <v>400</v>
      </c>
      <c r="K47">
        <f t="shared" si="1"/>
        <v>20</v>
      </c>
      <c r="L47">
        <v>15</v>
      </c>
      <c r="M47" s="43">
        <v>1</v>
      </c>
      <c r="R47" s="42" t="s">
        <v>306</v>
      </c>
      <c r="T47" s="42" t="s">
        <v>115</v>
      </c>
      <c r="U47" s="42" t="s">
        <v>279</v>
      </c>
    </row>
    <row r="48" spans="2:21">
      <c r="B48" s="42" t="s">
        <v>307</v>
      </c>
      <c r="C48" s="42" t="s">
        <v>285</v>
      </c>
      <c r="D48" s="42" t="s">
        <v>303</v>
      </c>
      <c r="E48">
        <v>2020</v>
      </c>
      <c r="F48">
        <v>1</v>
      </c>
      <c r="G48">
        <v>0.1</v>
      </c>
      <c r="H48">
        <v>400</v>
      </c>
      <c r="I48">
        <v>20</v>
      </c>
      <c r="J48">
        <f t="shared" si="0"/>
        <v>400</v>
      </c>
      <c r="K48">
        <f t="shared" si="1"/>
        <v>20</v>
      </c>
      <c r="L48">
        <v>15</v>
      </c>
      <c r="M48" s="43">
        <v>1</v>
      </c>
      <c r="R48" s="42" t="s">
        <v>307</v>
      </c>
      <c r="T48" s="42" t="s">
        <v>115</v>
      </c>
      <c r="U48" s="42" t="s">
        <v>279</v>
      </c>
    </row>
    <row r="49" spans="2:21">
      <c r="B49" s="42" t="s">
        <v>308</v>
      </c>
      <c r="C49" s="42" t="s">
        <v>287</v>
      </c>
      <c r="D49" s="42" t="s">
        <v>303</v>
      </c>
      <c r="E49">
        <v>2020</v>
      </c>
      <c r="F49">
        <v>1</v>
      </c>
      <c r="G49">
        <v>0.1</v>
      </c>
      <c r="H49">
        <v>400</v>
      </c>
      <c r="I49">
        <v>20</v>
      </c>
      <c r="J49">
        <f t="shared" si="0"/>
        <v>400</v>
      </c>
      <c r="K49">
        <f t="shared" si="1"/>
        <v>20</v>
      </c>
      <c r="L49">
        <v>15</v>
      </c>
      <c r="M49" s="43">
        <v>1</v>
      </c>
      <c r="R49" s="42" t="s">
        <v>308</v>
      </c>
      <c r="T49" s="42" t="s">
        <v>115</v>
      </c>
      <c r="U49" s="42" t="s">
        <v>279</v>
      </c>
    </row>
    <row r="50" spans="2:21">
      <c r="B50" s="42" t="s">
        <v>309</v>
      </c>
      <c r="C50" s="42" t="s">
        <v>235</v>
      </c>
      <c r="D50" s="42" t="s">
        <v>310</v>
      </c>
      <c r="E50">
        <v>2020</v>
      </c>
      <c r="F50">
        <v>1</v>
      </c>
      <c r="G50">
        <v>0.1</v>
      </c>
      <c r="H50">
        <v>400</v>
      </c>
      <c r="I50">
        <v>20</v>
      </c>
      <c r="J50">
        <f t="shared" si="0"/>
        <v>400</v>
      </c>
      <c r="K50">
        <f t="shared" si="1"/>
        <v>20</v>
      </c>
      <c r="L50">
        <v>15</v>
      </c>
      <c r="M50" s="43">
        <v>31.54</v>
      </c>
      <c r="R50" s="42" t="s">
        <v>309</v>
      </c>
      <c r="T50" s="42" t="s">
        <v>115</v>
      </c>
      <c r="U50" s="42" t="s">
        <v>116</v>
      </c>
    </row>
    <row r="51" spans="2:21">
      <c r="B51" s="42" t="s">
        <v>311</v>
      </c>
      <c r="C51" s="42" t="s">
        <v>278</v>
      </c>
      <c r="D51" s="42" t="s">
        <v>310</v>
      </c>
      <c r="E51">
        <v>2020</v>
      </c>
      <c r="F51">
        <v>1</v>
      </c>
      <c r="G51">
        <v>0.1</v>
      </c>
      <c r="H51">
        <v>400</v>
      </c>
      <c r="I51">
        <v>20</v>
      </c>
      <c r="J51">
        <f t="shared" si="0"/>
        <v>400</v>
      </c>
      <c r="K51">
        <f t="shared" si="1"/>
        <v>20</v>
      </c>
      <c r="L51">
        <v>15</v>
      </c>
      <c r="M51" s="43">
        <v>1</v>
      </c>
      <c r="R51" s="42" t="s">
        <v>311</v>
      </c>
      <c r="T51" s="42" t="s">
        <v>115</v>
      </c>
      <c r="U51" s="42" t="s">
        <v>279</v>
      </c>
    </row>
    <row r="52" spans="2:21">
      <c r="B52" s="42" t="s">
        <v>312</v>
      </c>
      <c r="C52" s="42" t="s">
        <v>281</v>
      </c>
      <c r="D52" s="42" t="s">
        <v>310</v>
      </c>
      <c r="E52">
        <v>2020</v>
      </c>
      <c r="F52">
        <v>1</v>
      </c>
      <c r="G52">
        <v>0.1</v>
      </c>
      <c r="H52">
        <v>400</v>
      </c>
      <c r="I52">
        <v>20</v>
      </c>
      <c r="J52">
        <f t="shared" si="0"/>
        <v>400</v>
      </c>
      <c r="K52">
        <f t="shared" si="1"/>
        <v>20</v>
      </c>
      <c r="L52">
        <v>15</v>
      </c>
      <c r="M52" s="43">
        <v>1</v>
      </c>
      <c r="R52" s="42" t="s">
        <v>312</v>
      </c>
      <c r="T52" s="42" t="s">
        <v>115</v>
      </c>
      <c r="U52" s="42" t="s">
        <v>279</v>
      </c>
    </row>
    <row r="53" spans="2:21">
      <c r="B53" s="42" t="s">
        <v>313</v>
      </c>
      <c r="C53" s="42" t="s">
        <v>283</v>
      </c>
      <c r="D53" s="42" t="s">
        <v>310</v>
      </c>
      <c r="E53">
        <v>2020</v>
      </c>
      <c r="F53">
        <v>1</v>
      </c>
      <c r="G53">
        <v>0.1</v>
      </c>
      <c r="H53">
        <v>400</v>
      </c>
      <c r="I53">
        <v>20</v>
      </c>
      <c r="J53">
        <f t="shared" si="0"/>
        <v>400</v>
      </c>
      <c r="K53">
        <f t="shared" si="1"/>
        <v>20</v>
      </c>
      <c r="L53">
        <v>15</v>
      </c>
      <c r="M53" s="43">
        <v>1</v>
      </c>
      <c r="R53" s="42" t="s">
        <v>313</v>
      </c>
      <c r="T53" s="42" t="s">
        <v>115</v>
      </c>
      <c r="U53" s="42" t="s">
        <v>279</v>
      </c>
    </row>
    <row r="54" spans="2:21">
      <c r="B54" s="42" t="s">
        <v>314</v>
      </c>
      <c r="C54" s="42" t="s">
        <v>285</v>
      </c>
      <c r="D54" s="42" t="s">
        <v>310</v>
      </c>
      <c r="E54">
        <v>2020</v>
      </c>
      <c r="F54">
        <v>1</v>
      </c>
      <c r="G54">
        <v>0.1</v>
      </c>
      <c r="H54">
        <v>400</v>
      </c>
      <c r="I54">
        <v>20</v>
      </c>
      <c r="J54">
        <f t="shared" si="0"/>
        <v>400</v>
      </c>
      <c r="K54">
        <f t="shared" si="1"/>
        <v>20</v>
      </c>
      <c r="L54">
        <v>15</v>
      </c>
      <c r="M54" s="43">
        <v>1</v>
      </c>
      <c r="R54" s="42" t="s">
        <v>314</v>
      </c>
      <c r="T54" s="42" t="s">
        <v>115</v>
      </c>
      <c r="U54" s="42" t="s">
        <v>279</v>
      </c>
    </row>
    <row r="55" spans="2:21">
      <c r="B55" s="42" t="s">
        <v>315</v>
      </c>
      <c r="C55" s="42" t="s">
        <v>287</v>
      </c>
      <c r="D55" s="42" t="s">
        <v>310</v>
      </c>
      <c r="E55">
        <v>2020</v>
      </c>
      <c r="F55">
        <v>1</v>
      </c>
      <c r="G55">
        <v>0.1</v>
      </c>
      <c r="H55">
        <v>400</v>
      </c>
      <c r="I55">
        <v>20</v>
      </c>
      <c r="J55">
        <f t="shared" si="0"/>
        <v>400</v>
      </c>
      <c r="K55">
        <f t="shared" si="1"/>
        <v>20</v>
      </c>
      <c r="L55">
        <v>15</v>
      </c>
      <c r="M55" s="43">
        <v>1</v>
      </c>
      <c r="R55" s="42" t="s">
        <v>315</v>
      </c>
      <c r="T55" s="42" t="s">
        <v>115</v>
      </c>
      <c r="U55" s="42" t="s">
        <v>279</v>
      </c>
    </row>
    <row r="56" spans="2:21">
      <c r="B56" s="42" t="s">
        <v>316</v>
      </c>
      <c r="C56" s="42" t="s">
        <v>235</v>
      </c>
      <c r="D56" s="42" t="s">
        <v>317</v>
      </c>
      <c r="E56">
        <v>2020</v>
      </c>
      <c r="F56">
        <v>1</v>
      </c>
      <c r="G56">
        <v>0.1</v>
      </c>
      <c r="H56">
        <v>400</v>
      </c>
      <c r="I56">
        <v>20</v>
      </c>
      <c r="J56">
        <f t="shared" si="0"/>
        <v>400</v>
      </c>
      <c r="K56">
        <f t="shared" si="1"/>
        <v>20</v>
      </c>
      <c r="L56">
        <v>15</v>
      </c>
      <c r="M56" s="43">
        <v>31.54</v>
      </c>
      <c r="R56" s="42" t="s">
        <v>316</v>
      </c>
      <c r="T56" s="42" t="s">
        <v>115</v>
      </c>
      <c r="U56" s="42" t="s">
        <v>116</v>
      </c>
    </row>
    <row r="57" spans="2:21">
      <c r="B57" s="42" t="s">
        <v>318</v>
      </c>
      <c r="C57" s="42" t="s">
        <v>278</v>
      </c>
      <c r="D57" s="42" t="s">
        <v>317</v>
      </c>
      <c r="E57">
        <v>2020</v>
      </c>
      <c r="F57">
        <v>1</v>
      </c>
      <c r="G57">
        <v>0.1</v>
      </c>
      <c r="H57">
        <v>400</v>
      </c>
      <c r="I57">
        <v>20</v>
      </c>
      <c r="J57">
        <f t="shared" si="0"/>
        <v>400</v>
      </c>
      <c r="K57">
        <f t="shared" si="1"/>
        <v>20</v>
      </c>
      <c r="L57">
        <v>15</v>
      </c>
      <c r="M57" s="43">
        <v>1</v>
      </c>
      <c r="R57" s="42" t="s">
        <v>318</v>
      </c>
      <c r="T57" s="42" t="s">
        <v>115</v>
      </c>
      <c r="U57" s="42" t="s">
        <v>279</v>
      </c>
    </row>
    <row r="58" spans="2:21">
      <c r="B58" s="42" t="s">
        <v>319</v>
      </c>
      <c r="C58" s="42" t="s">
        <v>281</v>
      </c>
      <c r="D58" s="42" t="s">
        <v>317</v>
      </c>
      <c r="E58">
        <v>2020</v>
      </c>
      <c r="F58">
        <v>1</v>
      </c>
      <c r="G58">
        <v>0.1</v>
      </c>
      <c r="H58">
        <v>400</v>
      </c>
      <c r="I58">
        <v>20</v>
      </c>
      <c r="J58">
        <f t="shared" si="0"/>
        <v>400</v>
      </c>
      <c r="K58">
        <f t="shared" si="1"/>
        <v>20</v>
      </c>
      <c r="L58">
        <v>15</v>
      </c>
      <c r="M58" s="43">
        <v>1</v>
      </c>
      <c r="R58" s="42" t="s">
        <v>319</v>
      </c>
      <c r="T58" s="42" t="s">
        <v>115</v>
      </c>
      <c r="U58" s="42" t="s">
        <v>279</v>
      </c>
    </row>
    <row r="59" spans="2:21">
      <c r="B59" s="42" t="s">
        <v>320</v>
      </c>
      <c r="C59" s="42" t="s">
        <v>283</v>
      </c>
      <c r="D59" s="42" t="s">
        <v>317</v>
      </c>
      <c r="E59">
        <v>2020</v>
      </c>
      <c r="F59">
        <v>1</v>
      </c>
      <c r="G59">
        <v>0.1</v>
      </c>
      <c r="H59">
        <v>400</v>
      </c>
      <c r="I59">
        <v>20</v>
      </c>
      <c r="J59">
        <f t="shared" si="0"/>
        <v>400</v>
      </c>
      <c r="K59">
        <f t="shared" si="1"/>
        <v>20</v>
      </c>
      <c r="L59">
        <v>15</v>
      </c>
      <c r="M59" s="43">
        <v>1</v>
      </c>
      <c r="R59" s="42" t="s">
        <v>320</v>
      </c>
      <c r="T59" s="42" t="s">
        <v>115</v>
      </c>
      <c r="U59" s="42" t="s">
        <v>279</v>
      </c>
    </row>
    <row r="60" spans="2:21">
      <c r="B60" s="42" t="s">
        <v>321</v>
      </c>
      <c r="C60" s="42" t="s">
        <v>285</v>
      </c>
      <c r="D60" s="42" t="s">
        <v>317</v>
      </c>
      <c r="E60">
        <v>2020</v>
      </c>
      <c r="F60">
        <v>1</v>
      </c>
      <c r="G60">
        <v>0.1</v>
      </c>
      <c r="H60">
        <v>400</v>
      </c>
      <c r="I60">
        <v>20</v>
      </c>
      <c r="J60">
        <f t="shared" si="0"/>
        <v>400</v>
      </c>
      <c r="K60">
        <f t="shared" si="1"/>
        <v>20</v>
      </c>
      <c r="L60">
        <v>15</v>
      </c>
      <c r="M60" s="43">
        <v>1</v>
      </c>
      <c r="R60" s="42" t="s">
        <v>321</v>
      </c>
      <c r="T60" s="42" t="s">
        <v>115</v>
      </c>
      <c r="U60" s="42" t="s">
        <v>279</v>
      </c>
    </row>
    <row r="61" spans="2:21">
      <c r="B61" s="42" t="s">
        <v>322</v>
      </c>
      <c r="C61" s="42" t="s">
        <v>287</v>
      </c>
      <c r="D61" s="42" t="s">
        <v>317</v>
      </c>
      <c r="E61">
        <v>2020</v>
      </c>
      <c r="F61">
        <v>1</v>
      </c>
      <c r="G61">
        <v>0.1</v>
      </c>
      <c r="H61">
        <v>400</v>
      </c>
      <c r="I61">
        <v>20</v>
      </c>
      <c r="J61">
        <f t="shared" si="0"/>
        <v>400</v>
      </c>
      <c r="K61">
        <f t="shared" si="1"/>
        <v>20</v>
      </c>
      <c r="L61">
        <v>15</v>
      </c>
      <c r="M61" s="43">
        <v>1</v>
      </c>
      <c r="R61" s="42" t="s">
        <v>322</v>
      </c>
      <c r="T61" s="42" t="s">
        <v>115</v>
      </c>
      <c r="U61" s="42" t="s">
        <v>279</v>
      </c>
    </row>
    <row r="62" spans="2:21">
      <c r="B62" s="42" t="s">
        <v>323</v>
      </c>
      <c r="C62" s="42" t="s">
        <v>235</v>
      </c>
      <c r="D62" s="42" t="s">
        <v>324</v>
      </c>
      <c r="E62">
        <v>2020</v>
      </c>
      <c r="F62">
        <v>1</v>
      </c>
      <c r="G62">
        <v>0.1</v>
      </c>
      <c r="H62">
        <v>400</v>
      </c>
      <c r="I62">
        <v>20</v>
      </c>
      <c r="J62">
        <f t="shared" si="0"/>
        <v>400</v>
      </c>
      <c r="K62">
        <f t="shared" si="1"/>
        <v>20</v>
      </c>
      <c r="L62">
        <v>15</v>
      </c>
      <c r="M62" s="43">
        <v>31.54</v>
      </c>
      <c r="R62" s="42" t="s">
        <v>323</v>
      </c>
      <c r="T62" s="42" t="s">
        <v>115</v>
      </c>
      <c r="U62" s="42" t="s">
        <v>116</v>
      </c>
    </row>
    <row r="63" spans="2:21">
      <c r="B63" s="42" t="s">
        <v>325</v>
      </c>
      <c r="C63" s="42" t="s">
        <v>278</v>
      </c>
      <c r="D63" s="42" t="s">
        <v>324</v>
      </c>
      <c r="E63">
        <v>2020</v>
      </c>
      <c r="F63">
        <v>1</v>
      </c>
      <c r="G63">
        <v>0.1</v>
      </c>
      <c r="H63">
        <v>400</v>
      </c>
      <c r="I63">
        <v>20</v>
      </c>
      <c r="J63">
        <f t="shared" si="0"/>
        <v>400</v>
      </c>
      <c r="K63">
        <f t="shared" si="1"/>
        <v>20</v>
      </c>
      <c r="L63">
        <v>15</v>
      </c>
      <c r="M63" s="43">
        <v>1</v>
      </c>
      <c r="R63" s="42" t="s">
        <v>325</v>
      </c>
      <c r="T63" s="42" t="s">
        <v>115</v>
      </c>
      <c r="U63" s="42" t="s">
        <v>279</v>
      </c>
    </row>
    <row r="64" spans="2:21">
      <c r="B64" s="42" t="s">
        <v>326</v>
      </c>
      <c r="C64" s="42" t="s">
        <v>281</v>
      </c>
      <c r="D64" s="42" t="s">
        <v>324</v>
      </c>
      <c r="E64">
        <v>2020</v>
      </c>
      <c r="F64">
        <v>1</v>
      </c>
      <c r="G64">
        <v>0.1</v>
      </c>
      <c r="H64">
        <v>400</v>
      </c>
      <c r="I64">
        <v>20</v>
      </c>
      <c r="J64">
        <f t="shared" si="0"/>
        <v>400</v>
      </c>
      <c r="K64">
        <f t="shared" si="1"/>
        <v>20</v>
      </c>
      <c r="L64">
        <v>15</v>
      </c>
      <c r="M64" s="43">
        <v>1</v>
      </c>
      <c r="R64" s="42" t="s">
        <v>326</v>
      </c>
      <c r="T64" s="42" t="s">
        <v>115</v>
      </c>
      <c r="U64" s="42" t="s">
        <v>279</v>
      </c>
    </row>
    <row r="65" spans="2:21">
      <c r="B65" s="42" t="s">
        <v>327</v>
      </c>
      <c r="C65" s="42" t="s">
        <v>283</v>
      </c>
      <c r="D65" s="42" t="s">
        <v>324</v>
      </c>
      <c r="E65">
        <v>2020</v>
      </c>
      <c r="F65">
        <v>1</v>
      </c>
      <c r="G65">
        <v>0.1</v>
      </c>
      <c r="H65">
        <v>400</v>
      </c>
      <c r="I65">
        <v>20</v>
      </c>
      <c r="J65">
        <f t="shared" si="0"/>
        <v>400</v>
      </c>
      <c r="K65">
        <f t="shared" si="1"/>
        <v>20</v>
      </c>
      <c r="L65">
        <v>15</v>
      </c>
      <c r="M65" s="43">
        <v>1</v>
      </c>
      <c r="R65" s="42" t="s">
        <v>327</v>
      </c>
      <c r="T65" s="42" t="s">
        <v>115</v>
      </c>
      <c r="U65" s="42" t="s">
        <v>279</v>
      </c>
    </row>
    <row r="66" spans="2:21">
      <c r="B66" s="42" t="s">
        <v>328</v>
      </c>
      <c r="C66" s="42" t="s">
        <v>285</v>
      </c>
      <c r="D66" s="42" t="s">
        <v>324</v>
      </c>
      <c r="E66">
        <v>2020</v>
      </c>
      <c r="F66">
        <v>1</v>
      </c>
      <c r="G66">
        <v>0.1</v>
      </c>
      <c r="H66">
        <v>400</v>
      </c>
      <c r="I66">
        <v>20</v>
      </c>
      <c r="J66">
        <f t="shared" si="0"/>
        <v>400</v>
      </c>
      <c r="K66">
        <f t="shared" si="1"/>
        <v>20</v>
      </c>
      <c r="L66">
        <v>15</v>
      </c>
      <c r="M66" s="43">
        <v>1</v>
      </c>
      <c r="R66" s="42" t="s">
        <v>328</v>
      </c>
      <c r="T66" s="42" t="s">
        <v>115</v>
      </c>
      <c r="U66" s="42" t="s">
        <v>279</v>
      </c>
    </row>
    <row r="67" spans="2:21">
      <c r="B67" s="42" t="s">
        <v>329</v>
      </c>
      <c r="C67" s="42" t="s">
        <v>287</v>
      </c>
      <c r="D67" s="42" t="s">
        <v>324</v>
      </c>
      <c r="E67">
        <v>2020</v>
      </c>
      <c r="F67">
        <v>1</v>
      </c>
      <c r="G67">
        <v>0.1</v>
      </c>
      <c r="H67">
        <v>400</v>
      </c>
      <c r="I67">
        <v>20</v>
      </c>
      <c r="J67">
        <f t="shared" si="0"/>
        <v>400</v>
      </c>
      <c r="K67">
        <f t="shared" si="1"/>
        <v>20</v>
      </c>
      <c r="L67">
        <v>15</v>
      </c>
      <c r="M67" s="43">
        <v>1</v>
      </c>
      <c r="R67" s="42" t="s">
        <v>329</v>
      </c>
      <c r="T67" s="42" t="s">
        <v>115</v>
      </c>
      <c r="U67" s="42" t="s">
        <v>279</v>
      </c>
    </row>
    <row r="68" spans="2:21">
      <c r="B68" s="42" t="s">
        <v>330</v>
      </c>
      <c r="C68" s="42" t="s">
        <v>235</v>
      </c>
      <c r="D68" s="42" t="s">
        <v>331</v>
      </c>
      <c r="E68">
        <v>2020</v>
      </c>
      <c r="F68">
        <v>1</v>
      </c>
      <c r="G68">
        <v>0.1</v>
      </c>
      <c r="H68">
        <v>400</v>
      </c>
      <c r="I68">
        <v>20</v>
      </c>
      <c r="J68">
        <f t="shared" si="0"/>
        <v>400</v>
      </c>
      <c r="K68">
        <f t="shared" si="1"/>
        <v>20</v>
      </c>
      <c r="L68">
        <v>15</v>
      </c>
      <c r="M68" s="43">
        <v>31.54</v>
      </c>
      <c r="R68" s="42" t="s">
        <v>330</v>
      </c>
      <c r="T68" s="42" t="s">
        <v>115</v>
      </c>
      <c r="U68" s="42" t="s">
        <v>116</v>
      </c>
    </row>
    <row r="69" spans="2:21">
      <c r="B69" s="42" t="s">
        <v>332</v>
      </c>
      <c r="C69" s="42" t="s">
        <v>278</v>
      </c>
      <c r="D69" s="42" t="s">
        <v>331</v>
      </c>
      <c r="E69">
        <v>2020</v>
      </c>
      <c r="F69">
        <v>1</v>
      </c>
      <c r="G69">
        <v>0.1</v>
      </c>
      <c r="H69">
        <v>400</v>
      </c>
      <c r="I69">
        <v>20</v>
      </c>
      <c r="J69">
        <f t="shared" si="0"/>
        <v>400</v>
      </c>
      <c r="K69">
        <f t="shared" si="1"/>
        <v>20</v>
      </c>
      <c r="L69">
        <v>15</v>
      </c>
      <c r="M69" s="43">
        <v>1</v>
      </c>
      <c r="R69" s="42" t="s">
        <v>332</v>
      </c>
      <c r="T69" s="42" t="s">
        <v>115</v>
      </c>
      <c r="U69" s="42" t="s">
        <v>279</v>
      </c>
    </row>
    <row r="70" spans="2:21">
      <c r="B70" s="42" t="s">
        <v>333</v>
      </c>
      <c r="C70" s="42" t="s">
        <v>281</v>
      </c>
      <c r="D70" s="42" t="s">
        <v>331</v>
      </c>
      <c r="E70">
        <v>2020</v>
      </c>
      <c r="F70">
        <v>1</v>
      </c>
      <c r="G70">
        <v>0.1</v>
      </c>
      <c r="H70">
        <v>400</v>
      </c>
      <c r="I70">
        <v>20</v>
      </c>
      <c r="J70">
        <f t="shared" si="0"/>
        <v>400</v>
      </c>
      <c r="K70">
        <f t="shared" si="1"/>
        <v>20</v>
      </c>
      <c r="L70">
        <v>15</v>
      </c>
      <c r="M70" s="43">
        <v>1</v>
      </c>
      <c r="R70" s="42" t="s">
        <v>333</v>
      </c>
      <c r="T70" s="42" t="s">
        <v>115</v>
      </c>
      <c r="U70" s="42" t="s">
        <v>279</v>
      </c>
    </row>
    <row r="71" spans="2:21">
      <c r="B71" s="42" t="s">
        <v>334</v>
      </c>
      <c r="C71" s="42" t="s">
        <v>283</v>
      </c>
      <c r="D71" s="42" t="s">
        <v>331</v>
      </c>
      <c r="E71">
        <v>2020</v>
      </c>
      <c r="F71">
        <v>1</v>
      </c>
      <c r="G71">
        <v>0.1</v>
      </c>
      <c r="H71">
        <v>400</v>
      </c>
      <c r="I71">
        <v>20</v>
      </c>
      <c r="J71">
        <f t="shared" ref="J71:J134" si="2">H71</f>
        <v>400</v>
      </c>
      <c r="K71">
        <f t="shared" ref="K71:K134" si="3">I71</f>
        <v>20</v>
      </c>
      <c r="L71">
        <v>15</v>
      </c>
      <c r="M71" s="43">
        <v>1</v>
      </c>
      <c r="R71" s="42" t="s">
        <v>334</v>
      </c>
      <c r="T71" s="42" t="s">
        <v>115</v>
      </c>
      <c r="U71" s="42" t="s">
        <v>279</v>
      </c>
    </row>
    <row r="72" spans="2:21">
      <c r="B72" s="42" t="s">
        <v>335</v>
      </c>
      <c r="C72" s="42" t="s">
        <v>285</v>
      </c>
      <c r="D72" s="42" t="s">
        <v>331</v>
      </c>
      <c r="E72">
        <v>2020</v>
      </c>
      <c r="F72">
        <v>1</v>
      </c>
      <c r="G72">
        <v>0.1</v>
      </c>
      <c r="H72">
        <v>400</v>
      </c>
      <c r="I72">
        <v>20</v>
      </c>
      <c r="J72">
        <f t="shared" si="2"/>
        <v>400</v>
      </c>
      <c r="K72">
        <f t="shared" si="3"/>
        <v>20</v>
      </c>
      <c r="L72">
        <v>15</v>
      </c>
      <c r="M72" s="43">
        <v>1</v>
      </c>
      <c r="R72" s="42" t="s">
        <v>335</v>
      </c>
      <c r="T72" s="42" t="s">
        <v>115</v>
      </c>
      <c r="U72" s="42" t="s">
        <v>279</v>
      </c>
    </row>
    <row r="73" spans="2:21">
      <c r="B73" s="42" t="s">
        <v>336</v>
      </c>
      <c r="C73" s="42" t="s">
        <v>287</v>
      </c>
      <c r="D73" s="42" t="s">
        <v>331</v>
      </c>
      <c r="E73">
        <v>2020</v>
      </c>
      <c r="F73">
        <v>1</v>
      </c>
      <c r="G73">
        <v>0.1</v>
      </c>
      <c r="H73">
        <v>400</v>
      </c>
      <c r="I73">
        <v>20</v>
      </c>
      <c r="J73">
        <f t="shared" si="2"/>
        <v>400</v>
      </c>
      <c r="K73">
        <f t="shared" si="3"/>
        <v>20</v>
      </c>
      <c r="L73">
        <v>15</v>
      </c>
      <c r="M73" s="43">
        <v>1</v>
      </c>
      <c r="R73" s="42" t="s">
        <v>336</v>
      </c>
      <c r="T73" s="42" t="s">
        <v>115</v>
      </c>
      <c r="U73" s="42" t="s">
        <v>279</v>
      </c>
    </row>
    <row r="74" spans="2:21">
      <c r="B74" s="42" t="s">
        <v>337</v>
      </c>
      <c r="C74" s="42" t="s">
        <v>235</v>
      </c>
      <c r="D74" s="42" t="s">
        <v>338</v>
      </c>
      <c r="E74">
        <v>2020</v>
      </c>
      <c r="F74">
        <v>1</v>
      </c>
      <c r="G74">
        <v>0.1</v>
      </c>
      <c r="H74">
        <v>400</v>
      </c>
      <c r="I74">
        <v>20</v>
      </c>
      <c r="J74">
        <f t="shared" si="2"/>
        <v>400</v>
      </c>
      <c r="K74">
        <f t="shared" si="3"/>
        <v>20</v>
      </c>
      <c r="L74">
        <v>15</v>
      </c>
      <c r="M74" s="43">
        <v>31.54</v>
      </c>
      <c r="R74" s="42" t="s">
        <v>337</v>
      </c>
      <c r="T74" s="42" t="s">
        <v>115</v>
      </c>
      <c r="U74" s="42" t="s">
        <v>116</v>
      </c>
    </row>
    <row r="75" spans="2:21">
      <c r="B75" s="42" t="s">
        <v>339</v>
      </c>
      <c r="C75" s="42" t="s">
        <v>278</v>
      </c>
      <c r="D75" s="42" t="s">
        <v>338</v>
      </c>
      <c r="E75">
        <v>2020</v>
      </c>
      <c r="F75">
        <v>1</v>
      </c>
      <c r="G75">
        <v>0.1</v>
      </c>
      <c r="H75">
        <v>400</v>
      </c>
      <c r="I75">
        <v>20</v>
      </c>
      <c r="J75">
        <f t="shared" si="2"/>
        <v>400</v>
      </c>
      <c r="K75">
        <f t="shared" si="3"/>
        <v>20</v>
      </c>
      <c r="L75">
        <v>15</v>
      </c>
      <c r="M75" s="43">
        <v>1</v>
      </c>
      <c r="R75" s="42" t="s">
        <v>339</v>
      </c>
      <c r="T75" s="42" t="s">
        <v>115</v>
      </c>
      <c r="U75" s="42" t="s">
        <v>279</v>
      </c>
    </row>
    <row r="76" spans="2:21">
      <c r="B76" s="42" t="s">
        <v>340</v>
      </c>
      <c r="C76" s="42" t="s">
        <v>281</v>
      </c>
      <c r="D76" s="42" t="s">
        <v>338</v>
      </c>
      <c r="E76">
        <v>2020</v>
      </c>
      <c r="F76">
        <v>1</v>
      </c>
      <c r="G76">
        <v>0.1</v>
      </c>
      <c r="H76">
        <v>400</v>
      </c>
      <c r="I76">
        <v>20</v>
      </c>
      <c r="J76">
        <f t="shared" si="2"/>
        <v>400</v>
      </c>
      <c r="K76">
        <f t="shared" si="3"/>
        <v>20</v>
      </c>
      <c r="L76">
        <v>15</v>
      </c>
      <c r="M76" s="43">
        <v>1</v>
      </c>
      <c r="R76" s="42" t="s">
        <v>340</v>
      </c>
      <c r="T76" s="42" t="s">
        <v>115</v>
      </c>
      <c r="U76" s="42" t="s">
        <v>279</v>
      </c>
    </row>
    <row r="77" spans="2:21">
      <c r="B77" s="42" t="s">
        <v>341</v>
      </c>
      <c r="C77" s="42" t="s">
        <v>283</v>
      </c>
      <c r="D77" s="42" t="s">
        <v>338</v>
      </c>
      <c r="E77">
        <v>2020</v>
      </c>
      <c r="F77">
        <v>1</v>
      </c>
      <c r="G77">
        <v>0.1</v>
      </c>
      <c r="H77">
        <v>400</v>
      </c>
      <c r="I77">
        <v>20</v>
      </c>
      <c r="J77">
        <f t="shared" si="2"/>
        <v>400</v>
      </c>
      <c r="K77">
        <f t="shared" si="3"/>
        <v>20</v>
      </c>
      <c r="L77">
        <v>15</v>
      </c>
      <c r="M77" s="43">
        <v>1</v>
      </c>
      <c r="R77" s="42" t="s">
        <v>341</v>
      </c>
      <c r="T77" s="42" t="s">
        <v>115</v>
      </c>
      <c r="U77" s="42" t="s">
        <v>279</v>
      </c>
    </row>
    <row r="78" spans="2:21">
      <c r="B78" s="42" t="s">
        <v>342</v>
      </c>
      <c r="C78" s="42" t="s">
        <v>285</v>
      </c>
      <c r="D78" s="42" t="s">
        <v>338</v>
      </c>
      <c r="E78">
        <v>2020</v>
      </c>
      <c r="F78">
        <v>1</v>
      </c>
      <c r="G78">
        <v>0.1</v>
      </c>
      <c r="H78">
        <v>400</v>
      </c>
      <c r="I78">
        <v>20</v>
      </c>
      <c r="J78">
        <f t="shared" si="2"/>
        <v>400</v>
      </c>
      <c r="K78">
        <f t="shared" si="3"/>
        <v>20</v>
      </c>
      <c r="L78">
        <v>15</v>
      </c>
      <c r="M78" s="43">
        <v>1</v>
      </c>
      <c r="R78" s="42" t="s">
        <v>342</v>
      </c>
      <c r="T78" s="42" t="s">
        <v>115</v>
      </c>
      <c r="U78" s="42" t="s">
        <v>279</v>
      </c>
    </row>
    <row r="79" spans="2:21">
      <c r="B79" s="42" t="s">
        <v>343</v>
      </c>
      <c r="C79" s="42" t="s">
        <v>287</v>
      </c>
      <c r="D79" s="42" t="s">
        <v>338</v>
      </c>
      <c r="E79">
        <v>2020</v>
      </c>
      <c r="F79">
        <v>1</v>
      </c>
      <c r="G79">
        <v>0.1</v>
      </c>
      <c r="H79">
        <v>400</v>
      </c>
      <c r="I79">
        <v>20</v>
      </c>
      <c r="J79">
        <f t="shared" si="2"/>
        <v>400</v>
      </c>
      <c r="K79">
        <f t="shared" si="3"/>
        <v>20</v>
      </c>
      <c r="L79">
        <v>15</v>
      </c>
      <c r="M79" s="43">
        <v>1</v>
      </c>
      <c r="R79" s="42" t="s">
        <v>343</v>
      </c>
      <c r="T79" s="42" t="s">
        <v>115</v>
      </c>
      <c r="U79" s="42" t="s">
        <v>279</v>
      </c>
    </row>
    <row r="80" spans="2:21">
      <c r="B80" s="42" t="s">
        <v>344</v>
      </c>
      <c r="C80" s="42" t="s">
        <v>235</v>
      </c>
      <c r="D80" s="42" t="s">
        <v>345</v>
      </c>
      <c r="E80">
        <v>2020</v>
      </c>
      <c r="F80">
        <v>1</v>
      </c>
      <c r="G80">
        <v>0.1</v>
      </c>
      <c r="H80">
        <v>400</v>
      </c>
      <c r="I80">
        <v>20</v>
      </c>
      <c r="J80">
        <f t="shared" si="2"/>
        <v>400</v>
      </c>
      <c r="K80">
        <f t="shared" si="3"/>
        <v>20</v>
      </c>
      <c r="L80">
        <v>15</v>
      </c>
      <c r="M80" s="43">
        <v>31.54</v>
      </c>
      <c r="R80" s="42" t="s">
        <v>344</v>
      </c>
      <c r="T80" s="42" t="s">
        <v>115</v>
      </c>
      <c r="U80" s="42" t="s">
        <v>116</v>
      </c>
    </row>
    <row r="81" spans="2:21">
      <c r="B81" s="42" t="s">
        <v>346</v>
      </c>
      <c r="C81" s="42" t="s">
        <v>278</v>
      </c>
      <c r="D81" s="42" t="s">
        <v>345</v>
      </c>
      <c r="E81">
        <v>2020</v>
      </c>
      <c r="F81">
        <v>1</v>
      </c>
      <c r="G81">
        <v>0.1</v>
      </c>
      <c r="H81">
        <v>400</v>
      </c>
      <c r="I81">
        <v>20</v>
      </c>
      <c r="J81">
        <f t="shared" si="2"/>
        <v>400</v>
      </c>
      <c r="K81">
        <f t="shared" si="3"/>
        <v>20</v>
      </c>
      <c r="L81">
        <v>15</v>
      </c>
      <c r="M81" s="43">
        <v>1</v>
      </c>
      <c r="R81" s="42" t="s">
        <v>346</v>
      </c>
      <c r="T81" s="42" t="s">
        <v>115</v>
      </c>
      <c r="U81" s="42" t="s">
        <v>279</v>
      </c>
    </row>
    <row r="82" spans="2:21">
      <c r="B82" s="42" t="s">
        <v>347</v>
      </c>
      <c r="C82" s="42" t="s">
        <v>281</v>
      </c>
      <c r="D82" s="42" t="s">
        <v>345</v>
      </c>
      <c r="E82">
        <v>2020</v>
      </c>
      <c r="F82">
        <v>1</v>
      </c>
      <c r="G82">
        <v>0.1</v>
      </c>
      <c r="H82">
        <v>400</v>
      </c>
      <c r="I82">
        <v>20</v>
      </c>
      <c r="J82">
        <f t="shared" si="2"/>
        <v>400</v>
      </c>
      <c r="K82">
        <f t="shared" si="3"/>
        <v>20</v>
      </c>
      <c r="L82">
        <v>15</v>
      </c>
      <c r="M82" s="43">
        <v>1</v>
      </c>
      <c r="R82" s="42" t="s">
        <v>347</v>
      </c>
      <c r="T82" s="42" t="s">
        <v>115</v>
      </c>
      <c r="U82" s="42" t="s">
        <v>279</v>
      </c>
    </row>
    <row r="83" spans="2:21">
      <c r="B83" s="42" t="s">
        <v>348</v>
      </c>
      <c r="C83" s="42" t="s">
        <v>283</v>
      </c>
      <c r="D83" s="42" t="s">
        <v>345</v>
      </c>
      <c r="E83">
        <v>2020</v>
      </c>
      <c r="F83">
        <v>1</v>
      </c>
      <c r="G83">
        <v>0.1</v>
      </c>
      <c r="H83">
        <v>400</v>
      </c>
      <c r="I83">
        <v>20</v>
      </c>
      <c r="J83">
        <f t="shared" si="2"/>
        <v>400</v>
      </c>
      <c r="K83">
        <f t="shared" si="3"/>
        <v>20</v>
      </c>
      <c r="L83">
        <v>15</v>
      </c>
      <c r="M83" s="43">
        <v>1</v>
      </c>
      <c r="R83" s="42" t="s">
        <v>348</v>
      </c>
      <c r="T83" s="42" t="s">
        <v>115</v>
      </c>
      <c r="U83" s="42" t="s">
        <v>279</v>
      </c>
    </row>
    <row r="84" spans="2:21">
      <c r="B84" s="42" t="s">
        <v>349</v>
      </c>
      <c r="C84" s="42" t="s">
        <v>285</v>
      </c>
      <c r="D84" s="42" t="s">
        <v>345</v>
      </c>
      <c r="E84">
        <v>2020</v>
      </c>
      <c r="F84">
        <v>1</v>
      </c>
      <c r="G84">
        <v>0.1</v>
      </c>
      <c r="H84">
        <v>400</v>
      </c>
      <c r="I84">
        <v>20</v>
      </c>
      <c r="J84">
        <f t="shared" si="2"/>
        <v>400</v>
      </c>
      <c r="K84">
        <f t="shared" si="3"/>
        <v>20</v>
      </c>
      <c r="L84">
        <v>15</v>
      </c>
      <c r="M84" s="43">
        <v>1</v>
      </c>
      <c r="R84" s="42" t="s">
        <v>349</v>
      </c>
      <c r="T84" s="42" t="s">
        <v>115</v>
      </c>
      <c r="U84" s="42" t="s">
        <v>279</v>
      </c>
    </row>
    <row r="85" spans="2:21">
      <c r="B85" s="42" t="s">
        <v>350</v>
      </c>
      <c r="C85" s="42" t="s">
        <v>287</v>
      </c>
      <c r="D85" s="42" t="s">
        <v>345</v>
      </c>
      <c r="E85">
        <v>2020</v>
      </c>
      <c r="F85">
        <v>1</v>
      </c>
      <c r="G85">
        <v>0.1</v>
      </c>
      <c r="H85">
        <v>400</v>
      </c>
      <c r="I85">
        <v>20</v>
      </c>
      <c r="J85">
        <f t="shared" si="2"/>
        <v>400</v>
      </c>
      <c r="K85">
        <f t="shared" si="3"/>
        <v>20</v>
      </c>
      <c r="L85">
        <v>15</v>
      </c>
      <c r="M85" s="43">
        <v>1</v>
      </c>
      <c r="R85" s="42" t="s">
        <v>350</v>
      </c>
      <c r="T85" s="42" t="s">
        <v>115</v>
      </c>
      <c r="U85" s="42" t="s">
        <v>279</v>
      </c>
    </row>
    <row r="86" spans="2:21">
      <c r="B86" s="42" t="s">
        <v>351</v>
      </c>
      <c r="C86" s="42" t="s">
        <v>235</v>
      </c>
      <c r="D86" s="42" t="s">
        <v>352</v>
      </c>
      <c r="E86">
        <v>2020</v>
      </c>
      <c r="F86">
        <v>1</v>
      </c>
      <c r="G86">
        <v>0.1</v>
      </c>
      <c r="H86">
        <v>400</v>
      </c>
      <c r="I86">
        <v>20</v>
      </c>
      <c r="J86">
        <f t="shared" si="2"/>
        <v>400</v>
      </c>
      <c r="K86">
        <f t="shared" si="3"/>
        <v>20</v>
      </c>
      <c r="L86">
        <v>15</v>
      </c>
      <c r="M86" s="43">
        <v>31.54</v>
      </c>
      <c r="R86" s="42" t="s">
        <v>351</v>
      </c>
      <c r="T86" s="42" t="s">
        <v>115</v>
      </c>
      <c r="U86" s="42" t="s">
        <v>116</v>
      </c>
    </row>
    <row r="87" spans="2:21">
      <c r="B87" s="42" t="s">
        <v>353</v>
      </c>
      <c r="C87" s="42" t="s">
        <v>278</v>
      </c>
      <c r="D87" s="42" t="s">
        <v>352</v>
      </c>
      <c r="E87">
        <v>2020</v>
      </c>
      <c r="F87">
        <v>1</v>
      </c>
      <c r="G87">
        <v>0.1</v>
      </c>
      <c r="H87">
        <v>400</v>
      </c>
      <c r="I87">
        <v>20</v>
      </c>
      <c r="J87">
        <f t="shared" si="2"/>
        <v>400</v>
      </c>
      <c r="K87">
        <f t="shared" si="3"/>
        <v>20</v>
      </c>
      <c r="L87">
        <v>15</v>
      </c>
      <c r="M87" s="43">
        <v>1</v>
      </c>
      <c r="R87" s="42" t="s">
        <v>353</v>
      </c>
      <c r="T87" s="42" t="s">
        <v>115</v>
      </c>
      <c r="U87" s="42" t="s">
        <v>279</v>
      </c>
    </row>
    <row r="88" spans="2:21">
      <c r="B88" s="42" t="s">
        <v>354</v>
      </c>
      <c r="C88" s="42" t="s">
        <v>281</v>
      </c>
      <c r="D88" s="42" t="s">
        <v>352</v>
      </c>
      <c r="E88">
        <v>2020</v>
      </c>
      <c r="F88">
        <v>1</v>
      </c>
      <c r="G88">
        <v>0.1</v>
      </c>
      <c r="H88">
        <v>400</v>
      </c>
      <c r="I88">
        <v>20</v>
      </c>
      <c r="J88">
        <f t="shared" si="2"/>
        <v>400</v>
      </c>
      <c r="K88">
        <f t="shared" si="3"/>
        <v>20</v>
      </c>
      <c r="L88">
        <v>15</v>
      </c>
      <c r="M88" s="43">
        <v>1</v>
      </c>
      <c r="R88" s="42" t="s">
        <v>354</v>
      </c>
      <c r="T88" s="42" t="s">
        <v>115</v>
      </c>
      <c r="U88" s="42" t="s">
        <v>279</v>
      </c>
    </row>
    <row r="89" spans="2:21">
      <c r="B89" s="42" t="s">
        <v>355</v>
      </c>
      <c r="C89" s="42" t="s">
        <v>283</v>
      </c>
      <c r="D89" s="42" t="s">
        <v>352</v>
      </c>
      <c r="E89">
        <v>2020</v>
      </c>
      <c r="F89">
        <v>1</v>
      </c>
      <c r="G89">
        <v>0.1</v>
      </c>
      <c r="H89">
        <v>400</v>
      </c>
      <c r="I89">
        <v>20</v>
      </c>
      <c r="J89">
        <f t="shared" si="2"/>
        <v>400</v>
      </c>
      <c r="K89">
        <f t="shared" si="3"/>
        <v>20</v>
      </c>
      <c r="L89">
        <v>15</v>
      </c>
      <c r="M89" s="43">
        <v>1</v>
      </c>
      <c r="R89" s="42" t="s">
        <v>355</v>
      </c>
      <c r="T89" s="42" t="s">
        <v>115</v>
      </c>
      <c r="U89" s="42" t="s">
        <v>279</v>
      </c>
    </row>
    <row r="90" spans="2:21">
      <c r="B90" s="42" t="s">
        <v>356</v>
      </c>
      <c r="C90" s="42" t="s">
        <v>285</v>
      </c>
      <c r="D90" s="42" t="s">
        <v>352</v>
      </c>
      <c r="E90">
        <v>2020</v>
      </c>
      <c r="F90">
        <v>1</v>
      </c>
      <c r="G90">
        <v>0.1</v>
      </c>
      <c r="H90">
        <v>400</v>
      </c>
      <c r="I90">
        <v>20</v>
      </c>
      <c r="J90">
        <f t="shared" si="2"/>
        <v>400</v>
      </c>
      <c r="K90">
        <f t="shared" si="3"/>
        <v>20</v>
      </c>
      <c r="L90">
        <v>15</v>
      </c>
      <c r="M90" s="43">
        <v>1</v>
      </c>
      <c r="R90" s="42" t="s">
        <v>356</v>
      </c>
      <c r="T90" s="42" t="s">
        <v>115</v>
      </c>
      <c r="U90" s="42" t="s">
        <v>279</v>
      </c>
    </row>
    <row r="91" spans="2:21">
      <c r="B91" s="42" t="s">
        <v>357</v>
      </c>
      <c r="C91" s="42" t="s">
        <v>287</v>
      </c>
      <c r="D91" s="42" t="s">
        <v>352</v>
      </c>
      <c r="E91">
        <v>2020</v>
      </c>
      <c r="F91">
        <v>1</v>
      </c>
      <c r="G91">
        <v>0.1</v>
      </c>
      <c r="H91">
        <v>400</v>
      </c>
      <c r="I91">
        <v>20</v>
      </c>
      <c r="J91">
        <f t="shared" si="2"/>
        <v>400</v>
      </c>
      <c r="K91">
        <f t="shared" si="3"/>
        <v>20</v>
      </c>
      <c r="L91">
        <v>15</v>
      </c>
      <c r="M91" s="43">
        <v>1</v>
      </c>
      <c r="R91" s="42" t="s">
        <v>357</v>
      </c>
      <c r="T91" s="42" t="s">
        <v>115</v>
      </c>
      <c r="U91" s="42" t="s">
        <v>279</v>
      </c>
    </row>
    <row r="92" spans="2:21">
      <c r="B92" s="42" t="s">
        <v>358</v>
      </c>
      <c r="C92" s="42" t="s">
        <v>235</v>
      </c>
      <c r="D92" s="42" t="s">
        <v>359</v>
      </c>
      <c r="E92">
        <v>2020</v>
      </c>
      <c r="F92">
        <v>1</v>
      </c>
      <c r="G92">
        <v>0.1</v>
      </c>
      <c r="H92">
        <v>400</v>
      </c>
      <c r="I92">
        <v>20</v>
      </c>
      <c r="J92">
        <f t="shared" si="2"/>
        <v>400</v>
      </c>
      <c r="K92">
        <f t="shared" si="3"/>
        <v>20</v>
      </c>
      <c r="L92">
        <v>15</v>
      </c>
      <c r="M92" s="43">
        <v>31.54</v>
      </c>
      <c r="R92" s="42" t="s">
        <v>358</v>
      </c>
      <c r="T92" s="42" t="s">
        <v>115</v>
      </c>
      <c r="U92" s="42" t="s">
        <v>116</v>
      </c>
    </row>
    <row r="93" spans="2:21">
      <c r="B93" s="42" t="s">
        <v>360</v>
      </c>
      <c r="C93" s="42" t="s">
        <v>278</v>
      </c>
      <c r="D93" s="42" t="s">
        <v>359</v>
      </c>
      <c r="E93">
        <v>2020</v>
      </c>
      <c r="F93">
        <v>1</v>
      </c>
      <c r="G93">
        <v>0.1</v>
      </c>
      <c r="H93">
        <v>400</v>
      </c>
      <c r="I93">
        <v>20</v>
      </c>
      <c r="J93">
        <f t="shared" si="2"/>
        <v>400</v>
      </c>
      <c r="K93">
        <f t="shared" si="3"/>
        <v>20</v>
      </c>
      <c r="L93">
        <v>15</v>
      </c>
      <c r="M93" s="43">
        <v>1</v>
      </c>
      <c r="R93" s="42" t="s">
        <v>360</v>
      </c>
      <c r="T93" s="42" t="s">
        <v>115</v>
      </c>
      <c r="U93" s="42" t="s">
        <v>279</v>
      </c>
    </row>
    <row r="94" spans="2:21">
      <c r="B94" s="42" t="s">
        <v>361</v>
      </c>
      <c r="C94" s="42" t="s">
        <v>281</v>
      </c>
      <c r="D94" s="42" t="s">
        <v>359</v>
      </c>
      <c r="E94">
        <v>2020</v>
      </c>
      <c r="F94">
        <v>1</v>
      </c>
      <c r="G94">
        <v>0.1</v>
      </c>
      <c r="H94">
        <v>400</v>
      </c>
      <c r="I94">
        <v>20</v>
      </c>
      <c r="J94">
        <f t="shared" si="2"/>
        <v>400</v>
      </c>
      <c r="K94">
        <f t="shared" si="3"/>
        <v>20</v>
      </c>
      <c r="L94">
        <v>15</v>
      </c>
      <c r="M94" s="43">
        <v>1</v>
      </c>
      <c r="R94" s="42" t="s">
        <v>361</v>
      </c>
      <c r="T94" s="42" t="s">
        <v>115</v>
      </c>
      <c r="U94" s="42" t="s">
        <v>279</v>
      </c>
    </row>
    <row r="95" spans="2:21">
      <c r="B95" s="42" t="s">
        <v>362</v>
      </c>
      <c r="C95" s="42" t="s">
        <v>283</v>
      </c>
      <c r="D95" s="42" t="s">
        <v>359</v>
      </c>
      <c r="E95">
        <v>2020</v>
      </c>
      <c r="F95">
        <v>1</v>
      </c>
      <c r="G95">
        <v>0.1</v>
      </c>
      <c r="H95">
        <v>400</v>
      </c>
      <c r="I95">
        <v>20</v>
      </c>
      <c r="J95">
        <f t="shared" si="2"/>
        <v>400</v>
      </c>
      <c r="K95">
        <f t="shared" si="3"/>
        <v>20</v>
      </c>
      <c r="L95">
        <v>15</v>
      </c>
      <c r="M95" s="43">
        <v>1</v>
      </c>
      <c r="R95" s="42" t="s">
        <v>362</v>
      </c>
      <c r="T95" s="42" t="s">
        <v>115</v>
      </c>
      <c r="U95" s="42" t="s">
        <v>279</v>
      </c>
    </row>
    <row r="96" spans="2:21">
      <c r="B96" s="42" t="s">
        <v>363</v>
      </c>
      <c r="C96" s="42" t="s">
        <v>285</v>
      </c>
      <c r="D96" s="42" t="s">
        <v>359</v>
      </c>
      <c r="E96">
        <v>2020</v>
      </c>
      <c r="F96">
        <v>1</v>
      </c>
      <c r="G96">
        <v>0.1</v>
      </c>
      <c r="H96">
        <v>400</v>
      </c>
      <c r="I96">
        <v>20</v>
      </c>
      <c r="J96">
        <f t="shared" si="2"/>
        <v>400</v>
      </c>
      <c r="K96">
        <f t="shared" si="3"/>
        <v>20</v>
      </c>
      <c r="L96">
        <v>15</v>
      </c>
      <c r="M96" s="43">
        <v>1</v>
      </c>
      <c r="R96" s="42" t="s">
        <v>363</v>
      </c>
      <c r="T96" s="42" t="s">
        <v>115</v>
      </c>
      <c r="U96" s="42" t="s">
        <v>279</v>
      </c>
    </row>
    <row r="97" spans="2:21">
      <c r="B97" s="42" t="s">
        <v>364</v>
      </c>
      <c r="C97" s="42" t="s">
        <v>287</v>
      </c>
      <c r="D97" s="42" t="s">
        <v>359</v>
      </c>
      <c r="E97">
        <v>2020</v>
      </c>
      <c r="F97">
        <v>1</v>
      </c>
      <c r="G97">
        <v>0.1</v>
      </c>
      <c r="H97">
        <v>400</v>
      </c>
      <c r="I97">
        <v>20</v>
      </c>
      <c r="J97">
        <f t="shared" si="2"/>
        <v>400</v>
      </c>
      <c r="K97">
        <f t="shared" si="3"/>
        <v>20</v>
      </c>
      <c r="L97">
        <v>15</v>
      </c>
      <c r="M97" s="43">
        <v>1</v>
      </c>
      <c r="R97" s="42" t="s">
        <v>364</v>
      </c>
      <c r="T97" s="42" t="s">
        <v>115</v>
      </c>
      <c r="U97" s="42" t="s">
        <v>279</v>
      </c>
    </row>
    <row r="98" spans="2:21">
      <c r="B98" s="42" t="s">
        <v>365</v>
      </c>
      <c r="C98" s="42" t="s">
        <v>235</v>
      </c>
      <c r="D98" s="42" t="s">
        <v>366</v>
      </c>
      <c r="E98">
        <v>2020</v>
      </c>
      <c r="F98">
        <v>1</v>
      </c>
      <c r="G98">
        <v>0.1</v>
      </c>
      <c r="H98">
        <v>400</v>
      </c>
      <c r="I98">
        <v>20</v>
      </c>
      <c r="J98">
        <f t="shared" si="2"/>
        <v>400</v>
      </c>
      <c r="K98">
        <f t="shared" si="3"/>
        <v>20</v>
      </c>
      <c r="L98">
        <v>15</v>
      </c>
      <c r="M98" s="43">
        <v>31.54</v>
      </c>
      <c r="R98" s="42" t="s">
        <v>365</v>
      </c>
      <c r="T98" s="42" t="s">
        <v>115</v>
      </c>
      <c r="U98" s="42" t="s">
        <v>116</v>
      </c>
    </row>
    <row r="99" spans="2:21">
      <c r="B99" s="42" t="s">
        <v>367</v>
      </c>
      <c r="C99" s="42" t="s">
        <v>278</v>
      </c>
      <c r="D99" s="42" t="s">
        <v>366</v>
      </c>
      <c r="E99">
        <v>2020</v>
      </c>
      <c r="F99">
        <v>1</v>
      </c>
      <c r="G99">
        <v>0.1</v>
      </c>
      <c r="H99">
        <v>400</v>
      </c>
      <c r="I99">
        <v>20</v>
      </c>
      <c r="J99">
        <f t="shared" si="2"/>
        <v>400</v>
      </c>
      <c r="K99">
        <f t="shared" si="3"/>
        <v>20</v>
      </c>
      <c r="L99">
        <v>15</v>
      </c>
      <c r="M99" s="43">
        <v>1</v>
      </c>
      <c r="R99" s="42" t="s">
        <v>367</v>
      </c>
      <c r="T99" s="42" t="s">
        <v>115</v>
      </c>
      <c r="U99" s="42" t="s">
        <v>279</v>
      </c>
    </row>
    <row r="100" spans="2:21">
      <c r="B100" s="42" t="s">
        <v>368</v>
      </c>
      <c r="C100" s="42" t="s">
        <v>281</v>
      </c>
      <c r="D100" s="42" t="s">
        <v>366</v>
      </c>
      <c r="E100">
        <v>2020</v>
      </c>
      <c r="F100">
        <v>1</v>
      </c>
      <c r="G100">
        <v>0.1</v>
      </c>
      <c r="H100">
        <v>400</v>
      </c>
      <c r="I100">
        <v>20</v>
      </c>
      <c r="J100">
        <f t="shared" si="2"/>
        <v>400</v>
      </c>
      <c r="K100">
        <f t="shared" si="3"/>
        <v>20</v>
      </c>
      <c r="L100">
        <v>15</v>
      </c>
      <c r="M100" s="43">
        <v>1</v>
      </c>
      <c r="R100" s="42" t="s">
        <v>368</v>
      </c>
      <c r="T100" s="42" t="s">
        <v>115</v>
      </c>
      <c r="U100" s="42" t="s">
        <v>279</v>
      </c>
    </row>
    <row r="101" spans="2:21">
      <c r="B101" s="42" t="s">
        <v>369</v>
      </c>
      <c r="C101" s="42" t="s">
        <v>283</v>
      </c>
      <c r="D101" s="42" t="s">
        <v>366</v>
      </c>
      <c r="E101">
        <v>2020</v>
      </c>
      <c r="F101">
        <v>1</v>
      </c>
      <c r="G101">
        <v>0.1</v>
      </c>
      <c r="H101">
        <v>400</v>
      </c>
      <c r="I101">
        <v>20</v>
      </c>
      <c r="J101">
        <f t="shared" si="2"/>
        <v>400</v>
      </c>
      <c r="K101">
        <f t="shared" si="3"/>
        <v>20</v>
      </c>
      <c r="L101">
        <v>15</v>
      </c>
      <c r="M101" s="43">
        <v>1</v>
      </c>
      <c r="R101" s="42" t="s">
        <v>369</v>
      </c>
      <c r="T101" s="42" t="s">
        <v>115</v>
      </c>
      <c r="U101" s="42" t="s">
        <v>279</v>
      </c>
    </row>
    <row r="102" spans="2:21">
      <c r="B102" s="42" t="s">
        <v>370</v>
      </c>
      <c r="C102" s="42" t="s">
        <v>285</v>
      </c>
      <c r="D102" s="42" t="s">
        <v>366</v>
      </c>
      <c r="E102">
        <v>2020</v>
      </c>
      <c r="F102">
        <v>1</v>
      </c>
      <c r="G102">
        <v>0.1</v>
      </c>
      <c r="H102">
        <v>400</v>
      </c>
      <c r="I102">
        <v>20</v>
      </c>
      <c r="J102">
        <f t="shared" si="2"/>
        <v>400</v>
      </c>
      <c r="K102">
        <f t="shared" si="3"/>
        <v>20</v>
      </c>
      <c r="L102">
        <v>15</v>
      </c>
      <c r="M102" s="43">
        <v>1</v>
      </c>
      <c r="R102" s="42" t="s">
        <v>370</v>
      </c>
      <c r="T102" s="42" t="s">
        <v>115</v>
      </c>
      <c r="U102" s="42" t="s">
        <v>279</v>
      </c>
    </row>
    <row r="103" spans="2:21">
      <c r="B103" s="42" t="s">
        <v>371</v>
      </c>
      <c r="C103" s="42" t="s">
        <v>287</v>
      </c>
      <c r="D103" s="42" t="s">
        <v>366</v>
      </c>
      <c r="E103">
        <v>2020</v>
      </c>
      <c r="F103">
        <v>1</v>
      </c>
      <c r="G103">
        <v>0.1</v>
      </c>
      <c r="H103">
        <v>400</v>
      </c>
      <c r="I103">
        <v>20</v>
      </c>
      <c r="J103">
        <f t="shared" si="2"/>
        <v>400</v>
      </c>
      <c r="K103">
        <f t="shared" si="3"/>
        <v>20</v>
      </c>
      <c r="L103">
        <v>15</v>
      </c>
      <c r="M103" s="43">
        <v>1</v>
      </c>
      <c r="R103" s="42" t="s">
        <v>371</v>
      </c>
      <c r="T103" s="42" t="s">
        <v>115</v>
      </c>
      <c r="U103" s="42" t="s">
        <v>279</v>
      </c>
    </row>
    <row r="104" spans="2:21">
      <c r="B104" s="42" t="s">
        <v>372</v>
      </c>
      <c r="C104" s="42" t="s">
        <v>235</v>
      </c>
      <c r="D104" s="42" t="s">
        <v>373</v>
      </c>
      <c r="E104">
        <v>2020</v>
      </c>
      <c r="F104">
        <v>1</v>
      </c>
      <c r="G104">
        <v>0.1</v>
      </c>
      <c r="H104">
        <v>400</v>
      </c>
      <c r="I104">
        <v>20</v>
      </c>
      <c r="J104">
        <f t="shared" si="2"/>
        <v>400</v>
      </c>
      <c r="K104">
        <f t="shared" si="3"/>
        <v>20</v>
      </c>
      <c r="L104">
        <v>15</v>
      </c>
      <c r="M104" s="43">
        <v>31.54</v>
      </c>
      <c r="R104" s="42" t="s">
        <v>372</v>
      </c>
      <c r="T104" s="42" t="s">
        <v>115</v>
      </c>
      <c r="U104" s="42" t="s">
        <v>116</v>
      </c>
    </row>
    <row r="105" spans="2:21">
      <c r="B105" s="42" t="s">
        <v>374</v>
      </c>
      <c r="C105" s="42" t="s">
        <v>278</v>
      </c>
      <c r="D105" s="42" t="s">
        <v>373</v>
      </c>
      <c r="E105">
        <v>2020</v>
      </c>
      <c r="F105">
        <v>1</v>
      </c>
      <c r="G105">
        <v>0.1</v>
      </c>
      <c r="H105">
        <v>400</v>
      </c>
      <c r="I105">
        <v>20</v>
      </c>
      <c r="J105">
        <f t="shared" si="2"/>
        <v>400</v>
      </c>
      <c r="K105">
        <f t="shared" si="3"/>
        <v>20</v>
      </c>
      <c r="L105">
        <v>15</v>
      </c>
      <c r="M105" s="43">
        <v>1</v>
      </c>
      <c r="R105" s="42" t="s">
        <v>374</v>
      </c>
      <c r="T105" s="42" t="s">
        <v>115</v>
      </c>
      <c r="U105" s="42" t="s">
        <v>279</v>
      </c>
    </row>
    <row r="106" spans="2:21">
      <c r="B106" s="42" t="s">
        <v>375</v>
      </c>
      <c r="C106" s="42" t="s">
        <v>281</v>
      </c>
      <c r="D106" s="42" t="s">
        <v>373</v>
      </c>
      <c r="E106">
        <v>2020</v>
      </c>
      <c r="F106">
        <v>1</v>
      </c>
      <c r="G106">
        <v>0.1</v>
      </c>
      <c r="H106">
        <v>400</v>
      </c>
      <c r="I106">
        <v>20</v>
      </c>
      <c r="J106">
        <f t="shared" si="2"/>
        <v>400</v>
      </c>
      <c r="K106">
        <f t="shared" si="3"/>
        <v>20</v>
      </c>
      <c r="L106">
        <v>15</v>
      </c>
      <c r="M106" s="43">
        <v>1</v>
      </c>
      <c r="R106" s="42" t="s">
        <v>375</v>
      </c>
      <c r="T106" s="42" t="s">
        <v>115</v>
      </c>
      <c r="U106" s="42" t="s">
        <v>279</v>
      </c>
    </row>
    <row r="107" spans="2:21">
      <c r="B107" s="42" t="s">
        <v>376</v>
      </c>
      <c r="C107" s="42" t="s">
        <v>283</v>
      </c>
      <c r="D107" s="42" t="s">
        <v>373</v>
      </c>
      <c r="E107">
        <v>2020</v>
      </c>
      <c r="F107">
        <v>1</v>
      </c>
      <c r="G107">
        <v>0.1</v>
      </c>
      <c r="H107">
        <v>400</v>
      </c>
      <c r="I107">
        <v>20</v>
      </c>
      <c r="J107">
        <f t="shared" si="2"/>
        <v>400</v>
      </c>
      <c r="K107">
        <f t="shared" si="3"/>
        <v>20</v>
      </c>
      <c r="L107">
        <v>15</v>
      </c>
      <c r="M107" s="43">
        <v>1</v>
      </c>
      <c r="R107" s="42" t="s">
        <v>376</v>
      </c>
      <c r="T107" s="42" t="s">
        <v>115</v>
      </c>
      <c r="U107" s="42" t="s">
        <v>279</v>
      </c>
    </row>
    <row r="108" spans="2:21">
      <c r="B108" s="42" t="s">
        <v>377</v>
      </c>
      <c r="C108" s="42" t="s">
        <v>285</v>
      </c>
      <c r="D108" s="42" t="s">
        <v>373</v>
      </c>
      <c r="E108">
        <v>2020</v>
      </c>
      <c r="F108">
        <v>1</v>
      </c>
      <c r="G108">
        <v>0.1</v>
      </c>
      <c r="H108">
        <v>400</v>
      </c>
      <c r="I108">
        <v>20</v>
      </c>
      <c r="J108">
        <f t="shared" si="2"/>
        <v>400</v>
      </c>
      <c r="K108">
        <f t="shared" si="3"/>
        <v>20</v>
      </c>
      <c r="L108">
        <v>15</v>
      </c>
      <c r="M108" s="43">
        <v>1</v>
      </c>
      <c r="R108" s="42" t="s">
        <v>377</v>
      </c>
      <c r="T108" s="42" t="s">
        <v>115</v>
      </c>
      <c r="U108" s="42" t="s">
        <v>279</v>
      </c>
    </row>
    <row r="109" spans="2:21">
      <c r="B109" s="42" t="s">
        <v>378</v>
      </c>
      <c r="C109" s="42" t="s">
        <v>287</v>
      </c>
      <c r="D109" s="42" t="s">
        <v>373</v>
      </c>
      <c r="E109">
        <v>2020</v>
      </c>
      <c r="F109">
        <v>1</v>
      </c>
      <c r="G109">
        <v>0.1</v>
      </c>
      <c r="H109">
        <v>400</v>
      </c>
      <c r="I109">
        <v>20</v>
      </c>
      <c r="J109">
        <f t="shared" si="2"/>
        <v>400</v>
      </c>
      <c r="K109">
        <f t="shared" si="3"/>
        <v>20</v>
      </c>
      <c r="L109">
        <v>15</v>
      </c>
      <c r="M109" s="43">
        <v>1</v>
      </c>
      <c r="R109" s="42" t="s">
        <v>378</v>
      </c>
      <c r="T109" s="42" t="s">
        <v>115</v>
      </c>
      <c r="U109" s="42" t="s">
        <v>279</v>
      </c>
    </row>
    <row r="110" spans="2:21">
      <c r="B110" s="42" t="s">
        <v>379</v>
      </c>
      <c r="C110" s="42" t="s">
        <v>235</v>
      </c>
      <c r="D110" s="42" t="s">
        <v>380</v>
      </c>
      <c r="E110">
        <v>2020</v>
      </c>
      <c r="F110">
        <v>1</v>
      </c>
      <c r="G110">
        <v>0.1</v>
      </c>
      <c r="H110">
        <v>400</v>
      </c>
      <c r="I110">
        <v>20</v>
      </c>
      <c r="J110">
        <f t="shared" si="2"/>
        <v>400</v>
      </c>
      <c r="K110">
        <f t="shared" si="3"/>
        <v>20</v>
      </c>
      <c r="L110">
        <v>15</v>
      </c>
      <c r="M110" s="43">
        <v>31.54</v>
      </c>
      <c r="R110" s="42" t="s">
        <v>379</v>
      </c>
      <c r="T110" s="42" t="s">
        <v>115</v>
      </c>
      <c r="U110" s="42" t="s">
        <v>116</v>
      </c>
    </row>
    <row r="111" spans="2:21">
      <c r="B111" s="42" t="s">
        <v>381</v>
      </c>
      <c r="C111" s="42" t="s">
        <v>278</v>
      </c>
      <c r="D111" s="42" t="s">
        <v>380</v>
      </c>
      <c r="E111">
        <v>2020</v>
      </c>
      <c r="F111">
        <v>1</v>
      </c>
      <c r="G111">
        <v>0.1</v>
      </c>
      <c r="H111">
        <v>400</v>
      </c>
      <c r="I111">
        <v>20</v>
      </c>
      <c r="J111">
        <f t="shared" si="2"/>
        <v>400</v>
      </c>
      <c r="K111">
        <f t="shared" si="3"/>
        <v>20</v>
      </c>
      <c r="L111">
        <v>15</v>
      </c>
      <c r="M111" s="43">
        <v>1</v>
      </c>
      <c r="R111" s="42" t="s">
        <v>381</v>
      </c>
      <c r="T111" s="42" t="s">
        <v>115</v>
      </c>
      <c r="U111" s="42" t="s">
        <v>279</v>
      </c>
    </row>
    <row r="112" spans="2:21">
      <c r="B112" s="42" t="s">
        <v>382</v>
      </c>
      <c r="C112" s="42" t="s">
        <v>281</v>
      </c>
      <c r="D112" s="42" t="s">
        <v>380</v>
      </c>
      <c r="E112">
        <v>2020</v>
      </c>
      <c r="F112">
        <v>1</v>
      </c>
      <c r="G112">
        <v>0.1</v>
      </c>
      <c r="H112">
        <v>400</v>
      </c>
      <c r="I112">
        <v>20</v>
      </c>
      <c r="J112">
        <f t="shared" si="2"/>
        <v>400</v>
      </c>
      <c r="K112">
        <f t="shared" si="3"/>
        <v>20</v>
      </c>
      <c r="L112">
        <v>15</v>
      </c>
      <c r="M112" s="43">
        <v>1</v>
      </c>
      <c r="R112" s="42" t="s">
        <v>382</v>
      </c>
      <c r="T112" s="42" t="s">
        <v>115</v>
      </c>
      <c r="U112" s="42" t="s">
        <v>279</v>
      </c>
    </row>
    <row r="113" spans="2:21">
      <c r="B113" s="42" t="s">
        <v>383</v>
      </c>
      <c r="C113" s="42" t="s">
        <v>283</v>
      </c>
      <c r="D113" s="42" t="s">
        <v>380</v>
      </c>
      <c r="E113">
        <v>2020</v>
      </c>
      <c r="F113">
        <v>1</v>
      </c>
      <c r="G113">
        <v>0.1</v>
      </c>
      <c r="H113">
        <v>400</v>
      </c>
      <c r="I113">
        <v>20</v>
      </c>
      <c r="J113">
        <f t="shared" si="2"/>
        <v>400</v>
      </c>
      <c r="K113">
        <f t="shared" si="3"/>
        <v>20</v>
      </c>
      <c r="L113">
        <v>15</v>
      </c>
      <c r="M113" s="43">
        <v>1</v>
      </c>
      <c r="R113" s="42" t="s">
        <v>383</v>
      </c>
      <c r="T113" s="42" t="s">
        <v>115</v>
      </c>
      <c r="U113" s="42" t="s">
        <v>279</v>
      </c>
    </row>
    <row r="114" spans="2:21">
      <c r="B114" s="42" t="s">
        <v>384</v>
      </c>
      <c r="C114" s="42" t="s">
        <v>285</v>
      </c>
      <c r="D114" s="42" t="s">
        <v>380</v>
      </c>
      <c r="E114">
        <v>2020</v>
      </c>
      <c r="F114">
        <v>1</v>
      </c>
      <c r="G114">
        <v>0.1</v>
      </c>
      <c r="H114">
        <v>400</v>
      </c>
      <c r="I114">
        <v>20</v>
      </c>
      <c r="J114">
        <f t="shared" si="2"/>
        <v>400</v>
      </c>
      <c r="K114">
        <f t="shared" si="3"/>
        <v>20</v>
      </c>
      <c r="L114">
        <v>15</v>
      </c>
      <c r="M114" s="43">
        <v>1</v>
      </c>
      <c r="R114" s="42" t="s">
        <v>384</v>
      </c>
      <c r="T114" s="42" t="s">
        <v>115</v>
      </c>
      <c r="U114" s="42" t="s">
        <v>279</v>
      </c>
    </row>
    <row r="115" spans="2:21">
      <c r="B115" s="42" t="s">
        <v>385</v>
      </c>
      <c r="C115" s="42" t="s">
        <v>287</v>
      </c>
      <c r="D115" s="42" t="s">
        <v>380</v>
      </c>
      <c r="E115">
        <v>2020</v>
      </c>
      <c r="F115">
        <v>1</v>
      </c>
      <c r="G115">
        <v>0.1</v>
      </c>
      <c r="H115">
        <v>400</v>
      </c>
      <c r="I115">
        <v>20</v>
      </c>
      <c r="J115">
        <f t="shared" si="2"/>
        <v>400</v>
      </c>
      <c r="K115">
        <f t="shared" si="3"/>
        <v>20</v>
      </c>
      <c r="L115">
        <v>15</v>
      </c>
      <c r="M115" s="43">
        <v>1</v>
      </c>
      <c r="R115" s="42" t="s">
        <v>385</v>
      </c>
      <c r="T115" s="42" t="s">
        <v>115</v>
      </c>
      <c r="U115" s="42" t="s">
        <v>279</v>
      </c>
    </row>
    <row r="116" spans="2:21">
      <c r="B116" s="42" t="s">
        <v>386</v>
      </c>
      <c r="C116" s="42" t="s">
        <v>235</v>
      </c>
      <c r="D116" s="42" t="s">
        <v>387</v>
      </c>
      <c r="E116">
        <v>2020</v>
      </c>
      <c r="F116">
        <v>1</v>
      </c>
      <c r="G116">
        <v>0.1</v>
      </c>
      <c r="H116">
        <v>400</v>
      </c>
      <c r="I116">
        <v>20</v>
      </c>
      <c r="J116">
        <f t="shared" si="2"/>
        <v>400</v>
      </c>
      <c r="K116">
        <f t="shared" si="3"/>
        <v>20</v>
      </c>
      <c r="L116">
        <v>15</v>
      </c>
      <c r="M116" s="43">
        <v>31.54</v>
      </c>
      <c r="R116" s="42" t="s">
        <v>386</v>
      </c>
      <c r="T116" s="42" t="s">
        <v>115</v>
      </c>
      <c r="U116" s="42" t="s">
        <v>116</v>
      </c>
    </row>
    <row r="117" spans="2:21">
      <c r="B117" s="42" t="s">
        <v>388</v>
      </c>
      <c r="C117" s="42" t="s">
        <v>278</v>
      </c>
      <c r="D117" s="42" t="s">
        <v>387</v>
      </c>
      <c r="E117">
        <v>2020</v>
      </c>
      <c r="F117">
        <v>1</v>
      </c>
      <c r="G117">
        <v>0.1</v>
      </c>
      <c r="H117">
        <v>400</v>
      </c>
      <c r="I117">
        <v>20</v>
      </c>
      <c r="J117">
        <f t="shared" si="2"/>
        <v>400</v>
      </c>
      <c r="K117">
        <f t="shared" si="3"/>
        <v>20</v>
      </c>
      <c r="L117">
        <v>15</v>
      </c>
      <c r="M117" s="43">
        <v>1</v>
      </c>
      <c r="R117" s="42" t="s">
        <v>388</v>
      </c>
      <c r="T117" s="42" t="s">
        <v>115</v>
      </c>
      <c r="U117" s="42" t="s">
        <v>279</v>
      </c>
    </row>
    <row r="118" spans="2:21">
      <c r="B118" s="42" t="s">
        <v>389</v>
      </c>
      <c r="C118" s="42" t="s">
        <v>281</v>
      </c>
      <c r="D118" s="42" t="s">
        <v>387</v>
      </c>
      <c r="E118">
        <v>2020</v>
      </c>
      <c r="F118">
        <v>1</v>
      </c>
      <c r="G118">
        <v>0.1</v>
      </c>
      <c r="H118">
        <v>400</v>
      </c>
      <c r="I118">
        <v>20</v>
      </c>
      <c r="J118">
        <f t="shared" si="2"/>
        <v>400</v>
      </c>
      <c r="K118">
        <f t="shared" si="3"/>
        <v>20</v>
      </c>
      <c r="L118">
        <v>15</v>
      </c>
      <c r="M118" s="43">
        <v>1</v>
      </c>
      <c r="R118" s="42" t="s">
        <v>389</v>
      </c>
      <c r="T118" s="42" t="s">
        <v>115</v>
      </c>
      <c r="U118" s="42" t="s">
        <v>279</v>
      </c>
    </row>
    <row r="119" spans="2:21">
      <c r="B119" s="42" t="s">
        <v>390</v>
      </c>
      <c r="C119" s="42" t="s">
        <v>283</v>
      </c>
      <c r="D119" s="42" t="s">
        <v>387</v>
      </c>
      <c r="E119">
        <v>2020</v>
      </c>
      <c r="F119">
        <v>1</v>
      </c>
      <c r="G119">
        <v>0.1</v>
      </c>
      <c r="H119">
        <v>400</v>
      </c>
      <c r="I119">
        <v>20</v>
      </c>
      <c r="J119">
        <f t="shared" si="2"/>
        <v>400</v>
      </c>
      <c r="K119">
        <f t="shared" si="3"/>
        <v>20</v>
      </c>
      <c r="L119">
        <v>15</v>
      </c>
      <c r="M119" s="43">
        <v>1</v>
      </c>
      <c r="R119" s="42" t="s">
        <v>390</v>
      </c>
      <c r="T119" s="42" t="s">
        <v>115</v>
      </c>
      <c r="U119" s="42" t="s">
        <v>279</v>
      </c>
    </row>
    <row r="120" spans="2:21">
      <c r="B120" s="42" t="s">
        <v>391</v>
      </c>
      <c r="C120" s="42" t="s">
        <v>285</v>
      </c>
      <c r="D120" s="42" t="s">
        <v>387</v>
      </c>
      <c r="E120">
        <v>2020</v>
      </c>
      <c r="F120">
        <v>1</v>
      </c>
      <c r="G120">
        <v>0.1</v>
      </c>
      <c r="H120">
        <v>400</v>
      </c>
      <c r="I120">
        <v>20</v>
      </c>
      <c r="J120">
        <f t="shared" si="2"/>
        <v>400</v>
      </c>
      <c r="K120">
        <f t="shared" si="3"/>
        <v>20</v>
      </c>
      <c r="L120">
        <v>15</v>
      </c>
      <c r="M120" s="43">
        <v>1</v>
      </c>
      <c r="R120" s="42" t="s">
        <v>391</v>
      </c>
      <c r="T120" s="42" t="s">
        <v>115</v>
      </c>
      <c r="U120" s="42" t="s">
        <v>279</v>
      </c>
    </row>
    <row r="121" spans="2:21">
      <c r="B121" s="42" t="s">
        <v>392</v>
      </c>
      <c r="C121" s="42" t="s">
        <v>287</v>
      </c>
      <c r="D121" s="42" t="s">
        <v>387</v>
      </c>
      <c r="E121">
        <v>2020</v>
      </c>
      <c r="F121">
        <v>1</v>
      </c>
      <c r="G121">
        <v>0.1</v>
      </c>
      <c r="H121">
        <v>400</v>
      </c>
      <c r="I121">
        <v>20</v>
      </c>
      <c r="J121">
        <f t="shared" si="2"/>
        <v>400</v>
      </c>
      <c r="K121">
        <f t="shared" si="3"/>
        <v>20</v>
      </c>
      <c r="L121">
        <v>15</v>
      </c>
      <c r="M121" s="43">
        <v>1</v>
      </c>
      <c r="R121" s="42" t="s">
        <v>392</v>
      </c>
      <c r="T121" s="42" t="s">
        <v>115</v>
      </c>
      <c r="U121" s="42" t="s">
        <v>279</v>
      </c>
    </row>
    <row r="122" spans="2:21">
      <c r="B122" s="42" t="s">
        <v>393</v>
      </c>
      <c r="C122" s="42" t="s">
        <v>235</v>
      </c>
      <c r="D122" s="42" t="s">
        <v>394</v>
      </c>
      <c r="E122">
        <v>2020</v>
      </c>
      <c r="F122">
        <v>1</v>
      </c>
      <c r="G122">
        <v>0.1</v>
      </c>
      <c r="H122">
        <v>400</v>
      </c>
      <c r="I122">
        <v>20</v>
      </c>
      <c r="J122">
        <f t="shared" si="2"/>
        <v>400</v>
      </c>
      <c r="K122">
        <f t="shared" si="3"/>
        <v>20</v>
      </c>
      <c r="L122">
        <v>15</v>
      </c>
      <c r="M122" s="43">
        <v>31.54</v>
      </c>
      <c r="R122" s="42" t="s">
        <v>393</v>
      </c>
      <c r="T122" s="42" t="s">
        <v>115</v>
      </c>
      <c r="U122" s="42" t="s">
        <v>116</v>
      </c>
    </row>
    <row r="123" spans="2:21">
      <c r="B123" s="42" t="s">
        <v>395</v>
      </c>
      <c r="C123" s="42" t="s">
        <v>278</v>
      </c>
      <c r="D123" s="42" t="s">
        <v>394</v>
      </c>
      <c r="E123">
        <v>2020</v>
      </c>
      <c r="F123">
        <v>1</v>
      </c>
      <c r="G123">
        <v>0.1</v>
      </c>
      <c r="H123">
        <v>400</v>
      </c>
      <c r="I123">
        <v>20</v>
      </c>
      <c r="J123">
        <f t="shared" si="2"/>
        <v>400</v>
      </c>
      <c r="K123">
        <f t="shared" si="3"/>
        <v>20</v>
      </c>
      <c r="L123">
        <v>15</v>
      </c>
      <c r="M123" s="43">
        <v>1</v>
      </c>
      <c r="R123" s="42" t="s">
        <v>395</v>
      </c>
      <c r="T123" s="42" t="s">
        <v>115</v>
      </c>
      <c r="U123" s="42" t="s">
        <v>279</v>
      </c>
    </row>
    <row r="124" spans="2:21">
      <c r="B124" s="42" t="s">
        <v>396</v>
      </c>
      <c r="C124" s="42" t="s">
        <v>281</v>
      </c>
      <c r="D124" s="42" t="s">
        <v>394</v>
      </c>
      <c r="E124">
        <v>2020</v>
      </c>
      <c r="F124">
        <v>1</v>
      </c>
      <c r="G124">
        <v>0.1</v>
      </c>
      <c r="H124">
        <v>400</v>
      </c>
      <c r="I124">
        <v>20</v>
      </c>
      <c r="J124">
        <f t="shared" si="2"/>
        <v>400</v>
      </c>
      <c r="K124">
        <f t="shared" si="3"/>
        <v>20</v>
      </c>
      <c r="L124">
        <v>15</v>
      </c>
      <c r="M124" s="43">
        <v>1</v>
      </c>
      <c r="R124" s="42" t="s">
        <v>396</v>
      </c>
      <c r="T124" s="42" t="s">
        <v>115</v>
      </c>
      <c r="U124" s="42" t="s">
        <v>279</v>
      </c>
    </row>
    <row r="125" spans="2:21">
      <c r="B125" s="42" t="s">
        <v>397</v>
      </c>
      <c r="C125" s="42" t="s">
        <v>283</v>
      </c>
      <c r="D125" s="42" t="s">
        <v>394</v>
      </c>
      <c r="E125">
        <v>2020</v>
      </c>
      <c r="F125">
        <v>1</v>
      </c>
      <c r="G125">
        <v>0.1</v>
      </c>
      <c r="H125">
        <v>400</v>
      </c>
      <c r="I125">
        <v>20</v>
      </c>
      <c r="J125">
        <f t="shared" si="2"/>
        <v>400</v>
      </c>
      <c r="K125">
        <f t="shared" si="3"/>
        <v>20</v>
      </c>
      <c r="L125">
        <v>15</v>
      </c>
      <c r="M125" s="43">
        <v>1</v>
      </c>
      <c r="R125" s="42" t="s">
        <v>397</v>
      </c>
      <c r="T125" s="42" t="s">
        <v>115</v>
      </c>
      <c r="U125" s="42" t="s">
        <v>279</v>
      </c>
    </row>
    <row r="126" spans="2:21">
      <c r="B126" s="42" t="s">
        <v>398</v>
      </c>
      <c r="C126" s="42" t="s">
        <v>285</v>
      </c>
      <c r="D126" s="42" t="s">
        <v>394</v>
      </c>
      <c r="E126">
        <v>2020</v>
      </c>
      <c r="F126">
        <v>1</v>
      </c>
      <c r="G126">
        <v>0.1</v>
      </c>
      <c r="H126">
        <v>400</v>
      </c>
      <c r="I126">
        <v>20</v>
      </c>
      <c r="J126">
        <f t="shared" si="2"/>
        <v>400</v>
      </c>
      <c r="K126">
        <f t="shared" si="3"/>
        <v>20</v>
      </c>
      <c r="L126">
        <v>15</v>
      </c>
      <c r="M126" s="43">
        <v>1</v>
      </c>
      <c r="R126" s="42" t="s">
        <v>398</v>
      </c>
      <c r="T126" s="42" t="s">
        <v>115</v>
      </c>
      <c r="U126" s="42" t="s">
        <v>279</v>
      </c>
    </row>
    <row r="127" spans="2:21">
      <c r="B127" s="42" t="s">
        <v>399</v>
      </c>
      <c r="C127" s="42" t="s">
        <v>287</v>
      </c>
      <c r="D127" s="42" t="s">
        <v>394</v>
      </c>
      <c r="E127">
        <v>2020</v>
      </c>
      <c r="F127">
        <v>1</v>
      </c>
      <c r="G127">
        <v>0.1</v>
      </c>
      <c r="H127">
        <v>400</v>
      </c>
      <c r="I127">
        <v>20</v>
      </c>
      <c r="J127">
        <f t="shared" si="2"/>
        <v>400</v>
      </c>
      <c r="K127">
        <f t="shared" si="3"/>
        <v>20</v>
      </c>
      <c r="L127">
        <v>15</v>
      </c>
      <c r="M127" s="43">
        <v>1</v>
      </c>
      <c r="R127" s="42" t="s">
        <v>399</v>
      </c>
      <c r="T127" s="42" t="s">
        <v>115</v>
      </c>
      <c r="U127" s="42" t="s">
        <v>279</v>
      </c>
    </row>
    <row r="128" spans="2:21">
      <c r="B128" s="42" t="s">
        <v>400</v>
      </c>
      <c r="C128" s="42" t="s">
        <v>235</v>
      </c>
      <c r="D128" s="42" t="s">
        <v>401</v>
      </c>
      <c r="E128">
        <v>2020</v>
      </c>
      <c r="F128">
        <v>1</v>
      </c>
      <c r="G128">
        <v>0.1</v>
      </c>
      <c r="H128">
        <v>400</v>
      </c>
      <c r="I128">
        <v>20</v>
      </c>
      <c r="J128">
        <f t="shared" si="2"/>
        <v>400</v>
      </c>
      <c r="K128">
        <f t="shared" si="3"/>
        <v>20</v>
      </c>
      <c r="L128">
        <v>15</v>
      </c>
      <c r="M128" s="43">
        <v>31.54</v>
      </c>
      <c r="R128" s="42" t="s">
        <v>400</v>
      </c>
      <c r="T128" s="42" t="s">
        <v>115</v>
      </c>
      <c r="U128" s="42" t="s">
        <v>116</v>
      </c>
    </row>
    <row r="129" spans="2:21">
      <c r="B129" s="42" t="s">
        <v>402</v>
      </c>
      <c r="C129" s="42" t="s">
        <v>278</v>
      </c>
      <c r="D129" s="42" t="s">
        <v>401</v>
      </c>
      <c r="E129">
        <v>2020</v>
      </c>
      <c r="F129">
        <v>1</v>
      </c>
      <c r="G129">
        <v>0.1</v>
      </c>
      <c r="H129">
        <v>400</v>
      </c>
      <c r="I129">
        <v>20</v>
      </c>
      <c r="J129">
        <f t="shared" si="2"/>
        <v>400</v>
      </c>
      <c r="K129">
        <f t="shared" si="3"/>
        <v>20</v>
      </c>
      <c r="L129">
        <v>15</v>
      </c>
      <c r="M129" s="43">
        <v>1</v>
      </c>
      <c r="R129" s="42" t="s">
        <v>402</v>
      </c>
      <c r="T129" s="42" t="s">
        <v>115</v>
      </c>
      <c r="U129" s="42" t="s">
        <v>279</v>
      </c>
    </row>
    <row r="130" spans="2:21">
      <c r="B130" s="42" t="s">
        <v>403</v>
      </c>
      <c r="C130" s="42" t="s">
        <v>281</v>
      </c>
      <c r="D130" s="42" t="s">
        <v>401</v>
      </c>
      <c r="E130">
        <v>2020</v>
      </c>
      <c r="F130">
        <v>1</v>
      </c>
      <c r="G130">
        <v>0.1</v>
      </c>
      <c r="H130">
        <v>400</v>
      </c>
      <c r="I130">
        <v>20</v>
      </c>
      <c r="J130">
        <f t="shared" si="2"/>
        <v>400</v>
      </c>
      <c r="K130">
        <f t="shared" si="3"/>
        <v>20</v>
      </c>
      <c r="L130">
        <v>15</v>
      </c>
      <c r="M130" s="43">
        <v>1</v>
      </c>
      <c r="R130" s="42" t="s">
        <v>403</v>
      </c>
      <c r="T130" s="42" t="s">
        <v>115</v>
      </c>
      <c r="U130" s="42" t="s">
        <v>279</v>
      </c>
    </row>
    <row r="131" spans="2:21">
      <c r="B131" s="42" t="s">
        <v>404</v>
      </c>
      <c r="C131" s="42" t="s">
        <v>283</v>
      </c>
      <c r="D131" s="42" t="s">
        <v>401</v>
      </c>
      <c r="E131">
        <v>2020</v>
      </c>
      <c r="F131">
        <v>1</v>
      </c>
      <c r="G131">
        <v>0.1</v>
      </c>
      <c r="H131">
        <v>400</v>
      </c>
      <c r="I131">
        <v>20</v>
      </c>
      <c r="J131">
        <f t="shared" si="2"/>
        <v>400</v>
      </c>
      <c r="K131">
        <f t="shared" si="3"/>
        <v>20</v>
      </c>
      <c r="L131">
        <v>15</v>
      </c>
      <c r="M131" s="43">
        <v>1</v>
      </c>
      <c r="R131" s="42" t="s">
        <v>404</v>
      </c>
      <c r="T131" s="42" t="s">
        <v>115</v>
      </c>
      <c r="U131" s="42" t="s">
        <v>279</v>
      </c>
    </row>
    <row r="132" spans="2:21">
      <c r="B132" s="42" t="s">
        <v>405</v>
      </c>
      <c r="C132" s="42" t="s">
        <v>285</v>
      </c>
      <c r="D132" s="42" t="s">
        <v>401</v>
      </c>
      <c r="E132">
        <v>2020</v>
      </c>
      <c r="F132">
        <v>1</v>
      </c>
      <c r="G132">
        <v>0.1</v>
      </c>
      <c r="H132">
        <v>400</v>
      </c>
      <c r="I132">
        <v>20</v>
      </c>
      <c r="J132">
        <f t="shared" si="2"/>
        <v>400</v>
      </c>
      <c r="K132">
        <f t="shared" si="3"/>
        <v>20</v>
      </c>
      <c r="L132">
        <v>15</v>
      </c>
      <c r="M132" s="43">
        <v>1</v>
      </c>
      <c r="R132" s="42" t="s">
        <v>405</v>
      </c>
      <c r="T132" s="42" t="s">
        <v>115</v>
      </c>
      <c r="U132" s="42" t="s">
        <v>279</v>
      </c>
    </row>
    <row r="133" spans="2:21">
      <c r="B133" s="42" t="s">
        <v>406</v>
      </c>
      <c r="C133" s="42" t="s">
        <v>287</v>
      </c>
      <c r="D133" s="42" t="s">
        <v>401</v>
      </c>
      <c r="E133">
        <v>2020</v>
      </c>
      <c r="F133">
        <v>1</v>
      </c>
      <c r="G133">
        <v>0.1</v>
      </c>
      <c r="H133">
        <v>400</v>
      </c>
      <c r="I133">
        <v>20</v>
      </c>
      <c r="J133">
        <f t="shared" si="2"/>
        <v>400</v>
      </c>
      <c r="K133">
        <f t="shared" si="3"/>
        <v>20</v>
      </c>
      <c r="L133">
        <v>15</v>
      </c>
      <c r="M133" s="43">
        <v>1</v>
      </c>
      <c r="R133" s="42" t="s">
        <v>406</v>
      </c>
      <c r="T133" s="42" t="s">
        <v>115</v>
      </c>
      <c r="U133" s="42" t="s">
        <v>279</v>
      </c>
    </row>
    <row r="134" spans="2:21">
      <c r="B134" s="42" t="s">
        <v>407</v>
      </c>
      <c r="C134" s="42" t="s">
        <v>235</v>
      </c>
      <c r="D134" s="42" t="s">
        <v>408</v>
      </c>
      <c r="E134">
        <v>2020</v>
      </c>
      <c r="F134">
        <v>1</v>
      </c>
      <c r="G134">
        <v>0.1</v>
      </c>
      <c r="H134">
        <v>400</v>
      </c>
      <c r="I134">
        <v>20</v>
      </c>
      <c r="J134">
        <f t="shared" si="2"/>
        <v>400</v>
      </c>
      <c r="K134">
        <f t="shared" si="3"/>
        <v>20</v>
      </c>
      <c r="L134">
        <v>15</v>
      </c>
      <c r="M134" s="43">
        <v>31.54</v>
      </c>
      <c r="R134" s="42" t="s">
        <v>407</v>
      </c>
      <c r="T134" s="42" t="s">
        <v>115</v>
      </c>
      <c r="U134" s="42" t="s">
        <v>116</v>
      </c>
    </row>
    <row r="135" spans="2:21">
      <c r="B135" s="42" t="s">
        <v>409</v>
      </c>
      <c r="C135" s="42" t="s">
        <v>278</v>
      </c>
      <c r="D135" s="42" t="s">
        <v>408</v>
      </c>
      <c r="E135">
        <v>2020</v>
      </c>
      <c r="F135">
        <v>1</v>
      </c>
      <c r="G135">
        <v>0.1</v>
      </c>
      <c r="H135">
        <v>400</v>
      </c>
      <c r="I135">
        <v>20</v>
      </c>
      <c r="J135">
        <f t="shared" ref="J135:J198" si="4">H135</f>
        <v>400</v>
      </c>
      <c r="K135">
        <f t="shared" ref="K135:K198" si="5">I135</f>
        <v>20</v>
      </c>
      <c r="L135">
        <v>15</v>
      </c>
      <c r="M135" s="43">
        <v>1</v>
      </c>
      <c r="R135" s="42" t="s">
        <v>409</v>
      </c>
      <c r="T135" s="42" t="s">
        <v>115</v>
      </c>
      <c r="U135" s="42" t="s">
        <v>279</v>
      </c>
    </row>
    <row r="136" spans="2:21">
      <c r="B136" s="42" t="s">
        <v>410</v>
      </c>
      <c r="C136" s="42" t="s">
        <v>281</v>
      </c>
      <c r="D136" s="42" t="s">
        <v>408</v>
      </c>
      <c r="E136">
        <v>2020</v>
      </c>
      <c r="F136">
        <v>1</v>
      </c>
      <c r="G136">
        <v>0.1</v>
      </c>
      <c r="H136">
        <v>400</v>
      </c>
      <c r="I136">
        <v>20</v>
      </c>
      <c r="J136">
        <f t="shared" si="4"/>
        <v>400</v>
      </c>
      <c r="K136">
        <f t="shared" si="5"/>
        <v>20</v>
      </c>
      <c r="L136">
        <v>15</v>
      </c>
      <c r="M136" s="43">
        <v>1</v>
      </c>
      <c r="R136" s="42" t="s">
        <v>410</v>
      </c>
      <c r="T136" s="42" t="s">
        <v>115</v>
      </c>
      <c r="U136" s="42" t="s">
        <v>279</v>
      </c>
    </row>
    <row r="137" spans="2:21">
      <c r="B137" s="42" t="s">
        <v>411</v>
      </c>
      <c r="C137" s="42" t="s">
        <v>283</v>
      </c>
      <c r="D137" s="42" t="s">
        <v>408</v>
      </c>
      <c r="E137">
        <v>2020</v>
      </c>
      <c r="F137">
        <v>1</v>
      </c>
      <c r="G137">
        <v>0.1</v>
      </c>
      <c r="H137">
        <v>400</v>
      </c>
      <c r="I137">
        <v>20</v>
      </c>
      <c r="J137">
        <f t="shared" si="4"/>
        <v>400</v>
      </c>
      <c r="K137">
        <f t="shared" si="5"/>
        <v>20</v>
      </c>
      <c r="L137">
        <v>15</v>
      </c>
      <c r="M137" s="43">
        <v>1</v>
      </c>
      <c r="R137" s="42" t="s">
        <v>411</v>
      </c>
      <c r="T137" s="42" t="s">
        <v>115</v>
      </c>
      <c r="U137" s="42" t="s">
        <v>279</v>
      </c>
    </row>
    <row r="138" spans="2:21">
      <c r="B138" s="42" t="s">
        <v>412</v>
      </c>
      <c r="C138" s="42" t="s">
        <v>285</v>
      </c>
      <c r="D138" s="42" t="s">
        <v>408</v>
      </c>
      <c r="E138">
        <v>2020</v>
      </c>
      <c r="F138">
        <v>1</v>
      </c>
      <c r="G138">
        <v>0.1</v>
      </c>
      <c r="H138">
        <v>400</v>
      </c>
      <c r="I138">
        <v>20</v>
      </c>
      <c r="J138">
        <f t="shared" si="4"/>
        <v>400</v>
      </c>
      <c r="K138">
        <f t="shared" si="5"/>
        <v>20</v>
      </c>
      <c r="L138">
        <v>15</v>
      </c>
      <c r="M138" s="43">
        <v>1</v>
      </c>
      <c r="R138" s="42" t="s">
        <v>412</v>
      </c>
      <c r="T138" s="42" t="s">
        <v>115</v>
      </c>
      <c r="U138" s="42" t="s">
        <v>279</v>
      </c>
    </row>
    <row r="139" spans="2:21">
      <c r="B139" s="42" t="s">
        <v>413</v>
      </c>
      <c r="C139" s="42" t="s">
        <v>287</v>
      </c>
      <c r="D139" s="42" t="s">
        <v>408</v>
      </c>
      <c r="E139">
        <v>2020</v>
      </c>
      <c r="F139">
        <v>1</v>
      </c>
      <c r="G139">
        <v>0.1</v>
      </c>
      <c r="H139">
        <v>400</v>
      </c>
      <c r="I139">
        <v>20</v>
      </c>
      <c r="J139">
        <f t="shared" si="4"/>
        <v>400</v>
      </c>
      <c r="K139">
        <f t="shared" si="5"/>
        <v>20</v>
      </c>
      <c r="L139">
        <v>15</v>
      </c>
      <c r="M139" s="43">
        <v>1</v>
      </c>
      <c r="R139" s="42" t="s">
        <v>413</v>
      </c>
      <c r="T139" s="42" t="s">
        <v>115</v>
      </c>
      <c r="U139" s="42" t="s">
        <v>279</v>
      </c>
    </row>
    <row r="140" spans="2:21">
      <c r="B140" s="42" t="s">
        <v>414</v>
      </c>
      <c r="C140" s="42" t="s">
        <v>235</v>
      </c>
      <c r="D140" s="42" t="s">
        <v>415</v>
      </c>
      <c r="E140">
        <v>2020</v>
      </c>
      <c r="F140">
        <v>1</v>
      </c>
      <c r="G140">
        <v>0.1</v>
      </c>
      <c r="H140">
        <v>400</v>
      </c>
      <c r="I140">
        <v>20</v>
      </c>
      <c r="J140">
        <f t="shared" si="4"/>
        <v>400</v>
      </c>
      <c r="K140">
        <f t="shared" si="5"/>
        <v>20</v>
      </c>
      <c r="L140">
        <v>15</v>
      </c>
      <c r="M140" s="43">
        <v>31.54</v>
      </c>
      <c r="R140" s="42" t="s">
        <v>414</v>
      </c>
      <c r="T140" s="42" t="s">
        <v>115</v>
      </c>
      <c r="U140" s="42" t="s">
        <v>116</v>
      </c>
    </row>
    <row r="141" spans="2:21">
      <c r="B141" s="42" t="s">
        <v>416</v>
      </c>
      <c r="C141" s="42" t="s">
        <v>278</v>
      </c>
      <c r="D141" s="42" t="s">
        <v>415</v>
      </c>
      <c r="E141">
        <v>2020</v>
      </c>
      <c r="F141">
        <v>1</v>
      </c>
      <c r="G141">
        <v>0.1</v>
      </c>
      <c r="H141">
        <v>400</v>
      </c>
      <c r="I141">
        <v>20</v>
      </c>
      <c r="J141">
        <f t="shared" si="4"/>
        <v>400</v>
      </c>
      <c r="K141">
        <f t="shared" si="5"/>
        <v>20</v>
      </c>
      <c r="L141">
        <v>15</v>
      </c>
      <c r="M141" s="43">
        <v>1</v>
      </c>
      <c r="R141" s="42" t="s">
        <v>416</v>
      </c>
      <c r="T141" s="42" t="s">
        <v>115</v>
      </c>
      <c r="U141" s="42" t="s">
        <v>279</v>
      </c>
    </row>
    <row r="142" spans="2:21">
      <c r="B142" s="42" t="s">
        <v>417</v>
      </c>
      <c r="C142" s="42" t="s">
        <v>281</v>
      </c>
      <c r="D142" s="42" t="s">
        <v>415</v>
      </c>
      <c r="E142">
        <v>2020</v>
      </c>
      <c r="F142">
        <v>1</v>
      </c>
      <c r="G142">
        <v>0.1</v>
      </c>
      <c r="H142">
        <v>400</v>
      </c>
      <c r="I142">
        <v>20</v>
      </c>
      <c r="J142">
        <f t="shared" si="4"/>
        <v>400</v>
      </c>
      <c r="K142">
        <f t="shared" si="5"/>
        <v>20</v>
      </c>
      <c r="L142">
        <v>15</v>
      </c>
      <c r="M142" s="43">
        <v>1</v>
      </c>
      <c r="R142" s="42" t="s">
        <v>417</v>
      </c>
      <c r="T142" s="42" t="s">
        <v>115</v>
      </c>
      <c r="U142" s="42" t="s">
        <v>279</v>
      </c>
    </row>
    <row r="143" spans="2:21">
      <c r="B143" s="42" t="s">
        <v>418</v>
      </c>
      <c r="C143" s="42" t="s">
        <v>283</v>
      </c>
      <c r="D143" s="42" t="s">
        <v>415</v>
      </c>
      <c r="E143">
        <v>2020</v>
      </c>
      <c r="F143">
        <v>1</v>
      </c>
      <c r="G143">
        <v>0.1</v>
      </c>
      <c r="H143">
        <v>400</v>
      </c>
      <c r="I143">
        <v>20</v>
      </c>
      <c r="J143">
        <f t="shared" si="4"/>
        <v>400</v>
      </c>
      <c r="K143">
        <f t="shared" si="5"/>
        <v>20</v>
      </c>
      <c r="L143">
        <v>15</v>
      </c>
      <c r="M143" s="43">
        <v>1</v>
      </c>
      <c r="R143" s="42" t="s">
        <v>418</v>
      </c>
      <c r="T143" s="42" t="s">
        <v>115</v>
      </c>
      <c r="U143" s="42" t="s">
        <v>279</v>
      </c>
    </row>
    <row r="144" spans="2:21">
      <c r="B144" s="42" t="s">
        <v>419</v>
      </c>
      <c r="C144" s="42" t="s">
        <v>285</v>
      </c>
      <c r="D144" s="42" t="s">
        <v>415</v>
      </c>
      <c r="E144">
        <v>2020</v>
      </c>
      <c r="F144">
        <v>1</v>
      </c>
      <c r="G144">
        <v>0.1</v>
      </c>
      <c r="H144">
        <v>400</v>
      </c>
      <c r="I144">
        <v>20</v>
      </c>
      <c r="J144">
        <f t="shared" si="4"/>
        <v>400</v>
      </c>
      <c r="K144">
        <f t="shared" si="5"/>
        <v>20</v>
      </c>
      <c r="L144">
        <v>15</v>
      </c>
      <c r="M144" s="43">
        <v>1</v>
      </c>
      <c r="R144" s="42" t="s">
        <v>419</v>
      </c>
      <c r="T144" s="42" t="s">
        <v>115</v>
      </c>
      <c r="U144" s="42" t="s">
        <v>279</v>
      </c>
    </row>
    <row r="145" spans="2:21">
      <c r="B145" s="42" t="s">
        <v>420</v>
      </c>
      <c r="C145" s="42" t="s">
        <v>287</v>
      </c>
      <c r="D145" s="42" t="s">
        <v>415</v>
      </c>
      <c r="E145">
        <v>2020</v>
      </c>
      <c r="F145">
        <v>1</v>
      </c>
      <c r="G145">
        <v>0.1</v>
      </c>
      <c r="H145">
        <v>400</v>
      </c>
      <c r="I145">
        <v>20</v>
      </c>
      <c r="J145">
        <f t="shared" si="4"/>
        <v>400</v>
      </c>
      <c r="K145">
        <f t="shared" si="5"/>
        <v>20</v>
      </c>
      <c r="L145">
        <v>15</v>
      </c>
      <c r="M145" s="43">
        <v>1</v>
      </c>
      <c r="R145" s="42" t="s">
        <v>420</v>
      </c>
      <c r="T145" s="42" t="s">
        <v>115</v>
      </c>
      <c r="U145" s="42" t="s">
        <v>279</v>
      </c>
    </row>
    <row r="146" spans="2:21">
      <c r="B146" s="42" t="s">
        <v>421</v>
      </c>
      <c r="C146" s="42" t="s">
        <v>235</v>
      </c>
      <c r="D146" s="42" t="s">
        <v>422</v>
      </c>
      <c r="E146">
        <v>2020</v>
      </c>
      <c r="F146">
        <v>1</v>
      </c>
      <c r="G146">
        <v>0.15</v>
      </c>
      <c r="H146">
        <v>400</v>
      </c>
      <c r="I146">
        <v>20</v>
      </c>
      <c r="J146">
        <f t="shared" si="4"/>
        <v>400</v>
      </c>
      <c r="K146">
        <f t="shared" si="5"/>
        <v>20</v>
      </c>
      <c r="L146">
        <v>15</v>
      </c>
      <c r="M146" s="43">
        <v>31.54</v>
      </c>
      <c r="R146" s="42" t="s">
        <v>421</v>
      </c>
      <c r="T146" s="42" t="s">
        <v>115</v>
      </c>
      <c r="U146" s="42" t="s">
        <v>116</v>
      </c>
    </row>
    <row r="147" spans="2:21">
      <c r="B147" s="42" t="s">
        <v>423</v>
      </c>
      <c r="C147" s="42" t="s">
        <v>278</v>
      </c>
      <c r="D147" s="42" t="s">
        <v>422</v>
      </c>
      <c r="E147">
        <v>2020</v>
      </c>
      <c r="F147">
        <v>1</v>
      </c>
      <c r="G147">
        <v>0.15</v>
      </c>
      <c r="H147">
        <v>400</v>
      </c>
      <c r="I147">
        <v>20</v>
      </c>
      <c r="J147">
        <f t="shared" si="4"/>
        <v>400</v>
      </c>
      <c r="K147">
        <f t="shared" si="5"/>
        <v>20</v>
      </c>
      <c r="L147">
        <v>15</v>
      </c>
      <c r="M147" s="43">
        <v>1</v>
      </c>
      <c r="R147" s="42" t="s">
        <v>423</v>
      </c>
      <c r="T147" s="42" t="s">
        <v>115</v>
      </c>
      <c r="U147" s="42" t="s">
        <v>279</v>
      </c>
    </row>
    <row r="148" spans="2:21">
      <c r="B148" s="42" t="s">
        <v>424</v>
      </c>
      <c r="C148" s="42" t="s">
        <v>281</v>
      </c>
      <c r="D148" s="42" t="s">
        <v>422</v>
      </c>
      <c r="E148">
        <v>2020</v>
      </c>
      <c r="F148">
        <v>1</v>
      </c>
      <c r="G148">
        <v>0.15</v>
      </c>
      <c r="H148">
        <v>400</v>
      </c>
      <c r="I148">
        <v>20</v>
      </c>
      <c r="J148">
        <f t="shared" si="4"/>
        <v>400</v>
      </c>
      <c r="K148">
        <f t="shared" si="5"/>
        <v>20</v>
      </c>
      <c r="L148">
        <v>15</v>
      </c>
      <c r="M148" s="43">
        <v>1</v>
      </c>
      <c r="R148" s="42" t="s">
        <v>424</v>
      </c>
      <c r="T148" s="42" t="s">
        <v>115</v>
      </c>
      <c r="U148" s="42" t="s">
        <v>279</v>
      </c>
    </row>
    <row r="149" spans="2:21">
      <c r="B149" s="42" t="s">
        <v>425</v>
      </c>
      <c r="C149" s="42" t="s">
        <v>283</v>
      </c>
      <c r="D149" s="42" t="s">
        <v>422</v>
      </c>
      <c r="E149">
        <v>2020</v>
      </c>
      <c r="F149">
        <v>1</v>
      </c>
      <c r="G149">
        <v>0.15</v>
      </c>
      <c r="H149">
        <v>400</v>
      </c>
      <c r="I149">
        <v>20</v>
      </c>
      <c r="J149">
        <f t="shared" si="4"/>
        <v>400</v>
      </c>
      <c r="K149">
        <f t="shared" si="5"/>
        <v>20</v>
      </c>
      <c r="L149">
        <v>15</v>
      </c>
      <c r="M149" s="43">
        <v>1</v>
      </c>
      <c r="R149" s="42" t="s">
        <v>425</v>
      </c>
      <c r="T149" s="42" t="s">
        <v>115</v>
      </c>
      <c r="U149" s="42" t="s">
        <v>279</v>
      </c>
    </row>
    <row r="150" spans="2:21">
      <c r="B150" s="42" t="s">
        <v>426</v>
      </c>
      <c r="C150" s="42" t="s">
        <v>285</v>
      </c>
      <c r="D150" s="42" t="s">
        <v>422</v>
      </c>
      <c r="E150">
        <v>2020</v>
      </c>
      <c r="F150">
        <v>1</v>
      </c>
      <c r="G150">
        <v>0.15</v>
      </c>
      <c r="H150">
        <v>400</v>
      </c>
      <c r="I150">
        <v>20</v>
      </c>
      <c r="J150">
        <f t="shared" si="4"/>
        <v>400</v>
      </c>
      <c r="K150">
        <f t="shared" si="5"/>
        <v>20</v>
      </c>
      <c r="L150">
        <v>15</v>
      </c>
      <c r="M150" s="43">
        <v>1</v>
      </c>
      <c r="R150" s="42" t="s">
        <v>426</v>
      </c>
      <c r="T150" s="42" t="s">
        <v>115</v>
      </c>
      <c r="U150" s="42" t="s">
        <v>279</v>
      </c>
    </row>
    <row r="151" spans="2:21">
      <c r="B151" s="42" t="s">
        <v>427</v>
      </c>
      <c r="C151" s="42" t="s">
        <v>287</v>
      </c>
      <c r="D151" s="42" t="s">
        <v>422</v>
      </c>
      <c r="E151">
        <v>2020</v>
      </c>
      <c r="F151">
        <v>1</v>
      </c>
      <c r="G151">
        <v>0.15</v>
      </c>
      <c r="H151">
        <v>400</v>
      </c>
      <c r="I151">
        <v>20</v>
      </c>
      <c r="J151">
        <f t="shared" si="4"/>
        <v>400</v>
      </c>
      <c r="K151">
        <f t="shared" si="5"/>
        <v>20</v>
      </c>
      <c r="L151">
        <v>15</v>
      </c>
      <c r="M151" s="43">
        <v>1</v>
      </c>
      <c r="R151" s="42" t="s">
        <v>427</v>
      </c>
      <c r="T151" s="42" t="s">
        <v>115</v>
      </c>
      <c r="U151" s="42" t="s">
        <v>279</v>
      </c>
    </row>
    <row r="152" spans="2:21">
      <c r="B152" s="42" t="s">
        <v>428</v>
      </c>
      <c r="C152" s="42" t="s">
        <v>235</v>
      </c>
      <c r="D152" s="42" t="s">
        <v>429</v>
      </c>
      <c r="E152">
        <v>2020</v>
      </c>
      <c r="F152">
        <v>1</v>
      </c>
      <c r="G152">
        <v>0.15</v>
      </c>
      <c r="H152">
        <v>400</v>
      </c>
      <c r="I152">
        <v>20</v>
      </c>
      <c r="J152">
        <f t="shared" si="4"/>
        <v>400</v>
      </c>
      <c r="K152">
        <f t="shared" si="5"/>
        <v>20</v>
      </c>
      <c r="L152">
        <v>15</v>
      </c>
      <c r="M152" s="43">
        <v>31.54</v>
      </c>
      <c r="R152" s="42" t="s">
        <v>428</v>
      </c>
      <c r="T152" s="42" t="s">
        <v>115</v>
      </c>
      <c r="U152" s="42" t="s">
        <v>116</v>
      </c>
    </row>
    <row r="153" spans="2:21">
      <c r="B153" s="42" t="s">
        <v>430</v>
      </c>
      <c r="C153" s="42" t="s">
        <v>278</v>
      </c>
      <c r="D153" s="42" t="s">
        <v>429</v>
      </c>
      <c r="E153">
        <v>2020</v>
      </c>
      <c r="F153">
        <v>1</v>
      </c>
      <c r="G153">
        <v>0.15</v>
      </c>
      <c r="H153">
        <v>400</v>
      </c>
      <c r="I153">
        <v>20</v>
      </c>
      <c r="J153">
        <f t="shared" si="4"/>
        <v>400</v>
      </c>
      <c r="K153">
        <f t="shared" si="5"/>
        <v>20</v>
      </c>
      <c r="L153">
        <v>15</v>
      </c>
      <c r="M153" s="43">
        <v>1</v>
      </c>
      <c r="R153" s="42" t="s">
        <v>430</v>
      </c>
      <c r="T153" s="42" t="s">
        <v>115</v>
      </c>
      <c r="U153" s="42" t="s">
        <v>279</v>
      </c>
    </row>
    <row r="154" spans="2:21">
      <c r="B154" s="42" t="s">
        <v>431</v>
      </c>
      <c r="C154" s="42" t="s">
        <v>281</v>
      </c>
      <c r="D154" s="42" t="s">
        <v>429</v>
      </c>
      <c r="E154">
        <v>2020</v>
      </c>
      <c r="F154">
        <v>1</v>
      </c>
      <c r="G154">
        <v>0.15</v>
      </c>
      <c r="H154">
        <v>400</v>
      </c>
      <c r="I154">
        <v>20</v>
      </c>
      <c r="J154">
        <f t="shared" si="4"/>
        <v>400</v>
      </c>
      <c r="K154">
        <f t="shared" si="5"/>
        <v>20</v>
      </c>
      <c r="L154">
        <v>15</v>
      </c>
      <c r="M154" s="43">
        <v>1</v>
      </c>
      <c r="R154" s="42" t="s">
        <v>431</v>
      </c>
      <c r="T154" s="42" t="s">
        <v>115</v>
      </c>
      <c r="U154" s="42" t="s">
        <v>279</v>
      </c>
    </row>
    <row r="155" spans="2:21">
      <c r="B155" s="42" t="s">
        <v>432</v>
      </c>
      <c r="C155" s="42" t="s">
        <v>283</v>
      </c>
      <c r="D155" s="42" t="s">
        <v>429</v>
      </c>
      <c r="E155">
        <v>2020</v>
      </c>
      <c r="F155">
        <v>1</v>
      </c>
      <c r="G155">
        <v>0.15</v>
      </c>
      <c r="H155">
        <v>400</v>
      </c>
      <c r="I155">
        <v>20</v>
      </c>
      <c r="J155">
        <f t="shared" si="4"/>
        <v>400</v>
      </c>
      <c r="K155">
        <f t="shared" si="5"/>
        <v>20</v>
      </c>
      <c r="L155">
        <v>15</v>
      </c>
      <c r="M155" s="43">
        <v>1</v>
      </c>
      <c r="R155" s="42" t="s">
        <v>432</v>
      </c>
      <c r="T155" s="42" t="s">
        <v>115</v>
      </c>
      <c r="U155" s="42" t="s">
        <v>279</v>
      </c>
    </row>
    <row r="156" spans="2:21">
      <c r="B156" s="42" t="s">
        <v>433</v>
      </c>
      <c r="C156" s="42" t="s">
        <v>285</v>
      </c>
      <c r="D156" s="42" t="s">
        <v>429</v>
      </c>
      <c r="E156">
        <v>2020</v>
      </c>
      <c r="F156">
        <v>1</v>
      </c>
      <c r="G156">
        <v>0.15</v>
      </c>
      <c r="H156">
        <v>400</v>
      </c>
      <c r="I156">
        <v>20</v>
      </c>
      <c r="J156">
        <f t="shared" si="4"/>
        <v>400</v>
      </c>
      <c r="K156">
        <f t="shared" si="5"/>
        <v>20</v>
      </c>
      <c r="L156">
        <v>15</v>
      </c>
      <c r="M156" s="43">
        <v>1</v>
      </c>
      <c r="R156" s="42" t="s">
        <v>433</v>
      </c>
      <c r="T156" s="42" t="s">
        <v>115</v>
      </c>
      <c r="U156" s="42" t="s">
        <v>279</v>
      </c>
    </row>
    <row r="157" spans="2:21">
      <c r="B157" s="42" t="s">
        <v>434</v>
      </c>
      <c r="C157" s="42" t="s">
        <v>287</v>
      </c>
      <c r="D157" s="42" t="s">
        <v>429</v>
      </c>
      <c r="E157">
        <v>2020</v>
      </c>
      <c r="F157">
        <v>1</v>
      </c>
      <c r="G157">
        <v>0.15</v>
      </c>
      <c r="H157">
        <v>400</v>
      </c>
      <c r="I157">
        <v>20</v>
      </c>
      <c r="J157">
        <f t="shared" si="4"/>
        <v>400</v>
      </c>
      <c r="K157">
        <f t="shared" si="5"/>
        <v>20</v>
      </c>
      <c r="L157">
        <v>15</v>
      </c>
      <c r="M157" s="43">
        <v>1</v>
      </c>
      <c r="R157" s="42" t="s">
        <v>434</v>
      </c>
      <c r="T157" s="42" t="s">
        <v>115</v>
      </c>
      <c r="U157" s="42" t="s">
        <v>279</v>
      </c>
    </row>
    <row r="158" spans="2:21">
      <c r="B158" s="42" t="s">
        <v>435</v>
      </c>
      <c r="C158" s="42" t="s">
        <v>235</v>
      </c>
      <c r="D158" s="42" t="s">
        <v>436</v>
      </c>
      <c r="E158">
        <v>2020</v>
      </c>
      <c r="F158">
        <v>1</v>
      </c>
      <c r="G158">
        <v>0.15</v>
      </c>
      <c r="H158">
        <v>400</v>
      </c>
      <c r="I158">
        <v>20</v>
      </c>
      <c r="J158">
        <f t="shared" si="4"/>
        <v>400</v>
      </c>
      <c r="K158">
        <f t="shared" si="5"/>
        <v>20</v>
      </c>
      <c r="L158">
        <v>15</v>
      </c>
      <c r="M158" s="43">
        <v>31.54</v>
      </c>
      <c r="R158" s="42" t="s">
        <v>435</v>
      </c>
      <c r="T158" s="42" t="s">
        <v>115</v>
      </c>
      <c r="U158" s="42" t="s">
        <v>116</v>
      </c>
    </row>
    <row r="159" spans="2:21">
      <c r="B159" s="42" t="s">
        <v>437</v>
      </c>
      <c r="C159" s="42" t="s">
        <v>278</v>
      </c>
      <c r="D159" s="42" t="s">
        <v>436</v>
      </c>
      <c r="E159">
        <v>2020</v>
      </c>
      <c r="F159">
        <v>1</v>
      </c>
      <c r="G159">
        <v>0.15</v>
      </c>
      <c r="H159">
        <v>400</v>
      </c>
      <c r="I159">
        <v>20</v>
      </c>
      <c r="J159">
        <f t="shared" si="4"/>
        <v>400</v>
      </c>
      <c r="K159">
        <f t="shared" si="5"/>
        <v>20</v>
      </c>
      <c r="L159">
        <v>15</v>
      </c>
      <c r="M159" s="43">
        <v>1</v>
      </c>
      <c r="R159" s="42" t="s">
        <v>437</v>
      </c>
      <c r="T159" s="42" t="s">
        <v>115</v>
      </c>
      <c r="U159" s="42" t="s">
        <v>279</v>
      </c>
    </row>
    <row r="160" spans="2:21">
      <c r="B160" s="42" t="s">
        <v>438</v>
      </c>
      <c r="C160" s="42" t="s">
        <v>281</v>
      </c>
      <c r="D160" s="42" t="s">
        <v>436</v>
      </c>
      <c r="E160">
        <v>2020</v>
      </c>
      <c r="F160">
        <v>1</v>
      </c>
      <c r="G160">
        <v>0.15</v>
      </c>
      <c r="H160">
        <v>400</v>
      </c>
      <c r="I160">
        <v>20</v>
      </c>
      <c r="J160">
        <f t="shared" si="4"/>
        <v>400</v>
      </c>
      <c r="K160">
        <f t="shared" si="5"/>
        <v>20</v>
      </c>
      <c r="L160">
        <v>15</v>
      </c>
      <c r="M160" s="43">
        <v>1</v>
      </c>
      <c r="R160" s="42" t="s">
        <v>438</v>
      </c>
      <c r="T160" s="42" t="s">
        <v>115</v>
      </c>
      <c r="U160" s="42" t="s">
        <v>279</v>
      </c>
    </row>
    <row r="161" spans="2:21">
      <c r="B161" s="42" t="s">
        <v>439</v>
      </c>
      <c r="C161" s="42" t="s">
        <v>283</v>
      </c>
      <c r="D161" s="42" t="s">
        <v>436</v>
      </c>
      <c r="E161">
        <v>2020</v>
      </c>
      <c r="F161">
        <v>1</v>
      </c>
      <c r="G161">
        <v>0.15</v>
      </c>
      <c r="H161">
        <v>400</v>
      </c>
      <c r="I161">
        <v>20</v>
      </c>
      <c r="J161">
        <f t="shared" si="4"/>
        <v>400</v>
      </c>
      <c r="K161">
        <f t="shared" si="5"/>
        <v>20</v>
      </c>
      <c r="L161">
        <v>15</v>
      </c>
      <c r="M161" s="43">
        <v>1</v>
      </c>
      <c r="R161" s="42" t="s">
        <v>439</v>
      </c>
      <c r="T161" s="42" t="s">
        <v>115</v>
      </c>
      <c r="U161" s="42" t="s">
        <v>279</v>
      </c>
    </row>
    <row r="162" spans="2:21">
      <c r="B162" s="42" t="s">
        <v>440</v>
      </c>
      <c r="C162" s="42" t="s">
        <v>285</v>
      </c>
      <c r="D162" s="42" t="s">
        <v>436</v>
      </c>
      <c r="E162">
        <v>2020</v>
      </c>
      <c r="F162">
        <v>1</v>
      </c>
      <c r="G162">
        <v>0.15</v>
      </c>
      <c r="H162">
        <v>400</v>
      </c>
      <c r="I162">
        <v>20</v>
      </c>
      <c r="J162">
        <f t="shared" si="4"/>
        <v>400</v>
      </c>
      <c r="K162">
        <f t="shared" si="5"/>
        <v>20</v>
      </c>
      <c r="L162">
        <v>15</v>
      </c>
      <c r="M162" s="43">
        <v>1</v>
      </c>
      <c r="R162" s="42" t="s">
        <v>440</v>
      </c>
      <c r="T162" s="42" t="s">
        <v>115</v>
      </c>
      <c r="U162" s="42" t="s">
        <v>279</v>
      </c>
    </row>
    <row r="163" spans="2:21">
      <c r="B163" s="42" t="s">
        <v>441</v>
      </c>
      <c r="C163" s="42" t="s">
        <v>287</v>
      </c>
      <c r="D163" s="42" t="s">
        <v>436</v>
      </c>
      <c r="E163">
        <v>2020</v>
      </c>
      <c r="F163">
        <v>1</v>
      </c>
      <c r="G163">
        <v>0.15</v>
      </c>
      <c r="H163">
        <v>400</v>
      </c>
      <c r="I163">
        <v>20</v>
      </c>
      <c r="J163">
        <f t="shared" si="4"/>
        <v>400</v>
      </c>
      <c r="K163">
        <f t="shared" si="5"/>
        <v>20</v>
      </c>
      <c r="L163">
        <v>15</v>
      </c>
      <c r="M163" s="43">
        <v>1</v>
      </c>
      <c r="R163" s="42" t="s">
        <v>441</v>
      </c>
      <c r="T163" s="42" t="s">
        <v>115</v>
      </c>
      <c r="U163" s="42" t="s">
        <v>279</v>
      </c>
    </row>
    <row r="164" spans="2:21">
      <c r="B164" s="42" t="s">
        <v>442</v>
      </c>
      <c r="C164" s="42" t="s">
        <v>235</v>
      </c>
      <c r="D164" s="42" t="s">
        <v>443</v>
      </c>
      <c r="E164">
        <v>2020</v>
      </c>
      <c r="F164">
        <v>1</v>
      </c>
      <c r="G164">
        <v>0.15</v>
      </c>
      <c r="H164">
        <v>400</v>
      </c>
      <c r="I164">
        <v>20</v>
      </c>
      <c r="J164">
        <f t="shared" si="4"/>
        <v>400</v>
      </c>
      <c r="K164">
        <f t="shared" si="5"/>
        <v>20</v>
      </c>
      <c r="L164">
        <v>15</v>
      </c>
      <c r="M164" s="43">
        <v>31.54</v>
      </c>
      <c r="R164" s="42" t="s">
        <v>442</v>
      </c>
      <c r="T164" s="42" t="s">
        <v>115</v>
      </c>
      <c r="U164" s="42" t="s">
        <v>116</v>
      </c>
    </row>
    <row r="165" spans="2:21">
      <c r="B165" s="42" t="s">
        <v>444</v>
      </c>
      <c r="C165" s="42" t="s">
        <v>278</v>
      </c>
      <c r="D165" s="42" t="s">
        <v>443</v>
      </c>
      <c r="E165">
        <v>2020</v>
      </c>
      <c r="F165">
        <v>1</v>
      </c>
      <c r="G165">
        <v>0.15</v>
      </c>
      <c r="H165">
        <v>400</v>
      </c>
      <c r="I165">
        <v>20</v>
      </c>
      <c r="J165">
        <f t="shared" si="4"/>
        <v>400</v>
      </c>
      <c r="K165">
        <f t="shared" si="5"/>
        <v>20</v>
      </c>
      <c r="L165">
        <v>15</v>
      </c>
      <c r="M165" s="43">
        <v>1</v>
      </c>
      <c r="R165" s="42" t="s">
        <v>444</v>
      </c>
      <c r="T165" s="42" t="s">
        <v>115</v>
      </c>
      <c r="U165" s="42" t="s">
        <v>279</v>
      </c>
    </row>
    <row r="166" spans="2:21">
      <c r="B166" s="42" t="s">
        <v>445</v>
      </c>
      <c r="C166" s="42" t="s">
        <v>281</v>
      </c>
      <c r="D166" s="42" t="s">
        <v>443</v>
      </c>
      <c r="E166">
        <v>2020</v>
      </c>
      <c r="F166">
        <v>1</v>
      </c>
      <c r="G166">
        <v>0.15</v>
      </c>
      <c r="H166">
        <v>400</v>
      </c>
      <c r="I166">
        <v>20</v>
      </c>
      <c r="J166">
        <f t="shared" si="4"/>
        <v>400</v>
      </c>
      <c r="K166">
        <f t="shared" si="5"/>
        <v>20</v>
      </c>
      <c r="L166">
        <v>15</v>
      </c>
      <c r="M166" s="43">
        <v>1</v>
      </c>
      <c r="R166" s="42" t="s">
        <v>445</v>
      </c>
      <c r="T166" s="42" t="s">
        <v>115</v>
      </c>
      <c r="U166" s="42" t="s">
        <v>279</v>
      </c>
    </row>
    <row r="167" spans="2:21">
      <c r="B167" s="42" t="s">
        <v>446</v>
      </c>
      <c r="C167" s="42" t="s">
        <v>283</v>
      </c>
      <c r="D167" s="42" t="s">
        <v>443</v>
      </c>
      <c r="E167">
        <v>2020</v>
      </c>
      <c r="F167">
        <v>1</v>
      </c>
      <c r="G167">
        <v>0.15</v>
      </c>
      <c r="H167">
        <v>400</v>
      </c>
      <c r="I167">
        <v>20</v>
      </c>
      <c r="J167">
        <f t="shared" si="4"/>
        <v>400</v>
      </c>
      <c r="K167">
        <f t="shared" si="5"/>
        <v>20</v>
      </c>
      <c r="L167">
        <v>15</v>
      </c>
      <c r="M167" s="43">
        <v>1</v>
      </c>
      <c r="R167" s="42" t="s">
        <v>446</v>
      </c>
      <c r="T167" s="42" t="s">
        <v>115</v>
      </c>
      <c r="U167" s="42" t="s">
        <v>279</v>
      </c>
    </row>
    <row r="168" spans="2:21">
      <c r="B168" s="42" t="s">
        <v>447</v>
      </c>
      <c r="C168" s="42" t="s">
        <v>285</v>
      </c>
      <c r="D168" s="42" t="s">
        <v>443</v>
      </c>
      <c r="E168">
        <v>2020</v>
      </c>
      <c r="F168">
        <v>1</v>
      </c>
      <c r="G168">
        <v>0.15</v>
      </c>
      <c r="H168">
        <v>400</v>
      </c>
      <c r="I168">
        <v>20</v>
      </c>
      <c r="J168">
        <f t="shared" si="4"/>
        <v>400</v>
      </c>
      <c r="K168">
        <f t="shared" si="5"/>
        <v>20</v>
      </c>
      <c r="L168">
        <v>15</v>
      </c>
      <c r="M168" s="43">
        <v>1</v>
      </c>
      <c r="R168" s="42" t="s">
        <v>447</v>
      </c>
      <c r="T168" s="42" t="s">
        <v>115</v>
      </c>
      <c r="U168" s="42" t="s">
        <v>279</v>
      </c>
    </row>
    <row r="169" spans="2:21">
      <c r="B169" s="42" t="s">
        <v>448</v>
      </c>
      <c r="C169" s="42" t="s">
        <v>287</v>
      </c>
      <c r="D169" s="42" t="s">
        <v>443</v>
      </c>
      <c r="E169">
        <v>2020</v>
      </c>
      <c r="F169">
        <v>1</v>
      </c>
      <c r="G169">
        <v>0.15</v>
      </c>
      <c r="H169">
        <v>400</v>
      </c>
      <c r="I169">
        <v>20</v>
      </c>
      <c r="J169">
        <f t="shared" si="4"/>
        <v>400</v>
      </c>
      <c r="K169">
        <f t="shared" si="5"/>
        <v>20</v>
      </c>
      <c r="L169">
        <v>15</v>
      </c>
      <c r="M169" s="43">
        <v>1</v>
      </c>
      <c r="R169" s="42" t="s">
        <v>448</v>
      </c>
      <c r="T169" s="42" t="s">
        <v>115</v>
      </c>
      <c r="U169" s="42" t="s">
        <v>279</v>
      </c>
    </row>
    <row r="170" spans="2:21">
      <c r="B170" s="42" t="s">
        <v>449</v>
      </c>
      <c r="C170" s="42" t="s">
        <v>235</v>
      </c>
      <c r="D170" s="42" t="s">
        <v>450</v>
      </c>
      <c r="E170">
        <v>2020</v>
      </c>
      <c r="F170">
        <v>1</v>
      </c>
      <c r="G170">
        <v>0.15</v>
      </c>
      <c r="H170">
        <v>400</v>
      </c>
      <c r="I170">
        <v>20</v>
      </c>
      <c r="J170">
        <f t="shared" si="4"/>
        <v>400</v>
      </c>
      <c r="K170">
        <f t="shared" si="5"/>
        <v>20</v>
      </c>
      <c r="L170">
        <v>15</v>
      </c>
      <c r="M170" s="43">
        <v>31.54</v>
      </c>
      <c r="R170" s="42" t="s">
        <v>449</v>
      </c>
      <c r="T170" s="42" t="s">
        <v>115</v>
      </c>
      <c r="U170" s="42" t="s">
        <v>116</v>
      </c>
    </row>
    <row r="171" spans="2:21">
      <c r="B171" s="42" t="s">
        <v>451</v>
      </c>
      <c r="C171" s="42" t="s">
        <v>278</v>
      </c>
      <c r="D171" s="42" t="s">
        <v>450</v>
      </c>
      <c r="E171">
        <v>2020</v>
      </c>
      <c r="F171">
        <v>1</v>
      </c>
      <c r="G171">
        <v>0.15</v>
      </c>
      <c r="H171">
        <v>400</v>
      </c>
      <c r="I171">
        <v>20</v>
      </c>
      <c r="J171">
        <f t="shared" si="4"/>
        <v>400</v>
      </c>
      <c r="K171">
        <f t="shared" si="5"/>
        <v>20</v>
      </c>
      <c r="L171">
        <v>15</v>
      </c>
      <c r="M171" s="43">
        <v>1</v>
      </c>
      <c r="R171" s="42" t="s">
        <v>451</v>
      </c>
      <c r="T171" s="42" t="s">
        <v>115</v>
      </c>
      <c r="U171" s="42" t="s">
        <v>279</v>
      </c>
    </row>
    <row r="172" spans="2:21">
      <c r="B172" s="42" t="s">
        <v>452</v>
      </c>
      <c r="C172" s="42" t="s">
        <v>281</v>
      </c>
      <c r="D172" s="42" t="s">
        <v>450</v>
      </c>
      <c r="E172">
        <v>2020</v>
      </c>
      <c r="F172">
        <v>1</v>
      </c>
      <c r="G172">
        <v>0.15</v>
      </c>
      <c r="H172">
        <v>400</v>
      </c>
      <c r="I172">
        <v>20</v>
      </c>
      <c r="J172">
        <f t="shared" si="4"/>
        <v>400</v>
      </c>
      <c r="K172">
        <f t="shared" si="5"/>
        <v>20</v>
      </c>
      <c r="L172">
        <v>15</v>
      </c>
      <c r="M172" s="43">
        <v>1</v>
      </c>
      <c r="R172" s="42" t="s">
        <v>452</v>
      </c>
      <c r="T172" s="42" t="s">
        <v>115</v>
      </c>
      <c r="U172" s="42" t="s">
        <v>279</v>
      </c>
    </row>
    <row r="173" spans="2:21">
      <c r="B173" s="42" t="s">
        <v>453</v>
      </c>
      <c r="C173" s="42" t="s">
        <v>283</v>
      </c>
      <c r="D173" s="42" t="s">
        <v>450</v>
      </c>
      <c r="E173">
        <v>2020</v>
      </c>
      <c r="F173">
        <v>1</v>
      </c>
      <c r="G173">
        <v>0.15</v>
      </c>
      <c r="H173">
        <v>400</v>
      </c>
      <c r="I173">
        <v>20</v>
      </c>
      <c r="J173">
        <f t="shared" si="4"/>
        <v>400</v>
      </c>
      <c r="K173">
        <f t="shared" si="5"/>
        <v>20</v>
      </c>
      <c r="L173">
        <v>15</v>
      </c>
      <c r="M173" s="43">
        <v>1</v>
      </c>
      <c r="R173" s="42" t="s">
        <v>453</v>
      </c>
      <c r="T173" s="42" t="s">
        <v>115</v>
      </c>
      <c r="U173" s="42" t="s">
        <v>279</v>
      </c>
    </row>
    <row r="174" spans="2:21">
      <c r="B174" s="42" t="s">
        <v>454</v>
      </c>
      <c r="C174" s="42" t="s">
        <v>285</v>
      </c>
      <c r="D174" s="42" t="s">
        <v>450</v>
      </c>
      <c r="E174">
        <v>2020</v>
      </c>
      <c r="F174">
        <v>1</v>
      </c>
      <c r="G174">
        <v>0.15</v>
      </c>
      <c r="H174">
        <v>400</v>
      </c>
      <c r="I174">
        <v>20</v>
      </c>
      <c r="J174">
        <f t="shared" si="4"/>
        <v>400</v>
      </c>
      <c r="K174">
        <f t="shared" si="5"/>
        <v>20</v>
      </c>
      <c r="L174">
        <v>15</v>
      </c>
      <c r="M174" s="43">
        <v>1</v>
      </c>
      <c r="R174" s="42" t="s">
        <v>454</v>
      </c>
      <c r="T174" s="42" t="s">
        <v>115</v>
      </c>
      <c r="U174" s="42" t="s">
        <v>279</v>
      </c>
    </row>
    <row r="175" spans="2:21">
      <c r="B175" s="42" t="s">
        <v>455</v>
      </c>
      <c r="C175" s="42" t="s">
        <v>287</v>
      </c>
      <c r="D175" s="42" t="s">
        <v>450</v>
      </c>
      <c r="E175">
        <v>2020</v>
      </c>
      <c r="F175">
        <v>1</v>
      </c>
      <c r="G175">
        <v>0.15</v>
      </c>
      <c r="H175">
        <v>400</v>
      </c>
      <c r="I175">
        <v>20</v>
      </c>
      <c r="J175">
        <f t="shared" si="4"/>
        <v>400</v>
      </c>
      <c r="K175">
        <f t="shared" si="5"/>
        <v>20</v>
      </c>
      <c r="L175">
        <v>15</v>
      </c>
      <c r="M175" s="43">
        <v>1</v>
      </c>
      <c r="R175" s="42" t="s">
        <v>455</v>
      </c>
      <c r="T175" s="42" t="s">
        <v>115</v>
      </c>
      <c r="U175" s="42" t="s">
        <v>279</v>
      </c>
    </row>
    <row r="176" spans="2:21">
      <c r="B176" s="42" t="s">
        <v>456</v>
      </c>
      <c r="C176" s="42" t="s">
        <v>235</v>
      </c>
      <c r="D176" s="42" t="s">
        <v>457</v>
      </c>
      <c r="E176">
        <v>2020</v>
      </c>
      <c r="F176">
        <v>1</v>
      </c>
      <c r="G176">
        <v>0.15</v>
      </c>
      <c r="H176">
        <v>400</v>
      </c>
      <c r="I176">
        <v>20</v>
      </c>
      <c r="J176">
        <f t="shared" si="4"/>
        <v>400</v>
      </c>
      <c r="K176">
        <f t="shared" si="5"/>
        <v>20</v>
      </c>
      <c r="L176">
        <v>15</v>
      </c>
      <c r="M176" s="43">
        <v>31.54</v>
      </c>
      <c r="R176" s="42" t="s">
        <v>456</v>
      </c>
      <c r="T176" s="42" t="s">
        <v>115</v>
      </c>
      <c r="U176" s="42" t="s">
        <v>116</v>
      </c>
    </row>
    <row r="177" spans="2:21">
      <c r="B177" s="42" t="s">
        <v>458</v>
      </c>
      <c r="C177" s="42" t="s">
        <v>278</v>
      </c>
      <c r="D177" s="42" t="s">
        <v>457</v>
      </c>
      <c r="E177">
        <v>2020</v>
      </c>
      <c r="F177">
        <v>1</v>
      </c>
      <c r="G177">
        <v>0.15</v>
      </c>
      <c r="H177">
        <v>400</v>
      </c>
      <c r="I177">
        <v>20</v>
      </c>
      <c r="J177">
        <f t="shared" si="4"/>
        <v>400</v>
      </c>
      <c r="K177">
        <f t="shared" si="5"/>
        <v>20</v>
      </c>
      <c r="L177">
        <v>15</v>
      </c>
      <c r="M177" s="43">
        <v>1</v>
      </c>
      <c r="R177" s="42" t="s">
        <v>458</v>
      </c>
      <c r="T177" s="42" t="s">
        <v>115</v>
      </c>
      <c r="U177" s="42" t="s">
        <v>279</v>
      </c>
    </row>
    <row r="178" spans="2:21">
      <c r="B178" s="42" t="s">
        <v>459</v>
      </c>
      <c r="C178" s="42" t="s">
        <v>281</v>
      </c>
      <c r="D178" s="42" t="s">
        <v>457</v>
      </c>
      <c r="E178">
        <v>2020</v>
      </c>
      <c r="F178">
        <v>1</v>
      </c>
      <c r="G178">
        <v>0.15</v>
      </c>
      <c r="H178">
        <v>400</v>
      </c>
      <c r="I178">
        <v>20</v>
      </c>
      <c r="J178">
        <f t="shared" si="4"/>
        <v>400</v>
      </c>
      <c r="K178">
        <f t="shared" si="5"/>
        <v>20</v>
      </c>
      <c r="L178">
        <v>15</v>
      </c>
      <c r="M178" s="43">
        <v>1</v>
      </c>
      <c r="R178" s="42" t="s">
        <v>459</v>
      </c>
      <c r="T178" s="42" t="s">
        <v>115</v>
      </c>
      <c r="U178" s="42" t="s">
        <v>279</v>
      </c>
    </row>
    <row r="179" spans="2:21">
      <c r="B179" s="42" t="s">
        <v>460</v>
      </c>
      <c r="C179" s="42" t="s">
        <v>283</v>
      </c>
      <c r="D179" s="42" t="s">
        <v>457</v>
      </c>
      <c r="E179">
        <v>2020</v>
      </c>
      <c r="F179">
        <v>1</v>
      </c>
      <c r="G179">
        <v>0.15</v>
      </c>
      <c r="H179">
        <v>400</v>
      </c>
      <c r="I179">
        <v>20</v>
      </c>
      <c r="J179">
        <f t="shared" si="4"/>
        <v>400</v>
      </c>
      <c r="K179">
        <f t="shared" si="5"/>
        <v>20</v>
      </c>
      <c r="L179">
        <v>15</v>
      </c>
      <c r="M179" s="43">
        <v>1</v>
      </c>
      <c r="R179" s="42" t="s">
        <v>460</v>
      </c>
      <c r="T179" s="42" t="s">
        <v>115</v>
      </c>
      <c r="U179" s="42" t="s">
        <v>279</v>
      </c>
    </row>
    <row r="180" spans="2:21">
      <c r="B180" s="42" t="s">
        <v>461</v>
      </c>
      <c r="C180" s="42" t="s">
        <v>285</v>
      </c>
      <c r="D180" s="42" t="s">
        <v>457</v>
      </c>
      <c r="E180">
        <v>2020</v>
      </c>
      <c r="F180">
        <v>1</v>
      </c>
      <c r="G180">
        <v>0.15</v>
      </c>
      <c r="H180">
        <v>400</v>
      </c>
      <c r="I180">
        <v>20</v>
      </c>
      <c r="J180">
        <f t="shared" si="4"/>
        <v>400</v>
      </c>
      <c r="K180">
        <f t="shared" si="5"/>
        <v>20</v>
      </c>
      <c r="L180">
        <v>15</v>
      </c>
      <c r="M180" s="43">
        <v>1</v>
      </c>
      <c r="R180" s="42" t="s">
        <v>461</v>
      </c>
      <c r="T180" s="42" t="s">
        <v>115</v>
      </c>
      <c r="U180" s="42" t="s">
        <v>279</v>
      </c>
    </row>
    <row r="181" spans="2:21">
      <c r="B181" s="42" t="s">
        <v>462</v>
      </c>
      <c r="C181" s="42" t="s">
        <v>287</v>
      </c>
      <c r="D181" s="42" t="s">
        <v>457</v>
      </c>
      <c r="E181">
        <v>2020</v>
      </c>
      <c r="F181">
        <v>1</v>
      </c>
      <c r="G181">
        <v>0.15</v>
      </c>
      <c r="H181">
        <v>400</v>
      </c>
      <c r="I181">
        <v>20</v>
      </c>
      <c r="J181">
        <f t="shared" si="4"/>
        <v>400</v>
      </c>
      <c r="K181">
        <f t="shared" si="5"/>
        <v>20</v>
      </c>
      <c r="L181">
        <v>15</v>
      </c>
      <c r="M181" s="43">
        <v>1</v>
      </c>
      <c r="R181" s="42" t="s">
        <v>462</v>
      </c>
      <c r="T181" s="42" t="s">
        <v>115</v>
      </c>
      <c r="U181" s="42" t="s">
        <v>279</v>
      </c>
    </row>
    <row r="182" spans="2:21">
      <c r="B182" s="42" t="s">
        <v>463</v>
      </c>
      <c r="C182" s="42" t="s">
        <v>235</v>
      </c>
      <c r="D182" s="42" t="s">
        <v>464</v>
      </c>
      <c r="E182">
        <v>2020</v>
      </c>
      <c r="F182">
        <v>1</v>
      </c>
      <c r="G182">
        <v>0.15</v>
      </c>
      <c r="H182">
        <v>400</v>
      </c>
      <c r="I182">
        <v>20</v>
      </c>
      <c r="J182">
        <f t="shared" si="4"/>
        <v>400</v>
      </c>
      <c r="K182">
        <f t="shared" si="5"/>
        <v>20</v>
      </c>
      <c r="L182">
        <v>15</v>
      </c>
      <c r="M182" s="43">
        <v>31.54</v>
      </c>
      <c r="R182" s="42" t="s">
        <v>463</v>
      </c>
      <c r="T182" s="42" t="s">
        <v>115</v>
      </c>
      <c r="U182" s="42" t="s">
        <v>116</v>
      </c>
    </row>
    <row r="183" spans="2:21">
      <c r="B183" s="42" t="s">
        <v>465</v>
      </c>
      <c r="C183" s="42" t="s">
        <v>278</v>
      </c>
      <c r="D183" s="42" t="s">
        <v>464</v>
      </c>
      <c r="E183">
        <v>2020</v>
      </c>
      <c r="F183">
        <v>1</v>
      </c>
      <c r="G183">
        <v>0.15</v>
      </c>
      <c r="H183">
        <v>400</v>
      </c>
      <c r="I183">
        <v>20</v>
      </c>
      <c r="J183">
        <f t="shared" si="4"/>
        <v>400</v>
      </c>
      <c r="K183">
        <f t="shared" si="5"/>
        <v>20</v>
      </c>
      <c r="L183">
        <v>15</v>
      </c>
      <c r="M183" s="43">
        <v>1</v>
      </c>
      <c r="R183" s="42" t="s">
        <v>465</v>
      </c>
      <c r="T183" s="42" t="s">
        <v>115</v>
      </c>
      <c r="U183" s="42" t="s">
        <v>279</v>
      </c>
    </row>
    <row r="184" spans="2:21">
      <c r="B184" s="42" t="s">
        <v>466</v>
      </c>
      <c r="C184" s="42" t="s">
        <v>281</v>
      </c>
      <c r="D184" s="42" t="s">
        <v>464</v>
      </c>
      <c r="E184">
        <v>2020</v>
      </c>
      <c r="F184">
        <v>1</v>
      </c>
      <c r="G184">
        <v>0.15</v>
      </c>
      <c r="H184">
        <v>400</v>
      </c>
      <c r="I184">
        <v>20</v>
      </c>
      <c r="J184">
        <f t="shared" si="4"/>
        <v>400</v>
      </c>
      <c r="K184">
        <f t="shared" si="5"/>
        <v>20</v>
      </c>
      <c r="L184">
        <v>15</v>
      </c>
      <c r="M184" s="43">
        <v>1</v>
      </c>
      <c r="R184" s="42" t="s">
        <v>466</v>
      </c>
      <c r="T184" s="42" t="s">
        <v>115</v>
      </c>
      <c r="U184" s="42" t="s">
        <v>279</v>
      </c>
    </row>
    <row r="185" spans="2:21">
      <c r="B185" s="42" t="s">
        <v>467</v>
      </c>
      <c r="C185" s="42" t="s">
        <v>283</v>
      </c>
      <c r="D185" s="42" t="s">
        <v>464</v>
      </c>
      <c r="E185">
        <v>2020</v>
      </c>
      <c r="F185">
        <v>1</v>
      </c>
      <c r="G185">
        <v>0.15</v>
      </c>
      <c r="H185">
        <v>400</v>
      </c>
      <c r="I185">
        <v>20</v>
      </c>
      <c r="J185">
        <f t="shared" si="4"/>
        <v>400</v>
      </c>
      <c r="K185">
        <f t="shared" si="5"/>
        <v>20</v>
      </c>
      <c r="L185">
        <v>15</v>
      </c>
      <c r="M185" s="43">
        <v>1</v>
      </c>
      <c r="R185" s="42" t="s">
        <v>467</v>
      </c>
      <c r="T185" s="42" t="s">
        <v>115</v>
      </c>
      <c r="U185" s="42" t="s">
        <v>279</v>
      </c>
    </row>
    <row r="186" spans="2:21">
      <c r="B186" s="42" t="s">
        <v>468</v>
      </c>
      <c r="C186" s="42" t="s">
        <v>285</v>
      </c>
      <c r="D186" s="42" t="s">
        <v>464</v>
      </c>
      <c r="E186">
        <v>2020</v>
      </c>
      <c r="F186">
        <v>1</v>
      </c>
      <c r="G186">
        <v>0.15</v>
      </c>
      <c r="H186">
        <v>400</v>
      </c>
      <c r="I186">
        <v>20</v>
      </c>
      <c r="J186">
        <f t="shared" si="4"/>
        <v>400</v>
      </c>
      <c r="K186">
        <f t="shared" si="5"/>
        <v>20</v>
      </c>
      <c r="L186">
        <v>15</v>
      </c>
      <c r="M186" s="43">
        <v>1</v>
      </c>
      <c r="R186" s="42" t="s">
        <v>468</v>
      </c>
      <c r="T186" s="42" t="s">
        <v>115</v>
      </c>
      <c r="U186" s="42" t="s">
        <v>279</v>
      </c>
    </row>
    <row r="187" spans="2:21">
      <c r="B187" s="42" t="s">
        <v>469</v>
      </c>
      <c r="C187" s="42" t="s">
        <v>287</v>
      </c>
      <c r="D187" s="42" t="s">
        <v>464</v>
      </c>
      <c r="E187">
        <v>2020</v>
      </c>
      <c r="F187">
        <v>1</v>
      </c>
      <c r="G187">
        <v>0.15</v>
      </c>
      <c r="H187">
        <v>400</v>
      </c>
      <c r="I187">
        <v>20</v>
      </c>
      <c r="J187">
        <f t="shared" si="4"/>
        <v>400</v>
      </c>
      <c r="K187">
        <f t="shared" si="5"/>
        <v>20</v>
      </c>
      <c r="L187">
        <v>15</v>
      </c>
      <c r="M187" s="43">
        <v>1</v>
      </c>
      <c r="R187" s="42" t="s">
        <v>469</v>
      </c>
      <c r="T187" s="42" t="s">
        <v>115</v>
      </c>
      <c r="U187" s="42" t="s">
        <v>279</v>
      </c>
    </row>
    <row r="188" spans="2:21">
      <c r="B188" s="42" t="s">
        <v>470</v>
      </c>
      <c r="C188" s="42" t="s">
        <v>235</v>
      </c>
      <c r="D188" s="42" t="s">
        <v>471</v>
      </c>
      <c r="E188">
        <v>2020</v>
      </c>
      <c r="F188">
        <v>1</v>
      </c>
      <c r="G188">
        <v>0.15</v>
      </c>
      <c r="H188">
        <v>400</v>
      </c>
      <c r="I188">
        <v>20</v>
      </c>
      <c r="J188">
        <f t="shared" si="4"/>
        <v>400</v>
      </c>
      <c r="K188">
        <f t="shared" si="5"/>
        <v>20</v>
      </c>
      <c r="L188">
        <v>15</v>
      </c>
      <c r="M188" s="43">
        <v>31.54</v>
      </c>
      <c r="R188" s="42" t="s">
        <v>470</v>
      </c>
      <c r="T188" s="42" t="s">
        <v>115</v>
      </c>
      <c r="U188" s="42" t="s">
        <v>116</v>
      </c>
    </row>
    <row r="189" spans="2:21">
      <c r="B189" s="42" t="s">
        <v>472</v>
      </c>
      <c r="C189" s="42" t="s">
        <v>278</v>
      </c>
      <c r="D189" s="42" t="s">
        <v>471</v>
      </c>
      <c r="E189">
        <v>2020</v>
      </c>
      <c r="F189">
        <v>1</v>
      </c>
      <c r="G189">
        <v>0.15</v>
      </c>
      <c r="H189">
        <v>400</v>
      </c>
      <c r="I189">
        <v>20</v>
      </c>
      <c r="J189">
        <f t="shared" si="4"/>
        <v>400</v>
      </c>
      <c r="K189">
        <f t="shared" si="5"/>
        <v>20</v>
      </c>
      <c r="L189">
        <v>15</v>
      </c>
      <c r="M189" s="43">
        <v>1</v>
      </c>
      <c r="R189" s="42" t="s">
        <v>472</v>
      </c>
      <c r="T189" s="42" t="s">
        <v>115</v>
      </c>
      <c r="U189" s="42" t="s">
        <v>279</v>
      </c>
    </row>
    <row r="190" spans="2:21">
      <c r="B190" s="42" t="s">
        <v>473</v>
      </c>
      <c r="C190" s="42" t="s">
        <v>281</v>
      </c>
      <c r="D190" s="42" t="s">
        <v>471</v>
      </c>
      <c r="E190">
        <v>2020</v>
      </c>
      <c r="F190">
        <v>1</v>
      </c>
      <c r="G190">
        <v>0.15</v>
      </c>
      <c r="H190">
        <v>400</v>
      </c>
      <c r="I190">
        <v>20</v>
      </c>
      <c r="J190">
        <f t="shared" si="4"/>
        <v>400</v>
      </c>
      <c r="K190">
        <f t="shared" si="5"/>
        <v>20</v>
      </c>
      <c r="L190">
        <v>15</v>
      </c>
      <c r="M190" s="43">
        <v>1</v>
      </c>
      <c r="R190" s="42" t="s">
        <v>473</v>
      </c>
      <c r="T190" s="42" t="s">
        <v>115</v>
      </c>
      <c r="U190" s="42" t="s">
        <v>279</v>
      </c>
    </row>
    <row r="191" spans="2:21">
      <c r="B191" s="42" t="s">
        <v>474</v>
      </c>
      <c r="C191" s="42" t="s">
        <v>283</v>
      </c>
      <c r="D191" s="42" t="s">
        <v>471</v>
      </c>
      <c r="E191">
        <v>2020</v>
      </c>
      <c r="F191">
        <v>1</v>
      </c>
      <c r="G191">
        <v>0.15</v>
      </c>
      <c r="H191">
        <v>400</v>
      </c>
      <c r="I191">
        <v>20</v>
      </c>
      <c r="J191">
        <f t="shared" si="4"/>
        <v>400</v>
      </c>
      <c r="K191">
        <f t="shared" si="5"/>
        <v>20</v>
      </c>
      <c r="L191">
        <v>15</v>
      </c>
      <c r="M191" s="43">
        <v>1</v>
      </c>
      <c r="R191" s="42" t="s">
        <v>474</v>
      </c>
      <c r="T191" s="42" t="s">
        <v>115</v>
      </c>
      <c r="U191" s="42" t="s">
        <v>279</v>
      </c>
    </row>
    <row r="192" spans="2:21">
      <c r="B192" s="42" t="s">
        <v>475</v>
      </c>
      <c r="C192" s="42" t="s">
        <v>285</v>
      </c>
      <c r="D192" s="42" t="s">
        <v>471</v>
      </c>
      <c r="E192">
        <v>2020</v>
      </c>
      <c r="F192">
        <v>1</v>
      </c>
      <c r="G192">
        <v>0.15</v>
      </c>
      <c r="H192">
        <v>400</v>
      </c>
      <c r="I192">
        <v>20</v>
      </c>
      <c r="J192">
        <f t="shared" si="4"/>
        <v>400</v>
      </c>
      <c r="K192">
        <f t="shared" si="5"/>
        <v>20</v>
      </c>
      <c r="L192">
        <v>15</v>
      </c>
      <c r="M192" s="43">
        <v>1</v>
      </c>
      <c r="R192" s="42" t="s">
        <v>475</v>
      </c>
      <c r="T192" s="42" t="s">
        <v>115</v>
      </c>
      <c r="U192" s="42" t="s">
        <v>279</v>
      </c>
    </row>
    <row r="193" spans="2:21">
      <c r="B193" s="42" t="s">
        <v>476</v>
      </c>
      <c r="C193" s="42" t="s">
        <v>287</v>
      </c>
      <c r="D193" s="42" t="s">
        <v>471</v>
      </c>
      <c r="E193">
        <v>2020</v>
      </c>
      <c r="F193">
        <v>1</v>
      </c>
      <c r="G193">
        <v>0.15</v>
      </c>
      <c r="H193">
        <v>400</v>
      </c>
      <c r="I193">
        <v>20</v>
      </c>
      <c r="J193">
        <f t="shared" si="4"/>
        <v>400</v>
      </c>
      <c r="K193">
        <f t="shared" si="5"/>
        <v>20</v>
      </c>
      <c r="L193">
        <v>15</v>
      </c>
      <c r="M193" s="43">
        <v>1</v>
      </c>
      <c r="R193" s="42" t="s">
        <v>476</v>
      </c>
      <c r="T193" s="42" t="s">
        <v>115</v>
      </c>
      <c r="U193" s="42" t="s">
        <v>279</v>
      </c>
    </row>
    <row r="194" spans="2:21">
      <c r="B194" s="42" t="s">
        <v>477</v>
      </c>
      <c r="C194" s="42" t="s">
        <v>235</v>
      </c>
      <c r="D194" s="42" t="s">
        <v>478</v>
      </c>
      <c r="E194">
        <v>2020</v>
      </c>
      <c r="F194">
        <v>1</v>
      </c>
      <c r="G194">
        <v>0.15</v>
      </c>
      <c r="H194">
        <v>400</v>
      </c>
      <c r="I194">
        <v>20</v>
      </c>
      <c r="J194">
        <f t="shared" si="4"/>
        <v>400</v>
      </c>
      <c r="K194">
        <f t="shared" si="5"/>
        <v>20</v>
      </c>
      <c r="L194">
        <v>15</v>
      </c>
      <c r="M194" s="43">
        <v>31.54</v>
      </c>
      <c r="R194" s="42" t="s">
        <v>477</v>
      </c>
      <c r="T194" s="42" t="s">
        <v>115</v>
      </c>
      <c r="U194" s="42" t="s">
        <v>116</v>
      </c>
    </row>
    <row r="195" spans="2:21">
      <c r="B195" s="42" t="s">
        <v>479</v>
      </c>
      <c r="C195" s="42" t="s">
        <v>278</v>
      </c>
      <c r="D195" s="42" t="s">
        <v>478</v>
      </c>
      <c r="E195">
        <v>2020</v>
      </c>
      <c r="F195">
        <v>1</v>
      </c>
      <c r="G195">
        <v>0.15</v>
      </c>
      <c r="H195">
        <v>400</v>
      </c>
      <c r="I195">
        <v>20</v>
      </c>
      <c r="J195">
        <f t="shared" si="4"/>
        <v>400</v>
      </c>
      <c r="K195">
        <f t="shared" si="5"/>
        <v>20</v>
      </c>
      <c r="L195">
        <v>15</v>
      </c>
      <c r="M195" s="43">
        <v>1</v>
      </c>
      <c r="R195" s="42" t="s">
        <v>479</v>
      </c>
      <c r="T195" s="42" t="s">
        <v>115</v>
      </c>
      <c r="U195" s="42" t="s">
        <v>279</v>
      </c>
    </row>
    <row r="196" spans="2:21">
      <c r="B196" s="42" t="s">
        <v>480</v>
      </c>
      <c r="C196" s="42" t="s">
        <v>281</v>
      </c>
      <c r="D196" s="42" t="s">
        <v>478</v>
      </c>
      <c r="E196">
        <v>2020</v>
      </c>
      <c r="F196">
        <v>1</v>
      </c>
      <c r="G196">
        <v>0.15</v>
      </c>
      <c r="H196">
        <v>400</v>
      </c>
      <c r="I196">
        <v>20</v>
      </c>
      <c r="J196">
        <f t="shared" si="4"/>
        <v>400</v>
      </c>
      <c r="K196">
        <f t="shared" si="5"/>
        <v>20</v>
      </c>
      <c r="L196">
        <v>15</v>
      </c>
      <c r="M196" s="43">
        <v>1</v>
      </c>
      <c r="R196" s="42" t="s">
        <v>480</v>
      </c>
      <c r="T196" s="42" t="s">
        <v>115</v>
      </c>
      <c r="U196" s="42" t="s">
        <v>279</v>
      </c>
    </row>
    <row r="197" spans="2:21">
      <c r="B197" s="42" t="s">
        <v>481</v>
      </c>
      <c r="C197" s="42" t="s">
        <v>283</v>
      </c>
      <c r="D197" s="42" t="s">
        <v>478</v>
      </c>
      <c r="E197">
        <v>2020</v>
      </c>
      <c r="F197">
        <v>1</v>
      </c>
      <c r="G197">
        <v>0.15</v>
      </c>
      <c r="H197">
        <v>400</v>
      </c>
      <c r="I197">
        <v>20</v>
      </c>
      <c r="J197">
        <f t="shared" si="4"/>
        <v>400</v>
      </c>
      <c r="K197">
        <f t="shared" si="5"/>
        <v>20</v>
      </c>
      <c r="L197">
        <v>15</v>
      </c>
      <c r="M197" s="43">
        <v>1</v>
      </c>
      <c r="R197" s="42" t="s">
        <v>481</v>
      </c>
      <c r="T197" s="42" t="s">
        <v>115</v>
      </c>
      <c r="U197" s="42" t="s">
        <v>279</v>
      </c>
    </row>
    <row r="198" spans="2:21">
      <c r="B198" s="42" t="s">
        <v>482</v>
      </c>
      <c r="C198" s="42" t="s">
        <v>285</v>
      </c>
      <c r="D198" s="42" t="s">
        <v>478</v>
      </c>
      <c r="E198">
        <v>2020</v>
      </c>
      <c r="F198">
        <v>1</v>
      </c>
      <c r="G198">
        <v>0.15</v>
      </c>
      <c r="H198">
        <v>400</v>
      </c>
      <c r="I198">
        <v>20</v>
      </c>
      <c r="J198">
        <f t="shared" si="4"/>
        <v>400</v>
      </c>
      <c r="K198">
        <f t="shared" si="5"/>
        <v>20</v>
      </c>
      <c r="L198">
        <v>15</v>
      </c>
      <c r="M198" s="43">
        <v>1</v>
      </c>
      <c r="R198" s="42" t="s">
        <v>482</v>
      </c>
      <c r="T198" s="42" t="s">
        <v>115</v>
      </c>
      <c r="U198" s="42" t="s">
        <v>279</v>
      </c>
    </row>
    <row r="199" spans="2:21">
      <c r="B199" s="42" t="s">
        <v>483</v>
      </c>
      <c r="C199" s="42" t="s">
        <v>287</v>
      </c>
      <c r="D199" s="42" t="s">
        <v>478</v>
      </c>
      <c r="E199">
        <v>2020</v>
      </c>
      <c r="F199">
        <v>1</v>
      </c>
      <c r="G199">
        <v>0.15</v>
      </c>
      <c r="H199">
        <v>400</v>
      </c>
      <c r="I199">
        <v>20</v>
      </c>
      <c r="J199">
        <f t="shared" ref="J199:J225" si="6">H199</f>
        <v>400</v>
      </c>
      <c r="K199">
        <f t="shared" ref="K199:K225" si="7">I199</f>
        <v>20</v>
      </c>
      <c r="L199">
        <v>15</v>
      </c>
      <c r="M199" s="43">
        <v>1</v>
      </c>
      <c r="R199" s="42" t="s">
        <v>483</v>
      </c>
      <c r="T199" s="42" t="s">
        <v>115</v>
      </c>
      <c r="U199" s="42" t="s">
        <v>279</v>
      </c>
    </row>
    <row r="200" spans="2:21">
      <c r="B200" s="42" t="s">
        <v>484</v>
      </c>
      <c r="C200" s="42" t="s">
        <v>235</v>
      </c>
      <c r="D200" s="42" t="s">
        <v>485</v>
      </c>
      <c r="E200">
        <v>2020</v>
      </c>
      <c r="F200">
        <v>1</v>
      </c>
      <c r="G200">
        <v>0.15</v>
      </c>
      <c r="H200">
        <v>400</v>
      </c>
      <c r="I200">
        <v>20</v>
      </c>
      <c r="J200">
        <f t="shared" si="6"/>
        <v>400</v>
      </c>
      <c r="K200">
        <f t="shared" si="7"/>
        <v>20</v>
      </c>
      <c r="L200">
        <v>15</v>
      </c>
      <c r="M200" s="43">
        <v>31.54</v>
      </c>
      <c r="R200" s="42" t="s">
        <v>484</v>
      </c>
      <c r="T200" s="42" t="s">
        <v>115</v>
      </c>
      <c r="U200" s="42" t="s">
        <v>116</v>
      </c>
    </row>
    <row r="201" spans="2:21">
      <c r="B201" s="42" t="s">
        <v>486</v>
      </c>
      <c r="C201" s="42" t="s">
        <v>278</v>
      </c>
      <c r="D201" s="42" t="s">
        <v>485</v>
      </c>
      <c r="E201">
        <v>2020</v>
      </c>
      <c r="F201">
        <v>1</v>
      </c>
      <c r="G201">
        <v>0.15</v>
      </c>
      <c r="H201">
        <v>400</v>
      </c>
      <c r="I201">
        <v>20</v>
      </c>
      <c r="J201">
        <f t="shared" si="6"/>
        <v>400</v>
      </c>
      <c r="K201">
        <f t="shared" si="7"/>
        <v>20</v>
      </c>
      <c r="L201">
        <v>15</v>
      </c>
      <c r="M201" s="43">
        <v>1</v>
      </c>
      <c r="R201" s="42" t="s">
        <v>486</v>
      </c>
      <c r="T201" s="42" t="s">
        <v>115</v>
      </c>
      <c r="U201" s="42" t="s">
        <v>279</v>
      </c>
    </row>
    <row r="202" spans="2:21">
      <c r="B202" s="42" t="s">
        <v>487</v>
      </c>
      <c r="C202" s="42" t="s">
        <v>281</v>
      </c>
      <c r="D202" s="42" t="s">
        <v>485</v>
      </c>
      <c r="E202">
        <v>2020</v>
      </c>
      <c r="F202">
        <v>1</v>
      </c>
      <c r="G202">
        <v>0.15</v>
      </c>
      <c r="H202">
        <v>400</v>
      </c>
      <c r="I202">
        <v>20</v>
      </c>
      <c r="J202">
        <f t="shared" si="6"/>
        <v>400</v>
      </c>
      <c r="K202">
        <f t="shared" si="7"/>
        <v>20</v>
      </c>
      <c r="L202">
        <v>15</v>
      </c>
      <c r="M202" s="43">
        <v>1</v>
      </c>
      <c r="R202" s="42" t="s">
        <v>487</v>
      </c>
      <c r="T202" s="42" t="s">
        <v>115</v>
      </c>
      <c r="U202" s="42" t="s">
        <v>279</v>
      </c>
    </row>
    <row r="203" spans="2:21">
      <c r="B203" s="42" t="s">
        <v>488</v>
      </c>
      <c r="C203" s="42" t="s">
        <v>283</v>
      </c>
      <c r="D203" s="42" t="s">
        <v>485</v>
      </c>
      <c r="E203">
        <v>2020</v>
      </c>
      <c r="F203">
        <v>1</v>
      </c>
      <c r="G203">
        <v>0.15</v>
      </c>
      <c r="H203">
        <v>400</v>
      </c>
      <c r="I203">
        <v>20</v>
      </c>
      <c r="J203">
        <f t="shared" si="6"/>
        <v>400</v>
      </c>
      <c r="K203">
        <f t="shared" si="7"/>
        <v>20</v>
      </c>
      <c r="L203">
        <v>15</v>
      </c>
      <c r="M203" s="43">
        <v>1</v>
      </c>
      <c r="R203" s="42" t="s">
        <v>488</v>
      </c>
      <c r="T203" s="42" t="s">
        <v>115</v>
      </c>
      <c r="U203" s="42" t="s">
        <v>279</v>
      </c>
    </row>
    <row r="204" spans="2:21">
      <c r="B204" s="42" t="s">
        <v>489</v>
      </c>
      <c r="C204" s="42" t="s">
        <v>285</v>
      </c>
      <c r="D204" s="42" t="s">
        <v>485</v>
      </c>
      <c r="E204">
        <v>2020</v>
      </c>
      <c r="F204">
        <v>1</v>
      </c>
      <c r="G204">
        <v>0.15</v>
      </c>
      <c r="H204">
        <v>400</v>
      </c>
      <c r="I204">
        <v>20</v>
      </c>
      <c r="J204">
        <f t="shared" si="6"/>
        <v>400</v>
      </c>
      <c r="K204">
        <f t="shared" si="7"/>
        <v>20</v>
      </c>
      <c r="L204">
        <v>15</v>
      </c>
      <c r="M204" s="43">
        <v>1</v>
      </c>
      <c r="R204" s="42" t="s">
        <v>489</v>
      </c>
      <c r="T204" s="42" t="s">
        <v>115</v>
      </c>
      <c r="U204" s="42" t="s">
        <v>279</v>
      </c>
    </row>
    <row r="205" spans="2:21">
      <c r="B205" s="42" t="s">
        <v>490</v>
      </c>
      <c r="C205" s="42" t="s">
        <v>287</v>
      </c>
      <c r="D205" s="42" t="s">
        <v>485</v>
      </c>
      <c r="E205">
        <v>2020</v>
      </c>
      <c r="F205">
        <v>1</v>
      </c>
      <c r="G205">
        <v>0.15</v>
      </c>
      <c r="H205">
        <v>400</v>
      </c>
      <c r="I205">
        <v>20</v>
      </c>
      <c r="J205">
        <f t="shared" si="6"/>
        <v>400</v>
      </c>
      <c r="K205">
        <f t="shared" si="7"/>
        <v>20</v>
      </c>
      <c r="L205">
        <v>15</v>
      </c>
      <c r="M205" s="43">
        <v>1</v>
      </c>
      <c r="R205" s="42" t="s">
        <v>490</v>
      </c>
      <c r="T205" s="42" t="s">
        <v>115</v>
      </c>
      <c r="U205" s="42" t="s">
        <v>279</v>
      </c>
    </row>
    <row r="206" spans="2:21">
      <c r="B206" s="42" t="s">
        <v>491</v>
      </c>
      <c r="C206" s="42" t="s">
        <v>235</v>
      </c>
      <c r="D206" s="42" t="s">
        <v>492</v>
      </c>
      <c r="E206">
        <v>2020</v>
      </c>
      <c r="F206">
        <v>1</v>
      </c>
      <c r="G206">
        <v>0.1</v>
      </c>
      <c r="H206">
        <v>400</v>
      </c>
      <c r="I206">
        <v>20</v>
      </c>
      <c r="J206">
        <f t="shared" si="6"/>
        <v>400</v>
      </c>
      <c r="K206">
        <f t="shared" si="7"/>
        <v>20</v>
      </c>
      <c r="L206">
        <v>10</v>
      </c>
      <c r="M206" s="43">
        <v>31.54</v>
      </c>
      <c r="R206" s="42" t="s">
        <v>491</v>
      </c>
      <c r="T206" s="42" t="s">
        <v>115</v>
      </c>
      <c r="U206" s="42" t="s">
        <v>116</v>
      </c>
    </row>
    <row r="207" spans="2:21">
      <c r="B207" s="42" t="s">
        <v>493</v>
      </c>
      <c r="C207" s="42" t="s">
        <v>278</v>
      </c>
      <c r="D207" s="42" t="s">
        <v>492</v>
      </c>
      <c r="E207">
        <v>2020</v>
      </c>
      <c r="F207">
        <v>1</v>
      </c>
      <c r="G207">
        <v>0.1</v>
      </c>
      <c r="H207">
        <v>400</v>
      </c>
      <c r="I207">
        <v>20</v>
      </c>
      <c r="J207">
        <f t="shared" si="6"/>
        <v>400</v>
      </c>
      <c r="K207">
        <f t="shared" si="7"/>
        <v>20</v>
      </c>
      <c r="L207">
        <v>10</v>
      </c>
      <c r="M207" s="43">
        <v>1</v>
      </c>
      <c r="R207" s="42" t="s">
        <v>493</v>
      </c>
      <c r="T207" s="42" t="s">
        <v>115</v>
      </c>
      <c r="U207" s="42" t="s">
        <v>279</v>
      </c>
    </row>
    <row r="208" spans="2:21">
      <c r="B208" s="42" t="s">
        <v>494</v>
      </c>
      <c r="C208" s="42" t="s">
        <v>235</v>
      </c>
      <c r="D208" s="42" t="s">
        <v>495</v>
      </c>
      <c r="E208">
        <v>2020</v>
      </c>
      <c r="F208">
        <v>1</v>
      </c>
      <c r="G208">
        <v>0.1</v>
      </c>
      <c r="H208">
        <v>400</v>
      </c>
      <c r="I208">
        <v>20</v>
      </c>
      <c r="J208">
        <f t="shared" si="6"/>
        <v>400</v>
      </c>
      <c r="K208">
        <f t="shared" si="7"/>
        <v>20</v>
      </c>
      <c r="L208">
        <v>10</v>
      </c>
      <c r="M208" s="43">
        <v>31.54</v>
      </c>
      <c r="R208" s="42" t="s">
        <v>494</v>
      </c>
      <c r="T208" s="42" t="s">
        <v>115</v>
      </c>
      <c r="U208" s="42" t="s">
        <v>116</v>
      </c>
    </row>
    <row r="209" spans="2:21">
      <c r="B209" s="42" t="s">
        <v>496</v>
      </c>
      <c r="C209" s="42" t="s">
        <v>278</v>
      </c>
      <c r="D209" s="42" t="s">
        <v>495</v>
      </c>
      <c r="E209">
        <v>2020</v>
      </c>
      <c r="F209">
        <v>1</v>
      </c>
      <c r="G209">
        <v>0.1</v>
      </c>
      <c r="H209">
        <v>400</v>
      </c>
      <c r="I209">
        <v>20</v>
      </c>
      <c r="J209">
        <f t="shared" si="6"/>
        <v>400</v>
      </c>
      <c r="K209">
        <f t="shared" si="7"/>
        <v>20</v>
      </c>
      <c r="L209">
        <v>10</v>
      </c>
      <c r="M209" s="43">
        <v>1</v>
      </c>
      <c r="R209" s="42" t="s">
        <v>496</v>
      </c>
      <c r="T209" s="42" t="s">
        <v>115</v>
      </c>
      <c r="U209" s="42" t="s">
        <v>279</v>
      </c>
    </row>
    <row r="210" spans="2:21">
      <c r="B210" s="42" t="s">
        <v>497</v>
      </c>
      <c r="C210" s="42" t="s">
        <v>235</v>
      </c>
      <c r="D210" s="42" t="s">
        <v>498</v>
      </c>
      <c r="E210">
        <v>2020</v>
      </c>
      <c r="F210">
        <v>1</v>
      </c>
      <c r="G210">
        <v>0.1</v>
      </c>
      <c r="H210">
        <v>400</v>
      </c>
      <c r="I210">
        <v>20</v>
      </c>
      <c r="J210">
        <f t="shared" si="6"/>
        <v>400</v>
      </c>
      <c r="K210">
        <f t="shared" si="7"/>
        <v>20</v>
      </c>
      <c r="L210">
        <v>10</v>
      </c>
      <c r="M210" s="43">
        <v>31.54</v>
      </c>
      <c r="R210" s="42" t="s">
        <v>497</v>
      </c>
      <c r="T210" s="42" t="s">
        <v>115</v>
      </c>
      <c r="U210" s="42" t="s">
        <v>116</v>
      </c>
    </row>
    <row r="211" spans="2:21">
      <c r="B211" s="42" t="s">
        <v>499</v>
      </c>
      <c r="C211" s="42" t="s">
        <v>278</v>
      </c>
      <c r="D211" s="42" t="s">
        <v>498</v>
      </c>
      <c r="E211">
        <v>2020</v>
      </c>
      <c r="F211">
        <v>1</v>
      </c>
      <c r="G211">
        <v>0.1</v>
      </c>
      <c r="H211">
        <v>400</v>
      </c>
      <c r="I211">
        <v>20</v>
      </c>
      <c r="J211">
        <f t="shared" si="6"/>
        <v>400</v>
      </c>
      <c r="K211">
        <f t="shared" si="7"/>
        <v>20</v>
      </c>
      <c r="L211">
        <v>10</v>
      </c>
      <c r="M211" s="43">
        <v>1</v>
      </c>
      <c r="R211" s="42" t="s">
        <v>499</v>
      </c>
      <c r="T211" s="42" t="s">
        <v>115</v>
      </c>
      <c r="U211" s="42" t="s">
        <v>279</v>
      </c>
    </row>
    <row r="212" spans="2:21">
      <c r="B212" s="42" t="s">
        <v>500</v>
      </c>
      <c r="C212" s="42" t="s">
        <v>235</v>
      </c>
      <c r="D212" s="42" t="s">
        <v>501</v>
      </c>
      <c r="E212">
        <v>2020</v>
      </c>
      <c r="F212">
        <v>1</v>
      </c>
      <c r="G212">
        <v>0.1</v>
      </c>
      <c r="H212">
        <v>400</v>
      </c>
      <c r="I212">
        <v>20</v>
      </c>
      <c r="J212">
        <f t="shared" si="6"/>
        <v>400</v>
      </c>
      <c r="K212">
        <f t="shared" si="7"/>
        <v>20</v>
      </c>
      <c r="L212">
        <v>10</v>
      </c>
      <c r="M212" s="43">
        <v>31.54</v>
      </c>
      <c r="R212" s="42" t="s">
        <v>500</v>
      </c>
      <c r="T212" s="42" t="s">
        <v>115</v>
      </c>
      <c r="U212" s="42" t="s">
        <v>116</v>
      </c>
    </row>
    <row r="213" spans="2:21">
      <c r="B213" s="42" t="s">
        <v>502</v>
      </c>
      <c r="C213" s="42" t="s">
        <v>278</v>
      </c>
      <c r="D213" s="42" t="s">
        <v>501</v>
      </c>
      <c r="E213">
        <v>2020</v>
      </c>
      <c r="F213">
        <v>1</v>
      </c>
      <c r="G213">
        <v>0.1</v>
      </c>
      <c r="H213">
        <v>400</v>
      </c>
      <c r="I213">
        <v>20</v>
      </c>
      <c r="J213">
        <f t="shared" si="6"/>
        <v>400</v>
      </c>
      <c r="K213">
        <f t="shared" si="7"/>
        <v>20</v>
      </c>
      <c r="L213">
        <v>10</v>
      </c>
      <c r="M213" s="43">
        <v>1</v>
      </c>
      <c r="R213" s="42" t="s">
        <v>502</v>
      </c>
      <c r="T213" s="42" t="s">
        <v>115</v>
      </c>
      <c r="U213" s="42" t="s">
        <v>279</v>
      </c>
    </row>
    <row r="214" spans="2:21">
      <c r="B214" s="42" t="s">
        <v>503</v>
      </c>
      <c r="C214" s="42" t="s">
        <v>235</v>
      </c>
      <c r="D214" s="42" t="s">
        <v>504</v>
      </c>
      <c r="E214">
        <v>2020</v>
      </c>
      <c r="F214">
        <v>1</v>
      </c>
      <c r="G214">
        <v>0.1</v>
      </c>
      <c r="H214">
        <v>400</v>
      </c>
      <c r="I214">
        <v>20</v>
      </c>
      <c r="J214">
        <f t="shared" si="6"/>
        <v>400</v>
      </c>
      <c r="K214">
        <f t="shared" si="7"/>
        <v>20</v>
      </c>
      <c r="L214">
        <v>10</v>
      </c>
      <c r="M214" s="43">
        <v>31.54</v>
      </c>
      <c r="R214" s="42" t="s">
        <v>503</v>
      </c>
      <c r="T214" s="42" t="s">
        <v>115</v>
      </c>
      <c r="U214" s="42" t="s">
        <v>116</v>
      </c>
    </row>
    <row r="215" spans="2:21">
      <c r="B215" s="42" t="s">
        <v>505</v>
      </c>
      <c r="C215" s="42" t="s">
        <v>278</v>
      </c>
      <c r="D215" s="42" t="s">
        <v>504</v>
      </c>
      <c r="E215">
        <v>2020</v>
      </c>
      <c r="F215">
        <v>1</v>
      </c>
      <c r="G215">
        <v>0.1</v>
      </c>
      <c r="H215">
        <v>400</v>
      </c>
      <c r="I215">
        <v>20</v>
      </c>
      <c r="J215">
        <f t="shared" si="6"/>
        <v>400</v>
      </c>
      <c r="K215">
        <f t="shared" si="7"/>
        <v>20</v>
      </c>
      <c r="L215">
        <v>10</v>
      </c>
      <c r="M215" s="43">
        <v>1</v>
      </c>
      <c r="R215" s="42" t="s">
        <v>505</v>
      </c>
      <c r="T215" s="42" t="s">
        <v>115</v>
      </c>
      <c r="U215" s="42" t="s">
        <v>279</v>
      </c>
    </row>
    <row r="216" spans="2:21">
      <c r="B216" s="42" t="s">
        <v>506</v>
      </c>
      <c r="C216" s="42" t="s">
        <v>235</v>
      </c>
      <c r="D216" s="42" t="s">
        <v>507</v>
      </c>
      <c r="E216">
        <v>2020</v>
      </c>
      <c r="F216">
        <v>1</v>
      </c>
      <c r="G216">
        <v>0.1</v>
      </c>
      <c r="H216">
        <v>400</v>
      </c>
      <c r="I216">
        <v>20</v>
      </c>
      <c r="J216">
        <f t="shared" si="6"/>
        <v>400</v>
      </c>
      <c r="K216">
        <f t="shared" si="7"/>
        <v>20</v>
      </c>
      <c r="L216">
        <v>10</v>
      </c>
      <c r="M216" s="43">
        <v>31.54</v>
      </c>
      <c r="R216" s="42" t="s">
        <v>506</v>
      </c>
      <c r="T216" s="42" t="s">
        <v>115</v>
      </c>
      <c r="U216" s="42" t="s">
        <v>116</v>
      </c>
    </row>
    <row r="217" spans="2:21">
      <c r="B217" s="42" t="s">
        <v>508</v>
      </c>
      <c r="C217" s="42" t="s">
        <v>278</v>
      </c>
      <c r="D217" s="42" t="s">
        <v>507</v>
      </c>
      <c r="E217">
        <v>2020</v>
      </c>
      <c r="F217">
        <v>1</v>
      </c>
      <c r="G217">
        <v>0.1</v>
      </c>
      <c r="H217">
        <v>400</v>
      </c>
      <c r="I217">
        <v>20</v>
      </c>
      <c r="J217">
        <f t="shared" si="6"/>
        <v>400</v>
      </c>
      <c r="K217">
        <f t="shared" si="7"/>
        <v>20</v>
      </c>
      <c r="L217">
        <v>10</v>
      </c>
      <c r="M217" s="43">
        <v>1</v>
      </c>
      <c r="R217" s="42" t="s">
        <v>508</v>
      </c>
      <c r="T217" s="42" t="s">
        <v>115</v>
      </c>
      <c r="U217" s="42" t="s">
        <v>279</v>
      </c>
    </row>
    <row r="218" spans="2:21">
      <c r="B218" s="42" t="s">
        <v>509</v>
      </c>
      <c r="C218" s="42" t="s">
        <v>235</v>
      </c>
      <c r="D218" s="42" t="s">
        <v>510</v>
      </c>
      <c r="E218">
        <v>2020</v>
      </c>
      <c r="F218">
        <v>1</v>
      </c>
      <c r="G218">
        <v>0.1</v>
      </c>
      <c r="H218">
        <v>400</v>
      </c>
      <c r="I218">
        <v>20</v>
      </c>
      <c r="J218">
        <f t="shared" si="6"/>
        <v>400</v>
      </c>
      <c r="K218">
        <f t="shared" si="7"/>
        <v>20</v>
      </c>
      <c r="L218">
        <v>10</v>
      </c>
      <c r="M218" s="43">
        <v>31.54</v>
      </c>
      <c r="R218" s="42" t="s">
        <v>509</v>
      </c>
      <c r="T218" s="42" t="s">
        <v>115</v>
      </c>
      <c r="U218" s="42" t="s">
        <v>116</v>
      </c>
    </row>
    <row r="219" spans="2:21">
      <c r="B219" s="42" t="s">
        <v>511</v>
      </c>
      <c r="C219" s="42" t="s">
        <v>278</v>
      </c>
      <c r="D219" s="42" t="s">
        <v>510</v>
      </c>
      <c r="E219">
        <v>2020</v>
      </c>
      <c r="F219">
        <v>1</v>
      </c>
      <c r="G219">
        <v>0.1</v>
      </c>
      <c r="H219">
        <v>400</v>
      </c>
      <c r="I219">
        <v>20</v>
      </c>
      <c r="J219">
        <f t="shared" si="6"/>
        <v>400</v>
      </c>
      <c r="K219">
        <f t="shared" si="7"/>
        <v>20</v>
      </c>
      <c r="L219">
        <v>10</v>
      </c>
      <c r="M219" s="43">
        <v>1</v>
      </c>
      <c r="R219" s="42" t="s">
        <v>511</v>
      </c>
      <c r="T219" s="42" t="s">
        <v>115</v>
      </c>
      <c r="U219" s="42" t="s">
        <v>279</v>
      </c>
    </row>
    <row r="220" spans="2:21">
      <c r="B220" s="42" t="s">
        <v>512</v>
      </c>
      <c r="C220" s="42" t="s">
        <v>235</v>
      </c>
      <c r="D220" s="42" t="s">
        <v>513</v>
      </c>
      <c r="E220">
        <v>2020</v>
      </c>
      <c r="F220">
        <v>1</v>
      </c>
      <c r="G220">
        <v>0.1</v>
      </c>
      <c r="H220">
        <v>400</v>
      </c>
      <c r="I220">
        <v>20</v>
      </c>
      <c r="J220">
        <f t="shared" si="6"/>
        <v>400</v>
      </c>
      <c r="K220">
        <f t="shared" si="7"/>
        <v>20</v>
      </c>
      <c r="L220">
        <v>10</v>
      </c>
      <c r="M220" s="43">
        <v>31.54</v>
      </c>
      <c r="R220" s="42" t="s">
        <v>512</v>
      </c>
      <c r="T220" s="42" t="s">
        <v>115</v>
      </c>
      <c r="U220" s="42" t="s">
        <v>116</v>
      </c>
    </row>
    <row r="221" spans="2:21">
      <c r="B221" s="42" t="s">
        <v>514</v>
      </c>
      <c r="C221" s="42" t="s">
        <v>278</v>
      </c>
      <c r="D221" s="42" t="s">
        <v>513</v>
      </c>
      <c r="E221">
        <v>2020</v>
      </c>
      <c r="F221">
        <v>1</v>
      </c>
      <c r="G221">
        <v>0.1</v>
      </c>
      <c r="H221">
        <v>400</v>
      </c>
      <c r="I221">
        <v>20</v>
      </c>
      <c r="J221">
        <f t="shared" si="6"/>
        <v>400</v>
      </c>
      <c r="K221">
        <f t="shared" si="7"/>
        <v>20</v>
      </c>
      <c r="L221">
        <v>10</v>
      </c>
      <c r="M221" s="43">
        <v>1</v>
      </c>
      <c r="R221" s="42" t="s">
        <v>514</v>
      </c>
      <c r="T221" s="42" t="s">
        <v>115</v>
      </c>
      <c r="U221" s="42" t="s">
        <v>279</v>
      </c>
    </row>
    <row r="222" spans="2:21">
      <c r="B222" s="42" t="s">
        <v>515</v>
      </c>
      <c r="C222" s="42" t="s">
        <v>235</v>
      </c>
      <c r="D222" s="42" t="s">
        <v>516</v>
      </c>
      <c r="E222">
        <v>2020</v>
      </c>
      <c r="F222">
        <v>1</v>
      </c>
      <c r="G222">
        <v>0.1</v>
      </c>
      <c r="H222">
        <v>400</v>
      </c>
      <c r="I222">
        <v>20</v>
      </c>
      <c r="J222">
        <f t="shared" si="6"/>
        <v>400</v>
      </c>
      <c r="K222">
        <f t="shared" si="7"/>
        <v>20</v>
      </c>
      <c r="L222">
        <v>10</v>
      </c>
      <c r="M222" s="43">
        <v>31.54</v>
      </c>
      <c r="R222" s="42" t="s">
        <v>515</v>
      </c>
      <c r="T222" s="42" t="s">
        <v>115</v>
      </c>
      <c r="U222" s="42" t="s">
        <v>116</v>
      </c>
    </row>
    <row r="223" spans="2:21">
      <c r="B223" s="42" t="s">
        <v>517</v>
      </c>
      <c r="C223" s="42" t="s">
        <v>278</v>
      </c>
      <c r="D223" s="42" t="s">
        <v>516</v>
      </c>
      <c r="E223">
        <v>2020</v>
      </c>
      <c r="F223">
        <v>1</v>
      </c>
      <c r="G223">
        <v>0.1</v>
      </c>
      <c r="H223">
        <v>400</v>
      </c>
      <c r="I223">
        <v>20</v>
      </c>
      <c r="J223">
        <f t="shared" si="6"/>
        <v>400</v>
      </c>
      <c r="K223">
        <f t="shared" si="7"/>
        <v>20</v>
      </c>
      <c r="L223">
        <v>10</v>
      </c>
      <c r="M223" s="43">
        <v>1</v>
      </c>
      <c r="R223" s="42" t="s">
        <v>517</v>
      </c>
      <c r="T223" s="42" t="s">
        <v>115</v>
      </c>
      <c r="U223" s="42" t="s">
        <v>279</v>
      </c>
    </row>
    <row r="224" spans="2:21">
      <c r="B224" s="42" t="s">
        <v>518</v>
      </c>
      <c r="C224" s="42" t="s">
        <v>235</v>
      </c>
      <c r="D224" s="42" t="s">
        <v>519</v>
      </c>
      <c r="E224">
        <v>2020</v>
      </c>
      <c r="F224">
        <v>1</v>
      </c>
      <c r="G224">
        <v>0.1</v>
      </c>
      <c r="H224">
        <v>400</v>
      </c>
      <c r="I224">
        <v>20</v>
      </c>
      <c r="J224">
        <f t="shared" si="6"/>
        <v>400</v>
      </c>
      <c r="K224">
        <f t="shared" si="7"/>
        <v>20</v>
      </c>
      <c r="L224">
        <v>10</v>
      </c>
      <c r="M224" s="43">
        <v>31.54</v>
      </c>
      <c r="R224" s="42" t="s">
        <v>518</v>
      </c>
      <c r="T224" s="42" t="s">
        <v>115</v>
      </c>
      <c r="U224" s="42" t="s">
        <v>116</v>
      </c>
    </row>
    <row r="225" spans="2:21">
      <c r="B225" s="42" t="s">
        <v>520</v>
      </c>
      <c r="C225" s="42" t="s">
        <v>278</v>
      </c>
      <c r="D225" s="42" t="s">
        <v>519</v>
      </c>
      <c r="E225">
        <v>2020</v>
      </c>
      <c r="F225">
        <v>1</v>
      </c>
      <c r="G225">
        <v>0.1</v>
      </c>
      <c r="H225">
        <v>400</v>
      </c>
      <c r="I225">
        <v>20</v>
      </c>
      <c r="J225">
        <f t="shared" si="6"/>
        <v>400</v>
      </c>
      <c r="K225">
        <f t="shared" si="7"/>
        <v>20</v>
      </c>
      <c r="L225">
        <v>10</v>
      </c>
      <c r="M225" s="43">
        <v>1</v>
      </c>
      <c r="R225" s="42" t="s">
        <v>520</v>
      </c>
      <c r="T225" s="42" t="s">
        <v>115</v>
      </c>
      <c r="U225" s="42" t="s">
        <v>279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Y33"/>
  <sheetViews>
    <sheetView zoomScale="70" zoomScaleNormal="70" workbookViewId="0">
      <selection activeCell="C1" sqref="C$1:Y$1048576"/>
    </sheetView>
  </sheetViews>
  <sheetFormatPr defaultColWidth="9" defaultRowHeight="15"/>
  <cols>
    <col min="3" max="3" width="21.1809523809524" customWidth="1"/>
    <col min="4" max="5" width="15.2761904761905" customWidth="1"/>
    <col min="7" max="7" width="12" customWidth="1"/>
    <col min="14" max="14" width="8" customWidth="1"/>
    <col min="15" max="15" width="33.9047619047619" customWidth="1"/>
    <col min="19" max="19" width="18" customWidth="1"/>
  </cols>
  <sheetData>
    <row r="1" spans="15:15">
      <c r="O1" s="23"/>
    </row>
    <row r="3" spans="5:25">
      <c r="E3" s="1"/>
      <c r="Q3" s="30"/>
      <c r="R3" s="30"/>
      <c r="S3" s="31"/>
      <c r="T3" s="31"/>
      <c r="U3" s="31"/>
      <c r="V3" s="31"/>
      <c r="W3" s="31"/>
      <c r="X3" s="31"/>
      <c r="Y3" s="31"/>
    </row>
    <row r="4" ht="15.75" spans="3:25">
      <c r="C4" s="2"/>
      <c r="D4" s="2"/>
      <c r="E4" s="2"/>
      <c r="F4" s="3"/>
      <c r="G4" s="4"/>
      <c r="H4" s="4"/>
      <c r="I4" s="4"/>
      <c r="J4" s="4"/>
      <c r="K4" s="4"/>
      <c r="L4" s="4"/>
      <c r="M4" s="24"/>
      <c r="N4" s="24"/>
      <c r="O4" s="25"/>
      <c r="Q4" s="32"/>
      <c r="R4" s="33"/>
      <c r="S4" s="32"/>
      <c r="T4" s="32"/>
      <c r="U4" s="32"/>
      <c r="V4" s="32"/>
      <c r="W4" s="32"/>
      <c r="X4" s="32"/>
      <c r="Y4" s="32"/>
    </row>
    <row r="5" ht="15.75" spans="3:25">
      <c r="C5" s="5"/>
      <c r="D5" s="5"/>
      <c r="E5" s="6"/>
      <c r="F5"/>
      <c r="G5" s="7"/>
      <c r="H5"/>
      <c r="I5" s="26"/>
      <c r="J5" s="26"/>
      <c r="K5" s="26"/>
      <c r="L5" s="26"/>
      <c r="M5" s="26"/>
      <c r="N5" s="26"/>
      <c r="Q5" s="34"/>
      <c r="R5" s="34"/>
      <c r="S5" s="34"/>
      <c r="T5" s="34"/>
      <c r="U5" s="34"/>
      <c r="V5" s="34"/>
      <c r="W5" s="34"/>
      <c r="X5" s="34"/>
      <c r="Y5" s="34"/>
    </row>
    <row r="6" spans="3:25">
      <c r="C6" s="8"/>
      <c r="D6" s="9"/>
      <c r="E6" s="8"/>
      <c r="I6" s="26"/>
      <c r="J6" s="26"/>
      <c r="K6" s="26"/>
      <c r="L6" s="26"/>
      <c r="M6" s="26"/>
      <c r="Q6" s="35"/>
      <c r="R6" s="36"/>
      <c r="S6" s="36"/>
      <c r="T6" s="36"/>
      <c r="U6" s="36"/>
      <c r="V6" s="36"/>
      <c r="W6" s="36"/>
      <c r="X6" s="36"/>
      <c r="Y6" s="36"/>
    </row>
    <row r="7" spans="3:25">
      <c r="C7" s="10"/>
      <c r="D7" s="11"/>
      <c r="E7" s="10"/>
      <c r="I7" s="26"/>
      <c r="J7" s="26"/>
      <c r="K7" s="26"/>
      <c r="L7" s="26"/>
      <c r="M7" s="26"/>
      <c r="Q7" s="37"/>
      <c r="S7" s="37"/>
      <c r="T7" s="38"/>
      <c r="U7" s="31"/>
      <c r="V7" s="37"/>
      <c r="W7" s="37"/>
      <c r="X7" s="31"/>
      <c r="Y7" s="31"/>
    </row>
    <row r="8" spans="3:25">
      <c r="C8" s="10"/>
      <c r="D8" s="12"/>
      <c r="E8" s="10"/>
      <c r="G8" s="13"/>
      <c r="I8" s="26"/>
      <c r="J8" s="26"/>
      <c r="K8" s="26"/>
      <c r="L8" s="26"/>
      <c r="M8" s="26"/>
      <c r="Q8" s="37"/>
      <c r="S8" s="37"/>
      <c r="T8" s="38"/>
      <c r="U8" s="31"/>
      <c r="V8" s="37"/>
      <c r="W8" s="37"/>
      <c r="X8" s="31"/>
      <c r="Y8" s="31"/>
    </row>
    <row r="9" spans="3:25">
      <c r="C9" s="10"/>
      <c r="D9" s="14"/>
      <c r="E9" s="10"/>
      <c r="G9" s="13"/>
      <c r="I9" s="26"/>
      <c r="J9" s="26"/>
      <c r="K9" s="26"/>
      <c r="L9" s="26"/>
      <c r="M9" s="26"/>
      <c r="Q9" s="31"/>
      <c r="R9" s="31"/>
      <c r="S9" s="39"/>
      <c r="T9" s="38"/>
      <c r="U9" s="31"/>
      <c r="V9" s="31"/>
      <c r="W9" s="31"/>
      <c r="X9" s="31"/>
      <c r="Y9" s="31"/>
    </row>
    <row r="10" spans="3:25">
      <c r="C10" s="10"/>
      <c r="D10" s="12"/>
      <c r="E10" s="10"/>
      <c r="H10" s="15"/>
      <c r="I10" s="26"/>
      <c r="J10" s="26"/>
      <c r="K10" s="26"/>
      <c r="L10" s="26"/>
      <c r="M10" s="26"/>
      <c r="Q10" s="31"/>
      <c r="R10" s="31"/>
      <c r="S10" s="39"/>
      <c r="T10" s="38"/>
      <c r="U10" s="31"/>
      <c r="V10" s="31"/>
      <c r="W10" s="31"/>
      <c r="X10" s="31"/>
      <c r="Y10" s="31"/>
    </row>
    <row r="11" spans="3:25">
      <c r="C11" s="10"/>
      <c r="D11" s="12"/>
      <c r="E11" s="10"/>
      <c r="H11" s="15"/>
      <c r="I11" s="26"/>
      <c r="J11" s="26"/>
      <c r="K11" s="26"/>
      <c r="L11" s="26"/>
      <c r="M11" s="26"/>
      <c r="Q11" s="40"/>
      <c r="R11" s="40"/>
      <c r="S11" s="39"/>
      <c r="T11" s="41"/>
      <c r="U11" s="31"/>
      <c r="V11" s="31"/>
      <c r="W11" s="31"/>
      <c r="X11" s="31"/>
      <c r="Y11" s="40"/>
    </row>
    <row r="12" spans="3:25">
      <c r="C12" s="8"/>
      <c r="D12" s="16"/>
      <c r="E12" s="8"/>
      <c r="H12" s="15"/>
      <c r="I12" s="26"/>
      <c r="J12" s="26"/>
      <c r="K12" s="26"/>
      <c r="L12" s="26"/>
      <c r="M12" s="26"/>
      <c r="R12" s="39"/>
      <c r="S12" s="39"/>
      <c r="T12" s="38"/>
      <c r="U12" s="31"/>
      <c r="V12" s="31"/>
      <c r="W12" s="31"/>
      <c r="X12" s="31"/>
      <c r="Y12" s="31"/>
    </row>
    <row r="13" spans="3:25">
      <c r="C13" s="10"/>
      <c r="D13" s="10"/>
      <c r="E13" s="12"/>
      <c r="F13"/>
      <c r="G13"/>
      <c r="H13" s="15"/>
      <c r="I13" s="26"/>
      <c r="J13" s="26"/>
      <c r="K13" s="26"/>
      <c r="L13" s="26"/>
      <c r="M13" s="26"/>
      <c r="N13" s="26"/>
      <c r="R13" s="39"/>
      <c r="S13" s="39"/>
      <c r="T13" s="38"/>
      <c r="U13" s="31"/>
      <c r="V13" s="31"/>
      <c r="W13" s="31"/>
      <c r="X13" s="31"/>
      <c r="Y13" s="31"/>
    </row>
    <row r="14" spans="3:25">
      <c r="C14" s="8"/>
      <c r="D14" s="8"/>
      <c r="E14" s="8"/>
      <c r="I14" s="26"/>
      <c r="J14" s="26"/>
      <c r="K14" s="26"/>
      <c r="L14" s="26"/>
      <c r="M14" s="26"/>
      <c r="R14" s="39"/>
      <c r="S14" s="39"/>
      <c r="T14" s="38"/>
      <c r="U14" s="31"/>
      <c r="V14" s="31"/>
      <c r="W14" s="31"/>
      <c r="X14" s="31"/>
      <c r="Y14" s="31"/>
    </row>
    <row r="15" spans="3:25">
      <c r="C15" s="17"/>
      <c r="D15" s="18"/>
      <c r="E15" s="17"/>
      <c r="I15" s="26"/>
      <c r="J15" s="26"/>
      <c r="K15" s="26"/>
      <c r="L15" s="26"/>
      <c r="M15" s="26"/>
      <c r="R15" s="39"/>
      <c r="S15" s="39"/>
      <c r="T15" s="38"/>
      <c r="U15" s="31"/>
      <c r="V15" s="31"/>
      <c r="W15" s="31"/>
      <c r="X15" s="31"/>
      <c r="Y15" s="31"/>
    </row>
    <row r="16" spans="17:25">
      <c r="Q16" s="31"/>
      <c r="R16" s="31"/>
      <c r="S16" s="39"/>
      <c r="T16" s="38"/>
      <c r="U16" s="31"/>
      <c r="V16" s="31"/>
      <c r="W16" s="31"/>
      <c r="X16" s="31"/>
      <c r="Y16" s="31"/>
    </row>
    <row r="17" spans="17:25">
      <c r="Q17" s="31"/>
      <c r="R17" s="31"/>
      <c r="S17" s="39"/>
      <c r="T17" s="38"/>
      <c r="U17" s="31"/>
      <c r="V17" s="31"/>
      <c r="W17" s="31"/>
      <c r="X17" s="31"/>
      <c r="Y17" s="31"/>
    </row>
    <row r="18" spans="19:24">
      <c r="S18" s="39"/>
      <c r="U18" s="31"/>
      <c r="V18" s="31"/>
      <c r="X18" s="31"/>
    </row>
    <row r="19" spans="19:24">
      <c r="S19" s="39"/>
      <c r="U19" s="31"/>
      <c r="V19" s="31"/>
      <c r="X19" s="31"/>
    </row>
    <row r="21" ht="15.75" spans="3:15">
      <c r="C21" s="10"/>
      <c r="D21" s="10"/>
      <c r="E21" s="19"/>
      <c r="F21" s="10"/>
      <c r="G21" s="10"/>
      <c r="H21" s="10"/>
      <c r="I21" s="10"/>
      <c r="J21" s="10"/>
      <c r="K21" s="10"/>
      <c r="L21" s="10"/>
      <c r="M21" s="10"/>
      <c r="O21" s="27"/>
    </row>
    <row r="22" spans="3:13">
      <c r="C22" s="20"/>
      <c r="D22" s="20"/>
      <c r="E22" s="20"/>
      <c r="F22" s="21"/>
      <c r="G22" s="21"/>
      <c r="H22" s="21"/>
      <c r="I22" s="21"/>
      <c r="J22" s="21"/>
      <c r="K22" s="21"/>
      <c r="L22" s="21"/>
      <c r="M22" s="28"/>
    </row>
    <row r="23" spans="3:12">
      <c r="C23" s="5"/>
      <c r="D23" s="5"/>
      <c r="E23" s="6"/>
      <c r="F23" s="5"/>
      <c r="G23" s="5"/>
      <c r="H23" s="5"/>
      <c r="I23" s="5"/>
      <c r="J23" s="5"/>
      <c r="K23" s="5"/>
      <c r="L23" s="5"/>
    </row>
    <row r="24" spans="3:13">
      <c r="C24" s="8"/>
      <c r="D24" s="9"/>
      <c r="E24" s="8"/>
      <c r="F24" s="8"/>
      <c r="G24" s="8"/>
      <c r="H24" s="8"/>
      <c r="I24" s="8"/>
      <c r="J24" s="8"/>
      <c r="K24" s="8"/>
      <c r="L24" s="8"/>
      <c r="M24" s="29"/>
    </row>
    <row r="25" spans="3:12">
      <c r="C25" s="10"/>
      <c r="D25" s="11"/>
      <c r="E25" s="10"/>
      <c r="F25" s="8"/>
      <c r="G25" s="8"/>
      <c r="H25" s="8"/>
      <c r="I25" s="8"/>
      <c r="J25" s="8"/>
      <c r="K25" s="8"/>
      <c r="L25" s="8"/>
    </row>
    <row r="26" spans="3:12">
      <c r="C26" s="10"/>
      <c r="D26" s="12"/>
      <c r="E26" s="10"/>
      <c r="F26" s="8"/>
      <c r="G26" s="8"/>
      <c r="H26" s="8"/>
      <c r="I26" s="8"/>
      <c r="J26" s="8"/>
      <c r="K26" s="8"/>
      <c r="L26" s="8"/>
    </row>
    <row r="27" spans="3:12">
      <c r="C27" s="10"/>
      <c r="D27" s="14"/>
      <c r="E27" s="10"/>
      <c r="F27" s="8"/>
      <c r="G27" s="8"/>
      <c r="H27" s="8"/>
      <c r="I27" s="8"/>
      <c r="J27" s="8"/>
      <c r="K27" s="8"/>
      <c r="L27" s="8"/>
    </row>
    <row r="28" spans="3:12">
      <c r="C28" s="10"/>
      <c r="D28" s="12"/>
      <c r="E28" s="10"/>
      <c r="F28" s="8"/>
      <c r="G28" s="8"/>
      <c r="H28" s="8"/>
      <c r="I28" s="8"/>
      <c r="J28" s="8"/>
      <c r="K28" s="8"/>
      <c r="L28" s="8"/>
    </row>
    <row r="29" spans="3:12">
      <c r="C29" s="10"/>
      <c r="D29" s="12"/>
      <c r="E29" s="10"/>
      <c r="F29" s="8"/>
      <c r="G29" s="8"/>
      <c r="H29" s="8"/>
      <c r="I29" s="8"/>
      <c r="J29" s="8"/>
      <c r="K29" s="8"/>
      <c r="L29" s="8"/>
    </row>
    <row r="30" spans="3:13">
      <c r="C30" s="8"/>
      <c r="D30" s="16"/>
      <c r="E30" s="8"/>
      <c r="F30" s="8"/>
      <c r="G30" s="8"/>
      <c r="H30" s="8"/>
      <c r="I30" s="8"/>
      <c r="J30" s="8"/>
      <c r="K30" s="8"/>
      <c r="L30" s="8"/>
      <c r="M30" s="29"/>
    </row>
    <row r="31" spans="3:12">
      <c r="C31" s="10"/>
      <c r="D31" s="10"/>
      <c r="E31" s="12"/>
      <c r="F31" s="22"/>
      <c r="G31" s="22"/>
      <c r="H31" s="22"/>
      <c r="I31" s="22"/>
      <c r="J31" s="22"/>
      <c r="K31" s="22"/>
      <c r="L31" s="22"/>
    </row>
    <row r="32" spans="3:13">
      <c r="C32" s="8"/>
      <c r="D32" s="8"/>
      <c r="E32" s="8"/>
      <c r="F32" s="8"/>
      <c r="G32" s="8"/>
      <c r="H32" s="8"/>
      <c r="I32" s="8"/>
      <c r="J32" s="8"/>
      <c r="K32" s="8"/>
      <c r="L32" s="8"/>
      <c r="M32" s="29"/>
    </row>
    <row r="33" spans="3:12">
      <c r="C33" s="17"/>
      <c r="D33" s="18"/>
      <c r="E33" s="17"/>
      <c r="F33" s="17"/>
      <c r="G33" s="17"/>
      <c r="H33" s="17"/>
      <c r="I33" s="17"/>
      <c r="J33" s="17"/>
      <c r="K33" s="17"/>
      <c r="L33" s="17"/>
    </row>
  </sheetData>
  <pageMargins left="0.7" right="0.7" top="0.75" bottom="0.75" header="0.3" footer="0.3"/>
  <pageSetup paperSize="1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7"/>
  <sheetViews>
    <sheetView workbookViewId="0">
      <selection activeCell="H16" sqref="H16"/>
    </sheetView>
  </sheetViews>
  <sheetFormatPr defaultColWidth="9" defaultRowHeight="15" outlineLevelRow="6" outlineLevelCol="4"/>
  <sheetData>
    <row r="7" spans="5:5">
      <c r="E7" t="s">
        <v>521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"/>
  <sheetViews>
    <sheetView workbookViewId="0">
      <selection activeCell="H23" sqref="H23"/>
    </sheetView>
  </sheetViews>
  <sheetFormatPr defaultColWidth="9" defaultRowHeight="15" outlineLevelCol="4"/>
  <sheetData>
    <row r="9" spans="5:5">
      <c r="E9" t="s">
        <v>522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TRA1</vt:lpstr>
      <vt:lpstr>TRA2</vt:lpstr>
      <vt:lpstr>TRA3</vt:lpstr>
      <vt:lpstr>RSD</vt:lpstr>
      <vt:lpstr>COM</vt:lpstr>
      <vt:lpstr>AGR</vt:lpstr>
      <vt:lpstr>PRIorSUP_VACANT</vt:lpstr>
      <vt:lpstr>ELC_DEFINED_IN_OTHERS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2024-02-28T14:23:00Z</dcterms:created>
  <dcterms:modified xsi:type="dcterms:W3CDTF">2024-05-29T20:20:35Z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813AE2F570A04304979FF74098784FED_12</vt:lpwstr>
  </property>
  <property fmtid="{D5CDD505-2E9C-101B-9397-08002B2CF9AE}" pid="3" name="KSOProductBuildVer">
    <vt:lpwstr>1033-12.2.0.16909</vt:lpwstr>
  </property>
</Properties>
</file>