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 name="CO2PRICE" sheetId="37" r:id="rId15"/>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<sst xmlns="http://schemas.openxmlformats.org/spreadsheetml/2006/main" count="3797" uniqueCount="671">
  <si>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</si>
  <si>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</si>
  <si>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</si>
  <si>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</si>
  <si>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</si>
  <si>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</si>
  <si>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</si>
  <si>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</si>
  <si>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</si>
  <si>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</si>
  <si>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</si>
  <si>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</si>
  <si>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</si>
  <si>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</si>
  <si>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</si>
  <si>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</si>
  <si>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</si>
  <si>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</si>
  <si>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</si>
  <si>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</si>
  <si>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</si>
  <si>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</si>
  <si>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</si>
  <si>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</si>
  <si>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</si>
  <si>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</si>
  <si>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</si>
  <si>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</si>
  <si>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</si>
  <si>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</si>
  <si>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</si>
  <si>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</si>
  <si>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</si>
  <si>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</si>
  <si>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</si>
  <si>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</si>
  <si>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</si>
  <si>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</si>
  <si>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</si>
  <si>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</si>
  <si>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</si>
  <si>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</si>
  <si>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</si>
  <si>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</si>
  <si>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</si>
  <si>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</si>
  <si>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</si>
  <si>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</si>
  <si>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</si>
  <si>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</si>
  <si>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</si>
  <si>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</si>
  <si>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</si>
  <si>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</si>
  <si>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</si>
  <si>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</si>
  <si>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</si>
  <si>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</si>
  <si>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</si>
  <si>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</si>
  <si>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</si>
  <si>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</si>
  <si>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</si>
  <si>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</si>
  <si>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</si>
  <si>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</si>
  <si>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</si>
  <si>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</si>
  <si>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</si>
  <si>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</si>
  <si>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</si>
  <si>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</si>
  <si>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</si>
  <si>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</si>
  <si>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</si>
  <si>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</si>
  <si>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</si>
  <si>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</si>
  <si>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</si>
  <si>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</si>
  <si>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</si>
  <si>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</si>
  <si>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</si>
  <si>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</si>
  <si>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</si>
  <si>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</si>
  <si>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</si>
  <si>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</si>
  <si>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</si>
  <si>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</si>
  <si>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</si>
  <si>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</si>
  <si>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</si>
  <si>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</si>
  <si>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</si>
  <si>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</si>
  <si>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</si>
  <si>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</si>
  <si>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</si>
  <si>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</si>
  <si>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</si>
  <si>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</si>
  <si>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</si>
  <si>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</si>
  <si>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</si>
  <si>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</si>
  <si>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</si>
  <si>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</si>
  <si>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</si>
  <si>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</si>
  <si>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</si>
  <si>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</si>
  <si>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</si>
  <si>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</si>
  <si>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</si>
  <si>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</si>
  <si>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</si>
  <si>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</si>
  <si>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</si>
  <si>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</si>
  <si>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</si>
  <si>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</si>
  <si>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</si>
  <si>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</si>
  <si>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</si>
  <si>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</si>
  <si>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</si>
  <si>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</si>
  <si>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</si>
  <si>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</si>
  <si>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</si>
  <si>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</si>
  <si>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</si>
  <si>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</si>
  <si>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</si>
  <si>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</si>
  <si>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</si>
  <si>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</si>
  <si>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</si>
  <si>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</si>
  <si>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</si>
  <si>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</si>
  <si>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</si>
  <si>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</si>
  <si>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</si>
  <si>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</si>
  <si>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</si>
  <si>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</si>
  <si>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</si>
  <si>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</si>
  <si>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</si>
  <si>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</si>
  <si>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</si>
  <si>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</si>
  <si>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</si>
  <si>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</si>
  <si>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</si>
  <si>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</si>
  <si>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</si>
  <si>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</si>
  <si>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</si>
  <si>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</si>
  <si>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</si>
  <si>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</si>
  <si>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</si>
  <si>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</si>
  <si>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</si>
  <si>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 we adjusted AF for ROR, wind, solar power according to geographical differences indicated in CEF--see comments in NewPower_Trans file</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</si>
  <si>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</si>
  <si>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</si>
  <si>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</si>
  <si>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</si>
  <si>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</si>
  <si>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</si>
  <si>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</si>
  <si>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</si>
  <si>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</si>
  <si>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</si>
  <si>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</si>
  <si>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</si>
  <si>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</si>
  <si>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</si>
  <si>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</si>
  <si>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</si>
  <si>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</si>
  <si>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</si>
  <si>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</si>
  <si>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</si>
  <si>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</si>
  <si>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</si>
  <si>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</si>
  <si>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</si>
  <si>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</si>
  <si>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</si>
  <si>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</si>
  <si>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</si>
  <si>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</si>
  <si>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</si>
  <si>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</si>
  <si>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</si>
  <si>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</si>
  <si>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</si>
  <si>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</si>
  <si>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</si>
  <si>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</si>
  <si>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</si>
  <si>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</si>
  <si>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</si>
  <si>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</si>
  <si>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</si>
  <si>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</si>
  <si>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</si>
  <si>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</si>
  <si>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</si>
  <si>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</si>
  <si>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</si>
  <si>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</si>
  <si>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</si>
  <si>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</si>
  <si>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</si>
  <si>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</si>
  <si>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</si>
  <si>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</si>
  <si>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</si>
  <si>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</si>
  <si>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</si>
  <si>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</si>
  <si>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</si>
  <si>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</si>
  <si>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</si>
  <si>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</si>
  <si>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</si>
  <si>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</si>
  <si>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</si>
  <si>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</si>
  <si>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</si>
  <si>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</si>
  <si>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</si>
  <si>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</si>
  <si>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</si>
  <si>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</si>
  <si>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</si>
  <si>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</si>
  <si>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</si>
  <si>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</si>
  <si>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</si>
  <si>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</si>
  <si>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</si>
  <si>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</si>
  <si>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</si>
  <si>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</si>
  <si>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</si>
  <si>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</si>
  <si>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</si>
  <si>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</si>
  <si>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</si>
  <si>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</si>
  <si>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</si>
  <si>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</si>
  <si>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</si>
  <si>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</si>
  <si>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</si>
  <si>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</si>
  <si>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</si>
  <si>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</si>
  <si>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</si>
  <si>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</si>
  <si>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</si>
  <si>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</si>
  <si>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</si>
  <si>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</si>
  <si>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</si>
  <si>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</si>
  <si>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</si>
  <si>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</si>
  <si>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</si>
  <si>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</si>
  <si>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</si>
  <si>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</si>
  <si>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</si>
  <si>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</si>
  <si>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</si>
  <si>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</si>
  <si>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</si>
  <si>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</si>
  <si>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</si>
  <si>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</si>
  <si>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</si>
  <si>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</si>
  <si>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</si>
  <si>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</si>
  <si>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</si>
  <si>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</si>
  <si>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</si>
  <si>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</si>
  <si>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</si>
  <si>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</si>
  <si>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</si>
  <si>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</si>
  <si>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</si>
  <si>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</si>
  <si>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</si>
  <si>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</si>
  <si>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</si>
  <si>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</si>
  <si>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</si>
  <si>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</si>
  <si>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</si>
  <si>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</si>
  <si>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</si>
  <si>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</si>
  <si>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</si>
  <si>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</si>
  <si>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</si>
  <si>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</si>
  <si>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</si>
  <si>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</si>
  <si>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</si>
  <si>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</si>
  <si>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</si>
  <si>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</si>
  <si>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</si>
  <si>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</si>
  <si>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</si>
  <si>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</si>
  <si>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</si>
  <si>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</si>
  <si>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</si>
  <si>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</si>
  <si>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</si>
  <si>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</si>
  <si>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</si>
  <si>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</si>
  <si>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</si>
  <si>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</si>
  <si>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</si>
  <si>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</si>
  <si>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</si>
  <si>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</si>
  <si>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</si>
  <si>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</si>
  <si>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</si>
  <si>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</si>
  <si>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</si>
  <si>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</si>
  <si>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</si>
  <si>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</si>
  <si>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</si>
  <si>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</si>
  <si>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</si>
  <si>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</si>
  <si>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</si>
  <si>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</si>
  <si>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</si>
  <si>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</si>
  <si>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</si>
  <si>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</si>
  <si>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</si>
  <si>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</si>
  <si>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</si>
  <si>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</si>
  <si>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</si>
  <si>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</si>
  <si>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</si>
  <si>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</si>
  <si>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</si>
  <si>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</si>
  <si>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</si>
  <si>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</si>
  <si>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</si>
  <si>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</si>
  <si>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</si>
  <si>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</si>
  <si>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</si>
  <si>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</si>
  <si>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</si>
  <si>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</si>
  <si>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</si>
  <si>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</si>
  <si>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</si>
  <si>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</si>
  <si>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</si>
  <si>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</si>
  <si>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</si>
  <si>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</si>
  <si>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</si>
  <si>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</si>
  <si>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</si>
  <si>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</si>
  <si>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</si>
  <si>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</si>
  <si>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</si>
  <si>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</si>
  <si>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</si>
  <si>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</si>
  <si>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</si>
  <si>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</si>
  <si>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</si>
  <si>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</si>
  <si>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</si>
  <si>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</si>
  <si>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</si>
  <si>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</si>
  <si>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</si>
  <si>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</si>
  <si>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</si>
  <si>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</si>
  <si>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</si>
  <si>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</si>
  <si>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</si>
  <si>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</si>
  <si>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</si>
  <si>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</si>
  <si>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</si>
  <si>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</si>
  <si>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</si>
  <si>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</si>
  <si>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</si>
  <si>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</si>
  <si>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</si>
  <si>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</si>
  <si>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</si>
  <si>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</si>
  <si>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</si>
  <si>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</si>
  <si>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</si>
  <si>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</si>
  <si>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</si>
  <si>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</si>
  <si>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</si>
  <si>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</si>
  <si>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</si>
  <si>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</si>
  <si>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</si>
  <si>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</si>
  <si>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</si>
  <si>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</si>
  <si>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</si>
  <si>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</si>
  <si>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</si>
  <si>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</si>
  <si>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</si>
  <si>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</si>
  <si>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</si>
  <si>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</si>
  <si>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</si>
  <si>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</si>
  <si>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</si>
  <si>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</si>
  <si>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</si>
  <si>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</si>
  <si>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</si>
  <si>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</si>
  <si>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</si>
  <si>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</si>
  <si>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</si>
  <si>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</si>
  <si>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</si>
  <si>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</si>
  <si>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</si>
  <si>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</si>
  <si>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</si>
  <si>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</si>
  <si>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</si>
  <si>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</si>
  <si>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</si>
  <si>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</si>
  <si>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</si>
  <si>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</si>
  <si>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</si>
  <si>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</si>
  <si>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</si>
  <si>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</si>
  <si>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</si>
  <si>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</si>
  <si>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</si>
  <si>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</si>
  <si>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</si>
  <si>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</si>
  <si>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</si>
  <si>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</si>
  <si>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</si>
  <si>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</si>
  <si>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</si>
  <si>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</si>
  <si>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</si>
  <si>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</si>
  <si>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</si>
  <si>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</si>
  <si>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</si>
  <si>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</si>
  <si>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</si>
  <si>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</si>
  <si>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</si>
  <si>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</si>
  <si>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</si>
  <si>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</si>
  <si>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</si>
  <si>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</si>
  <si>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</si>
  <si>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</si>
  <si>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</si>
  <si>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</si>
  <si>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</si>
  <si>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</si>
  <si>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</si>
  <si>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</si>
  <si>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</si>
  <si>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</si>
  <si>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</si>
  <si>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</si>
  <si>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</si>
  <si>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</si>
  <si>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</si>
  <si>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</si>
  <si>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</si>
  <si>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</si>
  <si>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</si>
  <si>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</si>
  <si>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</si>
  <si>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</si>
  <si>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</si>
  <si>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</si>
  <si>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</si>
  <si>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</si>
  <si>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</si>
  <si>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</si>
  <si>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</si>
  <si>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</si>
  <si>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</si>
  <si>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</si>
  <si>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</si>
  <si>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</si>
  <si>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</si>
  <si>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</si>
  <si>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</si>
  <si>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</si>
  <si>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</si>
  <si>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</si>
  <si>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</si>
  <si>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</si>
  <si>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</si>
  <si>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</si>
  <si>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</si>
  <si>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</si>
  <si>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</si>
  <si>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</si>
  <si>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</si>
  <si>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</si>
  <si>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</si>
  <si>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</si>
  <si>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</si>
  <si>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</si>
  <si>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</si>
  <si>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</si>
  <si>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</si>
  <si>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</si>
  <si>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</si>
  <si>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</si>
  <si>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</si>
  <si>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</si>
  <si>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</si>
  <si>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</si>
  <si>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</si>
  <si>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</si>
  <si>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</si>
  <si>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</si>
  <si>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</si>
  <si>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</si>
  <si>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</si>
  <si>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</si>
  <si>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</si>
  <si>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</si>
  <si>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</si>
  <si>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</si>
  <si>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</si>
  <si>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</si>
  <si>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</si>
  <si>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</si>
  <si>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</si>
  <si>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</si>
  <si>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</si>
  <si>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</si>
  <si>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</si>
  <si>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</si>
  <si>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</si>
  <si>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</si>
  <si>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</si>
  <si>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</si>
  <si>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</si>
  <si>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</si>
  <si>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</si>
  <si>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</si>
  <si>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</si>
  <si>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</si>
  <si>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</si>
  <si>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</si>
  <si>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</si>
  <si>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</si>
  <si>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</si>
  <si>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</si>
  <si>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</si>
  <si>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</si>
  <si>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</si>
  <si>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</si>
  <si>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</si>
  <si>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</si>
  <si>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</si>
  <si>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</si>
  <si>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</si>
  <si>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</si>
  <si>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</si>
  <si>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</si>
  <si>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</si>
  <si>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</si>
  <si>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</si>
  <si>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</si>
  <si>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</si>
  <si>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</si>
  <si>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</si>
  <si>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</si>
  <si>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</si>
  <si>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</si>
  <si>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</si>
  <si>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</si>
  <si>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</si>
  <si>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</si>
  <si>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</si>
  <si>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</si>
  <si>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</si>
  <si>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</si>
  <si>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</si>
  <si>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</si>
  <si>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</si>
  <si>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</si>
  <si>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</si>
  <si>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</si>
  <si>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</si>
  <si>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</si>
  <si>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</si>
  <si>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</si>
  <si>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</si>
  <si>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</si>
  <si>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</si>
  <si>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</si>
  <si>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</si>
  <si>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</si>
  <si>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</si>
  <si>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</si>
  <si>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</si>
  <si>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</si>
  <si>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</si>
  <si>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</si>
  <si>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</si>
  <si>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</si>
  <si>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</si>
  <si>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</si>
  <si>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</si>
  <si>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</si>
  <si>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</si>
  <si>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</si>
  <si>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</si>
  <si>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</si>
  <si>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</si>
  <si>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</si>
  <si>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TRA_Mot</t>
  </si>
  <si>
    <t>TRA_Bus</t>
  </si>
  <si>
    <t>TRA_Car</t>
  </si>
  <si>
    <t>Cset_CN</t>
  </si>
  <si>
    <t>COM_TAXNET</t>
  </si>
  <si>
    <t>TOTCO2</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</si>
</sst>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49">
    <font>
      <sz val="10"/>
      <name val="Arial"/>
      <charset val="134"/>
    </font>
    <font>
      <sz val="11"/>
      <color theme="1"/>
      <name val="Calibri"/>
      <charset val="134"/>
      <scheme val="minor"/>
    </font>
    <font>
      <b/>
      <sz val="10"/>
      <color indexed="12"/>
      <name val="Arial"/>
      <charset val="134"/>
    </font>
    <font>
      <b/>
      <sz val="10"/>
      <name val="Arial"/>
      <charset val="134"/>
    </font>
    <font>
      <sz val="8"/>
      <color rgb="FF3974D2"/>
      <name val="Segoe UI"/>
      <charset val="134"/>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b/>
      <sz val="11"/>
      <color indexed="10"/>
      <name val="Calibri"/>
      <charset val="134"/>
    </font>
    <font>
      <b/>
      <sz val="11"/>
      <color indexed="9"/>
      <name val="Calibri"/>
      <charset val="134"/>
    </font>
    <font>
      <sz val="11"/>
      <color rgb="FF9C6500"/>
      <name val="Calibri"/>
      <charset val="134"/>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6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0" tint="-0.25"/>
        <bgColor indexed="64"/>
      </patternFill>
    </fill>
    <fill>
      <patternFill patternType="solid">
        <fgColor theme="4" tint="0.399884029663991"/>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19"/>
        <bgColor indexed="64"/>
      </patternFill>
    </fill>
    <fill>
      <patternFill patternType="solid">
        <fgColor indexed="45"/>
        <bgColor indexed="64"/>
      </patternFill>
    </fill>
    <fill>
      <patternFill patternType="solid">
        <fgColor indexed="29"/>
        <bgColor indexed="64"/>
      </patternFill>
    </fill>
    <fill>
      <patternFill patternType="solid">
        <fgColor indexed="16"/>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7"/>
        <bgColor indexed="64"/>
      </patternFill>
    </fill>
    <fill>
      <patternFill patternType="solid">
        <fgColor indexed="53"/>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22"/>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s>
  <borders count="23">
    <border>
      <left/>
      <right/>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s>
  <cellStyleXfs count="4086">
    <xf numFmtId="0" fontId="0" fillId="0" borderId="0"/>
    <xf numFmtId="43"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177" fontId="1" fillId="0" borderId="0" applyFont="0" applyFill="0" applyBorder="0" applyAlignment="0" applyProtection="0">
      <alignment vertical="center"/>
    </xf>
    <xf numFmtId="0" fontId="9" fillId="0" borderId="0" applyNumberFormat="0" applyFill="0" applyBorder="0" applyAlignment="0" applyProtection="0"/>
    <xf numFmtId="0" fontId="14" fillId="0" borderId="0" applyNumberFormat="0" applyFill="0" applyBorder="0" applyAlignment="0" applyProtection="0">
      <alignment vertical="center"/>
    </xf>
    <xf numFmtId="0" fontId="1" fillId="10" borderId="7"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0" fillId="0" borderId="0" applyNumberFormat="0" applyFill="0" applyBorder="0" applyAlignment="0" applyProtection="0">
      <alignment vertical="center"/>
    </xf>
    <xf numFmtId="0" fontId="21" fillId="11" borderId="10" applyNumberFormat="0" applyAlignment="0" applyProtection="0">
      <alignment vertical="center"/>
    </xf>
    <xf numFmtId="0" fontId="22" fillId="12" borderId="11" applyNumberFormat="0" applyAlignment="0" applyProtection="0">
      <alignment vertical="center"/>
    </xf>
    <xf numFmtId="0" fontId="23" fillId="12" borderId="10" applyNumberFormat="0" applyAlignment="0" applyProtection="0">
      <alignment vertical="center"/>
    </xf>
    <xf numFmtId="0" fontId="24" fillId="13" borderId="12" applyNumberFormat="0" applyAlignment="0" applyProtection="0">
      <alignment vertical="center"/>
    </xf>
    <xf numFmtId="0" fontId="25" fillId="0" borderId="13" applyNumberFormat="0" applyFill="0" applyAlignment="0" applyProtection="0">
      <alignment vertical="center"/>
    </xf>
    <xf numFmtId="0" fontId="26" fillId="0" borderId="14" applyNumberFormat="0" applyFill="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31" fillId="38" borderId="0" applyNumberFormat="0" applyBorder="0" applyAlignment="0" applyProtection="0">
      <alignment vertical="center"/>
    </xf>
    <xf numFmtId="0" fontId="31" fillId="39" borderId="0" applyNumberFormat="0" applyBorder="0" applyAlignment="0" applyProtection="0">
      <alignment vertical="center"/>
    </xf>
    <xf numFmtId="0" fontId="30" fillId="40"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5"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2"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49" borderId="0" applyNumberFormat="0" applyBorder="0" applyAlignment="0" applyProtection="0"/>
    <xf numFmtId="0" fontId="5" fillId="52" borderId="0" applyNumberFormat="0" applyBorder="0" applyAlignment="0" applyProtection="0"/>
    <xf numFmtId="0" fontId="5" fillId="49"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49" fontId="33" fillId="0" borderId="2" applyFont="0" applyFill="0" applyBorder="0" applyProtection="0">
      <alignment horizontal="left" vertical="center" indent="2"/>
    </xf>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2"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5"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2"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2"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2" borderId="0" applyNumberFormat="0" applyBorder="0" applyAlignment="0" applyProtection="0"/>
    <xf numFmtId="0" fontId="5"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0" fillId="0" borderId="0" applyNumberFormat="0" applyFont="0" applyFill="0" applyBorder="0" applyProtection="0">
      <alignment horizontal="left" vertical="center" indent="5"/>
    </xf>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5"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2"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4"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4" borderId="0" applyNumberFormat="0" applyBorder="0" applyAlignment="0" applyProtection="0"/>
    <xf numFmtId="0" fontId="34" fillId="5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5"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43" borderId="0" applyNumberFormat="0" applyBorder="0" applyAlignment="0" applyProtection="0"/>
    <xf numFmtId="0" fontId="34" fillId="56"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6"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7"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8"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44" borderId="0" applyNumberFormat="0" applyBorder="0" applyAlignment="0" applyProtection="0"/>
    <xf numFmtId="0" fontId="34" fillId="5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44"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9" borderId="0" applyNumberFormat="0" applyBorder="0" applyAlignment="0" applyProtection="0"/>
    <xf numFmtId="0" fontId="34" fillId="59"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0" borderId="0" applyNumberFormat="0" applyBorder="0" applyAlignment="0" applyProtection="0"/>
    <xf numFmtId="0" fontId="34" fillId="61" borderId="0" applyNumberFormat="0" applyBorder="0" applyAlignment="0" applyProtection="0"/>
    <xf numFmtId="0" fontId="34" fillId="61"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58"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0"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6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6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56" borderId="0" applyNumberFormat="0" applyBorder="0" applyAlignment="0" applyProtection="0"/>
    <xf numFmtId="0" fontId="34" fillId="64" borderId="0" applyNumberFormat="0" applyBorder="0" applyAlignment="0" applyProtection="0"/>
    <xf numFmtId="0" fontId="34" fillId="6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6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2"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9"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5" fillId="50" borderId="0" applyBorder="0" applyAlignment="0"/>
    <xf numFmtId="0" fontId="33" fillId="50" borderId="0" applyBorder="0">
      <alignment horizontal="right" vertical="center"/>
    </xf>
    <xf numFmtId="0" fontId="33" fillId="46" borderId="0" applyBorder="0">
      <alignment horizontal="right" vertical="center"/>
    </xf>
    <xf numFmtId="0" fontId="33" fillId="46" borderId="0" applyBorder="0">
      <alignment horizontal="right" vertical="center"/>
    </xf>
    <xf numFmtId="0" fontId="36" fillId="46" borderId="2">
      <alignment horizontal="right" vertical="center"/>
    </xf>
    <xf numFmtId="0" fontId="37" fillId="46" borderId="2">
      <alignment horizontal="right" vertical="center"/>
    </xf>
    <xf numFmtId="0" fontId="36" fillId="49" borderId="2">
      <alignment horizontal="right" vertical="center"/>
    </xf>
    <xf numFmtId="0" fontId="36" fillId="49" borderId="2">
      <alignment horizontal="right" vertical="center"/>
    </xf>
    <xf numFmtId="0" fontId="36" fillId="49" borderId="15">
      <alignment horizontal="right" vertical="center"/>
    </xf>
    <xf numFmtId="0" fontId="36" fillId="49" borderId="16">
      <alignment horizontal="right" vertical="center"/>
    </xf>
    <xf numFmtId="0" fontId="36" fillId="49" borderId="17">
      <alignment horizontal="right" vertical="center"/>
    </xf>
    <xf numFmtId="0" fontId="34" fillId="60" borderId="0" applyNumberFormat="0" applyBorder="0" applyAlignment="0" applyProtection="0"/>
    <xf numFmtId="0" fontId="34" fillId="60" borderId="0" applyNumberFormat="0" applyBorder="0" applyAlignment="0" applyProtection="0"/>
    <xf numFmtId="0" fontId="34" fillId="62" borderId="0" applyNumberFormat="0" applyBorder="0" applyAlignment="0" applyProtection="0"/>
    <xf numFmtId="0" fontId="34" fillId="62" borderId="0" applyNumberFormat="0" applyBorder="0" applyAlignment="0" applyProtection="0"/>
    <xf numFmtId="0" fontId="34" fillId="63" borderId="0" applyNumberFormat="0" applyBorder="0" applyAlignment="0" applyProtection="0"/>
    <xf numFmtId="0" fontId="34" fillId="63"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8" borderId="0" applyNumberFormat="0" applyBorder="0" applyAlignment="0" applyProtection="0"/>
    <xf numFmtId="0" fontId="34" fillId="58"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8" fillId="57" borderId="18" applyNumberFormat="0" applyAlignment="0" applyProtection="0"/>
    <xf numFmtId="0" fontId="38" fillId="57" borderId="18" applyNumberFormat="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3"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40" fillId="57" borderId="19" applyNumberFormat="0" applyAlignment="0" applyProtection="0"/>
    <xf numFmtId="0" fontId="40" fillId="57" borderId="19" applyNumberFormat="0" applyAlignment="0" applyProtection="0"/>
    <xf numFmtId="4" fontId="35" fillId="0" borderId="20" applyFill="0" applyBorder="0" applyProtection="0">
      <alignment horizontal="right" vertical="center"/>
    </xf>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1" fillId="65" borderId="19" applyNumberFormat="0" applyAlignment="0" applyProtection="0"/>
    <xf numFmtId="0" fontId="41" fillId="65"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1" fillId="65" borderId="19" applyNumberFormat="0" applyAlignment="0" applyProtection="0"/>
    <xf numFmtId="0" fontId="40" fillId="57"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1" fillId="65"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1" fillId="65" borderId="19" applyNumberFormat="0" applyAlignment="0" applyProtection="0"/>
    <xf numFmtId="0" fontId="41" fillId="65" borderId="19" applyNumberFormat="0" applyAlignment="0" applyProtection="0"/>
    <xf numFmtId="0" fontId="40" fillId="57" borderId="19" applyNumberFormat="0" applyAlignment="0" applyProtection="0"/>
    <xf numFmtId="0" fontId="41" fillId="65" borderId="19" applyNumberFormat="0" applyAlignment="0" applyProtection="0"/>
    <xf numFmtId="0" fontId="41" fillId="65"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1"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0" fillId="57" borderId="19"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57"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0" fontId="42" fillId="66" borderId="21" applyNumberFormat="0" applyAlignment="0" applyProtection="0"/>
    <xf numFmtId="49" fontId="0" fillId="50"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0" fontId="5" fillId="0" borderId="0"/>
    <xf numFmtId="43" fontId="1" fillId="0" borderId="0" applyFont="0" applyFill="0" applyBorder="0" applyAlignment="0" applyProtection="0"/>
    <xf numFmtId="0" fontId="43" fillId="16" borderId="0" applyNumberFormat="0" applyBorder="0" applyAlignment="0" applyProtection="0"/>
    <xf numFmtId="0" fontId="0" fillId="0" borderId="0"/>
    <xf numFmtId="0" fontId="1" fillId="0" borderId="0"/>
    <xf numFmtId="0" fontId="1" fillId="0" borderId="0"/>
    <xf numFmtId="0" fontId="0" fillId="0" borderId="0"/>
    <xf numFmtId="0" fontId="5" fillId="0" borderId="0"/>
    <xf numFmtId="0" fontId="1" fillId="0" borderId="0"/>
    <xf numFmtId="0" fontId="0" fillId="0" borderId="0"/>
    <xf numFmtId="0" fontId="0" fillId="0" borderId="0"/>
    <xf numFmtId="0" fontId="1" fillId="0" borderId="0"/>
    <xf numFmtId="0" fontId="5" fillId="0" borderId="0"/>
    <xf numFmtId="0" fontId="1" fillId="0" borderId="0"/>
    <xf numFmtId="0" fontId="1" fillId="0" borderId="0"/>
    <xf numFmtId="0" fontId="0" fillId="0" borderId="0"/>
    <xf numFmtId="0" fontId="44" fillId="0" borderId="0"/>
    <xf numFmtId="0" fontId="1" fillId="10" borderId="7"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85">
    <xf numFmtId="0" fontId="0" fillId="0" borderId="0" xfId="0"/>
    <xf numFmtId="0" fontId="1" fillId="0" borderId="0" xfId="0" applyFont="1" applyFill="1" applyBorder="1" applyAlignment="1"/>
    <xf numFmtId="0" fontId="2" fillId="0" borderId="0" xfId="0" applyFont="1" applyFill="1" applyBorder="1" applyAlignment="1"/>
    <xf numFmtId="0" fontId="3" fillId="2" borderId="1" xfId="0" applyFont="1" applyFill="1" applyBorder="1" applyAlignment="1"/>
    <xf numFmtId="0" fontId="0" fillId="2" borderId="1" xfId="0" applyFont="1" applyFill="1" applyBorder="1" applyAlignment="1"/>
    <xf numFmtId="0" fontId="4" fillId="0" borderId="0" xfId="0" applyFont="1" applyFill="1" applyBorder="1" applyAlignment="1"/>
    <xf numFmtId="0" fontId="3" fillId="3" borderId="1" xfId="0" applyFont="1" applyFill="1" applyBorder="1" applyAlignment="1"/>
    <xf numFmtId="0" fontId="0" fillId="4" borderId="0" xfId="0" applyFill="1"/>
    <xf numFmtId="0" fontId="0" fillId="4" borderId="2" xfId="0" applyFill="1" applyBorder="1"/>
    <xf numFmtId="0" fontId="0" fillId="0" borderId="2" xfId="0" applyBorder="1"/>
    <xf numFmtId="0" fontId="3" fillId="0" borderId="2" xfId="0" applyFont="1" applyFill="1" applyBorder="1" applyAlignment="1">
      <alignment vertical="center"/>
    </xf>
    <xf numFmtId="0" fontId="1" fillId="0" borderId="0" xfId="0" applyFont="1" applyFill="1" applyAlignment="1"/>
    <xf numFmtId="0" fontId="0" fillId="0" borderId="0" xfId="0" applyAlignment="1">
      <alignment vertical="center" wrapText="1"/>
    </xf>
    <xf numFmtId="0" fontId="0" fillId="0" borderId="2" xfId="0" applyFont="1" applyBorder="1"/>
    <xf numFmtId="49" fontId="0" fillId="0" borderId="2" xfId="0" applyNumberFormat="1" applyFont="1" applyBorder="1"/>
    <xf numFmtId="0" fontId="0" fillId="0" borderId="3" xfId="0" applyBorder="1"/>
    <xf numFmtId="0" fontId="5" fillId="0" borderId="2" xfId="0" applyFont="1" applyFill="1" applyBorder="1" applyAlignment="1"/>
    <xf numFmtId="0" fontId="5" fillId="0" borderId="4" xfId="0" applyFont="1" applyFill="1" applyBorder="1" applyAlignment="1"/>
    <xf numFmtId="0" fontId="5" fillId="0" borderId="0" xfId="0" applyFont="1" applyFill="1" applyBorder="1" applyAlignment="1"/>
    <xf numFmtId="0" fontId="0" fillId="0" borderId="0" xfId="0" applyBorder="1"/>
    <xf numFmtId="0" fontId="0" fillId="0" borderId="0" xfId="4060" applyFont="1" applyFill="1" applyBorder="1"/>
    <xf numFmtId="0" fontId="0" fillId="0" borderId="0" xfId="0" applyFill="1" applyBorder="1"/>
    <xf numFmtId="0" fontId="0" fillId="0" borderId="0" xfId="4060" applyFill="1" applyBorder="1"/>
    <xf numFmtId="0" fontId="6" fillId="0" borderId="0" xfId="0" applyFont="1" applyBorder="1"/>
    <xf numFmtId="0" fontId="1" fillId="0" borderId="0" xfId="0" applyFont="1" applyFill="1" applyAlignment="1">
      <alignment vertical="center"/>
    </xf>
    <xf numFmtId="0" fontId="0" fillId="5" borderId="2" xfId="4060" applyFill="1" applyBorder="1"/>
    <xf numFmtId="0" fontId="6" fillId="0" borderId="0" xfId="4060" applyFont="1"/>
    <xf numFmtId="0" fontId="0" fillId="0" borderId="0" xfId="0" applyAlignment="1">
      <alignment horizontal="center"/>
    </xf>
    <xf numFmtId="0" fontId="1" fillId="0" borderId="0" xfId="4062"/>
    <xf numFmtId="0" fontId="7" fillId="0" borderId="0" xfId="4062" applyFont="1"/>
    <xf numFmtId="10" fontId="1" fillId="0" borderId="0" xfId="4062" applyNumberFormat="1"/>
    <xf numFmtId="10" fontId="7" fillId="0" borderId="0" xfId="4062" applyNumberFormat="1" applyFont="1"/>
    <xf numFmtId="0" fontId="8" fillId="6" borderId="0" xfId="0" applyFont="1" applyFill="1" applyAlignment="1">
      <alignment horizontal="left" vertical="top" wrapText="1"/>
    </xf>
    <xf numFmtId="0" fontId="8" fillId="6" borderId="0" xfId="0" applyFont="1" applyFill="1" applyAlignment="1">
      <alignment horizontal="right" vertical="top" wrapText="1"/>
    </xf>
    <xf numFmtId="0" fontId="9" fillId="7" borderId="5" xfId="6" applyFill="1" applyBorder="1" applyAlignment="1">
      <alignment horizontal="left" vertical="top" wrapText="1"/>
    </xf>
    <xf numFmtId="0" fontId="9" fillId="7" borderId="5" xfId="6" applyFill="1" applyBorder="1" applyAlignment="1">
      <alignment horizontal="right" vertical="top" wrapText="1"/>
    </xf>
    <xf numFmtId="0" fontId="10" fillId="7" borderId="5" xfId="0" applyFont="1" applyFill="1" applyBorder="1" applyAlignment="1">
      <alignment horizontal="right" vertical="top" wrapText="1"/>
    </xf>
    <xf numFmtId="3" fontId="10" fillId="7" borderId="5" xfId="0" applyNumberFormat="1" applyFont="1" applyFill="1" applyBorder="1" applyAlignment="1">
      <alignment horizontal="right" vertical="top" wrapText="1"/>
    </xf>
    <xf numFmtId="0" fontId="10" fillId="7" borderId="5" xfId="0" applyFont="1" applyFill="1" applyBorder="1" applyAlignment="1">
      <alignment horizontal="left" vertical="top" wrapText="1"/>
    </xf>
    <xf numFmtId="0" fontId="9" fillId="7" borderId="0" xfId="6" applyFill="1" applyAlignment="1">
      <alignment horizontal="left" vertical="top" wrapText="1"/>
    </xf>
    <xf numFmtId="0" fontId="9" fillId="7" borderId="0" xfId="6" applyFill="1" applyAlignment="1">
      <alignment horizontal="right" vertical="top" wrapText="1"/>
    </xf>
    <xf numFmtId="0" fontId="10" fillId="7"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11" fillId="0" borderId="2" xfId="0" applyFont="1" applyBorder="1"/>
    <xf numFmtId="0" fontId="3" fillId="0" borderId="0" xfId="0" applyFont="1"/>
    <xf numFmtId="0" fontId="12" fillId="0" borderId="0" xfId="0" applyFont="1" applyFill="1" applyAlignment="1">
      <alignment vertical="center"/>
    </xf>
    <xf numFmtId="0" fontId="12" fillId="8" borderId="0" xfId="0" applyFont="1" applyFill="1" applyAlignment="1">
      <alignment vertical="center"/>
    </xf>
    <xf numFmtId="178" fontId="0" fillId="0" borderId="2" xfId="0" applyNumberFormat="1" applyBorder="1"/>
    <xf numFmtId="0" fontId="3" fillId="0" borderId="2" xfId="0" applyFont="1" applyBorder="1"/>
    <xf numFmtId="0" fontId="0" fillId="0" borderId="4" xfId="0" applyBorder="1"/>
    <xf numFmtId="0" fontId="3" fillId="0" borderId="4" xfId="0" applyFont="1" applyBorder="1"/>
    <xf numFmtId="0" fontId="13" fillId="0" borderId="2" xfId="0" applyFont="1" applyBorder="1"/>
    <xf numFmtId="0" fontId="13" fillId="0" borderId="6" xfId="0" applyFont="1" applyBorder="1"/>
    <xf numFmtId="0" fontId="6" fillId="0" borderId="4" xfId="0" applyFont="1" applyBorder="1"/>
    <xf numFmtId="0" fontId="11" fillId="0" borderId="0" xfId="0" applyFont="1"/>
    <xf numFmtId="0" fontId="3" fillId="0" borderId="0" xfId="0" applyFont="1" applyBorder="1"/>
    <xf numFmtId="0" fontId="13" fillId="0" borderId="0" xfId="0" applyFont="1" applyBorder="1"/>
    <xf numFmtId="0" fontId="11" fillId="0" borderId="0" xfId="0" applyFont="1" applyBorder="1"/>
    <xf numFmtId="178" fontId="0" fillId="8" borderId="2" xfId="0" applyNumberFormat="1" applyFill="1" applyBorder="1"/>
    <xf numFmtId="0" fontId="0" fillId="8" borderId="2" xfId="0" applyFill="1" applyBorder="1"/>
    <xf numFmtId="0" fontId="0" fillId="9" borderId="0" xfId="0" applyFill="1"/>
    <xf numFmtId="0" fontId="0" fillId="0" borderId="0" xfId="0" applyFill="1"/>
    <xf numFmtId="0" fontId="0" fillId="0" borderId="0" xfId="0" applyFont="1"/>
    <xf numFmtId="49" fontId="0" fillId="0" borderId="4" xfId="0" applyNumberFormat="1" applyFont="1" applyBorder="1"/>
    <xf numFmtId="0" fontId="6" fillId="0" borderId="0" xfId="0" applyFont="1" applyFill="1"/>
    <xf numFmtId="0" fontId="0" fillId="9" borderId="0" xfId="0" applyFill="1" applyBorder="1"/>
    <xf numFmtId="0" fontId="0" fillId="9" borderId="0" xfId="0" applyFont="1" applyFill="1" applyBorder="1"/>
    <xf numFmtId="49" fontId="0" fillId="9" borderId="0" xfId="0" applyNumberFormat="1" applyFont="1" applyFill="1" applyBorder="1"/>
    <xf numFmtId="0" fontId="6" fillId="0" borderId="0" xfId="0" applyFont="1" applyFill="1" applyBorder="1"/>
    <xf numFmtId="0" fontId="6" fillId="9" borderId="0" xfId="0" applyFont="1" applyFill="1" applyBorder="1"/>
    <xf numFmtId="0" fontId="3" fillId="9" borderId="0" xfId="0" applyFont="1" applyFill="1" applyBorder="1"/>
    <xf numFmtId="0" fontId="3" fillId="9" borderId="0" xfId="0" applyFont="1" applyFill="1"/>
    <xf numFmtId="0" fontId="5" fillId="0" borderId="0" xfId="4066"/>
    <xf numFmtId="0" fontId="5" fillId="8" borderId="0" xfId="4066" applyFill="1"/>
    <xf numFmtId="0" fontId="6" fillId="0" borderId="2" xfId="0" applyFont="1" applyFill="1" applyBorder="1"/>
    <xf numFmtId="0" fontId="0" fillId="0" borderId="2" xfId="0" applyFill="1" applyBorder="1"/>
    <xf numFmtId="0" fontId="13" fillId="9" borderId="0" xfId="0" applyFont="1" applyFill="1" applyBorder="1"/>
    <xf numFmtId="0" fontId="13"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4057" applyFill="1" applyBorder="1"/>
    <xf numFmtId="2" fontId="0" fillId="0" borderId="0" xfId="0" applyNumberFormat="1" applyFill="1" applyBorder="1"/>
  </cellXfs>
  <cellStyles count="408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 2" xfId="50"/>
    <cellStyle name="20% - Accent1 10" xfId="51"/>
    <cellStyle name="20% - Accent1 10 2" xfId="52"/>
    <cellStyle name="20% - Accent1 10 2 2" xfId="53"/>
    <cellStyle name="20% - Accent1 10 3" xfId="54"/>
    <cellStyle name="20% - Accent1 11" xfId="55"/>
    <cellStyle name="20% - Accent1 11 2" xfId="56"/>
    <cellStyle name="20% - Accent1 11 2 2" xfId="57"/>
    <cellStyle name="20% - Accent1 11 3" xfId="58"/>
    <cellStyle name="20% - Accent1 12" xfId="59"/>
    <cellStyle name="20% - Accent1 12 2" xfId="60"/>
    <cellStyle name="20% - Accent1 13" xfId="61"/>
    <cellStyle name="20% - Accent1 13 2" xfId="62"/>
    <cellStyle name="20% - Accent1 14" xfId="63"/>
    <cellStyle name="20% - Accent1 14 2" xfId="64"/>
    <cellStyle name="20% - Accent1 15" xfId="65"/>
    <cellStyle name="20% - Accent1 15 2" xfId="66"/>
    <cellStyle name="20% - Accent1 16" xfId="67"/>
    <cellStyle name="20% - Accent1 16 2" xfId="68"/>
    <cellStyle name="20% - Accent1 17" xfId="69"/>
    <cellStyle name="20% - Accent1 17 2" xfId="70"/>
    <cellStyle name="20% - Accent1 18" xfId="71"/>
    <cellStyle name="20% - Accent1 18 2" xfId="72"/>
    <cellStyle name="20% - Accent1 19" xfId="73"/>
    <cellStyle name="20% - Accent1 19 2" xfId="74"/>
    <cellStyle name="20% - Accent1 2" xfId="75"/>
    <cellStyle name="20% - Accent1 2 10" xfId="76"/>
    <cellStyle name="20% - Accent1 2 10 2" xfId="77"/>
    <cellStyle name="20% - Accent1 2 11" xfId="78"/>
    <cellStyle name="20% - Accent1 2 11 2" xfId="79"/>
    <cellStyle name="20% - Accent1 2 12" xfId="80"/>
    <cellStyle name="20% - Accent1 2 12 2" xfId="81"/>
    <cellStyle name="20% - Accent1 2 13" xfId="82"/>
    <cellStyle name="20% - Accent1 2 13 2" xfId="83"/>
    <cellStyle name="20% - Accent1 2 14" xfId="84"/>
    <cellStyle name="20% - Accent1 2 14 2" xfId="85"/>
    <cellStyle name="20% - Accent1 2 15" xfId="86"/>
    <cellStyle name="20% - Accent1 2 15 2" xfId="87"/>
    <cellStyle name="20% - Accent1 2 16" xfId="88"/>
    <cellStyle name="20% - Accent1 2 16 2" xfId="89"/>
    <cellStyle name="20% - Accent1 2 17" xfId="90"/>
    <cellStyle name="20% - Accent1 2 2" xfId="91"/>
    <cellStyle name="20% - Accent1 2 2 2" xfId="92"/>
    <cellStyle name="20% - Accent1 2 2 3" xfId="93"/>
    <cellStyle name="20% - Accent1 2 3" xfId="94"/>
    <cellStyle name="20% - Accent1 2 3 2" xfId="95"/>
    <cellStyle name="20% - Accent1 2 4" xfId="96"/>
    <cellStyle name="20% - Accent1 2 4 2" xfId="97"/>
    <cellStyle name="20% - Accent1 2 5" xfId="98"/>
    <cellStyle name="20% - Accent1 2 5 2" xfId="99"/>
    <cellStyle name="20% - Accent1 2 6" xfId="100"/>
    <cellStyle name="20% - Accent1 2 6 2" xfId="101"/>
    <cellStyle name="20% - Accent1 2 7" xfId="102"/>
    <cellStyle name="20% - Accent1 2 7 2" xfId="103"/>
    <cellStyle name="20% - Accent1 2 8" xfId="104"/>
    <cellStyle name="20% - Accent1 2 8 2" xfId="105"/>
    <cellStyle name="20% - Accent1 2 9" xfId="106"/>
    <cellStyle name="20% - Accent1 2 9 2" xfId="107"/>
    <cellStyle name="20% - Accent1 20" xfId="108"/>
    <cellStyle name="20% - Accent1 20 2" xfId="109"/>
    <cellStyle name="20% - Accent1 21" xfId="110"/>
    <cellStyle name="20% - Accent1 21 2" xfId="111"/>
    <cellStyle name="20% - Accent1 22" xfId="112"/>
    <cellStyle name="20% - Accent1 22 2" xfId="113"/>
    <cellStyle name="20% - Accent1 23" xfId="114"/>
    <cellStyle name="20% - Accent1 23 2" xfId="115"/>
    <cellStyle name="20% - Accent1 24" xfId="116"/>
    <cellStyle name="20% - Accent1 24 2" xfId="117"/>
    <cellStyle name="20% - Accent1 25" xfId="118"/>
    <cellStyle name="20% - Accent1 25 2" xfId="119"/>
    <cellStyle name="20% - Accent1 26" xfId="120"/>
    <cellStyle name="20% - Accent1 26 2" xfId="121"/>
    <cellStyle name="20% - Accent1 27" xfId="122"/>
    <cellStyle name="20% - Accent1 27 2" xfId="123"/>
    <cellStyle name="20% - Accent1 28" xfId="124"/>
    <cellStyle name="20% - Accent1 28 2" xfId="125"/>
    <cellStyle name="20% - Accent1 29" xfId="126"/>
    <cellStyle name="20% - Accent1 29 2" xfId="127"/>
    <cellStyle name="20% - Accent1 3" xfId="128"/>
    <cellStyle name="20% - Accent1 3 2" xfId="129"/>
    <cellStyle name="20% - Accent1 3 2 2" xfId="130"/>
    <cellStyle name="20% - Accent1 3 2 3" xfId="131"/>
    <cellStyle name="20% - Accent1 3 2 4" xfId="132"/>
    <cellStyle name="20% - Accent1 3 3" xfId="133"/>
    <cellStyle name="20% - Accent1 3 4" xfId="134"/>
    <cellStyle name="20% - Accent1 3 5" xfId="135"/>
    <cellStyle name="20% - Accent1 30" xfId="136"/>
    <cellStyle name="20% - Accent1 30 2" xfId="137"/>
    <cellStyle name="20% - Accent1 31" xfId="138"/>
    <cellStyle name="20% - Accent1 31 2" xfId="139"/>
    <cellStyle name="20% - Accent1 32" xfId="140"/>
    <cellStyle name="20% - Accent1 32 2" xfId="141"/>
    <cellStyle name="20% - Accent1 33" xfId="142"/>
    <cellStyle name="20% - Accent1 33 2" xfId="143"/>
    <cellStyle name="20% - Accent1 34" xfId="144"/>
    <cellStyle name="20% - Accent1 34 2" xfId="145"/>
    <cellStyle name="20% - Accent1 35" xfId="146"/>
    <cellStyle name="20% - Accent1 35 2" xfId="147"/>
    <cellStyle name="20% - Accent1 36" xfId="148"/>
    <cellStyle name="20% - Accent1 36 2" xfId="149"/>
    <cellStyle name="20% - Accent1 37" xfId="150"/>
    <cellStyle name="20% - Accent1 37 2" xfId="151"/>
    <cellStyle name="20% - Accent1 38" xfId="152"/>
    <cellStyle name="20% - Accent1 38 2" xfId="153"/>
    <cellStyle name="20% - Accent1 39" xfId="154"/>
    <cellStyle name="20% - Accent1 39 2" xfId="155"/>
    <cellStyle name="20% - Accent1 4" xfId="156"/>
    <cellStyle name="20% - Accent1 4 2" xfId="157"/>
    <cellStyle name="20% - Accent1 4 2 2" xfId="158"/>
    <cellStyle name="20% - Accent1 4 3" xfId="159"/>
    <cellStyle name="20% - Accent1 4 4" xfId="160"/>
    <cellStyle name="20% - Accent1 40" xfId="161"/>
    <cellStyle name="20% - Accent1 40 2" xfId="162"/>
    <cellStyle name="20% - Accent1 41" xfId="163"/>
    <cellStyle name="20% - Accent1 41 2" xfId="164"/>
    <cellStyle name="20% - Accent1 42" xfId="165"/>
    <cellStyle name="20% - Accent1 42 2" xfId="166"/>
    <cellStyle name="20% - Accent1 43" xfId="167"/>
    <cellStyle name="20% - Accent1 43 2" xfId="168"/>
    <cellStyle name="20% - Accent1 44" xfId="169"/>
    <cellStyle name="20% - Accent1 44 2" xfId="170"/>
    <cellStyle name="20% - Accent1 5" xfId="171"/>
    <cellStyle name="20% - Accent1 5 2" xfId="172"/>
    <cellStyle name="20% - Accent1 5 2 2" xfId="173"/>
    <cellStyle name="20% - Accent1 5 3" xfId="174"/>
    <cellStyle name="20% - Accent1 5 4" xfId="175"/>
    <cellStyle name="20% - Accent1 6" xfId="176"/>
    <cellStyle name="20% - Accent1 6 2" xfId="177"/>
    <cellStyle name="20% - Accent1 6 2 2" xfId="178"/>
    <cellStyle name="20% - Accent1 6 3" xfId="179"/>
    <cellStyle name="20% - Accent1 6 4" xfId="180"/>
    <cellStyle name="20% - Accent1 7" xfId="181"/>
    <cellStyle name="20% - Accent1 7 2" xfId="182"/>
    <cellStyle name="20% - Accent1 7 2 2" xfId="183"/>
    <cellStyle name="20% - Accent1 7 3" xfId="184"/>
    <cellStyle name="20% - Accent1 7 4" xfId="185"/>
    <cellStyle name="20% - Accent1 8" xfId="186"/>
    <cellStyle name="20% - Accent1 8 2" xfId="187"/>
    <cellStyle name="20% - Accent1 8 2 2" xfId="188"/>
    <cellStyle name="20% - Accent1 8 3" xfId="189"/>
    <cellStyle name="20% - Accent1 8 4" xfId="190"/>
    <cellStyle name="20% - Accent1 9" xfId="191"/>
    <cellStyle name="20% - Accent1 9 2" xfId="192"/>
    <cellStyle name="20% - Accent1 9 2 2" xfId="193"/>
    <cellStyle name="20% - Accent1 9 3" xfId="194"/>
    <cellStyle name="20% - Accent2 10" xfId="195"/>
    <cellStyle name="20% - Accent2 10 2" xfId="196"/>
    <cellStyle name="20% - Accent2 10 2 2" xfId="197"/>
    <cellStyle name="20% - Accent2 10 3" xfId="198"/>
    <cellStyle name="20% - Accent2 11" xfId="199"/>
    <cellStyle name="20% - Accent2 11 2" xfId="200"/>
    <cellStyle name="20% - Accent2 11 2 2" xfId="201"/>
    <cellStyle name="20% - Accent2 11 3" xfId="202"/>
    <cellStyle name="20% - Accent2 12" xfId="203"/>
    <cellStyle name="20% - Accent2 12 2" xfId="204"/>
    <cellStyle name="20% - Accent2 13" xfId="205"/>
    <cellStyle name="20% - Accent2 13 2" xfId="206"/>
    <cellStyle name="20% - Accent2 14" xfId="207"/>
    <cellStyle name="20% - Accent2 14 2" xfId="208"/>
    <cellStyle name="20% - Accent2 15" xfId="209"/>
    <cellStyle name="20% - Accent2 15 2" xfId="210"/>
    <cellStyle name="20% - Accent2 16" xfId="211"/>
    <cellStyle name="20% - Accent2 16 2" xfId="212"/>
    <cellStyle name="20% - Accent2 17" xfId="213"/>
    <cellStyle name="20% - Accent2 17 2" xfId="214"/>
    <cellStyle name="20% - Accent2 18" xfId="215"/>
    <cellStyle name="20% - Accent2 18 2" xfId="216"/>
    <cellStyle name="20% - Accent2 19" xfId="217"/>
    <cellStyle name="20% - Accent2 19 2" xfId="218"/>
    <cellStyle name="20% - Accent2 2" xfId="219"/>
    <cellStyle name="20% - Accent2 2 10" xfId="220"/>
    <cellStyle name="20% - Accent2 2 10 2" xfId="221"/>
    <cellStyle name="20% - Accent2 2 11" xfId="222"/>
    <cellStyle name="20% - Accent2 2 11 2" xfId="223"/>
    <cellStyle name="20% - Accent2 2 12" xfId="224"/>
    <cellStyle name="20% - Accent2 2 12 2" xfId="225"/>
    <cellStyle name="20% - Accent2 2 13" xfId="226"/>
    <cellStyle name="20% - Accent2 2 13 2" xfId="227"/>
    <cellStyle name="20% - Accent2 2 14" xfId="228"/>
    <cellStyle name="20% - Accent2 2 14 2" xfId="229"/>
    <cellStyle name="20% - Accent2 2 15" xfId="230"/>
    <cellStyle name="20% - Accent2 2 15 2" xfId="231"/>
    <cellStyle name="20% - Accent2 2 16" xfId="232"/>
    <cellStyle name="20% - Accent2 2 16 2" xfId="233"/>
    <cellStyle name="20% - Accent2 2 17" xfId="234"/>
    <cellStyle name="20% - Accent2 2 2" xfId="235"/>
    <cellStyle name="20% - Accent2 2 2 2" xfId="236"/>
    <cellStyle name="20% - Accent2 2 2 3" xfId="237"/>
    <cellStyle name="20% - Accent2 2 3" xfId="238"/>
    <cellStyle name="20% - Accent2 2 3 2" xfId="239"/>
    <cellStyle name="20% - Accent2 2 4" xfId="240"/>
    <cellStyle name="20% - Accent2 2 4 2" xfId="241"/>
    <cellStyle name="20% - Accent2 2 5" xfId="242"/>
    <cellStyle name="20% - Accent2 2 5 2" xfId="243"/>
    <cellStyle name="20% - Accent2 2 6" xfId="244"/>
    <cellStyle name="20% - Accent2 2 6 2" xfId="245"/>
    <cellStyle name="20% - Accent2 2 7" xfId="246"/>
    <cellStyle name="20% - Accent2 2 7 2" xfId="247"/>
    <cellStyle name="20% - Accent2 2 8" xfId="248"/>
    <cellStyle name="20% - Accent2 2 8 2" xfId="249"/>
    <cellStyle name="20% - Accent2 2 9" xfId="250"/>
    <cellStyle name="20% - Accent2 2 9 2" xfId="251"/>
    <cellStyle name="20% - Accent2 20" xfId="252"/>
    <cellStyle name="20% - Accent2 20 2" xfId="253"/>
    <cellStyle name="20% - Accent2 21" xfId="254"/>
    <cellStyle name="20% - Accent2 21 2" xfId="255"/>
    <cellStyle name="20% - Accent2 22" xfId="256"/>
    <cellStyle name="20% - Accent2 22 2" xfId="257"/>
    <cellStyle name="20% - Accent2 23" xfId="258"/>
    <cellStyle name="20% - Accent2 23 2" xfId="259"/>
    <cellStyle name="20% - Accent2 24" xfId="260"/>
    <cellStyle name="20% - Accent2 24 2" xfId="261"/>
    <cellStyle name="20% - Accent2 25" xfId="262"/>
    <cellStyle name="20% - Accent2 25 2" xfId="263"/>
    <cellStyle name="20% - Accent2 26" xfId="264"/>
    <cellStyle name="20% - Accent2 26 2" xfId="265"/>
    <cellStyle name="20% - Accent2 27" xfId="266"/>
    <cellStyle name="20% - Accent2 27 2" xfId="267"/>
    <cellStyle name="20% - Accent2 28" xfId="268"/>
    <cellStyle name="20% - Accent2 28 2" xfId="269"/>
    <cellStyle name="20% - Accent2 29" xfId="270"/>
    <cellStyle name="20% - Accent2 29 2" xfId="271"/>
    <cellStyle name="20% - Accent2 3" xfId="272"/>
    <cellStyle name="20% - Accent2 3 2" xfId="273"/>
    <cellStyle name="20% - Accent2 3 2 2" xfId="274"/>
    <cellStyle name="20% - Accent2 3 2 3" xfId="275"/>
    <cellStyle name="20% - Accent2 3 2 4" xfId="276"/>
    <cellStyle name="20% - Accent2 3 3" xfId="277"/>
    <cellStyle name="20% - Accent2 3 4" xfId="278"/>
    <cellStyle name="20% - Accent2 3 5" xfId="279"/>
    <cellStyle name="20% - Accent2 30" xfId="280"/>
    <cellStyle name="20% - Accent2 30 2" xfId="281"/>
    <cellStyle name="20% - Accent2 31" xfId="282"/>
    <cellStyle name="20% - Accent2 31 2" xfId="283"/>
    <cellStyle name="20% - Accent2 32" xfId="284"/>
    <cellStyle name="20% - Accent2 32 2" xfId="285"/>
    <cellStyle name="20% - Accent2 33" xfId="286"/>
    <cellStyle name="20% - Accent2 33 2" xfId="287"/>
    <cellStyle name="20% - Accent2 34" xfId="288"/>
    <cellStyle name="20% - Accent2 34 2" xfId="289"/>
    <cellStyle name="20% - Accent2 35" xfId="290"/>
    <cellStyle name="20% - Accent2 35 2" xfId="291"/>
    <cellStyle name="20% - Accent2 36" xfId="292"/>
    <cellStyle name="20% - Accent2 36 2" xfId="293"/>
    <cellStyle name="20% - Accent2 37" xfId="294"/>
    <cellStyle name="20% - Accent2 37 2" xfId="295"/>
    <cellStyle name="20% - Accent2 38" xfId="296"/>
    <cellStyle name="20% - Accent2 38 2" xfId="297"/>
    <cellStyle name="20% - Accent2 39" xfId="298"/>
    <cellStyle name="20% - Accent2 39 2" xfId="299"/>
    <cellStyle name="20% - Accent2 4" xfId="300"/>
    <cellStyle name="20% - Accent2 4 2" xfId="301"/>
    <cellStyle name="20% - Accent2 4 2 2" xfId="302"/>
    <cellStyle name="20% - Accent2 4 3" xfId="303"/>
    <cellStyle name="20% - Accent2 4 4" xfId="304"/>
    <cellStyle name="20% - Accent2 40" xfId="305"/>
    <cellStyle name="20% - Accent2 40 2" xfId="306"/>
    <cellStyle name="20% - Accent2 41" xfId="307"/>
    <cellStyle name="20% - Accent2 41 2" xfId="308"/>
    <cellStyle name="20% - Accent2 42" xfId="309"/>
    <cellStyle name="20% - Accent2 42 2" xfId="310"/>
    <cellStyle name="20% - Accent2 43" xfId="311"/>
    <cellStyle name="20% - Accent2 43 2" xfId="312"/>
    <cellStyle name="20% - Accent2 44" xfId="313"/>
    <cellStyle name="20% - Accent2 44 2" xfId="314"/>
    <cellStyle name="20% - Accent2 5" xfId="315"/>
    <cellStyle name="20% - Accent2 5 2" xfId="316"/>
    <cellStyle name="20% - Accent2 5 2 2" xfId="317"/>
    <cellStyle name="20% - Accent2 5 3" xfId="318"/>
    <cellStyle name="20% - Accent2 5 4" xfId="319"/>
    <cellStyle name="20% - Accent2 6" xfId="320"/>
    <cellStyle name="20% - Accent2 6 2" xfId="321"/>
    <cellStyle name="20% - Accent2 6 2 2" xfId="322"/>
    <cellStyle name="20% - Accent2 6 3" xfId="323"/>
    <cellStyle name="20% - Accent2 6 4" xfId="324"/>
    <cellStyle name="20% - Accent2 7" xfId="325"/>
    <cellStyle name="20% - Accent2 7 2" xfId="326"/>
    <cellStyle name="20% - Accent2 7 2 2" xfId="327"/>
    <cellStyle name="20% - Accent2 7 3" xfId="328"/>
    <cellStyle name="20% - Accent2 7 4" xfId="329"/>
    <cellStyle name="20% - Accent2 8" xfId="330"/>
    <cellStyle name="20% - Accent2 8 2" xfId="331"/>
    <cellStyle name="20% - Accent2 8 2 2" xfId="332"/>
    <cellStyle name="20% - Accent2 8 3" xfId="333"/>
    <cellStyle name="20% - Accent2 8 4" xfId="334"/>
    <cellStyle name="20% - Accent2 9" xfId="335"/>
    <cellStyle name="20% - Accent2 9 2" xfId="336"/>
    <cellStyle name="20% - Accent2 9 2 2" xfId="337"/>
    <cellStyle name="20% - Accent2 9 3" xfId="338"/>
    <cellStyle name="20% - Accent3 10" xfId="339"/>
    <cellStyle name="20% - Accent3 10 2" xfId="340"/>
    <cellStyle name="20% - Accent3 10 2 2" xfId="341"/>
    <cellStyle name="20% - Accent3 10 3" xfId="342"/>
    <cellStyle name="20% - Accent3 11" xfId="343"/>
    <cellStyle name="20% - Accent3 11 2" xfId="344"/>
    <cellStyle name="20% - Accent3 11 2 2" xfId="345"/>
    <cellStyle name="20% - Accent3 11 3" xfId="346"/>
    <cellStyle name="20% - Accent3 12" xfId="347"/>
    <cellStyle name="20% - Accent3 12 2" xfId="348"/>
    <cellStyle name="20% - Accent3 13" xfId="349"/>
    <cellStyle name="20% - Accent3 13 2" xfId="350"/>
    <cellStyle name="20% - Accent3 14" xfId="351"/>
    <cellStyle name="20% - Accent3 14 2" xfId="352"/>
    <cellStyle name="20% - Accent3 15" xfId="353"/>
    <cellStyle name="20% - Accent3 15 2" xfId="354"/>
    <cellStyle name="20% - Accent3 16" xfId="355"/>
    <cellStyle name="20% - Accent3 16 2" xfId="356"/>
    <cellStyle name="20% - Accent3 17" xfId="357"/>
    <cellStyle name="20% - Accent3 17 2" xfId="358"/>
    <cellStyle name="20% - Accent3 18" xfId="359"/>
    <cellStyle name="20% - Accent3 18 2" xfId="360"/>
    <cellStyle name="20% - Accent3 19" xfId="361"/>
    <cellStyle name="20% - Accent3 19 2" xfId="362"/>
    <cellStyle name="20% - Accent3 2" xfId="363"/>
    <cellStyle name="20% - Accent3 2 10" xfId="364"/>
    <cellStyle name="20% - Accent3 2 10 2" xfId="365"/>
    <cellStyle name="20% - Accent3 2 11" xfId="366"/>
    <cellStyle name="20% - Accent3 2 11 2" xfId="367"/>
    <cellStyle name="20% - Accent3 2 12" xfId="368"/>
    <cellStyle name="20% - Accent3 2 12 2" xfId="369"/>
    <cellStyle name="20% - Accent3 2 13" xfId="370"/>
    <cellStyle name="20% - Accent3 2 13 2" xfId="371"/>
    <cellStyle name="20% - Accent3 2 14" xfId="372"/>
    <cellStyle name="20% - Accent3 2 14 2" xfId="373"/>
    <cellStyle name="20% - Accent3 2 15" xfId="374"/>
    <cellStyle name="20% - Accent3 2 15 2" xfId="375"/>
    <cellStyle name="20% - Accent3 2 16" xfId="376"/>
    <cellStyle name="20% - Accent3 2 16 2" xfId="377"/>
    <cellStyle name="20% - Accent3 2 17" xfId="378"/>
    <cellStyle name="20% - Accent3 2 2" xfId="379"/>
    <cellStyle name="20% - Accent3 2 2 2" xfId="380"/>
    <cellStyle name="20% - Accent3 2 2 3" xfId="381"/>
    <cellStyle name="20% - Accent3 2 3" xfId="382"/>
    <cellStyle name="20% - Accent3 2 3 2" xfId="383"/>
    <cellStyle name="20% - Accent3 2 4" xfId="384"/>
    <cellStyle name="20% - Accent3 2 4 2" xfId="385"/>
    <cellStyle name="20% - Accent3 2 5" xfId="386"/>
    <cellStyle name="20% - Accent3 2 5 2" xfId="387"/>
    <cellStyle name="20% - Accent3 2 6" xfId="388"/>
    <cellStyle name="20% - Accent3 2 6 2" xfId="389"/>
    <cellStyle name="20% - Accent3 2 7" xfId="390"/>
    <cellStyle name="20% - Accent3 2 7 2" xfId="391"/>
    <cellStyle name="20% - Accent3 2 8" xfId="392"/>
    <cellStyle name="20% - Accent3 2 8 2" xfId="393"/>
    <cellStyle name="20% - Accent3 2 9" xfId="394"/>
    <cellStyle name="20% - Accent3 2 9 2" xfId="395"/>
    <cellStyle name="20% - Accent3 20" xfId="396"/>
    <cellStyle name="20% - Accent3 20 2" xfId="397"/>
    <cellStyle name="20% - Accent3 21" xfId="398"/>
    <cellStyle name="20% - Accent3 21 2" xfId="399"/>
    <cellStyle name="20% - Accent3 22" xfId="400"/>
    <cellStyle name="20% - Accent3 22 2" xfId="401"/>
    <cellStyle name="20% - Accent3 23" xfId="402"/>
    <cellStyle name="20% - Accent3 23 2" xfId="403"/>
    <cellStyle name="20% - Accent3 24" xfId="404"/>
    <cellStyle name="20% - Accent3 24 2" xfId="405"/>
    <cellStyle name="20% - Accent3 25" xfId="406"/>
    <cellStyle name="20% - Accent3 25 2" xfId="407"/>
    <cellStyle name="20% - Accent3 26" xfId="408"/>
    <cellStyle name="20% - Accent3 26 2" xfId="409"/>
    <cellStyle name="20% - Accent3 27" xfId="410"/>
    <cellStyle name="20% - Accent3 27 2" xfId="411"/>
    <cellStyle name="20% - Accent3 28" xfId="412"/>
    <cellStyle name="20% - Accent3 28 2" xfId="413"/>
    <cellStyle name="20% - Accent3 29" xfId="414"/>
    <cellStyle name="20% - Accent3 29 2" xfId="415"/>
    <cellStyle name="20% - Accent3 3" xfId="416"/>
    <cellStyle name="20% - Accent3 3 2" xfId="417"/>
    <cellStyle name="20% - Accent3 3 2 2" xfId="418"/>
    <cellStyle name="20% - Accent3 3 2 3" xfId="419"/>
    <cellStyle name="20% - Accent3 3 2 4" xfId="420"/>
    <cellStyle name="20% - Accent3 3 3" xfId="421"/>
    <cellStyle name="20% - Accent3 3 4" xfId="422"/>
    <cellStyle name="20% - Accent3 3 5" xfId="423"/>
    <cellStyle name="20% - Accent3 30" xfId="424"/>
    <cellStyle name="20% - Accent3 30 2" xfId="425"/>
    <cellStyle name="20% - Accent3 31" xfId="426"/>
    <cellStyle name="20% - Accent3 31 2" xfId="427"/>
    <cellStyle name="20% - Accent3 32" xfId="428"/>
    <cellStyle name="20% - Accent3 32 2" xfId="429"/>
    <cellStyle name="20% - Accent3 33" xfId="430"/>
    <cellStyle name="20% - Accent3 33 2" xfId="431"/>
    <cellStyle name="20% - Accent3 34" xfId="432"/>
    <cellStyle name="20% - Accent3 34 2" xfId="433"/>
    <cellStyle name="20% - Accent3 35" xfId="434"/>
    <cellStyle name="20% - Accent3 35 2" xfId="435"/>
    <cellStyle name="20% - Accent3 36" xfId="436"/>
    <cellStyle name="20% - Accent3 36 2" xfId="437"/>
    <cellStyle name="20% - Accent3 37" xfId="438"/>
    <cellStyle name="20% - Accent3 37 2" xfId="439"/>
    <cellStyle name="20% - Accent3 38" xfId="440"/>
    <cellStyle name="20% - Accent3 38 2" xfId="441"/>
    <cellStyle name="20% - Accent3 39" xfId="442"/>
    <cellStyle name="20% - Accent3 39 2" xfId="443"/>
    <cellStyle name="20% - Accent3 4" xfId="444"/>
    <cellStyle name="20% - Accent3 4 2" xfId="445"/>
    <cellStyle name="20% - Accent3 4 2 2" xfId="446"/>
    <cellStyle name="20% - Accent3 4 3" xfId="447"/>
    <cellStyle name="20% - Accent3 4 4" xfId="448"/>
    <cellStyle name="20% - Accent3 40" xfId="449"/>
    <cellStyle name="20% - Accent3 40 2" xfId="450"/>
    <cellStyle name="20% - Accent3 41" xfId="451"/>
    <cellStyle name="20% - Accent3 41 2" xfId="452"/>
    <cellStyle name="20% - Accent3 42" xfId="453"/>
    <cellStyle name="20% - Accent3 42 2" xfId="454"/>
    <cellStyle name="20% - Accent3 43" xfId="455"/>
    <cellStyle name="20% - Accent3 43 2" xfId="456"/>
    <cellStyle name="20% - Accent3 44" xfId="457"/>
    <cellStyle name="20% - Accent3 44 2" xfId="458"/>
    <cellStyle name="20% - Accent3 45" xfId="459"/>
    <cellStyle name="20% - Accent3 5" xfId="460"/>
    <cellStyle name="20% - Accent3 5 2" xfId="461"/>
    <cellStyle name="20% - Accent3 5 2 2" xfId="462"/>
    <cellStyle name="20% - Accent3 5 3" xfId="463"/>
    <cellStyle name="20% - Accent3 5 4" xfId="464"/>
    <cellStyle name="20% - Accent3 6" xfId="465"/>
    <cellStyle name="20% - Accent3 6 2" xfId="466"/>
    <cellStyle name="20% - Accent3 6 2 2" xfId="467"/>
    <cellStyle name="20% - Accent3 6 3" xfId="468"/>
    <cellStyle name="20% - Accent3 6 4" xfId="469"/>
    <cellStyle name="20% - Accent3 7" xfId="470"/>
    <cellStyle name="20% - Accent3 7 2" xfId="471"/>
    <cellStyle name="20% - Accent3 7 2 2" xfId="472"/>
    <cellStyle name="20% - Accent3 7 3" xfId="473"/>
    <cellStyle name="20% - Accent3 7 4" xfId="474"/>
    <cellStyle name="20% - Accent3 8" xfId="475"/>
    <cellStyle name="20% - Accent3 8 2" xfId="476"/>
    <cellStyle name="20% - Accent3 8 2 2" xfId="477"/>
    <cellStyle name="20% - Accent3 8 3" xfId="478"/>
    <cellStyle name="20% - Accent3 8 4" xfId="479"/>
    <cellStyle name="20% - Accent3 9" xfId="480"/>
    <cellStyle name="20% - Accent3 9 2" xfId="481"/>
    <cellStyle name="20% - Accent3 9 2 2" xfId="482"/>
    <cellStyle name="20% - Accent3 9 3" xfId="483"/>
    <cellStyle name="20% - Accent4 10" xfId="484"/>
    <cellStyle name="20% - Accent4 10 2" xfId="485"/>
    <cellStyle name="20% - Accent4 10 2 2" xfId="486"/>
    <cellStyle name="20% - Accent4 10 3" xfId="487"/>
    <cellStyle name="20% - Accent4 11" xfId="488"/>
    <cellStyle name="20% - Accent4 11 2" xfId="489"/>
    <cellStyle name="20% - Accent4 11 2 2" xfId="490"/>
    <cellStyle name="20% - Accent4 11 3" xfId="491"/>
    <cellStyle name="20% - Accent4 12" xfId="492"/>
    <cellStyle name="20% - Accent4 12 2" xfId="493"/>
    <cellStyle name="20% - Accent4 13" xfId="494"/>
    <cellStyle name="20% - Accent4 13 2" xfId="495"/>
    <cellStyle name="20% - Accent4 14" xfId="496"/>
    <cellStyle name="20% - Accent4 14 2" xfId="497"/>
    <cellStyle name="20% - Accent4 15" xfId="498"/>
    <cellStyle name="20% - Accent4 15 2" xfId="499"/>
    <cellStyle name="20% - Accent4 16" xfId="500"/>
    <cellStyle name="20% - Accent4 16 2" xfId="501"/>
    <cellStyle name="20% - Accent4 17" xfId="502"/>
    <cellStyle name="20% - Accent4 17 2" xfId="503"/>
    <cellStyle name="20% - Accent4 18" xfId="504"/>
    <cellStyle name="20% - Accent4 18 2" xfId="505"/>
    <cellStyle name="20% - Accent4 19" xfId="506"/>
    <cellStyle name="20% - Accent4 19 2" xfId="507"/>
    <cellStyle name="20% - Accent4 2" xfId="508"/>
    <cellStyle name="20% - Accent4 2 10" xfId="509"/>
    <cellStyle name="20% - Accent4 2 10 2" xfId="510"/>
    <cellStyle name="20% - Accent4 2 11" xfId="511"/>
    <cellStyle name="20% - Accent4 2 11 2" xfId="512"/>
    <cellStyle name="20% - Accent4 2 12" xfId="513"/>
    <cellStyle name="20% - Accent4 2 12 2" xfId="514"/>
    <cellStyle name="20% - Accent4 2 13" xfId="515"/>
    <cellStyle name="20% - Accent4 2 13 2" xfId="516"/>
    <cellStyle name="20% - Accent4 2 14" xfId="517"/>
    <cellStyle name="20% - Accent4 2 14 2" xfId="518"/>
    <cellStyle name="20% - Accent4 2 15" xfId="519"/>
    <cellStyle name="20% - Accent4 2 15 2" xfId="520"/>
    <cellStyle name="20% - Accent4 2 16" xfId="521"/>
    <cellStyle name="20% - Accent4 2 16 2" xfId="522"/>
    <cellStyle name="20% - Accent4 2 17" xfId="523"/>
    <cellStyle name="20% - Accent4 2 2" xfId="524"/>
    <cellStyle name="20% - Accent4 2 2 2" xfId="525"/>
    <cellStyle name="20% - Accent4 2 2 3" xfId="526"/>
    <cellStyle name="20% - Accent4 2 3" xfId="527"/>
    <cellStyle name="20% - Accent4 2 3 2" xfId="528"/>
    <cellStyle name="20% - Accent4 2 4" xfId="529"/>
    <cellStyle name="20% - Accent4 2 4 2" xfId="530"/>
    <cellStyle name="20% - Accent4 2 5" xfId="531"/>
    <cellStyle name="20% - Accent4 2 5 2" xfId="532"/>
    <cellStyle name="20% - Accent4 2 6" xfId="533"/>
    <cellStyle name="20% - Accent4 2 6 2" xfId="534"/>
    <cellStyle name="20% - Accent4 2 7" xfId="535"/>
    <cellStyle name="20% - Accent4 2 7 2" xfId="536"/>
    <cellStyle name="20% - Accent4 2 8" xfId="537"/>
    <cellStyle name="20% - Accent4 2 8 2" xfId="538"/>
    <cellStyle name="20% - Accent4 2 9" xfId="539"/>
    <cellStyle name="20% - Accent4 2 9 2" xfId="540"/>
    <cellStyle name="20% - Accent4 20" xfId="541"/>
    <cellStyle name="20% - Accent4 20 2" xfId="542"/>
    <cellStyle name="20% - Accent4 21" xfId="543"/>
    <cellStyle name="20% - Accent4 21 2" xfId="544"/>
    <cellStyle name="20% - Accent4 22" xfId="545"/>
    <cellStyle name="20% - Accent4 22 2" xfId="546"/>
    <cellStyle name="20% - Accent4 23" xfId="547"/>
    <cellStyle name="20% - Accent4 23 2" xfId="548"/>
    <cellStyle name="20% - Accent4 24" xfId="549"/>
    <cellStyle name="20% - Accent4 24 2" xfId="550"/>
    <cellStyle name="20% - Accent4 25" xfId="551"/>
    <cellStyle name="20% - Accent4 25 2" xfId="552"/>
    <cellStyle name="20% - Accent4 26" xfId="553"/>
    <cellStyle name="20% - Accent4 26 2" xfId="554"/>
    <cellStyle name="20% - Accent4 27" xfId="555"/>
    <cellStyle name="20% - Accent4 27 2" xfId="556"/>
    <cellStyle name="20% - Accent4 28" xfId="557"/>
    <cellStyle name="20% - Accent4 28 2" xfId="558"/>
    <cellStyle name="20% - Accent4 29" xfId="559"/>
    <cellStyle name="20% - Accent4 29 2" xfId="560"/>
    <cellStyle name="20% - Accent4 3" xfId="561"/>
    <cellStyle name="20% - Accent4 3 2" xfId="562"/>
    <cellStyle name="20% - Accent4 3 2 2" xfId="563"/>
    <cellStyle name="20% - Accent4 3 2 3" xfId="564"/>
    <cellStyle name="20% - Accent4 3 2 4" xfId="565"/>
    <cellStyle name="20% - Accent4 3 3" xfId="566"/>
    <cellStyle name="20% - Accent4 3 4" xfId="567"/>
    <cellStyle name="20% - Accent4 3 5" xfId="568"/>
    <cellStyle name="20% - Accent4 30" xfId="569"/>
    <cellStyle name="20% - Accent4 30 2" xfId="570"/>
    <cellStyle name="20% - Accent4 31" xfId="571"/>
    <cellStyle name="20% - Accent4 31 2" xfId="572"/>
    <cellStyle name="20% - Accent4 32" xfId="573"/>
    <cellStyle name="20% - Accent4 32 2" xfId="574"/>
    <cellStyle name="20% - Accent4 33" xfId="575"/>
    <cellStyle name="20% - Accent4 33 2" xfId="576"/>
    <cellStyle name="20% - Accent4 34" xfId="577"/>
    <cellStyle name="20% - Accent4 34 2" xfId="578"/>
    <cellStyle name="20% - Accent4 35" xfId="579"/>
    <cellStyle name="20% - Accent4 35 2" xfId="580"/>
    <cellStyle name="20% - Accent4 36" xfId="581"/>
    <cellStyle name="20% - Accent4 36 2" xfId="582"/>
    <cellStyle name="20% - Accent4 37" xfId="583"/>
    <cellStyle name="20% - Accent4 37 2" xfId="584"/>
    <cellStyle name="20% - Accent4 38" xfId="585"/>
    <cellStyle name="20% - Accent4 38 2" xfId="586"/>
    <cellStyle name="20% - Accent4 39" xfId="587"/>
    <cellStyle name="20% - Accent4 39 2" xfId="588"/>
    <cellStyle name="20% - Accent4 4" xfId="589"/>
    <cellStyle name="20% - Accent4 4 2" xfId="590"/>
    <cellStyle name="20% - Accent4 4 2 2" xfId="591"/>
    <cellStyle name="20% - Accent4 4 3" xfId="592"/>
    <cellStyle name="20% - Accent4 4 4" xfId="593"/>
    <cellStyle name="20% - Accent4 40" xfId="594"/>
    <cellStyle name="20% - Accent4 40 2" xfId="595"/>
    <cellStyle name="20% - Accent4 41" xfId="596"/>
    <cellStyle name="20% - Accent4 41 2" xfId="597"/>
    <cellStyle name="20% - Accent4 42" xfId="598"/>
    <cellStyle name="20% - Accent4 42 2" xfId="599"/>
    <cellStyle name="20% - Accent4 43" xfId="600"/>
    <cellStyle name="20% - Accent4 43 2" xfId="601"/>
    <cellStyle name="20% - Accent4 44" xfId="602"/>
    <cellStyle name="20% - Accent4 44 2" xfId="603"/>
    <cellStyle name="20% - Accent4 5" xfId="604"/>
    <cellStyle name="20% - Accent4 5 2" xfId="605"/>
    <cellStyle name="20% - Accent4 5 2 2" xfId="606"/>
    <cellStyle name="20% - Accent4 5 3" xfId="607"/>
    <cellStyle name="20% - Accent4 5 4" xfId="608"/>
    <cellStyle name="20% - Accent4 6" xfId="609"/>
    <cellStyle name="20% - Accent4 6 2" xfId="610"/>
    <cellStyle name="20% - Accent4 6 2 2" xfId="611"/>
    <cellStyle name="20% - Accent4 6 3" xfId="612"/>
    <cellStyle name="20% - Accent4 6 4" xfId="613"/>
    <cellStyle name="20% - Accent4 7" xfId="614"/>
    <cellStyle name="20% - Accent4 7 2" xfId="615"/>
    <cellStyle name="20% - Accent4 7 2 2" xfId="616"/>
    <cellStyle name="20% - Accent4 7 3" xfId="617"/>
    <cellStyle name="20% - Accent4 7 4" xfId="618"/>
    <cellStyle name="20% - Accent4 8" xfId="619"/>
    <cellStyle name="20% - Accent4 8 2" xfId="620"/>
    <cellStyle name="20% - Accent4 8 2 2" xfId="621"/>
    <cellStyle name="20% - Accent4 8 3" xfId="622"/>
    <cellStyle name="20% - Accent4 8 4" xfId="623"/>
    <cellStyle name="20% - Accent4 9" xfId="624"/>
    <cellStyle name="20% - Accent4 9 2" xfId="625"/>
    <cellStyle name="20% - Accent4 9 2 2" xfId="626"/>
    <cellStyle name="20% - Accent4 9 3" xfId="627"/>
    <cellStyle name="20% - Accent5 10" xfId="628"/>
    <cellStyle name="20% - Accent5 10 2" xfId="629"/>
    <cellStyle name="20% - Accent5 10 2 2" xfId="630"/>
    <cellStyle name="20% - Accent5 10 3" xfId="631"/>
    <cellStyle name="20% - Accent5 11" xfId="632"/>
    <cellStyle name="20% - Accent5 11 2" xfId="633"/>
    <cellStyle name="20% - Accent5 11 2 2" xfId="634"/>
    <cellStyle name="20% - Accent5 11 3" xfId="635"/>
    <cellStyle name="20% - Accent5 12" xfId="636"/>
    <cellStyle name="20% - Accent5 12 2" xfId="637"/>
    <cellStyle name="20% - Accent5 13" xfId="638"/>
    <cellStyle name="20% - Accent5 13 2" xfId="639"/>
    <cellStyle name="20% - Accent5 14" xfId="640"/>
    <cellStyle name="20% - Accent5 14 2" xfId="641"/>
    <cellStyle name="20% - Accent5 15" xfId="642"/>
    <cellStyle name="20% - Accent5 15 2" xfId="643"/>
    <cellStyle name="20% - Accent5 16" xfId="644"/>
    <cellStyle name="20% - Accent5 16 2" xfId="645"/>
    <cellStyle name="20% - Accent5 17" xfId="646"/>
    <cellStyle name="20% - Accent5 17 2" xfId="647"/>
    <cellStyle name="20% - Accent5 18" xfId="648"/>
    <cellStyle name="20% - Accent5 18 2" xfId="649"/>
    <cellStyle name="20% - Accent5 19" xfId="650"/>
    <cellStyle name="20% - Accent5 19 2" xfId="651"/>
    <cellStyle name="20% - Accent5 2" xfId="652"/>
    <cellStyle name="20% - Accent5 2 10" xfId="653"/>
    <cellStyle name="20% - Accent5 2 10 2" xfId="654"/>
    <cellStyle name="20% - Accent5 2 11" xfId="655"/>
    <cellStyle name="20% - Accent5 2 11 2" xfId="656"/>
    <cellStyle name="20% - Accent5 2 12" xfId="657"/>
    <cellStyle name="20% - Accent5 2 12 2" xfId="658"/>
    <cellStyle name="20% - Accent5 2 13" xfId="659"/>
    <cellStyle name="20% - Accent5 2 13 2" xfId="660"/>
    <cellStyle name="20% - Accent5 2 14" xfId="661"/>
    <cellStyle name="20% - Accent5 2 14 2" xfId="662"/>
    <cellStyle name="20% - Accent5 2 15" xfId="663"/>
    <cellStyle name="20% - Accent5 2 15 2" xfId="664"/>
    <cellStyle name="20% - Accent5 2 16" xfId="665"/>
    <cellStyle name="20% - Accent5 2 2" xfId="666"/>
    <cellStyle name="20% - Accent5 2 2 2" xfId="667"/>
    <cellStyle name="20% - Accent5 2 3" xfId="668"/>
    <cellStyle name="20% - Accent5 2 3 2" xfId="669"/>
    <cellStyle name="20% - Accent5 2 4" xfId="670"/>
    <cellStyle name="20% - Accent5 2 4 2" xfId="671"/>
    <cellStyle name="20% - Accent5 2 5" xfId="672"/>
    <cellStyle name="20% - Accent5 2 5 2" xfId="673"/>
    <cellStyle name="20% - Accent5 2 6" xfId="674"/>
    <cellStyle name="20% - Accent5 2 6 2" xfId="675"/>
    <cellStyle name="20% - Accent5 2 7" xfId="676"/>
    <cellStyle name="20% - Accent5 2 7 2" xfId="677"/>
    <cellStyle name="20% - Accent5 2 8" xfId="678"/>
    <cellStyle name="20% - Accent5 2 8 2" xfId="679"/>
    <cellStyle name="20% - Accent5 2 9" xfId="680"/>
    <cellStyle name="20% - Accent5 2 9 2" xfId="681"/>
    <cellStyle name="20% - Accent5 20" xfId="682"/>
    <cellStyle name="20% - Accent5 20 2" xfId="683"/>
    <cellStyle name="20% - Accent5 21" xfId="684"/>
    <cellStyle name="20% - Accent5 21 2" xfId="685"/>
    <cellStyle name="20% - Accent5 22" xfId="686"/>
    <cellStyle name="20% - Accent5 22 2" xfId="687"/>
    <cellStyle name="20% - Accent5 23" xfId="688"/>
    <cellStyle name="20% - Accent5 23 2" xfId="689"/>
    <cellStyle name="20% - Accent5 24" xfId="690"/>
    <cellStyle name="20% - Accent5 24 2" xfId="691"/>
    <cellStyle name="20% - Accent5 25" xfId="692"/>
    <cellStyle name="20% - Accent5 25 2" xfId="693"/>
    <cellStyle name="20% - Accent5 26" xfId="694"/>
    <cellStyle name="20% - Accent5 26 2" xfId="695"/>
    <cellStyle name="20% - Accent5 27" xfId="696"/>
    <cellStyle name="20% - Accent5 27 2" xfId="697"/>
    <cellStyle name="20% - Accent5 28" xfId="698"/>
    <cellStyle name="20% - Accent5 28 2" xfId="699"/>
    <cellStyle name="20% - Accent5 29" xfId="700"/>
    <cellStyle name="20% - Accent5 29 2" xfId="701"/>
    <cellStyle name="20% - Accent5 3" xfId="702"/>
    <cellStyle name="20% - Accent5 3 2" xfId="703"/>
    <cellStyle name="20% - Accent5 3 3" xfId="704"/>
    <cellStyle name="20% - Accent5 30" xfId="705"/>
    <cellStyle name="20% - Accent5 30 2" xfId="706"/>
    <cellStyle name="20% - Accent5 31" xfId="707"/>
    <cellStyle name="20% - Accent5 31 2" xfId="708"/>
    <cellStyle name="20% - Accent5 32" xfId="709"/>
    <cellStyle name="20% - Accent5 32 2" xfId="710"/>
    <cellStyle name="20% - Accent5 33" xfId="711"/>
    <cellStyle name="20% - Accent5 33 2" xfId="712"/>
    <cellStyle name="20% - Accent5 34" xfId="713"/>
    <cellStyle name="20% - Accent5 34 2" xfId="714"/>
    <cellStyle name="20% - Accent5 35" xfId="715"/>
    <cellStyle name="20% - Accent5 35 2" xfId="716"/>
    <cellStyle name="20% - Accent5 36" xfId="717"/>
    <cellStyle name="20% - Accent5 36 2" xfId="718"/>
    <cellStyle name="20% - Accent5 37" xfId="719"/>
    <cellStyle name="20% - Accent5 37 2" xfId="720"/>
    <cellStyle name="20% - Accent5 38" xfId="721"/>
    <cellStyle name="20% - Accent5 38 2" xfId="722"/>
    <cellStyle name="20% - Accent5 39" xfId="723"/>
    <cellStyle name="20% - Accent5 39 2" xfId="724"/>
    <cellStyle name="20% - Accent5 4" xfId="725"/>
    <cellStyle name="20% - Accent5 4 2" xfId="726"/>
    <cellStyle name="20% - Accent5 40" xfId="727"/>
    <cellStyle name="20% - Accent5 40 2" xfId="728"/>
    <cellStyle name="20% - Accent5 41" xfId="729"/>
    <cellStyle name="20% - Accent5 41 2" xfId="730"/>
    <cellStyle name="20% - Accent5 42" xfId="731"/>
    <cellStyle name="20% - Accent5 42 2" xfId="732"/>
    <cellStyle name="20% - Accent5 43" xfId="733"/>
    <cellStyle name="20% - Accent5 43 2" xfId="734"/>
    <cellStyle name="20% - Accent5 44" xfId="735"/>
    <cellStyle name="20% - Accent5 44 2" xfId="736"/>
    <cellStyle name="20% - Accent5 5" xfId="737"/>
    <cellStyle name="20% - Accent5 5 2" xfId="738"/>
    <cellStyle name="20% - Accent5 6" xfId="739"/>
    <cellStyle name="20% - Accent5 6 2" xfId="740"/>
    <cellStyle name="20% - Accent5 7" xfId="741"/>
    <cellStyle name="20% - Accent5 7 2" xfId="742"/>
    <cellStyle name="20% - Accent5 8" xfId="743"/>
    <cellStyle name="20% - Accent5 8 2" xfId="744"/>
    <cellStyle name="20% - Accent5 9" xfId="745"/>
    <cellStyle name="20% - Accent5 9 2" xfId="746"/>
    <cellStyle name="20% - Accent5 9 2 2" xfId="747"/>
    <cellStyle name="20% - Accent5 9 3" xfId="748"/>
    <cellStyle name="20% - Accent6 10" xfId="749"/>
    <cellStyle name="20% - Accent6 10 2" xfId="750"/>
    <cellStyle name="20% - Accent6 10 2 2" xfId="751"/>
    <cellStyle name="20% - Accent6 10 3" xfId="752"/>
    <cellStyle name="20% - Accent6 11" xfId="753"/>
    <cellStyle name="20% - Accent6 11 2" xfId="754"/>
    <cellStyle name="20% - Accent6 11 2 2" xfId="755"/>
    <cellStyle name="20% - Accent6 11 3" xfId="756"/>
    <cellStyle name="20% - Accent6 12" xfId="757"/>
    <cellStyle name="20% - Accent6 12 2" xfId="758"/>
    <cellStyle name="20% - Accent6 13" xfId="759"/>
    <cellStyle name="20% - Accent6 13 2" xfId="760"/>
    <cellStyle name="20% - Accent6 14" xfId="761"/>
    <cellStyle name="20% - Accent6 14 2" xfId="762"/>
    <cellStyle name="20% - Accent6 15" xfId="763"/>
    <cellStyle name="20% - Accent6 15 2" xfId="764"/>
    <cellStyle name="20% - Accent6 16" xfId="765"/>
    <cellStyle name="20% - Accent6 16 2" xfId="766"/>
    <cellStyle name="20% - Accent6 17" xfId="767"/>
    <cellStyle name="20% - Accent6 17 2" xfId="768"/>
    <cellStyle name="20% - Accent6 18" xfId="769"/>
    <cellStyle name="20% - Accent6 18 2" xfId="770"/>
    <cellStyle name="20% - Accent6 19" xfId="771"/>
    <cellStyle name="20% - Accent6 19 2" xfId="772"/>
    <cellStyle name="20% - Accent6 2" xfId="773"/>
    <cellStyle name="20% - Accent6 2 10" xfId="774"/>
    <cellStyle name="20% - Accent6 2 10 2" xfId="775"/>
    <cellStyle name="20% - Accent6 2 11" xfId="776"/>
    <cellStyle name="20% - Accent6 2 11 2" xfId="777"/>
    <cellStyle name="20% - Accent6 2 12" xfId="778"/>
    <cellStyle name="20% - Accent6 2 12 2" xfId="779"/>
    <cellStyle name="20% - Accent6 2 13" xfId="780"/>
    <cellStyle name="20% - Accent6 2 13 2" xfId="781"/>
    <cellStyle name="20% - Accent6 2 14" xfId="782"/>
    <cellStyle name="20% - Accent6 2 14 2" xfId="783"/>
    <cellStyle name="20% - Accent6 2 15" xfId="784"/>
    <cellStyle name="20% - Accent6 2 15 2" xfId="785"/>
    <cellStyle name="20% - Accent6 2 16" xfId="786"/>
    <cellStyle name="20% - Accent6 2 16 2" xfId="787"/>
    <cellStyle name="20% - Accent6 2 17" xfId="788"/>
    <cellStyle name="20% - Accent6 2 2" xfId="789"/>
    <cellStyle name="20% - Accent6 2 2 2" xfId="790"/>
    <cellStyle name="20% - Accent6 2 3" xfId="791"/>
    <cellStyle name="20% - Accent6 2 3 2" xfId="792"/>
    <cellStyle name="20% - Accent6 2 4" xfId="793"/>
    <cellStyle name="20% - Accent6 2 4 2" xfId="794"/>
    <cellStyle name="20% - Accent6 2 5" xfId="795"/>
    <cellStyle name="20% - Accent6 2 5 2" xfId="796"/>
    <cellStyle name="20% - Accent6 2 6" xfId="797"/>
    <cellStyle name="20% - Accent6 2 6 2" xfId="798"/>
    <cellStyle name="20% - Accent6 2 7" xfId="799"/>
    <cellStyle name="20% - Accent6 2 7 2" xfId="800"/>
    <cellStyle name="20% - Accent6 2 8" xfId="801"/>
    <cellStyle name="20% - Accent6 2 8 2" xfId="802"/>
    <cellStyle name="20% - Accent6 2 9" xfId="803"/>
    <cellStyle name="20% - Accent6 2 9 2" xfId="804"/>
    <cellStyle name="20% - Accent6 20" xfId="805"/>
    <cellStyle name="20% - Accent6 20 2" xfId="806"/>
    <cellStyle name="20% - Accent6 21" xfId="807"/>
    <cellStyle name="20% - Accent6 21 2" xfId="808"/>
    <cellStyle name="20% - Accent6 22" xfId="809"/>
    <cellStyle name="20% - Accent6 22 2" xfId="810"/>
    <cellStyle name="20% - Accent6 23" xfId="811"/>
    <cellStyle name="20% - Accent6 23 2" xfId="812"/>
    <cellStyle name="20% - Accent6 24" xfId="813"/>
    <cellStyle name="20% - Accent6 24 2" xfId="814"/>
    <cellStyle name="20% - Accent6 25" xfId="815"/>
    <cellStyle name="20% - Accent6 25 2" xfId="816"/>
    <cellStyle name="20% - Accent6 26" xfId="817"/>
    <cellStyle name="20% - Accent6 26 2" xfId="818"/>
    <cellStyle name="20% - Accent6 27" xfId="819"/>
    <cellStyle name="20% - Accent6 27 2" xfId="820"/>
    <cellStyle name="20% - Accent6 28" xfId="821"/>
    <cellStyle name="20% - Accent6 28 2" xfId="822"/>
    <cellStyle name="20% - Accent6 29" xfId="823"/>
    <cellStyle name="20% - Accent6 29 2" xfId="824"/>
    <cellStyle name="20% - Accent6 3" xfId="825"/>
    <cellStyle name="20% - Accent6 3 2" xfId="826"/>
    <cellStyle name="20% - Accent6 3 2 2" xfId="827"/>
    <cellStyle name="20% - Accent6 3 2 3" xfId="828"/>
    <cellStyle name="20% - Accent6 3 2 4" xfId="829"/>
    <cellStyle name="20% - Accent6 3 3" xfId="830"/>
    <cellStyle name="20% - Accent6 3 4" xfId="831"/>
    <cellStyle name="20% - Accent6 3 5" xfId="832"/>
    <cellStyle name="20% - Accent6 30" xfId="833"/>
    <cellStyle name="20% - Accent6 30 2" xfId="834"/>
    <cellStyle name="20% - Accent6 31" xfId="835"/>
    <cellStyle name="20% - Accent6 31 2" xfId="836"/>
    <cellStyle name="20% - Accent6 32" xfId="837"/>
    <cellStyle name="20% - Accent6 32 2" xfId="838"/>
    <cellStyle name="20% - Accent6 33" xfId="839"/>
    <cellStyle name="20% - Accent6 33 2" xfId="840"/>
    <cellStyle name="20% - Accent6 34" xfId="841"/>
    <cellStyle name="20% - Accent6 34 2" xfId="842"/>
    <cellStyle name="20% - Accent6 35" xfId="843"/>
    <cellStyle name="20% - Accent6 35 2" xfId="844"/>
    <cellStyle name="20% - Accent6 36" xfId="845"/>
    <cellStyle name="20% - Accent6 36 2" xfId="846"/>
    <cellStyle name="20% - Accent6 37" xfId="847"/>
    <cellStyle name="20% - Accent6 37 2" xfId="848"/>
    <cellStyle name="20% - Accent6 38" xfId="849"/>
    <cellStyle name="20% - Accent6 38 2" xfId="850"/>
    <cellStyle name="20% - Accent6 39" xfId="851"/>
    <cellStyle name="20% - Accent6 39 2" xfId="852"/>
    <cellStyle name="20% - Accent6 4" xfId="853"/>
    <cellStyle name="20% - Accent6 4 2" xfId="854"/>
    <cellStyle name="20% - Accent6 4 2 2" xfId="855"/>
    <cellStyle name="20% - Accent6 4 3" xfId="856"/>
    <cellStyle name="20% - Accent6 4 4" xfId="857"/>
    <cellStyle name="20% - Accent6 40" xfId="858"/>
    <cellStyle name="20% - Accent6 40 2" xfId="859"/>
    <cellStyle name="20% - Accent6 41" xfId="860"/>
    <cellStyle name="20% - Accent6 41 2" xfId="861"/>
    <cellStyle name="20% - Accent6 42" xfId="862"/>
    <cellStyle name="20% - Accent6 42 2" xfId="863"/>
    <cellStyle name="20% - Accent6 43" xfId="864"/>
    <cellStyle name="20% - Accent6 43 2" xfId="865"/>
    <cellStyle name="20% - Accent6 44" xfId="866"/>
    <cellStyle name="20% - Accent6 44 2" xfId="867"/>
    <cellStyle name="20% - Accent6 44 2 2" xfId="868"/>
    <cellStyle name="20% - Accent6 44 2 2 2" xfId="869"/>
    <cellStyle name="20% - Accent6 44 2 2 2 2" xfId="870"/>
    <cellStyle name="20% - Accent6 44 2 2 3" xfId="871"/>
    <cellStyle name="20% - Accent6 44 2 3" xfId="872"/>
    <cellStyle name="20% - Accent6 44 2 3 2" xfId="873"/>
    <cellStyle name="20% - Accent6 44 2 3 2 2" xfId="874"/>
    <cellStyle name="20% - Accent6 44 2 3 3" xfId="875"/>
    <cellStyle name="20% - Accent6 44 2 4" xfId="876"/>
    <cellStyle name="20% - Accent6 44 2 4 2" xfId="877"/>
    <cellStyle name="20% - Accent6 44 2 5" xfId="878"/>
    <cellStyle name="20% - Accent6 44 3" xfId="879"/>
    <cellStyle name="20% - Accent6 44 3 2" xfId="880"/>
    <cellStyle name="20% - Accent6 44 3 2 2" xfId="881"/>
    <cellStyle name="20% - Accent6 44 3 3" xfId="882"/>
    <cellStyle name="20% - Accent6 44 4" xfId="883"/>
    <cellStyle name="20% - Accent6 44 4 2" xfId="884"/>
    <cellStyle name="20% - Accent6 44 4 2 2" xfId="885"/>
    <cellStyle name="20% - Accent6 44 4 3" xfId="886"/>
    <cellStyle name="20% - Accent6 44 5" xfId="887"/>
    <cellStyle name="20% - Accent6 44 5 2" xfId="888"/>
    <cellStyle name="20% - Accent6 44 6" xfId="889"/>
    <cellStyle name="20% - Accent6 44 7" xfId="890"/>
    <cellStyle name="20% - Accent6 45" xfId="891"/>
    <cellStyle name="20% - Accent6 45 2" xfId="892"/>
    <cellStyle name="20% - Accent6 5" xfId="893"/>
    <cellStyle name="20% - Accent6 5 2" xfId="894"/>
    <cellStyle name="20% - Accent6 5 2 2" xfId="895"/>
    <cellStyle name="20% - Accent6 5 3" xfId="896"/>
    <cellStyle name="20% - Accent6 5 4" xfId="897"/>
    <cellStyle name="20% - Accent6 6" xfId="898"/>
    <cellStyle name="20% - Accent6 6 2" xfId="899"/>
    <cellStyle name="20% - Accent6 6 2 2" xfId="900"/>
    <cellStyle name="20% - Accent6 6 3" xfId="901"/>
    <cellStyle name="20% - Accent6 6 4" xfId="902"/>
    <cellStyle name="20% - Accent6 7" xfId="903"/>
    <cellStyle name="20% - Accent6 7 2" xfId="904"/>
    <cellStyle name="20% - Accent6 7 2 2" xfId="905"/>
    <cellStyle name="20% - Accent6 7 3" xfId="906"/>
    <cellStyle name="20% - Accent6 7 4" xfId="907"/>
    <cellStyle name="20% - Accent6 8" xfId="908"/>
    <cellStyle name="20% - Accent6 8 2" xfId="909"/>
    <cellStyle name="20% - Accent6 8 2 2" xfId="910"/>
    <cellStyle name="20% - Accent6 8 3" xfId="911"/>
    <cellStyle name="20% - Accent6 8 4" xfId="912"/>
    <cellStyle name="20% - Accent6 9" xfId="913"/>
    <cellStyle name="20% - Accent6 9 2" xfId="914"/>
    <cellStyle name="20% - Accent6 9 2 2" xfId="915"/>
    <cellStyle name="20% - Accent6 9 3" xfId="916"/>
    <cellStyle name="20% - Akzent1" xfId="917"/>
    <cellStyle name="20% - Akzent1 2" xfId="918"/>
    <cellStyle name="20% - Akzent2" xfId="919"/>
    <cellStyle name="20% - Akzent2 2" xfId="920"/>
    <cellStyle name="20% - Akzent3" xfId="921"/>
    <cellStyle name="20% - Akzent3 2" xfId="922"/>
    <cellStyle name="20% - Akzent4" xfId="923"/>
    <cellStyle name="20% - Akzent4 2" xfId="924"/>
    <cellStyle name="20% - Akzent5" xfId="925"/>
    <cellStyle name="20% - Akzent5 2" xfId="926"/>
    <cellStyle name="20% - Akzent6" xfId="927"/>
    <cellStyle name="20% - Akzent6 2" xfId="928"/>
    <cellStyle name="2x indented GHG Textfiels" xfId="929"/>
    <cellStyle name="40% - Accent1 10" xfId="930"/>
    <cellStyle name="40% - Accent1 10 2" xfId="931"/>
    <cellStyle name="40% - Accent1 10 2 2" xfId="932"/>
    <cellStyle name="40% - Accent1 10 3" xfId="933"/>
    <cellStyle name="40% - Accent1 11" xfId="934"/>
    <cellStyle name="40% - Accent1 11 2" xfId="935"/>
    <cellStyle name="40% - Accent1 11 2 2" xfId="936"/>
    <cellStyle name="40% - Accent1 11 3" xfId="937"/>
    <cellStyle name="40% - Accent1 12" xfId="938"/>
    <cellStyle name="40% - Accent1 12 2" xfId="939"/>
    <cellStyle name="40% - Accent1 13" xfId="940"/>
    <cellStyle name="40% - Accent1 13 2" xfId="941"/>
    <cellStyle name="40% - Accent1 14" xfId="942"/>
    <cellStyle name="40% - Accent1 14 2" xfId="943"/>
    <cellStyle name="40% - Accent1 15" xfId="944"/>
    <cellStyle name="40% - Accent1 15 2" xfId="945"/>
    <cellStyle name="40% - Accent1 16" xfId="946"/>
    <cellStyle name="40% - Accent1 16 2" xfId="947"/>
    <cellStyle name="40% - Accent1 17" xfId="948"/>
    <cellStyle name="40% - Accent1 17 2" xfId="949"/>
    <cellStyle name="40% - Accent1 18" xfId="950"/>
    <cellStyle name="40% - Accent1 18 2" xfId="951"/>
    <cellStyle name="40% - Accent1 19" xfId="952"/>
    <cellStyle name="40% - Accent1 19 2" xfId="953"/>
    <cellStyle name="40% - Accent1 2" xfId="954"/>
    <cellStyle name="40% - Accent1 2 10" xfId="955"/>
    <cellStyle name="40% - Accent1 2 10 2" xfId="956"/>
    <cellStyle name="40% - Accent1 2 11" xfId="957"/>
    <cellStyle name="40% - Accent1 2 11 2" xfId="958"/>
    <cellStyle name="40% - Accent1 2 12" xfId="959"/>
    <cellStyle name="40% - Accent1 2 12 2" xfId="960"/>
    <cellStyle name="40% - Accent1 2 13" xfId="961"/>
    <cellStyle name="40% - Accent1 2 13 2" xfId="962"/>
    <cellStyle name="40% - Accent1 2 14" xfId="963"/>
    <cellStyle name="40% - Accent1 2 14 2" xfId="964"/>
    <cellStyle name="40% - Accent1 2 15" xfId="965"/>
    <cellStyle name="40% - Accent1 2 15 2" xfId="966"/>
    <cellStyle name="40% - Accent1 2 16" xfId="967"/>
    <cellStyle name="40% - Accent1 2 16 2" xfId="968"/>
    <cellStyle name="40% - Accent1 2 17" xfId="969"/>
    <cellStyle name="40% - Accent1 2 2" xfId="970"/>
    <cellStyle name="40% - Accent1 2 2 2" xfId="971"/>
    <cellStyle name="40% - Accent1 2 3" xfId="972"/>
    <cellStyle name="40% - Accent1 2 3 2" xfId="973"/>
    <cellStyle name="40% - Accent1 2 4" xfId="974"/>
    <cellStyle name="40% - Accent1 2 4 2" xfId="975"/>
    <cellStyle name="40% - Accent1 2 5" xfId="976"/>
    <cellStyle name="40% - Accent1 2 5 2" xfId="977"/>
    <cellStyle name="40% - Accent1 2 6" xfId="978"/>
    <cellStyle name="40% - Accent1 2 6 2" xfId="979"/>
    <cellStyle name="40% - Accent1 2 7" xfId="980"/>
    <cellStyle name="40% - Accent1 2 7 2" xfId="981"/>
    <cellStyle name="40% - Accent1 2 8" xfId="982"/>
    <cellStyle name="40% - Accent1 2 8 2" xfId="983"/>
    <cellStyle name="40% - Accent1 2 9" xfId="984"/>
    <cellStyle name="40% - Accent1 2 9 2" xfId="985"/>
    <cellStyle name="40% - Accent1 20" xfId="986"/>
    <cellStyle name="40% - Accent1 20 2" xfId="987"/>
    <cellStyle name="40% - Accent1 21" xfId="988"/>
    <cellStyle name="40% - Accent1 21 2" xfId="989"/>
    <cellStyle name="40% - Accent1 22" xfId="990"/>
    <cellStyle name="40% - Accent1 22 2" xfId="991"/>
    <cellStyle name="40% - Accent1 23" xfId="992"/>
    <cellStyle name="40% - Accent1 23 2" xfId="993"/>
    <cellStyle name="40% - Accent1 24" xfId="994"/>
    <cellStyle name="40% - Accent1 24 2" xfId="995"/>
    <cellStyle name="40% - Accent1 25" xfId="996"/>
    <cellStyle name="40% - Accent1 25 2" xfId="997"/>
    <cellStyle name="40% - Accent1 26" xfId="998"/>
    <cellStyle name="40% - Accent1 26 2" xfId="999"/>
    <cellStyle name="40% - Accent1 27" xfId="1000"/>
    <cellStyle name="40% - Accent1 27 2" xfId="1001"/>
    <cellStyle name="40% - Accent1 28" xfId="1002"/>
    <cellStyle name="40% - Accent1 28 2" xfId="1003"/>
    <cellStyle name="40% - Accent1 29" xfId="1004"/>
    <cellStyle name="40% - Accent1 29 2" xfId="1005"/>
    <cellStyle name="40% - Accent1 3" xfId="1006"/>
    <cellStyle name="40% - Accent1 3 2" xfId="1007"/>
    <cellStyle name="40% - Accent1 3 2 2" xfId="1008"/>
    <cellStyle name="40% - Accent1 3 2 3" xfId="1009"/>
    <cellStyle name="40% - Accent1 3 2 4" xfId="1010"/>
    <cellStyle name="40% - Accent1 3 3" xfId="1011"/>
    <cellStyle name="40% - Accent1 3 4" xfId="1012"/>
    <cellStyle name="40% - Accent1 3 5" xfId="1013"/>
    <cellStyle name="40% - Accent1 30" xfId="1014"/>
    <cellStyle name="40% - Accent1 30 2" xfId="1015"/>
    <cellStyle name="40% - Accent1 31" xfId="1016"/>
    <cellStyle name="40% - Accent1 31 2" xfId="1017"/>
    <cellStyle name="40% - Accent1 32" xfId="1018"/>
    <cellStyle name="40% - Accent1 32 2" xfId="1019"/>
    <cellStyle name="40% - Accent1 33" xfId="1020"/>
    <cellStyle name="40% - Accent1 33 2" xfId="1021"/>
    <cellStyle name="40% - Accent1 34" xfId="1022"/>
    <cellStyle name="40% - Accent1 34 2" xfId="1023"/>
    <cellStyle name="40% - Accent1 35" xfId="1024"/>
    <cellStyle name="40% - Accent1 35 2" xfId="1025"/>
    <cellStyle name="40% - Accent1 36" xfId="1026"/>
    <cellStyle name="40% - Accent1 36 2" xfId="1027"/>
    <cellStyle name="40% - Accent1 37" xfId="1028"/>
    <cellStyle name="40% - Accent1 37 2" xfId="1029"/>
    <cellStyle name="40% - Accent1 38" xfId="1030"/>
    <cellStyle name="40% - Accent1 38 2" xfId="1031"/>
    <cellStyle name="40% - Accent1 39" xfId="1032"/>
    <cellStyle name="40% - Accent1 39 2" xfId="1033"/>
    <cellStyle name="40% - Accent1 4" xfId="1034"/>
    <cellStyle name="40% - Accent1 4 2" xfId="1035"/>
    <cellStyle name="40% - Accent1 4 2 2" xfId="1036"/>
    <cellStyle name="40% - Accent1 4 3" xfId="1037"/>
    <cellStyle name="40% - Accent1 4 4" xfId="1038"/>
    <cellStyle name="40% - Accent1 40" xfId="1039"/>
    <cellStyle name="40% - Accent1 40 2" xfId="1040"/>
    <cellStyle name="40% - Accent1 41" xfId="1041"/>
    <cellStyle name="40% - Accent1 41 2" xfId="1042"/>
    <cellStyle name="40% - Accent1 42" xfId="1043"/>
    <cellStyle name="40% - Accent1 42 2" xfId="1044"/>
    <cellStyle name="40% - Accent1 43" xfId="1045"/>
    <cellStyle name="40% - Accent1 43 2" xfId="1046"/>
    <cellStyle name="40% - Accent1 44" xfId="1047"/>
    <cellStyle name="40% - Accent1 44 2" xfId="1048"/>
    <cellStyle name="40% - Accent1 5" xfId="1049"/>
    <cellStyle name="40% - Accent1 5 2" xfId="1050"/>
    <cellStyle name="40% - Accent1 5 2 2" xfId="1051"/>
    <cellStyle name="40% - Accent1 5 3" xfId="1052"/>
    <cellStyle name="40% - Accent1 5 4" xfId="1053"/>
    <cellStyle name="40% - Accent1 6" xfId="1054"/>
    <cellStyle name="40% - Accent1 6 2" xfId="1055"/>
    <cellStyle name="40% - Accent1 6 2 2" xfId="1056"/>
    <cellStyle name="40% - Accent1 6 3" xfId="1057"/>
    <cellStyle name="40% - Accent1 6 4" xfId="1058"/>
    <cellStyle name="40% - Accent1 7" xfId="1059"/>
    <cellStyle name="40% - Accent1 7 2" xfId="1060"/>
    <cellStyle name="40% - Accent1 7 2 2" xfId="1061"/>
    <cellStyle name="40% - Accent1 7 3" xfId="1062"/>
    <cellStyle name="40% - Accent1 7 4" xfId="1063"/>
    <cellStyle name="40% - Accent1 8" xfId="1064"/>
    <cellStyle name="40% - Accent1 8 2" xfId="1065"/>
    <cellStyle name="40% - Accent1 8 2 2" xfId="1066"/>
    <cellStyle name="40% - Accent1 8 3" xfId="1067"/>
    <cellStyle name="40% - Accent1 8 4" xfId="1068"/>
    <cellStyle name="40% - Accent1 9" xfId="1069"/>
    <cellStyle name="40% - Accent1 9 2" xfId="1070"/>
    <cellStyle name="40% - Accent1 9 2 2" xfId="1071"/>
    <cellStyle name="40% - Accent1 9 3" xfId="1072"/>
    <cellStyle name="40% - Accent2 10" xfId="1073"/>
    <cellStyle name="40% - Accent2 10 2" xfId="1074"/>
    <cellStyle name="40% - Accent2 10 2 2" xfId="1075"/>
    <cellStyle name="40% - Accent2 10 3" xfId="1076"/>
    <cellStyle name="40% - Accent2 11" xfId="1077"/>
    <cellStyle name="40% - Accent2 11 2" xfId="1078"/>
    <cellStyle name="40% - Accent2 11 2 2" xfId="1079"/>
    <cellStyle name="40% - Accent2 11 3" xfId="1080"/>
    <cellStyle name="40% - Accent2 12" xfId="1081"/>
    <cellStyle name="40% - Accent2 12 2" xfId="1082"/>
    <cellStyle name="40% - Accent2 13" xfId="1083"/>
    <cellStyle name="40% - Accent2 13 2" xfId="1084"/>
    <cellStyle name="40% - Accent2 14" xfId="1085"/>
    <cellStyle name="40% - Accent2 14 2" xfId="1086"/>
    <cellStyle name="40% - Accent2 15" xfId="1087"/>
    <cellStyle name="40% - Accent2 15 2" xfId="1088"/>
    <cellStyle name="40% - Accent2 16" xfId="1089"/>
    <cellStyle name="40% - Accent2 16 2" xfId="1090"/>
    <cellStyle name="40% - Accent2 17" xfId="1091"/>
    <cellStyle name="40% - Accent2 17 2" xfId="1092"/>
    <cellStyle name="40% - Accent2 18" xfId="1093"/>
    <cellStyle name="40% - Accent2 18 2" xfId="1094"/>
    <cellStyle name="40% - Accent2 19" xfId="1095"/>
    <cellStyle name="40% - Accent2 19 2" xfId="1096"/>
    <cellStyle name="40% - Accent2 2" xfId="1097"/>
    <cellStyle name="40% - Accent2 2 10" xfId="1098"/>
    <cellStyle name="40% - Accent2 2 10 2" xfId="1099"/>
    <cellStyle name="40% - Accent2 2 11" xfId="1100"/>
    <cellStyle name="40% - Accent2 2 11 2" xfId="1101"/>
    <cellStyle name="40% - Accent2 2 12" xfId="1102"/>
    <cellStyle name="40% - Accent2 2 12 2" xfId="1103"/>
    <cellStyle name="40% - Accent2 2 13" xfId="1104"/>
    <cellStyle name="40% - Accent2 2 13 2" xfId="1105"/>
    <cellStyle name="40% - Accent2 2 14" xfId="1106"/>
    <cellStyle name="40% - Accent2 2 14 2" xfId="1107"/>
    <cellStyle name="40% - Accent2 2 15" xfId="1108"/>
    <cellStyle name="40% - Accent2 2 15 2" xfId="1109"/>
    <cellStyle name="40% - Accent2 2 16" xfId="1110"/>
    <cellStyle name="40% - Accent2 2 2" xfId="1111"/>
    <cellStyle name="40% - Accent2 2 2 2" xfId="1112"/>
    <cellStyle name="40% - Accent2 2 3" xfId="1113"/>
    <cellStyle name="40% - Accent2 2 3 2" xfId="1114"/>
    <cellStyle name="40% - Accent2 2 4" xfId="1115"/>
    <cellStyle name="40% - Accent2 2 4 2" xfId="1116"/>
    <cellStyle name="40% - Accent2 2 5" xfId="1117"/>
    <cellStyle name="40% - Accent2 2 5 2" xfId="1118"/>
    <cellStyle name="40% - Accent2 2 6" xfId="1119"/>
    <cellStyle name="40% - Accent2 2 6 2" xfId="1120"/>
    <cellStyle name="40% - Accent2 2 7" xfId="1121"/>
    <cellStyle name="40% - Accent2 2 7 2" xfId="1122"/>
    <cellStyle name="40% - Accent2 2 8" xfId="1123"/>
    <cellStyle name="40% - Accent2 2 8 2" xfId="1124"/>
    <cellStyle name="40% - Accent2 2 9" xfId="1125"/>
    <cellStyle name="40% - Accent2 2 9 2" xfId="1126"/>
    <cellStyle name="40% - Accent2 20" xfId="1127"/>
    <cellStyle name="40% - Accent2 20 2" xfId="1128"/>
    <cellStyle name="40% - Accent2 21" xfId="1129"/>
    <cellStyle name="40% - Accent2 21 2" xfId="1130"/>
    <cellStyle name="40% - Accent2 22" xfId="1131"/>
    <cellStyle name="40% - Accent2 22 2" xfId="1132"/>
    <cellStyle name="40% - Accent2 23" xfId="1133"/>
    <cellStyle name="40% - Accent2 23 2" xfId="1134"/>
    <cellStyle name="40% - Accent2 24" xfId="1135"/>
    <cellStyle name="40% - Accent2 24 2" xfId="1136"/>
    <cellStyle name="40% - Accent2 25" xfId="1137"/>
    <cellStyle name="40% - Accent2 25 2" xfId="1138"/>
    <cellStyle name="40% - Accent2 26" xfId="1139"/>
    <cellStyle name="40% - Accent2 26 2" xfId="1140"/>
    <cellStyle name="40% - Accent2 27" xfId="1141"/>
    <cellStyle name="40% - Accent2 27 2" xfId="1142"/>
    <cellStyle name="40% - Accent2 28" xfId="1143"/>
    <cellStyle name="40% - Accent2 28 2" xfId="1144"/>
    <cellStyle name="40% - Accent2 29" xfId="1145"/>
    <cellStyle name="40% - Accent2 29 2" xfId="1146"/>
    <cellStyle name="40% - Accent2 3" xfId="1147"/>
    <cellStyle name="40% - Accent2 3 2" xfId="1148"/>
    <cellStyle name="40% - Accent2 3 3" xfId="1149"/>
    <cellStyle name="40% - Accent2 30" xfId="1150"/>
    <cellStyle name="40% - Accent2 30 2" xfId="1151"/>
    <cellStyle name="40% - Accent2 31" xfId="1152"/>
    <cellStyle name="40% - Accent2 31 2" xfId="1153"/>
    <cellStyle name="40% - Accent2 32" xfId="1154"/>
    <cellStyle name="40% - Accent2 32 2" xfId="1155"/>
    <cellStyle name="40% - Accent2 33" xfId="1156"/>
    <cellStyle name="40% - Accent2 33 2" xfId="1157"/>
    <cellStyle name="40% - Accent2 34" xfId="1158"/>
    <cellStyle name="40% - Accent2 34 2" xfId="1159"/>
    <cellStyle name="40% - Accent2 35" xfId="1160"/>
    <cellStyle name="40% - Accent2 35 2" xfId="1161"/>
    <cellStyle name="40% - Accent2 36" xfId="1162"/>
    <cellStyle name="40% - Accent2 36 2" xfId="1163"/>
    <cellStyle name="40% - Accent2 37" xfId="1164"/>
    <cellStyle name="40% - Accent2 37 2" xfId="1165"/>
    <cellStyle name="40% - Accent2 38" xfId="1166"/>
    <cellStyle name="40% - Accent2 38 2" xfId="1167"/>
    <cellStyle name="40% - Accent2 39" xfId="1168"/>
    <cellStyle name="40% - Accent2 39 2" xfId="1169"/>
    <cellStyle name="40% - Accent2 4" xfId="1170"/>
    <cellStyle name="40% - Accent2 4 2" xfId="1171"/>
    <cellStyle name="40% - Accent2 40" xfId="1172"/>
    <cellStyle name="40% - Accent2 40 2" xfId="1173"/>
    <cellStyle name="40% - Accent2 41" xfId="1174"/>
    <cellStyle name="40% - Accent2 41 2" xfId="1175"/>
    <cellStyle name="40% - Accent2 42" xfId="1176"/>
    <cellStyle name="40% - Accent2 42 2" xfId="1177"/>
    <cellStyle name="40% - Accent2 43" xfId="1178"/>
    <cellStyle name="40% - Accent2 43 2" xfId="1179"/>
    <cellStyle name="40% - Accent2 44" xfId="1180"/>
    <cellStyle name="40% - Accent2 44 2" xfId="1181"/>
    <cellStyle name="40% - Accent2 5" xfId="1182"/>
    <cellStyle name="40% - Accent2 5 2" xfId="1183"/>
    <cellStyle name="40% - Accent2 6" xfId="1184"/>
    <cellStyle name="40% - Accent2 6 2" xfId="1185"/>
    <cellStyle name="40% - Accent2 7" xfId="1186"/>
    <cellStyle name="40% - Accent2 7 2" xfId="1187"/>
    <cellStyle name="40% - Accent2 8" xfId="1188"/>
    <cellStyle name="40% - Accent2 8 2" xfId="1189"/>
    <cellStyle name="40% - Accent2 9" xfId="1190"/>
    <cellStyle name="40% - Accent2 9 2" xfId="1191"/>
    <cellStyle name="40% - Accent2 9 2 2" xfId="1192"/>
    <cellStyle name="40% - Accent2 9 3" xfId="1193"/>
    <cellStyle name="40% - Accent3 10" xfId="1194"/>
    <cellStyle name="40% - Accent3 10 2" xfId="1195"/>
    <cellStyle name="40% - Accent3 10 2 2" xfId="1196"/>
    <cellStyle name="40% - Accent3 10 3" xfId="1197"/>
    <cellStyle name="40% - Accent3 11" xfId="1198"/>
    <cellStyle name="40% - Accent3 11 2" xfId="1199"/>
    <cellStyle name="40% - Accent3 11 2 2" xfId="1200"/>
    <cellStyle name="40% - Accent3 11 3" xfId="1201"/>
    <cellStyle name="40% - Accent3 12" xfId="1202"/>
    <cellStyle name="40% - Accent3 12 2" xfId="1203"/>
    <cellStyle name="40% - Accent3 13" xfId="1204"/>
    <cellStyle name="40% - Accent3 13 2" xfId="1205"/>
    <cellStyle name="40% - Accent3 14" xfId="1206"/>
    <cellStyle name="40% - Accent3 14 2" xfId="1207"/>
    <cellStyle name="40% - Accent3 15" xfId="1208"/>
    <cellStyle name="40% - Accent3 15 2" xfId="1209"/>
    <cellStyle name="40% - Accent3 16" xfId="1210"/>
    <cellStyle name="40% - Accent3 16 2" xfId="1211"/>
    <cellStyle name="40% - Accent3 17" xfId="1212"/>
    <cellStyle name="40% - Accent3 17 2" xfId="1213"/>
    <cellStyle name="40% - Accent3 18" xfId="1214"/>
    <cellStyle name="40% - Accent3 18 2" xfId="1215"/>
    <cellStyle name="40% - Accent3 19" xfId="1216"/>
    <cellStyle name="40% - Accent3 19 2" xfId="1217"/>
    <cellStyle name="40% - Accent3 2" xfId="1218"/>
    <cellStyle name="40% - Accent3 2 10" xfId="1219"/>
    <cellStyle name="40% - Accent3 2 10 2" xfId="1220"/>
    <cellStyle name="40% - Accent3 2 11" xfId="1221"/>
    <cellStyle name="40% - Accent3 2 11 2" xfId="1222"/>
    <cellStyle name="40% - Accent3 2 12" xfId="1223"/>
    <cellStyle name="40% - Accent3 2 12 2" xfId="1224"/>
    <cellStyle name="40% - Accent3 2 13" xfId="1225"/>
    <cellStyle name="40% - Accent3 2 13 2" xfId="1226"/>
    <cellStyle name="40% - Accent3 2 14" xfId="1227"/>
    <cellStyle name="40% - Accent3 2 14 2" xfId="1228"/>
    <cellStyle name="40% - Accent3 2 15" xfId="1229"/>
    <cellStyle name="40% - Accent3 2 15 2" xfId="1230"/>
    <cellStyle name="40% - Accent3 2 16" xfId="1231"/>
    <cellStyle name="40% - Accent3 2 16 2" xfId="1232"/>
    <cellStyle name="40% - Accent3 2 17" xfId="1233"/>
    <cellStyle name="40% - Accent3 2 2" xfId="1234"/>
    <cellStyle name="40% - Accent3 2 2 2" xfId="1235"/>
    <cellStyle name="40% - Accent3 2 2 3" xfId="1236"/>
    <cellStyle name="40% - Accent3 2 3" xfId="1237"/>
    <cellStyle name="40% - Accent3 2 3 2" xfId="1238"/>
    <cellStyle name="40% - Accent3 2 4" xfId="1239"/>
    <cellStyle name="40% - Accent3 2 4 2" xfId="1240"/>
    <cellStyle name="40% - Accent3 2 5" xfId="1241"/>
    <cellStyle name="40% - Accent3 2 5 2" xfId="1242"/>
    <cellStyle name="40% - Accent3 2 6" xfId="1243"/>
    <cellStyle name="40% - Accent3 2 6 2" xfId="1244"/>
    <cellStyle name="40% - Accent3 2 7" xfId="1245"/>
    <cellStyle name="40% - Accent3 2 7 2" xfId="1246"/>
    <cellStyle name="40% - Accent3 2 8" xfId="1247"/>
    <cellStyle name="40% - Accent3 2 8 2" xfId="1248"/>
    <cellStyle name="40% - Accent3 2 9" xfId="1249"/>
    <cellStyle name="40% - Accent3 2 9 2" xfId="1250"/>
    <cellStyle name="40% - Accent3 20" xfId="1251"/>
    <cellStyle name="40% - Accent3 20 2" xfId="1252"/>
    <cellStyle name="40% - Accent3 21" xfId="1253"/>
    <cellStyle name="40% - Accent3 21 2" xfId="1254"/>
    <cellStyle name="40% - Accent3 22" xfId="1255"/>
    <cellStyle name="40% - Accent3 22 2" xfId="1256"/>
    <cellStyle name="40% - Accent3 23" xfId="1257"/>
    <cellStyle name="40% - Accent3 23 2" xfId="1258"/>
    <cellStyle name="40% - Accent3 24" xfId="1259"/>
    <cellStyle name="40% - Accent3 24 2" xfId="1260"/>
    <cellStyle name="40% - Accent3 25" xfId="1261"/>
    <cellStyle name="40% - Accent3 25 2" xfId="1262"/>
    <cellStyle name="40% - Accent3 26" xfId="1263"/>
    <cellStyle name="40% - Accent3 26 2" xfId="1264"/>
    <cellStyle name="40% - Accent3 27" xfId="1265"/>
    <cellStyle name="40% - Accent3 27 2" xfId="1266"/>
    <cellStyle name="40% - Accent3 28" xfId="1267"/>
    <cellStyle name="40% - Accent3 28 2" xfId="1268"/>
    <cellStyle name="40% - Accent3 29" xfId="1269"/>
    <cellStyle name="40% - Accent3 29 2" xfId="1270"/>
    <cellStyle name="40% - Accent3 3" xfId="1271"/>
    <cellStyle name="40% - Accent3 3 2" xfId="1272"/>
    <cellStyle name="40% - Accent3 3 2 2" xfId="1273"/>
    <cellStyle name="40% - Accent3 3 2 3" xfId="1274"/>
    <cellStyle name="40% - Accent3 3 2 4" xfId="1275"/>
    <cellStyle name="40% - Accent3 3 3" xfId="1276"/>
    <cellStyle name="40% - Accent3 3 4" xfId="1277"/>
    <cellStyle name="40% - Accent3 3 5" xfId="1278"/>
    <cellStyle name="40% - Accent3 30" xfId="1279"/>
    <cellStyle name="40% - Accent3 30 2" xfId="1280"/>
    <cellStyle name="40% - Accent3 31" xfId="1281"/>
    <cellStyle name="40% - Accent3 31 2" xfId="1282"/>
    <cellStyle name="40% - Accent3 32" xfId="1283"/>
    <cellStyle name="40% - Accent3 32 2" xfId="1284"/>
    <cellStyle name="40% - Accent3 33" xfId="1285"/>
    <cellStyle name="40% - Accent3 33 2" xfId="1286"/>
    <cellStyle name="40% - Accent3 34" xfId="1287"/>
    <cellStyle name="40% - Accent3 34 2" xfId="1288"/>
    <cellStyle name="40% - Accent3 35" xfId="1289"/>
    <cellStyle name="40% - Accent3 35 2" xfId="1290"/>
    <cellStyle name="40% - Accent3 36" xfId="1291"/>
    <cellStyle name="40% - Accent3 36 2" xfId="1292"/>
    <cellStyle name="40% - Accent3 37" xfId="1293"/>
    <cellStyle name="40% - Accent3 37 2" xfId="1294"/>
    <cellStyle name="40% - Accent3 38" xfId="1295"/>
    <cellStyle name="40% - Accent3 38 2" xfId="1296"/>
    <cellStyle name="40% - Accent3 39" xfId="1297"/>
    <cellStyle name="40% - Accent3 39 2" xfId="1298"/>
    <cellStyle name="40% - Accent3 4" xfId="1299"/>
    <cellStyle name="40% - Accent3 4 2" xfId="1300"/>
    <cellStyle name="40% - Accent3 4 2 2" xfId="1301"/>
    <cellStyle name="40% - Accent3 4 3" xfId="1302"/>
    <cellStyle name="40% - Accent3 4 4" xfId="1303"/>
    <cellStyle name="40% - Accent3 40" xfId="1304"/>
    <cellStyle name="40% - Accent3 40 2" xfId="1305"/>
    <cellStyle name="40% - Accent3 41" xfId="1306"/>
    <cellStyle name="40% - Accent3 41 2" xfId="1307"/>
    <cellStyle name="40% - Accent3 42" xfId="1308"/>
    <cellStyle name="40% - Accent3 42 2" xfId="1309"/>
    <cellStyle name="40% - Accent3 43" xfId="1310"/>
    <cellStyle name="40% - Accent3 43 2" xfId="1311"/>
    <cellStyle name="40% - Accent3 44" xfId="1312"/>
    <cellStyle name="40% - Accent3 44 2" xfId="1313"/>
    <cellStyle name="40% - Accent3 5" xfId="1314"/>
    <cellStyle name="40% - Accent3 5 2" xfId="1315"/>
    <cellStyle name="40% - Accent3 5 2 2" xfId="1316"/>
    <cellStyle name="40% - Accent3 5 3" xfId="1317"/>
    <cellStyle name="40% - Accent3 5 4" xfId="1318"/>
    <cellStyle name="40% - Accent3 6" xfId="1319"/>
    <cellStyle name="40% - Accent3 6 2" xfId="1320"/>
    <cellStyle name="40% - Accent3 6 2 2" xfId="1321"/>
    <cellStyle name="40% - Accent3 6 3" xfId="1322"/>
    <cellStyle name="40% - Accent3 6 4" xfId="1323"/>
    <cellStyle name="40% - Accent3 7" xfId="1324"/>
    <cellStyle name="40% - Accent3 7 2" xfId="1325"/>
    <cellStyle name="40% - Accent3 7 2 2" xfId="1326"/>
    <cellStyle name="40% - Accent3 7 3" xfId="1327"/>
    <cellStyle name="40% - Accent3 7 4" xfId="1328"/>
    <cellStyle name="40% - Accent3 8" xfId="1329"/>
    <cellStyle name="40% - Accent3 8 2" xfId="1330"/>
    <cellStyle name="40% - Accent3 8 2 2" xfId="1331"/>
    <cellStyle name="40% - Accent3 8 3" xfId="1332"/>
    <cellStyle name="40% - Accent3 8 4" xfId="1333"/>
    <cellStyle name="40% - Accent3 9" xfId="1334"/>
    <cellStyle name="40% - Accent3 9 2" xfId="1335"/>
    <cellStyle name="40% - Accent3 9 2 2" xfId="1336"/>
    <cellStyle name="40% - Accent3 9 3" xfId="1337"/>
    <cellStyle name="40% - Accent4 10" xfId="1338"/>
    <cellStyle name="40% - Accent4 10 2" xfId="1339"/>
    <cellStyle name="40% - Accent4 10 2 2" xfId="1340"/>
    <cellStyle name="40% - Accent4 10 3" xfId="1341"/>
    <cellStyle name="40% - Accent4 11" xfId="1342"/>
    <cellStyle name="40% - Accent4 11 2" xfId="1343"/>
    <cellStyle name="40% - Accent4 11 2 2" xfId="1344"/>
    <cellStyle name="40% - Accent4 11 3" xfId="1345"/>
    <cellStyle name="40% - Accent4 12" xfId="1346"/>
    <cellStyle name="40% - Accent4 12 2" xfId="1347"/>
    <cellStyle name="40% - Accent4 13" xfId="1348"/>
    <cellStyle name="40% - Accent4 13 2" xfId="1349"/>
    <cellStyle name="40% - Accent4 14" xfId="1350"/>
    <cellStyle name="40% - Accent4 14 2" xfId="1351"/>
    <cellStyle name="40% - Accent4 15" xfId="1352"/>
    <cellStyle name="40% - Accent4 15 2" xfId="1353"/>
    <cellStyle name="40% - Accent4 16" xfId="1354"/>
    <cellStyle name="40% - Accent4 16 2" xfId="1355"/>
    <cellStyle name="40% - Accent4 17" xfId="1356"/>
    <cellStyle name="40% - Accent4 17 2" xfId="1357"/>
    <cellStyle name="40% - Accent4 18" xfId="1358"/>
    <cellStyle name="40% - Accent4 18 2" xfId="1359"/>
    <cellStyle name="40% - Accent4 19" xfId="1360"/>
    <cellStyle name="40% - Accent4 19 2" xfId="1361"/>
    <cellStyle name="40% - Accent4 2" xfId="1362"/>
    <cellStyle name="40% - Accent4 2 10" xfId="1363"/>
    <cellStyle name="40% - Accent4 2 10 2" xfId="1364"/>
    <cellStyle name="40% - Accent4 2 11" xfId="1365"/>
    <cellStyle name="40% - Accent4 2 11 2" xfId="1366"/>
    <cellStyle name="40% - Accent4 2 12" xfId="1367"/>
    <cellStyle name="40% - Accent4 2 12 2" xfId="1368"/>
    <cellStyle name="40% - Accent4 2 13" xfId="1369"/>
    <cellStyle name="40% - Accent4 2 13 2" xfId="1370"/>
    <cellStyle name="40% - Accent4 2 14" xfId="1371"/>
    <cellStyle name="40% - Accent4 2 14 2" xfId="1372"/>
    <cellStyle name="40% - Accent4 2 15" xfId="1373"/>
    <cellStyle name="40% - Accent4 2 15 2" xfId="1374"/>
    <cellStyle name="40% - Accent4 2 16" xfId="1375"/>
    <cellStyle name="40% - Accent4 2 16 2" xfId="1376"/>
    <cellStyle name="40% - Accent4 2 17" xfId="1377"/>
    <cellStyle name="40% - Accent4 2 2" xfId="1378"/>
    <cellStyle name="40% - Accent4 2 2 2" xfId="1379"/>
    <cellStyle name="40% - Accent4 2 3" xfId="1380"/>
    <cellStyle name="40% - Accent4 2 3 2" xfId="1381"/>
    <cellStyle name="40% - Accent4 2 4" xfId="1382"/>
    <cellStyle name="40% - Accent4 2 4 2" xfId="1383"/>
    <cellStyle name="40% - Accent4 2 5" xfId="1384"/>
    <cellStyle name="40% - Accent4 2 5 2" xfId="1385"/>
    <cellStyle name="40% - Accent4 2 6" xfId="1386"/>
    <cellStyle name="40% - Accent4 2 6 2" xfId="1387"/>
    <cellStyle name="40% - Accent4 2 7" xfId="1388"/>
    <cellStyle name="40% - Accent4 2 7 2" xfId="1389"/>
    <cellStyle name="40% - Accent4 2 8" xfId="1390"/>
    <cellStyle name="40% - Accent4 2 8 2" xfId="1391"/>
    <cellStyle name="40% - Accent4 2 9" xfId="1392"/>
    <cellStyle name="40% - Accent4 2 9 2" xfId="1393"/>
    <cellStyle name="40% - Accent4 20" xfId="1394"/>
    <cellStyle name="40% - Accent4 20 2" xfId="1395"/>
    <cellStyle name="40% - Accent4 21" xfId="1396"/>
    <cellStyle name="40% - Accent4 21 2" xfId="1397"/>
    <cellStyle name="40% - Accent4 22" xfId="1398"/>
    <cellStyle name="40% - Accent4 22 2" xfId="1399"/>
    <cellStyle name="40% - Accent4 23" xfId="1400"/>
    <cellStyle name="40% - Accent4 23 2" xfId="1401"/>
    <cellStyle name="40% - Accent4 24" xfId="1402"/>
    <cellStyle name="40% - Accent4 24 2" xfId="1403"/>
    <cellStyle name="40% - Accent4 25" xfId="1404"/>
    <cellStyle name="40% - Accent4 25 2" xfId="1405"/>
    <cellStyle name="40% - Accent4 26" xfId="1406"/>
    <cellStyle name="40% - Accent4 26 2" xfId="1407"/>
    <cellStyle name="40% - Accent4 27" xfId="1408"/>
    <cellStyle name="40% - Accent4 27 2" xfId="1409"/>
    <cellStyle name="40% - Accent4 28" xfId="1410"/>
    <cellStyle name="40% - Accent4 28 2" xfId="1411"/>
    <cellStyle name="40% - Accent4 29" xfId="1412"/>
    <cellStyle name="40% - Accent4 29 2" xfId="1413"/>
    <cellStyle name="40% - Accent4 3" xfId="1414"/>
    <cellStyle name="40% - Accent4 3 2" xfId="1415"/>
    <cellStyle name="40% - Accent4 3 2 2" xfId="1416"/>
    <cellStyle name="40% - Accent4 3 2 3" xfId="1417"/>
    <cellStyle name="40% - Accent4 3 2 4" xfId="1418"/>
    <cellStyle name="40% - Accent4 3 3" xfId="1419"/>
    <cellStyle name="40% - Accent4 3 4" xfId="1420"/>
    <cellStyle name="40% - Accent4 3 5" xfId="1421"/>
    <cellStyle name="40% - Accent4 30" xfId="1422"/>
    <cellStyle name="40% - Accent4 30 2" xfId="1423"/>
    <cellStyle name="40% - Accent4 31" xfId="1424"/>
    <cellStyle name="40% - Accent4 31 2" xfId="1425"/>
    <cellStyle name="40% - Accent4 32" xfId="1426"/>
    <cellStyle name="40% - Accent4 32 2" xfId="1427"/>
    <cellStyle name="40% - Accent4 33" xfId="1428"/>
    <cellStyle name="40% - Accent4 33 2" xfId="1429"/>
    <cellStyle name="40% - Accent4 34" xfId="1430"/>
    <cellStyle name="40% - Accent4 34 2" xfId="1431"/>
    <cellStyle name="40% - Accent4 35" xfId="1432"/>
    <cellStyle name="40% - Accent4 35 2" xfId="1433"/>
    <cellStyle name="40% - Accent4 36" xfId="1434"/>
    <cellStyle name="40% - Accent4 36 2" xfId="1435"/>
    <cellStyle name="40% - Accent4 37" xfId="1436"/>
    <cellStyle name="40% - Accent4 37 2" xfId="1437"/>
    <cellStyle name="40% - Accent4 38" xfId="1438"/>
    <cellStyle name="40% - Accent4 38 2" xfId="1439"/>
    <cellStyle name="40% - Accent4 39" xfId="1440"/>
    <cellStyle name="40% - Accent4 39 2" xfId="1441"/>
    <cellStyle name="40% - Accent4 4" xfId="1442"/>
    <cellStyle name="40% - Accent4 4 2" xfId="1443"/>
    <cellStyle name="40% - Accent4 4 2 2" xfId="1444"/>
    <cellStyle name="40% - Accent4 4 3" xfId="1445"/>
    <cellStyle name="40% - Accent4 4 4" xfId="1446"/>
    <cellStyle name="40% - Accent4 40" xfId="1447"/>
    <cellStyle name="40% - Accent4 40 2" xfId="1448"/>
    <cellStyle name="40% - Accent4 41" xfId="1449"/>
    <cellStyle name="40% - Accent4 41 2" xfId="1450"/>
    <cellStyle name="40% - Accent4 42" xfId="1451"/>
    <cellStyle name="40% - Accent4 42 2" xfId="1452"/>
    <cellStyle name="40% - Accent4 43" xfId="1453"/>
    <cellStyle name="40% - Accent4 43 2" xfId="1454"/>
    <cellStyle name="40% - Accent4 44" xfId="1455"/>
    <cellStyle name="40% - Accent4 44 2" xfId="1456"/>
    <cellStyle name="40% - Accent4 5" xfId="1457"/>
    <cellStyle name="40% - Accent4 5 2" xfId="1458"/>
    <cellStyle name="40% - Accent4 5 2 2" xfId="1459"/>
    <cellStyle name="40% - Accent4 5 3" xfId="1460"/>
    <cellStyle name="40% - Accent4 5 4" xfId="1461"/>
    <cellStyle name="40% - Accent4 6" xfId="1462"/>
    <cellStyle name="40% - Accent4 6 2" xfId="1463"/>
    <cellStyle name="40% - Accent4 6 2 2" xfId="1464"/>
    <cellStyle name="40% - Accent4 6 3" xfId="1465"/>
    <cellStyle name="40% - Accent4 6 4" xfId="1466"/>
    <cellStyle name="40% - Accent4 7" xfId="1467"/>
    <cellStyle name="40% - Accent4 7 2" xfId="1468"/>
    <cellStyle name="40% - Accent4 7 2 2" xfId="1469"/>
    <cellStyle name="40% - Accent4 7 3" xfId="1470"/>
    <cellStyle name="40% - Accent4 7 4" xfId="1471"/>
    <cellStyle name="40% - Accent4 8" xfId="1472"/>
    <cellStyle name="40% - Accent4 8 2" xfId="1473"/>
    <cellStyle name="40% - Accent4 8 2 2" xfId="1474"/>
    <cellStyle name="40% - Accent4 8 3" xfId="1475"/>
    <cellStyle name="40% - Accent4 8 4" xfId="1476"/>
    <cellStyle name="40% - Accent4 9" xfId="1477"/>
    <cellStyle name="40% - Accent4 9 2" xfId="1478"/>
    <cellStyle name="40% - Accent4 9 2 2" xfId="1479"/>
    <cellStyle name="40% - Accent4 9 3" xfId="1480"/>
    <cellStyle name="40% - Accent5 10" xfId="1481"/>
    <cellStyle name="40% - Accent5 10 2" xfId="1482"/>
    <cellStyle name="40% - Accent5 10 2 2" xfId="1483"/>
    <cellStyle name="40% - Accent5 10 3" xfId="1484"/>
    <cellStyle name="40% - Accent5 11" xfId="1485"/>
    <cellStyle name="40% - Accent5 11 2" xfId="1486"/>
    <cellStyle name="40% - Accent5 11 2 2" xfId="1487"/>
    <cellStyle name="40% - Accent5 11 3" xfId="1488"/>
    <cellStyle name="40% - Accent5 12" xfId="1489"/>
    <cellStyle name="40% - Accent5 12 2" xfId="1490"/>
    <cellStyle name="40% - Accent5 13" xfId="1491"/>
    <cellStyle name="40% - Accent5 13 2" xfId="1492"/>
    <cellStyle name="40% - Accent5 14" xfId="1493"/>
    <cellStyle name="40% - Accent5 14 2" xfId="1494"/>
    <cellStyle name="40% - Accent5 15" xfId="1495"/>
    <cellStyle name="40% - Accent5 15 2" xfId="1496"/>
    <cellStyle name="40% - Accent5 16" xfId="1497"/>
    <cellStyle name="40% - Accent5 16 2" xfId="1498"/>
    <cellStyle name="40% - Accent5 17" xfId="1499"/>
    <cellStyle name="40% - Accent5 17 2" xfId="1500"/>
    <cellStyle name="40% - Accent5 18" xfId="1501"/>
    <cellStyle name="40% - Accent5 18 2" xfId="1502"/>
    <cellStyle name="40% - Accent5 19" xfId="1503"/>
    <cellStyle name="40% - Accent5 19 2" xfId="1504"/>
    <cellStyle name="40% - Accent5 2" xfId="1505"/>
    <cellStyle name="40% - Accent5 2 10" xfId="1506"/>
    <cellStyle name="40% - Accent5 2 10 2" xfId="1507"/>
    <cellStyle name="40% - Accent5 2 11" xfId="1508"/>
    <cellStyle name="40% - Accent5 2 11 2" xfId="1509"/>
    <cellStyle name="40% - Accent5 2 12" xfId="1510"/>
    <cellStyle name="40% - Accent5 2 12 2" xfId="1511"/>
    <cellStyle name="40% - Accent5 2 13" xfId="1512"/>
    <cellStyle name="40% - Accent5 2 13 2" xfId="1513"/>
    <cellStyle name="40% - Accent5 2 14" xfId="1514"/>
    <cellStyle name="40% - Accent5 2 14 2" xfId="1515"/>
    <cellStyle name="40% - Accent5 2 15" xfId="1516"/>
    <cellStyle name="40% - Accent5 2 15 2" xfId="1517"/>
    <cellStyle name="40% - Accent5 2 16" xfId="1518"/>
    <cellStyle name="40% - Accent5 2 16 2" xfId="1519"/>
    <cellStyle name="40% - Accent5 2 17" xfId="1520"/>
    <cellStyle name="40% - Accent5 2 2" xfId="1521"/>
    <cellStyle name="40% - Accent5 2 2 2" xfId="1522"/>
    <cellStyle name="40% - Accent5 2 3" xfId="1523"/>
    <cellStyle name="40% - Accent5 2 3 2" xfId="1524"/>
    <cellStyle name="40% - Accent5 2 4" xfId="1525"/>
    <cellStyle name="40% - Accent5 2 4 2" xfId="1526"/>
    <cellStyle name="40% - Accent5 2 5" xfId="1527"/>
    <cellStyle name="40% - Accent5 2 5 2" xfId="1528"/>
    <cellStyle name="40% - Accent5 2 6" xfId="1529"/>
    <cellStyle name="40% - Accent5 2 6 2" xfId="1530"/>
    <cellStyle name="40% - Accent5 2 7" xfId="1531"/>
    <cellStyle name="40% - Accent5 2 7 2" xfId="1532"/>
    <cellStyle name="40% - Accent5 2 8" xfId="1533"/>
    <cellStyle name="40% - Accent5 2 8 2" xfId="1534"/>
    <cellStyle name="40% - Accent5 2 9" xfId="1535"/>
    <cellStyle name="40% - Accent5 2 9 2" xfId="1536"/>
    <cellStyle name="40% - Accent5 20" xfId="1537"/>
    <cellStyle name="40% - Accent5 20 2" xfId="1538"/>
    <cellStyle name="40% - Accent5 21" xfId="1539"/>
    <cellStyle name="40% - Accent5 21 2" xfId="1540"/>
    <cellStyle name="40% - Accent5 22" xfId="1541"/>
    <cellStyle name="40% - Accent5 22 2" xfId="1542"/>
    <cellStyle name="40% - Accent5 23" xfId="1543"/>
    <cellStyle name="40% - Accent5 23 2" xfId="1544"/>
    <cellStyle name="40% - Accent5 24" xfId="1545"/>
    <cellStyle name="40% - Accent5 24 2" xfId="1546"/>
    <cellStyle name="40% - Accent5 25" xfId="1547"/>
    <cellStyle name="40% - Accent5 25 2" xfId="1548"/>
    <cellStyle name="40% - Accent5 26" xfId="1549"/>
    <cellStyle name="40% - Accent5 26 2" xfId="1550"/>
    <cellStyle name="40% - Accent5 27" xfId="1551"/>
    <cellStyle name="40% - Accent5 27 2" xfId="1552"/>
    <cellStyle name="40% - Accent5 28" xfId="1553"/>
    <cellStyle name="40% - Accent5 28 2" xfId="1554"/>
    <cellStyle name="40% - Accent5 29" xfId="1555"/>
    <cellStyle name="40% - Accent5 29 2" xfId="1556"/>
    <cellStyle name="40% - Accent5 3" xfId="1557"/>
    <cellStyle name="40% - Accent5 3 2" xfId="1558"/>
    <cellStyle name="40% - Accent5 3 2 2" xfId="1559"/>
    <cellStyle name="40% - Accent5 3 2 3" xfId="1560"/>
    <cellStyle name="40% - Accent5 3 2 4" xfId="1561"/>
    <cellStyle name="40% - Accent5 3 3" xfId="1562"/>
    <cellStyle name="40% - Accent5 3 4" xfId="1563"/>
    <cellStyle name="40% - Accent5 3 5" xfId="1564"/>
    <cellStyle name="40% - Accent5 30" xfId="1565"/>
    <cellStyle name="40% - Accent5 30 2" xfId="1566"/>
    <cellStyle name="40% - Accent5 31" xfId="1567"/>
    <cellStyle name="40% - Accent5 31 2" xfId="1568"/>
    <cellStyle name="40% - Accent5 32" xfId="1569"/>
    <cellStyle name="40% - Accent5 32 2" xfId="1570"/>
    <cellStyle name="40% - Accent5 33" xfId="1571"/>
    <cellStyle name="40% - Accent5 33 2" xfId="1572"/>
    <cellStyle name="40% - Accent5 34" xfId="1573"/>
    <cellStyle name="40% - Accent5 34 2" xfId="1574"/>
    <cellStyle name="40% - Accent5 35" xfId="1575"/>
    <cellStyle name="40% - Accent5 35 2" xfId="1576"/>
    <cellStyle name="40% - Accent5 36" xfId="1577"/>
    <cellStyle name="40% - Accent5 36 2" xfId="1578"/>
    <cellStyle name="40% - Accent5 37" xfId="1579"/>
    <cellStyle name="40% - Accent5 37 2" xfId="1580"/>
    <cellStyle name="40% - Accent5 38" xfId="1581"/>
    <cellStyle name="40% - Accent5 38 2" xfId="1582"/>
    <cellStyle name="40% - Accent5 39" xfId="1583"/>
    <cellStyle name="40% - Accent5 39 2" xfId="1584"/>
    <cellStyle name="40% - Accent5 4" xfId="1585"/>
    <cellStyle name="40% - Accent5 4 2" xfId="1586"/>
    <cellStyle name="40% - Accent5 4 2 2" xfId="1587"/>
    <cellStyle name="40% - Accent5 4 3" xfId="1588"/>
    <cellStyle name="40% - Accent5 4 4" xfId="1589"/>
    <cellStyle name="40% - Accent5 40" xfId="1590"/>
    <cellStyle name="40% - Accent5 40 2" xfId="1591"/>
    <cellStyle name="40% - Accent5 41" xfId="1592"/>
    <cellStyle name="40% - Accent5 41 2" xfId="1593"/>
    <cellStyle name="40% - Accent5 42" xfId="1594"/>
    <cellStyle name="40% - Accent5 42 2" xfId="1595"/>
    <cellStyle name="40% - Accent5 43" xfId="1596"/>
    <cellStyle name="40% - Accent5 43 2" xfId="1597"/>
    <cellStyle name="40% - Accent5 44" xfId="1598"/>
    <cellStyle name="40% - Accent5 44 2" xfId="1599"/>
    <cellStyle name="40% - Accent5 5" xfId="1600"/>
    <cellStyle name="40% - Accent5 5 2" xfId="1601"/>
    <cellStyle name="40% - Accent5 5 2 2" xfId="1602"/>
    <cellStyle name="40% - Accent5 5 3" xfId="1603"/>
    <cellStyle name="40% - Accent5 5 4" xfId="1604"/>
    <cellStyle name="40% - Accent5 6" xfId="1605"/>
    <cellStyle name="40% - Accent5 6 2" xfId="1606"/>
    <cellStyle name="40% - Accent5 6 2 2" xfId="1607"/>
    <cellStyle name="40% - Accent5 6 3" xfId="1608"/>
    <cellStyle name="40% - Accent5 6 4" xfId="1609"/>
    <cellStyle name="40% - Accent5 7" xfId="1610"/>
    <cellStyle name="40% - Accent5 7 2" xfId="1611"/>
    <cellStyle name="40% - Accent5 7 2 2" xfId="1612"/>
    <cellStyle name="40% - Accent5 7 3" xfId="1613"/>
    <cellStyle name="40% - Accent5 7 4" xfId="1614"/>
    <cellStyle name="40% - Accent5 8" xfId="1615"/>
    <cellStyle name="40% - Accent5 8 2" xfId="1616"/>
    <cellStyle name="40% - Accent5 8 2 2" xfId="1617"/>
    <cellStyle name="40% - Accent5 8 3" xfId="1618"/>
    <cellStyle name="40% - Accent5 8 4" xfId="1619"/>
    <cellStyle name="40% - Accent5 9" xfId="1620"/>
    <cellStyle name="40% - Accent5 9 2" xfId="1621"/>
    <cellStyle name="40% - Accent5 9 2 2" xfId="1622"/>
    <cellStyle name="40% - Accent5 9 3" xfId="1623"/>
    <cellStyle name="40% - Accent6 10" xfId="1624"/>
    <cellStyle name="40% - Accent6 10 2" xfId="1625"/>
    <cellStyle name="40% - Accent6 10 2 2" xfId="1626"/>
    <cellStyle name="40% - Accent6 10 3" xfId="1627"/>
    <cellStyle name="40% - Accent6 11" xfId="1628"/>
    <cellStyle name="40% - Accent6 11 2" xfId="1629"/>
    <cellStyle name="40% - Accent6 11 2 2" xfId="1630"/>
    <cellStyle name="40% - Accent6 11 3" xfId="1631"/>
    <cellStyle name="40% - Accent6 12" xfId="1632"/>
    <cellStyle name="40% - Accent6 12 2" xfId="1633"/>
    <cellStyle name="40% - Accent6 13" xfId="1634"/>
    <cellStyle name="40% - Accent6 13 2" xfId="1635"/>
    <cellStyle name="40% - Accent6 14" xfId="1636"/>
    <cellStyle name="40% - Accent6 14 2" xfId="1637"/>
    <cellStyle name="40% - Accent6 15" xfId="1638"/>
    <cellStyle name="40% - Accent6 15 2" xfId="1639"/>
    <cellStyle name="40% - Accent6 16" xfId="1640"/>
    <cellStyle name="40% - Accent6 16 2" xfId="1641"/>
    <cellStyle name="40% - Accent6 17" xfId="1642"/>
    <cellStyle name="40% - Accent6 17 2" xfId="1643"/>
    <cellStyle name="40% - Accent6 18" xfId="1644"/>
    <cellStyle name="40% - Accent6 18 2" xfId="1645"/>
    <cellStyle name="40% - Accent6 19" xfId="1646"/>
    <cellStyle name="40% - Accent6 19 2" xfId="1647"/>
    <cellStyle name="40% - Accent6 2" xfId="1648"/>
    <cellStyle name="40% - Accent6 2 10" xfId="1649"/>
    <cellStyle name="40% - Accent6 2 10 2" xfId="1650"/>
    <cellStyle name="40% - Accent6 2 11" xfId="1651"/>
    <cellStyle name="40% - Accent6 2 11 2" xfId="1652"/>
    <cellStyle name="40% - Accent6 2 12" xfId="1653"/>
    <cellStyle name="40% - Accent6 2 12 2" xfId="1654"/>
    <cellStyle name="40% - Accent6 2 13" xfId="1655"/>
    <cellStyle name="40% - Accent6 2 13 2" xfId="1656"/>
    <cellStyle name="40% - Accent6 2 14" xfId="1657"/>
    <cellStyle name="40% - Accent6 2 14 2" xfId="1658"/>
    <cellStyle name="40% - Accent6 2 15" xfId="1659"/>
    <cellStyle name="40% - Accent6 2 15 2" xfId="1660"/>
    <cellStyle name="40% - Accent6 2 16" xfId="1661"/>
    <cellStyle name="40% - Accent6 2 16 2" xfId="1662"/>
    <cellStyle name="40% - Accent6 2 17" xfId="1663"/>
    <cellStyle name="40% - Accent6 2 2" xfId="1664"/>
    <cellStyle name="40% - Accent6 2 2 2" xfId="1665"/>
    <cellStyle name="40% - Accent6 2 3" xfId="1666"/>
    <cellStyle name="40% - Accent6 2 3 2" xfId="1667"/>
    <cellStyle name="40% - Accent6 2 4" xfId="1668"/>
    <cellStyle name="40% - Accent6 2 4 2" xfId="1669"/>
    <cellStyle name="40% - Accent6 2 5" xfId="1670"/>
    <cellStyle name="40% - Accent6 2 5 2" xfId="1671"/>
    <cellStyle name="40% - Accent6 2 6" xfId="1672"/>
    <cellStyle name="40% - Accent6 2 6 2" xfId="1673"/>
    <cellStyle name="40% - Accent6 2 7" xfId="1674"/>
    <cellStyle name="40% - Accent6 2 7 2" xfId="1675"/>
    <cellStyle name="40% - Accent6 2 8" xfId="1676"/>
    <cellStyle name="40% - Accent6 2 8 2" xfId="1677"/>
    <cellStyle name="40% - Accent6 2 9" xfId="1678"/>
    <cellStyle name="40% - Accent6 2 9 2" xfId="1679"/>
    <cellStyle name="40% - Accent6 20" xfId="1680"/>
    <cellStyle name="40% - Accent6 20 2" xfId="1681"/>
    <cellStyle name="40% - Accent6 21" xfId="1682"/>
    <cellStyle name="40% - Accent6 21 2" xfId="1683"/>
    <cellStyle name="40% - Accent6 22" xfId="1684"/>
    <cellStyle name="40% - Accent6 22 2" xfId="1685"/>
    <cellStyle name="40% - Accent6 23" xfId="1686"/>
    <cellStyle name="40% - Accent6 23 2" xfId="1687"/>
    <cellStyle name="40% - Accent6 24" xfId="1688"/>
    <cellStyle name="40% - Accent6 24 2" xfId="1689"/>
    <cellStyle name="40% - Accent6 25" xfId="1690"/>
    <cellStyle name="40% - Accent6 25 2" xfId="1691"/>
    <cellStyle name="40% - Accent6 26" xfId="1692"/>
    <cellStyle name="40% - Accent6 26 2" xfId="1693"/>
    <cellStyle name="40% - Accent6 27" xfId="1694"/>
    <cellStyle name="40% - Accent6 27 2" xfId="1695"/>
    <cellStyle name="40% - Accent6 28" xfId="1696"/>
    <cellStyle name="40% - Accent6 28 2" xfId="1697"/>
    <cellStyle name="40% - Accent6 29" xfId="1698"/>
    <cellStyle name="40% - Accent6 29 2" xfId="1699"/>
    <cellStyle name="40% - Accent6 3" xfId="1700"/>
    <cellStyle name="40% - Accent6 3 2" xfId="1701"/>
    <cellStyle name="40% - Accent6 3 2 2" xfId="1702"/>
    <cellStyle name="40% - Accent6 3 2 3" xfId="1703"/>
    <cellStyle name="40% - Accent6 3 2 4" xfId="1704"/>
    <cellStyle name="40% - Accent6 3 3" xfId="1705"/>
    <cellStyle name="40% - Accent6 3 4" xfId="1706"/>
    <cellStyle name="40% - Accent6 3 5" xfId="1707"/>
    <cellStyle name="40% - Accent6 30" xfId="1708"/>
    <cellStyle name="40% - Accent6 30 2" xfId="1709"/>
    <cellStyle name="40% - Accent6 31" xfId="1710"/>
    <cellStyle name="40% - Accent6 31 2" xfId="1711"/>
    <cellStyle name="40% - Accent6 32" xfId="1712"/>
    <cellStyle name="40% - Accent6 32 2" xfId="1713"/>
    <cellStyle name="40% - Accent6 33" xfId="1714"/>
    <cellStyle name="40% - Accent6 33 2" xfId="1715"/>
    <cellStyle name="40% - Accent6 34" xfId="1716"/>
    <cellStyle name="40% - Accent6 34 2" xfId="1717"/>
    <cellStyle name="40% - Accent6 35" xfId="1718"/>
    <cellStyle name="40% - Accent6 35 2" xfId="1719"/>
    <cellStyle name="40% - Accent6 36" xfId="1720"/>
    <cellStyle name="40% - Accent6 36 2" xfId="1721"/>
    <cellStyle name="40% - Accent6 37" xfId="1722"/>
    <cellStyle name="40% - Accent6 37 2" xfId="1723"/>
    <cellStyle name="40% - Accent6 38" xfId="1724"/>
    <cellStyle name="40% - Accent6 38 2" xfId="1725"/>
    <cellStyle name="40% - Accent6 39" xfId="1726"/>
    <cellStyle name="40% - Accent6 39 2" xfId="1727"/>
    <cellStyle name="40% - Accent6 4" xfId="1728"/>
    <cellStyle name="40% - Accent6 4 2" xfId="1729"/>
    <cellStyle name="40% - Accent6 4 2 2" xfId="1730"/>
    <cellStyle name="40% - Accent6 4 3" xfId="1731"/>
    <cellStyle name="40% - Accent6 4 4" xfId="1732"/>
    <cellStyle name="40% - Accent6 40" xfId="1733"/>
    <cellStyle name="40% - Accent6 40 2" xfId="1734"/>
    <cellStyle name="40% - Accent6 41" xfId="1735"/>
    <cellStyle name="40% - Accent6 41 2" xfId="1736"/>
    <cellStyle name="40% - Accent6 42" xfId="1737"/>
    <cellStyle name="40% - Accent6 42 2" xfId="1738"/>
    <cellStyle name="40% - Accent6 43" xfId="1739"/>
    <cellStyle name="40% - Accent6 43 2" xfId="1740"/>
    <cellStyle name="40% - Accent6 44" xfId="1741"/>
    <cellStyle name="40% - Accent6 44 2" xfId="1742"/>
    <cellStyle name="40% - Accent6 5" xfId="1743"/>
    <cellStyle name="40% - Accent6 5 2" xfId="1744"/>
    <cellStyle name="40% - Accent6 5 2 2" xfId="1745"/>
    <cellStyle name="40% - Accent6 5 3" xfId="1746"/>
    <cellStyle name="40% - Accent6 5 4" xfId="1747"/>
    <cellStyle name="40% - Accent6 6" xfId="1748"/>
    <cellStyle name="40% - Accent6 6 2" xfId="1749"/>
    <cellStyle name="40% - Accent6 6 2 2" xfId="1750"/>
    <cellStyle name="40% - Accent6 6 3" xfId="1751"/>
    <cellStyle name="40% - Accent6 6 4" xfId="1752"/>
    <cellStyle name="40% - Accent6 7" xfId="1753"/>
    <cellStyle name="40% - Accent6 7 2" xfId="1754"/>
    <cellStyle name="40% - Accent6 7 2 2" xfId="1755"/>
    <cellStyle name="40% - Accent6 7 3" xfId="1756"/>
    <cellStyle name="40% - Accent6 7 4" xfId="1757"/>
    <cellStyle name="40% - Accent6 8" xfId="1758"/>
    <cellStyle name="40% - Accent6 8 2" xfId="1759"/>
    <cellStyle name="40% - Accent6 8 2 2" xfId="1760"/>
    <cellStyle name="40% - Accent6 8 3" xfId="1761"/>
    <cellStyle name="40% - Accent6 8 4" xfId="1762"/>
    <cellStyle name="40% - Accent6 9" xfId="1763"/>
    <cellStyle name="40% - Accent6 9 2" xfId="1764"/>
    <cellStyle name="40% - Accent6 9 2 2" xfId="1765"/>
    <cellStyle name="40% - Accent6 9 3" xfId="1766"/>
    <cellStyle name="40% - Akzent1" xfId="1767"/>
    <cellStyle name="40% - Akzent1 2" xfId="1768"/>
    <cellStyle name="40% - Akzent2" xfId="1769"/>
    <cellStyle name="40% - Akzent2 2" xfId="1770"/>
    <cellStyle name="40% - Akzent3" xfId="1771"/>
    <cellStyle name="40% - Akzent3 2" xfId="1772"/>
    <cellStyle name="40% - Akzent4" xfId="1773"/>
    <cellStyle name="40% - Akzent4 2" xfId="1774"/>
    <cellStyle name="40% - Akzent5" xfId="1775"/>
    <cellStyle name="40% - Akzent5 2" xfId="1776"/>
    <cellStyle name="40% - Akzent6" xfId="1777"/>
    <cellStyle name="40% - Akzent6 2" xfId="1778"/>
    <cellStyle name="5x indented GHG Textfiels" xfId="1779"/>
    <cellStyle name="60% - Accent1 10" xfId="1780"/>
    <cellStyle name="60% - Accent1 10 2" xfId="1781"/>
    <cellStyle name="60% - Accent1 11" xfId="1782"/>
    <cellStyle name="60% - Accent1 11 2" xfId="1783"/>
    <cellStyle name="60% - Accent1 12" xfId="1784"/>
    <cellStyle name="60% - Accent1 12 2" xfId="1785"/>
    <cellStyle name="60% - Accent1 13" xfId="1786"/>
    <cellStyle name="60% - Accent1 13 2" xfId="1787"/>
    <cellStyle name="60% - Accent1 14" xfId="1788"/>
    <cellStyle name="60% - Accent1 14 2" xfId="1789"/>
    <cellStyle name="60% - Accent1 15" xfId="1790"/>
    <cellStyle name="60% - Accent1 15 2" xfId="1791"/>
    <cellStyle name="60% - Accent1 16" xfId="1792"/>
    <cellStyle name="60% - Accent1 16 2" xfId="1793"/>
    <cellStyle name="60% - Accent1 17" xfId="1794"/>
    <cellStyle name="60% - Accent1 17 2" xfId="1795"/>
    <cellStyle name="60% - Accent1 18" xfId="1796"/>
    <cellStyle name="60% - Accent1 18 2" xfId="1797"/>
    <cellStyle name="60% - Accent1 19" xfId="1798"/>
    <cellStyle name="60% - Accent1 19 2" xfId="1799"/>
    <cellStyle name="60% - Accent1 2" xfId="1800"/>
    <cellStyle name="60% - Accent1 2 10" xfId="1801"/>
    <cellStyle name="60% - Accent1 2 10 2" xfId="1802"/>
    <cellStyle name="60% - Accent1 2 11" xfId="1803"/>
    <cellStyle name="60% - Accent1 2 11 2" xfId="1804"/>
    <cellStyle name="60% - Accent1 2 12" xfId="1805"/>
    <cellStyle name="60% - Accent1 2 2" xfId="1806"/>
    <cellStyle name="60% - Accent1 2 2 2" xfId="1807"/>
    <cellStyle name="60% - Accent1 2 3" xfId="1808"/>
    <cellStyle name="60% - Accent1 2 3 2" xfId="1809"/>
    <cellStyle name="60% - Accent1 2 4" xfId="1810"/>
    <cellStyle name="60% - Accent1 2 4 2" xfId="1811"/>
    <cellStyle name="60% - Accent1 2 5" xfId="1812"/>
    <cellStyle name="60% - Accent1 2 5 2" xfId="1813"/>
    <cellStyle name="60% - Accent1 2 6" xfId="1814"/>
    <cellStyle name="60% - Accent1 2 6 2" xfId="1815"/>
    <cellStyle name="60% - Accent1 2 7" xfId="1816"/>
    <cellStyle name="60% - Accent1 2 7 2" xfId="1817"/>
    <cellStyle name="60% - Accent1 2 8" xfId="1818"/>
    <cellStyle name="60% - Accent1 2 8 2" xfId="1819"/>
    <cellStyle name="60% - Accent1 2 9" xfId="1820"/>
    <cellStyle name="60% - Accent1 2 9 2" xfId="1821"/>
    <cellStyle name="60% - Accent1 20" xfId="1822"/>
    <cellStyle name="60% - Accent1 20 2" xfId="1823"/>
    <cellStyle name="60% - Accent1 21" xfId="1824"/>
    <cellStyle name="60% - Accent1 21 2" xfId="1825"/>
    <cellStyle name="60% - Accent1 22" xfId="1826"/>
    <cellStyle name="60% - Accent1 22 2" xfId="1827"/>
    <cellStyle name="60% - Accent1 23" xfId="1828"/>
    <cellStyle name="60% - Accent1 23 2" xfId="1829"/>
    <cellStyle name="60% - Accent1 24" xfId="1830"/>
    <cellStyle name="60% - Accent1 24 2" xfId="1831"/>
    <cellStyle name="60% - Accent1 25" xfId="1832"/>
    <cellStyle name="60% - Accent1 25 2" xfId="1833"/>
    <cellStyle name="60% - Accent1 26" xfId="1834"/>
    <cellStyle name="60% - Accent1 26 2" xfId="1835"/>
    <cellStyle name="60% - Accent1 27" xfId="1836"/>
    <cellStyle name="60% - Accent1 27 2" xfId="1837"/>
    <cellStyle name="60% - Accent1 28" xfId="1838"/>
    <cellStyle name="60% - Accent1 28 2" xfId="1839"/>
    <cellStyle name="60% - Accent1 29" xfId="1840"/>
    <cellStyle name="60% - Accent1 29 2" xfId="1841"/>
    <cellStyle name="60% - Accent1 3" xfId="1842"/>
    <cellStyle name="60% - Accent1 3 2" xfId="1843"/>
    <cellStyle name="60% - Accent1 3 2 2" xfId="1844"/>
    <cellStyle name="60% - Accent1 3 2 3" xfId="1845"/>
    <cellStyle name="60% - Accent1 3 2 4" xfId="1846"/>
    <cellStyle name="60% - Accent1 3 3" xfId="1847"/>
    <cellStyle name="60% - Accent1 3 4" xfId="1848"/>
    <cellStyle name="60% - Accent1 3 5" xfId="1849"/>
    <cellStyle name="60% - Accent1 30" xfId="1850"/>
    <cellStyle name="60% - Accent1 30 2" xfId="1851"/>
    <cellStyle name="60% - Accent1 31" xfId="1852"/>
    <cellStyle name="60% - Accent1 31 2" xfId="1853"/>
    <cellStyle name="60% - Accent1 32" xfId="1854"/>
    <cellStyle name="60% - Accent1 32 2" xfId="1855"/>
    <cellStyle name="60% - Accent1 33" xfId="1856"/>
    <cellStyle name="60% - Accent1 33 2" xfId="1857"/>
    <cellStyle name="60% - Accent1 34" xfId="1858"/>
    <cellStyle name="60% - Accent1 34 2" xfId="1859"/>
    <cellStyle name="60% - Accent1 35" xfId="1860"/>
    <cellStyle name="60% - Accent1 35 2" xfId="1861"/>
    <cellStyle name="60% - Accent1 36" xfId="1862"/>
    <cellStyle name="60% - Accent1 36 2" xfId="1863"/>
    <cellStyle name="60% - Accent1 37" xfId="1864"/>
    <cellStyle name="60% - Accent1 37 2" xfId="1865"/>
    <cellStyle name="60% - Accent1 38" xfId="1866"/>
    <cellStyle name="60% - Accent1 38 2" xfId="1867"/>
    <cellStyle name="60% - Accent1 39" xfId="1868"/>
    <cellStyle name="60% - Accent1 39 2" xfId="1869"/>
    <cellStyle name="60% - Accent1 4" xfId="1870"/>
    <cellStyle name="60% - Accent1 4 2" xfId="1871"/>
    <cellStyle name="60% - Accent1 4 2 2" xfId="1872"/>
    <cellStyle name="60% - Accent1 4 3" xfId="1873"/>
    <cellStyle name="60% - Accent1 40" xfId="1874"/>
    <cellStyle name="60% - Accent1 40 2" xfId="1875"/>
    <cellStyle name="60% - Accent1 41" xfId="1876"/>
    <cellStyle name="60% - Accent1 41 2" xfId="1877"/>
    <cellStyle name="60% - Accent1 42" xfId="1878"/>
    <cellStyle name="60% - Accent1 42 2" xfId="1879"/>
    <cellStyle name="60% - Accent1 43" xfId="1880"/>
    <cellStyle name="60% - Accent1 43 2" xfId="1881"/>
    <cellStyle name="60% - Accent1 44" xfId="1882"/>
    <cellStyle name="60% - Accent1 44 2" xfId="1883"/>
    <cellStyle name="60% - Accent1 5" xfId="1884"/>
    <cellStyle name="60% - Accent1 5 2" xfId="1885"/>
    <cellStyle name="60% - Accent1 5 2 2" xfId="1886"/>
    <cellStyle name="60% - Accent1 5 3" xfId="1887"/>
    <cellStyle name="60% - Accent1 6" xfId="1888"/>
    <cellStyle name="60% - Accent1 6 2" xfId="1889"/>
    <cellStyle name="60% - Accent1 6 2 2" xfId="1890"/>
    <cellStyle name="60% - Accent1 6 3" xfId="1891"/>
    <cellStyle name="60% - Accent1 7" xfId="1892"/>
    <cellStyle name="60% - Accent1 7 2" xfId="1893"/>
    <cellStyle name="60% - Accent1 8" xfId="1894"/>
    <cellStyle name="60% - Accent1 8 2" xfId="1895"/>
    <cellStyle name="60% - Accent1 9" xfId="1896"/>
    <cellStyle name="60% - Accent1 9 2" xfId="1897"/>
    <cellStyle name="60% - Accent2 10" xfId="1898"/>
    <cellStyle name="60% - Accent2 10 2" xfId="1899"/>
    <cellStyle name="60% - Accent2 11" xfId="1900"/>
    <cellStyle name="60% - Accent2 11 2" xfId="1901"/>
    <cellStyle name="60% - Accent2 12" xfId="1902"/>
    <cellStyle name="60% - Accent2 12 2" xfId="1903"/>
    <cellStyle name="60% - Accent2 13" xfId="1904"/>
    <cellStyle name="60% - Accent2 13 2" xfId="1905"/>
    <cellStyle name="60% - Accent2 14" xfId="1906"/>
    <cellStyle name="60% - Accent2 14 2" xfId="1907"/>
    <cellStyle name="60% - Accent2 15" xfId="1908"/>
    <cellStyle name="60% - Accent2 15 2" xfId="1909"/>
    <cellStyle name="60% - Accent2 16" xfId="1910"/>
    <cellStyle name="60% - Accent2 16 2" xfId="1911"/>
    <cellStyle name="60% - Accent2 17" xfId="1912"/>
    <cellStyle name="60% - Accent2 17 2" xfId="1913"/>
    <cellStyle name="60% - Accent2 18" xfId="1914"/>
    <cellStyle name="60% - Accent2 18 2" xfId="1915"/>
    <cellStyle name="60% - Accent2 19" xfId="1916"/>
    <cellStyle name="60% - Accent2 19 2" xfId="1917"/>
    <cellStyle name="60% - Accent2 2" xfId="1918"/>
    <cellStyle name="60% - Accent2 2 10" xfId="1919"/>
    <cellStyle name="60% - Accent2 2 10 2" xfId="1920"/>
    <cellStyle name="60% - Accent2 2 11" xfId="1921"/>
    <cellStyle name="60% - Accent2 2 11 2" xfId="1922"/>
    <cellStyle name="60% - Accent2 2 12" xfId="1923"/>
    <cellStyle name="60% - Accent2 2 2" xfId="1924"/>
    <cellStyle name="60% - Accent2 2 2 2" xfId="1925"/>
    <cellStyle name="60% - Accent2 2 3" xfId="1926"/>
    <cellStyle name="60% - Accent2 2 3 2" xfId="1927"/>
    <cellStyle name="60% - Accent2 2 4" xfId="1928"/>
    <cellStyle name="60% - Accent2 2 4 2" xfId="1929"/>
    <cellStyle name="60% - Accent2 2 5" xfId="1930"/>
    <cellStyle name="60% - Accent2 2 5 2" xfId="1931"/>
    <cellStyle name="60% - Accent2 2 6" xfId="1932"/>
    <cellStyle name="60% - Accent2 2 6 2" xfId="1933"/>
    <cellStyle name="60% - Accent2 2 7" xfId="1934"/>
    <cellStyle name="60% - Accent2 2 7 2" xfId="1935"/>
    <cellStyle name="60% - Accent2 2 8" xfId="1936"/>
    <cellStyle name="60% - Accent2 2 8 2" xfId="1937"/>
    <cellStyle name="60% - Accent2 2 9" xfId="1938"/>
    <cellStyle name="60% - Accent2 2 9 2" xfId="1939"/>
    <cellStyle name="60% - Accent2 20" xfId="1940"/>
    <cellStyle name="60% - Accent2 20 2" xfId="1941"/>
    <cellStyle name="60% - Accent2 21" xfId="1942"/>
    <cellStyle name="60% - Accent2 21 2" xfId="1943"/>
    <cellStyle name="60% - Accent2 22" xfId="1944"/>
    <cellStyle name="60% - Accent2 22 2" xfId="1945"/>
    <cellStyle name="60% - Accent2 23" xfId="1946"/>
    <cellStyle name="60% - Accent2 23 2" xfId="1947"/>
    <cellStyle name="60% - Accent2 24" xfId="1948"/>
    <cellStyle name="60% - Accent2 24 2" xfId="1949"/>
    <cellStyle name="60% - Accent2 25" xfId="1950"/>
    <cellStyle name="60% - Accent2 25 2" xfId="1951"/>
    <cellStyle name="60% - Accent2 26" xfId="1952"/>
    <cellStyle name="60% - Accent2 26 2" xfId="1953"/>
    <cellStyle name="60% - Accent2 27" xfId="1954"/>
    <cellStyle name="60% - Accent2 27 2" xfId="1955"/>
    <cellStyle name="60% - Accent2 28" xfId="1956"/>
    <cellStyle name="60% - Accent2 28 2" xfId="1957"/>
    <cellStyle name="60% - Accent2 29" xfId="1958"/>
    <cellStyle name="60% - Accent2 29 2" xfId="1959"/>
    <cellStyle name="60% - Accent2 3" xfId="1960"/>
    <cellStyle name="60% - Accent2 3 2" xfId="1961"/>
    <cellStyle name="60% - Accent2 3 2 2" xfId="1962"/>
    <cellStyle name="60% - Accent2 3 2 3" xfId="1963"/>
    <cellStyle name="60% - Accent2 3 2 4" xfId="1964"/>
    <cellStyle name="60% - Accent2 3 3" xfId="1965"/>
    <cellStyle name="60% - Accent2 3 4" xfId="1966"/>
    <cellStyle name="60% - Accent2 3 5" xfId="1967"/>
    <cellStyle name="60% - Accent2 30" xfId="1968"/>
    <cellStyle name="60% - Accent2 30 2" xfId="1969"/>
    <cellStyle name="60% - Accent2 31" xfId="1970"/>
    <cellStyle name="60% - Accent2 31 2" xfId="1971"/>
    <cellStyle name="60% - Accent2 32" xfId="1972"/>
    <cellStyle name="60% - Accent2 32 2" xfId="1973"/>
    <cellStyle name="60% - Accent2 33" xfId="1974"/>
    <cellStyle name="60% - Accent2 33 2" xfId="1975"/>
    <cellStyle name="60% - Accent2 34" xfId="1976"/>
    <cellStyle name="60% - Accent2 34 2" xfId="1977"/>
    <cellStyle name="60% - Accent2 35" xfId="1978"/>
    <cellStyle name="60% - Accent2 35 2" xfId="1979"/>
    <cellStyle name="60% - Accent2 36" xfId="1980"/>
    <cellStyle name="60% - Accent2 36 2" xfId="1981"/>
    <cellStyle name="60% - Accent2 37" xfId="1982"/>
    <cellStyle name="60% - Accent2 37 2" xfId="1983"/>
    <cellStyle name="60% - Accent2 38" xfId="1984"/>
    <cellStyle name="60% - Accent2 38 2" xfId="1985"/>
    <cellStyle name="60% - Accent2 39" xfId="1986"/>
    <cellStyle name="60% - Accent2 39 2" xfId="1987"/>
    <cellStyle name="60% - Accent2 4" xfId="1988"/>
    <cellStyle name="60% - Accent2 4 2" xfId="1989"/>
    <cellStyle name="60% - Accent2 4 2 2" xfId="1990"/>
    <cellStyle name="60% - Accent2 4 3" xfId="1991"/>
    <cellStyle name="60% - Accent2 40" xfId="1992"/>
    <cellStyle name="60% - Accent2 40 2" xfId="1993"/>
    <cellStyle name="60% - Accent2 41" xfId="1994"/>
    <cellStyle name="60% - Accent2 41 2" xfId="1995"/>
    <cellStyle name="60% - Accent2 42" xfId="1996"/>
    <cellStyle name="60% - Accent2 42 2" xfId="1997"/>
    <cellStyle name="60% - Accent2 43" xfId="1998"/>
    <cellStyle name="60% - Accent2 43 2" xfId="1999"/>
    <cellStyle name="60% - Accent2 44" xfId="2000"/>
    <cellStyle name="60% - Accent2 44 2" xfId="2001"/>
    <cellStyle name="60% - Accent2 5" xfId="2002"/>
    <cellStyle name="60% - Accent2 5 2" xfId="2003"/>
    <cellStyle name="60% - Accent2 5 2 2" xfId="2004"/>
    <cellStyle name="60% - Accent2 5 3" xfId="2005"/>
    <cellStyle name="60% - Accent2 6" xfId="2006"/>
    <cellStyle name="60% - Accent2 6 2" xfId="2007"/>
    <cellStyle name="60% - Accent2 6 2 2" xfId="2008"/>
    <cellStyle name="60% - Accent2 6 3" xfId="2009"/>
    <cellStyle name="60% - Accent2 7" xfId="2010"/>
    <cellStyle name="60% - Accent2 7 2" xfId="2011"/>
    <cellStyle name="60% - Accent2 8" xfId="2012"/>
    <cellStyle name="60% - Accent2 8 2" xfId="2013"/>
    <cellStyle name="60% - Accent2 9" xfId="2014"/>
    <cellStyle name="60% - Accent2 9 2" xfId="2015"/>
    <cellStyle name="60% - Accent3 10" xfId="2016"/>
    <cellStyle name="60% - Accent3 10 2" xfId="2017"/>
    <cellStyle name="60% - Accent3 11" xfId="2018"/>
    <cellStyle name="60% - Accent3 11 2" xfId="2019"/>
    <cellStyle name="60% - Accent3 12" xfId="2020"/>
    <cellStyle name="60% - Accent3 12 2" xfId="2021"/>
    <cellStyle name="60% - Accent3 13" xfId="2022"/>
    <cellStyle name="60% - Accent3 13 2" xfId="2023"/>
    <cellStyle name="60% - Accent3 14" xfId="2024"/>
    <cellStyle name="60% - Accent3 14 2" xfId="2025"/>
    <cellStyle name="60% - Accent3 15" xfId="2026"/>
    <cellStyle name="60% - Accent3 15 2" xfId="2027"/>
    <cellStyle name="60% - Accent3 16" xfId="2028"/>
    <cellStyle name="60% - Accent3 16 2" xfId="2029"/>
    <cellStyle name="60% - Accent3 17" xfId="2030"/>
    <cellStyle name="60% - Accent3 17 2" xfId="2031"/>
    <cellStyle name="60% - Accent3 18" xfId="2032"/>
    <cellStyle name="60% - Accent3 18 2" xfId="2033"/>
    <cellStyle name="60% - Accent3 19" xfId="2034"/>
    <cellStyle name="60% - Accent3 19 2" xfId="2035"/>
    <cellStyle name="60% - Accent3 2" xfId="2036"/>
    <cellStyle name="60% - Accent3 2 10" xfId="2037"/>
    <cellStyle name="60% - Accent3 2 10 2" xfId="2038"/>
    <cellStyle name="60% - Accent3 2 11" xfId="2039"/>
    <cellStyle name="60% - Accent3 2 11 2" xfId="2040"/>
    <cellStyle name="60% - Accent3 2 12" xfId="2041"/>
    <cellStyle name="60% - Accent3 2 2" xfId="2042"/>
    <cellStyle name="60% - Accent3 2 2 2" xfId="2043"/>
    <cellStyle name="60% - Accent3 2 2 3" xfId="2044"/>
    <cellStyle name="60% - Accent3 2 3" xfId="2045"/>
    <cellStyle name="60% - Accent3 2 3 2" xfId="2046"/>
    <cellStyle name="60% - Accent3 2 4" xfId="2047"/>
    <cellStyle name="60% - Accent3 2 4 2" xfId="2048"/>
    <cellStyle name="60% - Accent3 2 5" xfId="2049"/>
    <cellStyle name="60% - Accent3 2 5 2" xfId="2050"/>
    <cellStyle name="60% - Accent3 2 6" xfId="2051"/>
    <cellStyle name="60% - Accent3 2 6 2" xfId="2052"/>
    <cellStyle name="60% - Accent3 2 7" xfId="2053"/>
    <cellStyle name="60% - Accent3 2 7 2" xfId="2054"/>
    <cellStyle name="60% - Accent3 2 8" xfId="2055"/>
    <cellStyle name="60% - Accent3 2 8 2" xfId="2056"/>
    <cellStyle name="60% - Accent3 2 9" xfId="2057"/>
    <cellStyle name="60% - Accent3 2 9 2" xfId="2058"/>
    <cellStyle name="60% - Accent3 20" xfId="2059"/>
    <cellStyle name="60% - Accent3 20 2" xfId="2060"/>
    <cellStyle name="60% - Accent3 21" xfId="2061"/>
    <cellStyle name="60% - Accent3 21 2" xfId="2062"/>
    <cellStyle name="60% - Accent3 22" xfId="2063"/>
    <cellStyle name="60% - Accent3 22 2" xfId="2064"/>
    <cellStyle name="60% - Accent3 23" xfId="2065"/>
    <cellStyle name="60% - Accent3 23 2" xfId="2066"/>
    <cellStyle name="60% - Accent3 24" xfId="2067"/>
    <cellStyle name="60% - Accent3 24 2" xfId="2068"/>
    <cellStyle name="60% - Accent3 25" xfId="2069"/>
    <cellStyle name="60% - Accent3 25 2" xfId="2070"/>
    <cellStyle name="60% - Accent3 26" xfId="2071"/>
    <cellStyle name="60% - Accent3 26 2" xfId="2072"/>
    <cellStyle name="60% - Accent3 27" xfId="2073"/>
    <cellStyle name="60% - Accent3 27 2" xfId="2074"/>
    <cellStyle name="60% - Accent3 28" xfId="2075"/>
    <cellStyle name="60% - Accent3 28 2" xfId="2076"/>
    <cellStyle name="60% - Accent3 29" xfId="2077"/>
    <cellStyle name="60% - Accent3 29 2" xfId="2078"/>
    <cellStyle name="60% - Accent3 3" xfId="2079"/>
    <cellStyle name="60% - Accent3 3 2" xfId="2080"/>
    <cellStyle name="60% - Accent3 3 2 2" xfId="2081"/>
    <cellStyle name="60% - Accent3 3 2 3" xfId="2082"/>
    <cellStyle name="60% - Accent3 3 2 4" xfId="2083"/>
    <cellStyle name="60% - Accent3 3 3" xfId="2084"/>
    <cellStyle name="60% - Accent3 3 4" xfId="2085"/>
    <cellStyle name="60% - Accent3 3 5" xfId="2086"/>
    <cellStyle name="60% - Accent3 30" xfId="2087"/>
    <cellStyle name="60% - Accent3 30 2" xfId="2088"/>
    <cellStyle name="60% - Accent3 31" xfId="2089"/>
    <cellStyle name="60% - Accent3 31 2" xfId="2090"/>
    <cellStyle name="60% - Accent3 32" xfId="2091"/>
    <cellStyle name="60% - Accent3 32 2" xfId="2092"/>
    <cellStyle name="60% - Accent3 33" xfId="2093"/>
    <cellStyle name="60% - Accent3 33 2" xfId="2094"/>
    <cellStyle name="60% - Accent3 34" xfId="2095"/>
    <cellStyle name="60% - Accent3 34 2" xfId="2096"/>
    <cellStyle name="60% - Accent3 35" xfId="2097"/>
    <cellStyle name="60% - Accent3 35 2" xfId="2098"/>
    <cellStyle name="60% - Accent3 36" xfId="2099"/>
    <cellStyle name="60% - Accent3 36 2" xfId="2100"/>
    <cellStyle name="60% - Accent3 37" xfId="2101"/>
    <cellStyle name="60% - Accent3 37 2" xfId="2102"/>
    <cellStyle name="60% - Accent3 38" xfId="2103"/>
    <cellStyle name="60% - Accent3 38 2" xfId="2104"/>
    <cellStyle name="60% - Accent3 39" xfId="2105"/>
    <cellStyle name="60% - Accent3 39 2" xfId="2106"/>
    <cellStyle name="60% - Accent3 4" xfId="2107"/>
    <cellStyle name="60% - Accent3 4 2" xfId="2108"/>
    <cellStyle name="60% - Accent3 4 2 2" xfId="2109"/>
    <cellStyle name="60% - Accent3 4 3" xfId="2110"/>
    <cellStyle name="60% - Accent3 40" xfId="2111"/>
    <cellStyle name="60% - Accent3 40 2" xfId="2112"/>
    <cellStyle name="60% - Accent3 41" xfId="2113"/>
    <cellStyle name="60% - Accent3 41 2" xfId="2114"/>
    <cellStyle name="60% - Accent3 42" xfId="2115"/>
    <cellStyle name="60% - Accent3 42 2" xfId="2116"/>
    <cellStyle name="60% - Accent3 43" xfId="2117"/>
    <cellStyle name="60% - Accent3 43 2" xfId="2118"/>
    <cellStyle name="60% - Accent3 44" xfId="2119"/>
    <cellStyle name="60% - Accent3 44 2" xfId="2120"/>
    <cellStyle name="60% - Accent3 5" xfId="2121"/>
    <cellStyle name="60% - Accent3 5 2" xfId="2122"/>
    <cellStyle name="60% - Accent3 5 2 2" xfId="2123"/>
    <cellStyle name="60% - Accent3 5 3" xfId="2124"/>
    <cellStyle name="60% - Accent3 6" xfId="2125"/>
    <cellStyle name="60% - Accent3 6 2" xfId="2126"/>
    <cellStyle name="60% - Accent3 6 2 2" xfId="2127"/>
    <cellStyle name="60% - Accent3 6 3" xfId="2128"/>
    <cellStyle name="60% - Accent3 7" xfId="2129"/>
    <cellStyle name="60% - Accent3 7 2" xfId="2130"/>
    <cellStyle name="60% - Accent3 8" xfId="2131"/>
    <cellStyle name="60% - Accent3 8 2" xfId="2132"/>
    <cellStyle name="60% - Accent3 9" xfId="2133"/>
    <cellStyle name="60% - Accent3 9 2" xfId="2134"/>
    <cellStyle name="60% - Accent4 10" xfId="2135"/>
    <cellStyle name="60% - Accent4 10 2" xfId="2136"/>
    <cellStyle name="60% - Accent4 11" xfId="2137"/>
    <cellStyle name="60% - Accent4 11 2" xfId="2138"/>
    <cellStyle name="60% - Accent4 12" xfId="2139"/>
    <cellStyle name="60% - Accent4 12 2" xfId="2140"/>
    <cellStyle name="60% - Accent4 13" xfId="2141"/>
    <cellStyle name="60% - Accent4 13 2" xfId="2142"/>
    <cellStyle name="60% - Accent4 14" xfId="2143"/>
    <cellStyle name="60% - Accent4 14 2" xfId="2144"/>
    <cellStyle name="60% - Accent4 15" xfId="2145"/>
    <cellStyle name="60% - Accent4 15 2" xfId="2146"/>
    <cellStyle name="60% - Accent4 16" xfId="2147"/>
    <cellStyle name="60% - Accent4 16 2" xfId="2148"/>
    <cellStyle name="60% - Accent4 17" xfId="2149"/>
    <cellStyle name="60% - Accent4 17 2" xfId="2150"/>
    <cellStyle name="60% - Accent4 18" xfId="2151"/>
    <cellStyle name="60% - Accent4 18 2" xfId="2152"/>
    <cellStyle name="60% - Accent4 19" xfId="2153"/>
    <cellStyle name="60% - Accent4 19 2" xfId="2154"/>
    <cellStyle name="60% - Accent4 2" xfId="2155"/>
    <cellStyle name="60% - Accent4 2 10" xfId="2156"/>
    <cellStyle name="60% - Accent4 2 10 2" xfId="2157"/>
    <cellStyle name="60% - Accent4 2 11" xfId="2158"/>
    <cellStyle name="60% - Accent4 2 11 2" xfId="2159"/>
    <cellStyle name="60% - Accent4 2 12" xfId="2160"/>
    <cellStyle name="60% - Accent4 2 2" xfId="2161"/>
    <cellStyle name="60% - Accent4 2 2 2" xfId="2162"/>
    <cellStyle name="60% - Accent4 2 2 3" xfId="2163"/>
    <cellStyle name="60% - Accent4 2 3" xfId="2164"/>
    <cellStyle name="60% - Accent4 2 3 2" xfId="2165"/>
    <cellStyle name="60% - Accent4 2 4" xfId="2166"/>
    <cellStyle name="60% - Accent4 2 4 2" xfId="2167"/>
    <cellStyle name="60% - Accent4 2 5" xfId="2168"/>
    <cellStyle name="60% - Accent4 2 5 2" xfId="2169"/>
    <cellStyle name="60% - Accent4 2 6" xfId="2170"/>
    <cellStyle name="60% - Accent4 2 6 2" xfId="2171"/>
    <cellStyle name="60% - Accent4 2 7" xfId="2172"/>
    <cellStyle name="60% - Accent4 2 7 2" xfId="2173"/>
    <cellStyle name="60% - Accent4 2 8" xfId="2174"/>
    <cellStyle name="60% - Accent4 2 8 2" xfId="2175"/>
    <cellStyle name="60% - Accent4 2 9" xfId="2176"/>
    <cellStyle name="60% - Accent4 2 9 2" xfId="2177"/>
    <cellStyle name="60% - Accent4 20" xfId="2178"/>
    <cellStyle name="60% - Accent4 20 2" xfId="2179"/>
    <cellStyle name="60% - Accent4 21" xfId="2180"/>
    <cellStyle name="60% - Accent4 21 2" xfId="2181"/>
    <cellStyle name="60% - Accent4 22" xfId="2182"/>
    <cellStyle name="60% - Accent4 22 2" xfId="2183"/>
    <cellStyle name="60% - Accent4 23" xfId="2184"/>
    <cellStyle name="60% - Accent4 23 2" xfId="2185"/>
    <cellStyle name="60% - Accent4 24" xfId="2186"/>
    <cellStyle name="60% - Accent4 24 2" xfId="2187"/>
    <cellStyle name="60% - Accent4 25" xfId="2188"/>
    <cellStyle name="60% - Accent4 25 2" xfId="2189"/>
    <cellStyle name="60% - Accent4 26" xfId="2190"/>
    <cellStyle name="60% - Accent4 26 2" xfId="2191"/>
    <cellStyle name="60% - Accent4 27" xfId="2192"/>
    <cellStyle name="60% - Accent4 27 2" xfId="2193"/>
    <cellStyle name="60% - Accent4 28" xfId="2194"/>
    <cellStyle name="60% - Accent4 28 2" xfId="2195"/>
    <cellStyle name="60% - Accent4 29" xfId="2196"/>
    <cellStyle name="60% - Accent4 29 2" xfId="2197"/>
    <cellStyle name="60% - Accent4 3" xfId="2198"/>
    <cellStyle name="60% - Accent4 3 2" xfId="2199"/>
    <cellStyle name="60% - Accent4 3 2 2" xfId="2200"/>
    <cellStyle name="60% - Accent4 3 2 3" xfId="2201"/>
    <cellStyle name="60% - Accent4 3 2 4" xfId="2202"/>
    <cellStyle name="60% - Accent4 3 3" xfId="2203"/>
    <cellStyle name="60% - Accent4 3 4" xfId="2204"/>
    <cellStyle name="60% - Accent4 3 5" xfId="2205"/>
    <cellStyle name="60% - Accent4 30" xfId="2206"/>
    <cellStyle name="60% - Accent4 30 2" xfId="2207"/>
    <cellStyle name="60% - Accent4 31" xfId="2208"/>
    <cellStyle name="60% - Accent4 31 2" xfId="2209"/>
    <cellStyle name="60% - Accent4 32" xfId="2210"/>
    <cellStyle name="60% - Accent4 32 2" xfId="2211"/>
    <cellStyle name="60% - Accent4 33" xfId="2212"/>
    <cellStyle name="60% - Accent4 33 2" xfId="2213"/>
    <cellStyle name="60% - Accent4 34" xfId="2214"/>
    <cellStyle name="60% - Accent4 34 2" xfId="2215"/>
    <cellStyle name="60% - Accent4 35" xfId="2216"/>
    <cellStyle name="60% - Accent4 35 2" xfId="2217"/>
    <cellStyle name="60% - Accent4 36" xfId="2218"/>
    <cellStyle name="60% - Accent4 36 2" xfId="2219"/>
    <cellStyle name="60% - Accent4 37" xfId="2220"/>
    <cellStyle name="60% - Accent4 37 2" xfId="2221"/>
    <cellStyle name="60% - Accent4 38" xfId="2222"/>
    <cellStyle name="60% - Accent4 38 2" xfId="2223"/>
    <cellStyle name="60% - Accent4 39" xfId="2224"/>
    <cellStyle name="60% - Accent4 39 2" xfId="2225"/>
    <cellStyle name="60% - Accent4 4" xfId="2226"/>
    <cellStyle name="60% - Accent4 4 2" xfId="2227"/>
    <cellStyle name="60% - Accent4 4 2 2" xfId="2228"/>
    <cellStyle name="60% - Accent4 4 3" xfId="2229"/>
    <cellStyle name="60% - Accent4 40" xfId="2230"/>
    <cellStyle name="60% - Accent4 40 2" xfId="2231"/>
    <cellStyle name="60% - Accent4 41" xfId="2232"/>
    <cellStyle name="60% - Accent4 41 2" xfId="2233"/>
    <cellStyle name="60% - Accent4 42" xfId="2234"/>
    <cellStyle name="60% - Accent4 42 2" xfId="2235"/>
    <cellStyle name="60% - Accent4 43" xfId="2236"/>
    <cellStyle name="60% - Accent4 43 2" xfId="2237"/>
    <cellStyle name="60% - Accent4 44" xfId="2238"/>
    <cellStyle name="60% - Accent4 44 2" xfId="2239"/>
    <cellStyle name="60% - Accent4 5" xfId="2240"/>
    <cellStyle name="60% - Accent4 5 2" xfId="2241"/>
    <cellStyle name="60% - Accent4 5 2 2" xfId="2242"/>
    <cellStyle name="60% - Accent4 5 3" xfId="2243"/>
    <cellStyle name="60% - Accent4 6" xfId="2244"/>
    <cellStyle name="60% - Accent4 6 2" xfId="2245"/>
    <cellStyle name="60% - Accent4 6 2 2" xfId="2246"/>
    <cellStyle name="60% - Accent4 6 3" xfId="2247"/>
    <cellStyle name="60% - Accent4 7" xfId="2248"/>
    <cellStyle name="60% - Accent4 7 2" xfId="2249"/>
    <cellStyle name="60% - Accent4 8" xfId="2250"/>
    <cellStyle name="60% - Accent4 8 2" xfId="2251"/>
    <cellStyle name="60% - Accent4 9" xfId="2252"/>
    <cellStyle name="60% - Accent4 9 2" xfId="2253"/>
    <cellStyle name="60% - Accent5 10" xfId="2254"/>
    <cellStyle name="60% - Accent5 10 2" xfId="2255"/>
    <cellStyle name="60% - Accent5 11" xfId="2256"/>
    <cellStyle name="60% - Accent5 11 2" xfId="2257"/>
    <cellStyle name="60% - Accent5 12" xfId="2258"/>
    <cellStyle name="60% - Accent5 12 2" xfId="2259"/>
    <cellStyle name="60% - Accent5 13" xfId="2260"/>
    <cellStyle name="60% - Accent5 13 2" xfId="2261"/>
    <cellStyle name="60% - Accent5 14" xfId="2262"/>
    <cellStyle name="60% - Accent5 14 2" xfId="2263"/>
    <cellStyle name="60% - Accent5 15" xfId="2264"/>
    <cellStyle name="60% - Accent5 15 2" xfId="2265"/>
    <cellStyle name="60% - Accent5 16" xfId="2266"/>
    <cellStyle name="60% - Accent5 16 2" xfId="2267"/>
    <cellStyle name="60% - Accent5 17" xfId="2268"/>
    <cellStyle name="60% - Accent5 17 2" xfId="2269"/>
    <cellStyle name="60% - Accent5 18" xfId="2270"/>
    <cellStyle name="60% - Accent5 18 2" xfId="2271"/>
    <cellStyle name="60% - Accent5 19" xfId="2272"/>
    <cellStyle name="60% - Accent5 19 2" xfId="2273"/>
    <cellStyle name="60% - Accent5 2" xfId="2274"/>
    <cellStyle name="60% - Accent5 2 10" xfId="2275"/>
    <cellStyle name="60% - Accent5 2 10 2" xfId="2276"/>
    <cellStyle name="60% - Accent5 2 11" xfId="2277"/>
    <cellStyle name="60% - Accent5 2 11 2" xfId="2278"/>
    <cellStyle name="60% - Accent5 2 12" xfId="2279"/>
    <cellStyle name="60% - Accent5 2 2" xfId="2280"/>
    <cellStyle name="60% - Accent5 2 2 2" xfId="2281"/>
    <cellStyle name="60% - Accent5 2 3" xfId="2282"/>
    <cellStyle name="60% - Accent5 2 3 2" xfId="2283"/>
    <cellStyle name="60% - Accent5 2 4" xfId="2284"/>
    <cellStyle name="60% - Accent5 2 4 2" xfId="2285"/>
    <cellStyle name="60% - Accent5 2 5" xfId="2286"/>
    <cellStyle name="60% - Accent5 2 5 2" xfId="2287"/>
    <cellStyle name="60% - Accent5 2 6" xfId="2288"/>
    <cellStyle name="60% - Accent5 2 6 2" xfId="2289"/>
    <cellStyle name="60% - Accent5 2 7" xfId="2290"/>
    <cellStyle name="60% - Accent5 2 7 2" xfId="2291"/>
    <cellStyle name="60% - Accent5 2 8" xfId="2292"/>
    <cellStyle name="60% - Accent5 2 8 2" xfId="2293"/>
    <cellStyle name="60% - Accent5 2 9" xfId="2294"/>
    <cellStyle name="60% - Accent5 2 9 2" xfId="2295"/>
    <cellStyle name="60% - Accent5 20" xfId="2296"/>
    <cellStyle name="60% - Accent5 20 2" xfId="2297"/>
    <cellStyle name="60% - Accent5 21" xfId="2298"/>
    <cellStyle name="60% - Accent5 21 2" xfId="2299"/>
    <cellStyle name="60% - Accent5 22" xfId="2300"/>
    <cellStyle name="60% - Accent5 22 2" xfId="2301"/>
    <cellStyle name="60% - Accent5 23" xfId="2302"/>
    <cellStyle name="60% - Accent5 23 2" xfId="2303"/>
    <cellStyle name="60% - Accent5 24" xfId="2304"/>
    <cellStyle name="60% - Accent5 24 2" xfId="2305"/>
    <cellStyle name="60% - Accent5 25" xfId="2306"/>
    <cellStyle name="60% - Accent5 25 2" xfId="2307"/>
    <cellStyle name="60% - Accent5 26" xfId="2308"/>
    <cellStyle name="60% - Accent5 26 2" xfId="2309"/>
    <cellStyle name="60% - Accent5 27" xfId="2310"/>
    <cellStyle name="60% - Accent5 27 2" xfId="2311"/>
    <cellStyle name="60% - Accent5 28" xfId="2312"/>
    <cellStyle name="60% - Accent5 28 2" xfId="2313"/>
    <cellStyle name="60% - Accent5 29" xfId="2314"/>
    <cellStyle name="60% - Accent5 29 2" xfId="2315"/>
    <cellStyle name="60% - Accent5 3" xfId="2316"/>
    <cellStyle name="60% - Accent5 3 2" xfId="2317"/>
    <cellStyle name="60% - Accent5 3 2 2" xfId="2318"/>
    <cellStyle name="60% - Accent5 3 2 3" xfId="2319"/>
    <cellStyle name="60% - Accent5 3 2 4" xfId="2320"/>
    <cellStyle name="60% - Accent5 3 3" xfId="2321"/>
    <cellStyle name="60% - Accent5 3 4" xfId="2322"/>
    <cellStyle name="60% - Accent5 3 5" xfId="2323"/>
    <cellStyle name="60% - Accent5 30" xfId="2324"/>
    <cellStyle name="60% - Accent5 30 2" xfId="2325"/>
    <cellStyle name="60% - Accent5 31" xfId="2326"/>
    <cellStyle name="60% - Accent5 31 2" xfId="2327"/>
    <cellStyle name="60% - Accent5 32" xfId="2328"/>
    <cellStyle name="60% - Accent5 32 2" xfId="2329"/>
    <cellStyle name="60% - Accent5 33" xfId="2330"/>
    <cellStyle name="60% - Accent5 33 2" xfId="2331"/>
    <cellStyle name="60% - Accent5 34" xfId="2332"/>
    <cellStyle name="60% - Accent5 34 2" xfId="2333"/>
    <cellStyle name="60% - Accent5 35" xfId="2334"/>
    <cellStyle name="60% - Accent5 35 2" xfId="2335"/>
    <cellStyle name="60% - Accent5 36" xfId="2336"/>
    <cellStyle name="60% - Accent5 36 2" xfId="2337"/>
    <cellStyle name="60% - Accent5 37" xfId="2338"/>
    <cellStyle name="60% - Accent5 37 2" xfId="2339"/>
    <cellStyle name="60% - Accent5 38" xfId="2340"/>
    <cellStyle name="60% - Accent5 38 2" xfId="2341"/>
    <cellStyle name="60% - Accent5 39" xfId="2342"/>
    <cellStyle name="60% - Accent5 39 2" xfId="2343"/>
    <cellStyle name="60% - Accent5 4" xfId="2344"/>
    <cellStyle name="60% - Accent5 4 2" xfId="2345"/>
    <cellStyle name="60% - Accent5 4 2 2" xfId="2346"/>
    <cellStyle name="60% - Accent5 4 3" xfId="2347"/>
    <cellStyle name="60% - Accent5 40" xfId="2348"/>
    <cellStyle name="60% - Accent5 40 2" xfId="2349"/>
    <cellStyle name="60% - Accent5 41" xfId="2350"/>
    <cellStyle name="60% - Accent5 41 2" xfId="2351"/>
    <cellStyle name="60% - Accent5 42" xfId="2352"/>
    <cellStyle name="60% - Accent5 42 2" xfId="2353"/>
    <cellStyle name="60% - Accent5 43" xfId="2354"/>
    <cellStyle name="60% - Accent5 43 2" xfId="2355"/>
    <cellStyle name="60% - Accent5 44" xfId="2356"/>
    <cellStyle name="60% - Accent5 45" xfId="2357"/>
    <cellStyle name="60% - Accent5 5" xfId="2358"/>
    <cellStyle name="60% - Accent5 5 2" xfId="2359"/>
    <cellStyle name="60% - Accent5 5 2 2" xfId="2360"/>
    <cellStyle name="60% - Accent5 5 3" xfId="2361"/>
    <cellStyle name="60% - Accent5 6" xfId="2362"/>
    <cellStyle name="60% - Accent5 6 2" xfId="2363"/>
    <cellStyle name="60% - Accent5 6 2 2" xfId="2364"/>
    <cellStyle name="60% - Accent5 6 3" xfId="2365"/>
    <cellStyle name="60% - Accent5 7" xfId="2366"/>
    <cellStyle name="60% - Accent5 7 2" xfId="2367"/>
    <cellStyle name="60% - Accent5 8" xfId="2368"/>
    <cellStyle name="60% - Accent5 8 2" xfId="2369"/>
    <cellStyle name="60% - Accent5 9" xfId="2370"/>
    <cellStyle name="60% - Accent5 9 2" xfId="2371"/>
    <cellStyle name="60% - Accent6 10" xfId="2372"/>
    <cellStyle name="60% - Accent6 10 2" xfId="2373"/>
    <cellStyle name="60% - Accent6 11" xfId="2374"/>
    <cellStyle name="60% - Accent6 11 2" xfId="2375"/>
    <cellStyle name="60% - Accent6 12" xfId="2376"/>
    <cellStyle name="60% - Accent6 12 2" xfId="2377"/>
    <cellStyle name="60% - Accent6 13" xfId="2378"/>
    <cellStyle name="60% - Accent6 13 2" xfId="2379"/>
    <cellStyle name="60% - Accent6 14" xfId="2380"/>
    <cellStyle name="60% - Accent6 14 2" xfId="2381"/>
    <cellStyle name="60% - Accent6 15" xfId="2382"/>
    <cellStyle name="60% - Accent6 15 2" xfId="2383"/>
    <cellStyle name="60% - Accent6 16" xfId="2384"/>
    <cellStyle name="60% - Accent6 16 2" xfId="2385"/>
    <cellStyle name="60% - Accent6 17" xfId="2386"/>
    <cellStyle name="60% - Accent6 17 2" xfId="2387"/>
    <cellStyle name="60% - Accent6 18" xfId="2388"/>
    <cellStyle name="60% - Accent6 18 2" xfId="2389"/>
    <cellStyle name="60% - Accent6 19" xfId="2390"/>
    <cellStyle name="60% - Accent6 19 2" xfId="2391"/>
    <cellStyle name="60% - Accent6 2" xfId="2392"/>
    <cellStyle name="60% - Accent6 2 10" xfId="2393"/>
    <cellStyle name="60% - Accent6 2 10 2" xfId="2394"/>
    <cellStyle name="60% - Accent6 2 11" xfId="2395"/>
    <cellStyle name="60% - Accent6 2 11 2" xfId="2396"/>
    <cellStyle name="60% - Accent6 2 12" xfId="2397"/>
    <cellStyle name="60% - Accent6 2 2" xfId="2398"/>
    <cellStyle name="60% - Accent6 2 2 2" xfId="2399"/>
    <cellStyle name="60% - Accent6 2 2 3" xfId="2400"/>
    <cellStyle name="60% - Accent6 2 3" xfId="2401"/>
    <cellStyle name="60% - Accent6 2 3 2" xfId="2402"/>
    <cellStyle name="60% - Accent6 2 4" xfId="2403"/>
    <cellStyle name="60% - Accent6 2 4 2" xfId="2404"/>
    <cellStyle name="60% - Accent6 2 5" xfId="2405"/>
    <cellStyle name="60% - Accent6 2 5 2" xfId="2406"/>
    <cellStyle name="60% - Accent6 2 6" xfId="2407"/>
    <cellStyle name="60% - Accent6 2 6 2" xfId="2408"/>
    <cellStyle name="60% - Accent6 2 7" xfId="2409"/>
    <cellStyle name="60% - Accent6 2 7 2" xfId="2410"/>
    <cellStyle name="60% - Accent6 2 8" xfId="2411"/>
    <cellStyle name="60% - Accent6 2 8 2" xfId="2412"/>
    <cellStyle name="60% - Accent6 2 9" xfId="2413"/>
    <cellStyle name="60% - Accent6 2 9 2" xfId="2414"/>
    <cellStyle name="60% - Accent6 20" xfId="2415"/>
    <cellStyle name="60% - Accent6 20 2" xfId="2416"/>
    <cellStyle name="60% - Accent6 21" xfId="2417"/>
    <cellStyle name="60% - Accent6 21 2" xfId="2418"/>
    <cellStyle name="60% - Accent6 22" xfId="2419"/>
    <cellStyle name="60% - Accent6 22 2" xfId="2420"/>
    <cellStyle name="60% - Accent6 23" xfId="2421"/>
    <cellStyle name="60% - Accent6 23 2" xfId="2422"/>
    <cellStyle name="60% - Accent6 24" xfId="2423"/>
    <cellStyle name="60% - Accent6 24 2" xfId="2424"/>
    <cellStyle name="60% - Accent6 25" xfId="2425"/>
    <cellStyle name="60% - Accent6 25 2" xfId="2426"/>
    <cellStyle name="60% - Accent6 26" xfId="2427"/>
    <cellStyle name="60% - Accent6 26 2" xfId="2428"/>
    <cellStyle name="60% - Accent6 27" xfId="2429"/>
    <cellStyle name="60% - Accent6 27 2" xfId="2430"/>
    <cellStyle name="60% - Accent6 28" xfId="2431"/>
    <cellStyle name="60% - Accent6 28 2" xfId="2432"/>
    <cellStyle name="60% - Accent6 29" xfId="2433"/>
    <cellStyle name="60% - Accent6 29 2" xfId="2434"/>
    <cellStyle name="60% - Accent6 3" xfId="2435"/>
    <cellStyle name="60% - Accent6 3 2" xfId="2436"/>
    <cellStyle name="60% - Accent6 3 2 2" xfId="2437"/>
    <cellStyle name="60% - Accent6 3 2 3" xfId="2438"/>
    <cellStyle name="60% - Accent6 3 2 4" xfId="2439"/>
    <cellStyle name="60% - Accent6 3 3" xfId="2440"/>
    <cellStyle name="60% - Accent6 3 4" xfId="2441"/>
    <cellStyle name="60% - Accent6 3 5" xfId="2442"/>
    <cellStyle name="60% - Accent6 30" xfId="2443"/>
    <cellStyle name="60% - Accent6 30 2" xfId="2444"/>
    <cellStyle name="60% - Accent6 31" xfId="2445"/>
    <cellStyle name="60% - Accent6 31 2" xfId="2446"/>
    <cellStyle name="60% - Accent6 32" xfId="2447"/>
    <cellStyle name="60% - Accent6 32 2" xfId="2448"/>
    <cellStyle name="60% - Accent6 33" xfId="2449"/>
    <cellStyle name="60% - Accent6 33 2" xfId="2450"/>
    <cellStyle name="60% - Accent6 34" xfId="2451"/>
    <cellStyle name="60% - Accent6 34 2" xfId="2452"/>
    <cellStyle name="60% - Accent6 35" xfId="2453"/>
    <cellStyle name="60% - Accent6 35 2" xfId="2454"/>
    <cellStyle name="60% - Accent6 36" xfId="2455"/>
    <cellStyle name="60% - Accent6 36 2" xfId="2456"/>
    <cellStyle name="60% - Accent6 37" xfId="2457"/>
    <cellStyle name="60% - Accent6 37 2" xfId="2458"/>
    <cellStyle name="60% - Accent6 38" xfId="2459"/>
    <cellStyle name="60% - Accent6 38 2" xfId="2460"/>
    <cellStyle name="60% - Accent6 39" xfId="2461"/>
    <cellStyle name="60% - Accent6 39 2" xfId="2462"/>
    <cellStyle name="60% - Accent6 4" xfId="2463"/>
    <cellStyle name="60% - Accent6 4 2" xfId="2464"/>
    <cellStyle name="60% - Accent6 4 2 2" xfId="2465"/>
    <cellStyle name="60% - Accent6 4 3" xfId="2466"/>
    <cellStyle name="60% - Accent6 40" xfId="2467"/>
    <cellStyle name="60% - Accent6 40 2" xfId="2468"/>
    <cellStyle name="60% - Accent6 41" xfId="2469"/>
    <cellStyle name="60% - Accent6 41 2" xfId="2470"/>
    <cellStyle name="60% - Accent6 42" xfId="2471"/>
    <cellStyle name="60% - Accent6 42 2" xfId="2472"/>
    <cellStyle name="60% - Accent6 43" xfId="2473"/>
    <cellStyle name="60% - Accent6 43 2" xfId="2474"/>
    <cellStyle name="60% - Accent6 44" xfId="2475"/>
    <cellStyle name="60% - Accent6 44 2" xfId="2476"/>
    <cellStyle name="60% - Accent6 5" xfId="2477"/>
    <cellStyle name="60% - Accent6 5 2" xfId="2478"/>
    <cellStyle name="60% - Accent6 5 2 2" xfId="2479"/>
    <cellStyle name="60% - Accent6 5 3" xfId="2480"/>
    <cellStyle name="60% - Accent6 6" xfId="2481"/>
    <cellStyle name="60% - Accent6 6 2" xfId="2482"/>
    <cellStyle name="60% - Accent6 6 2 2" xfId="2483"/>
    <cellStyle name="60% - Accent6 6 3" xfId="2484"/>
    <cellStyle name="60% - Accent6 7" xfId="2485"/>
    <cellStyle name="60% - Accent6 7 2" xfId="2486"/>
    <cellStyle name="60% - Accent6 8" xfId="2487"/>
    <cellStyle name="60% - Accent6 8 2" xfId="2488"/>
    <cellStyle name="60% - Accent6 9" xfId="2489"/>
    <cellStyle name="60% - Accent6 9 2" xfId="2490"/>
    <cellStyle name="60% - Akzent1" xfId="2491"/>
    <cellStyle name="60% - Akzent1 2" xfId="2492"/>
    <cellStyle name="60% - Akzent2" xfId="2493"/>
    <cellStyle name="60% - Akzent2 2" xfId="2494"/>
    <cellStyle name="60% - Akzent3" xfId="2495"/>
    <cellStyle name="60% - Akzent3 2" xfId="2496"/>
    <cellStyle name="60% - Akzent4" xfId="2497"/>
    <cellStyle name="60% - Akzent4 2" xfId="2498"/>
    <cellStyle name="60% - Akzent5" xfId="2499"/>
    <cellStyle name="60% - Akzent5 2" xfId="2500"/>
    <cellStyle name="60% - Akzent6" xfId="2501"/>
    <cellStyle name="60% - Akzent6 2" xfId="2502"/>
    <cellStyle name="60% - Cor4 2" xfId="2503"/>
    <cellStyle name="60% - Cor4 2 2" xfId="2504"/>
    <cellStyle name="Accent1 10" xfId="2505"/>
    <cellStyle name="Accent1 10 2" xfId="2506"/>
    <cellStyle name="Accent1 11" xfId="2507"/>
    <cellStyle name="Accent1 11 2" xfId="2508"/>
    <cellStyle name="Accent1 12" xfId="2509"/>
    <cellStyle name="Accent1 12 2" xfId="2510"/>
    <cellStyle name="Accent1 13" xfId="2511"/>
    <cellStyle name="Accent1 13 2" xfId="2512"/>
    <cellStyle name="Accent1 14" xfId="2513"/>
    <cellStyle name="Accent1 14 2" xfId="2514"/>
    <cellStyle name="Accent1 15" xfId="2515"/>
    <cellStyle name="Accent1 15 2" xfId="2516"/>
    <cellStyle name="Accent1 16" xfId="2517"/>
    <cellStyle name="Accent1 16 2" xfId="2518"/>
    <cellStyle name="Accent1 17" xfId="2519"/>
    <cellStyle name="Accent1 17 2" xfId="2520"/>
    <cellStyle name="Accent1 18" xfId="2521"/>
    <cellStyle name="Accent1 18 2" xfId="2522"/>
    <cellStyle name="Accent1 19" xfId="2523"/>
    <cellStyle name="Accent1 19 2" xfId="2524"/>
    <cellStyle name="Accent1 2" xfId="2525"/>
    <cellStyle name="Accent1 2 10" xfId="2526"/>
    <cellStyle name="Accent1 2 10 2" xfId="2527"/>
    <cellStyle name="Accent1 2 11" xfId="2528"/>
    <cellStyle name="Accent1 2 11 2" xfId="2529"/>
    <cellStyle name="Accent1 2 12" xfId="2530"/>
    <cellStyle name="Accent1 2 2" xfId="2531"/>
    <cellStyle name="Accent1 2 2 2" xfId="2532"/>
    <cellStyle name="Accent1 2 3" xfId="2533"/>
    <cellStyle name="Accent1 2 3 2" xfId="2534"/>
    <cellStyle name="Accent1 2 4" xfId="2535"/>
    <cellStyle name="Accent1 2 4 2" xfId="2536"/>
    <cellStyle name="Accent1 2 5" xfId="2537"/>
    <cellStyle name="Accent1 2 5 2" xfId="2538"/>
    <cellStyle name="Accent1 2 6" xfId="2539"/>
    <cellStyle name="Accent1 2 6 2" xfId="2540"/>
    <cellStyle name="Accent1 2 7" xfId="2541"/>
    <cellStyle name="Accent1 2 7 2" xfId="2542"/>
    <cellStyle name="Accent1 2 8" xfId="2543"/>
    <cellStyle name="Accent1 2 8 2" xfId="2544"/>
    <cellStyle name="Accent1 2 9" xfId="2545"/>
    <cellStyle name="Accent1 2 9 2" xfId="2546"/>
    <cellStyle name="Accent1 20" xfId="2547"/>
    <cellStyle name="Accent1 20 2" xfId="2548"/>
    <cellStyle name="Accent1 21" xfId="2549"/>
    <cellStyle name="Accent1 21 2" xfId="2550"/>
    <cellStyle name="Accent1 22" xfId="2551"/>
    <cellStyle name="Accent1 22 2" xfId="2552"/>
    <cellStyle name="Accent1 23" xfId="2553"/>
    <cellStyle name="Accent1 23 2" xfId="2554"/>
    <cellStyle name="Accent1 24" xfId="2555"/>
    <cellStyle name="Accent1 24 2" xfId="2556"/>
    <cellStyle name="Accent1 25" xfId="2557"/>
    <cellStyle name="Accent1 25 2" xfId="2558"/>
    <cellStyle name="Accent1 26" xfId="2559"/>
    <cellStyle name="Accent1 26 2" xfId="2560"/>
    <cellStyle name="Accent1 27" xfId="2561"/>
    <cellStyle name="Accent1 27 2" xfId="2562"/>
    <cellStyle name="Accent1 28" xfId="2563"/>
    <cellStyle name="Accent1 28 2" xfId="2564"/>
    <cellStyle name="Accent1 29" xfId="2565"/>
    <cellStyle name="Accent1 29 2" xfId="2566"/>
    <cellStyle name="Accent1 3" xfId="2567"/>
    <cellStyle name="Accent1 3 2" xfId="2568"/>
    <cellStyle name="Accent1 3 2 2" xfId="2569"/>
    <cellStyle name="Accent1 3 2 3" xfId="2570"/>
    <cellStyle name="Accent1 3 2 4" xfId="2571"/>
    <cellStyle name="Accent1 3 3" xfId="2572"/>
    <cellStyle name="Accent1 3 4" xfId="2573"/>
    <cellStyle name="Accent1 3 5" xfId="2574"/>
    <cellStyle name="Accent1 30" xfId="2575"/>
    <cellStyle name="Accent1 30 2" xfId="2576"/>
    <cellStyle name="Accent1 31" xfId="2577"/>
    <cellStyle name="Accent1 31 2" xfId="2578"/>
    <cellStyle name="Accent1 32" xfId="2579"/>
    <cellStyle name="Accent1 32 2" xfId="2580"/>
    <cellStyle name="Accent1 33" xfId="2581"/>
    <cellStyle name="Accent1 33 2" xfId="2582"/>
    <cellStyle name="Accent1 34" xfId="2583"/>
    <cellStyle name="Accent1 34 2" xfId="2584"/>
    <cellStyle name="Accent1 35" xfId="2585"/>
    <cellStyle name="Accent1 35 2" xfId="2586"/>
    <cellStyle name="Accent1 36" xfId="2587"/>
    <cellStyle name="Accent1 36 2" xfId="2588"/>
    <cellStyle name="Accent1 37" xfId="2589"/>
    <cellStyle name="Accent1 37 2" xfId="2590"/>
    <cellStyle name="Accent1 38" xfId="2591"/>
    <cellStyle name="Accent1 38 2" xfId="2592"/>
    <cellStyle name="Accent1 39" xfId="2593"/>
    <cellStyle name="Accent1 39 2" xfId="2594"/>
    <cellStyle name="Accent1 4" xfId="2595"/>
    <cellStyle name="Accent1 4 2" xfId="2596"/>
    <cellStyle name="Accent1 4 2 2" xfId="2597"/>
    <cellStyle name="Accent1 4 3" xfId="2598"/>
    <cellStyle name="Accent1 40" xfId="2599"/>
    <cellStyle name="Accent1 40 2" xfId="2600"/>
    <cellStyle name="Accent1 41" xfId="2601"/>
    <cellStyle name="Accent1 41 2" xfId="2602"/>
    <cellStyle name="Accent1 42" xfId="2603"/>
    <cellStyle name="Accent1 42 2" xfId="2604"/>
    <cellStyle name="Accent1 43" xfId="2605"/>
    <cellStyle name="Accent1 43 2" xfId="2606"/>
    <cellStyle name="Accent1 44" xfId="2607"/>
    <cellStyle name="Accent1 44 2" xfId="2608"/>
    <cellStyle name="Accent1 5" xfId="2609"/>
    <cellStyle name="Accent1 5 2" xfId="2610"/>
    <cellStyle name="Accent1 5 2 2" xfId="2611"/>
    <cellStyle name="Accent1 5 3" xfId="2612"/>
    <cellStyle name="Accent1 6" xfId="2613"/>
    <cellStyle name="Accent1 6 2" xfId="2614"/>
    <cellStyle name="Accent1 6 2 2" xfId="2615"/>
    <cellStyle name="Accent1 6 3" xfId="2616"/>
    <cellStyle name="Accent1 7" xfId="2617"/>
    <cellStyle name="Accent1 7 2" xfId="2618"/>
    <cellStyle name="Accent1 8" xfId="2619"/>
    <cellStyle name="Accent1 8 2" xfId="2620"/>
    <cellStyle name="Accent1 9" xfId="2621"/>
    <cellStyle name="Accent1 9 2" xfId="2622"/>
    <cellStyle name="Accent2 10" xfId="2623"/>
    <cellStyle name="Accent2 10 2" xfId="2624"/>
    <cellStyle name="Accent2 11" xfId="2625"/>
    <cellStyle name="Accent2 11 2" xfId="2626"/>
    <cellStyle name="Accent2 12" xfId="2627"/>
    <cellStyle name="Accent2 12 2" xfId="2628"/>
    <cellStyle name="Accent2 13" xfId="2629"/>
    <cellStyle name="Accent2 13 2" xfId="2630"/>
    <cellStyle name="Accent2 14" xfId="2631"/>
    <cellStyle name="Accent2 14 2" xfId="2632"/>
    <cellStyle name="Accent2 15" xfId="2633"/>
    <cellStyle name="Accent2 15 2" xfId="2634"/>
    <cellStyle name="Accent2 16" xfId="2635"/>
    <cellStyle name="Accent2 16 2" xfId="2636"/>
    <cellStyle name="Accent2 17" xfId="2637"/>
    <cellStyle name="Accent2 17 2" xfId="2638"/>
    <cellStyle name="Accent2 18" xfId="2639"/>
    <cellStyle name="Accent2 18 2" xfId="2640"/>
    <cellStyle name="Accent2 19" xfId="2641"/>
    <cellStyle name="Accent2 19 2" xfId="2642"/>
    <cellStyle name="Accent2 2" xfId="2643"/>
    <cellStyle name="Accent2 2 10" xfId="2644"/>
    <cellStyle name="Accent2 2 10 2" xfId="2645"/>
    <cellStyle name="Accent2 2 11" xfId="2646"/>
    <cellStyle name="Accent2 2 11 2" xfId="2647"/>
    <cellStyle name="Accent2 2 12" xfId="2648"/>
    <cellStyle name="Accent2 2 2" xfId="2649"/>
    <cellStyle name="Accent2 2 2 2" xfId="2650"/>
    <cellStyle name="Accent2 2 3" xfId="2651"/>
    <cellStyle name="Accent2 2 3 2" xfId="2652"/>
    <cellStyle name="Accent2 2 4" xfId="2653"/>
    <cellStyle name="Accent2 2 4 2" xfId="2654"/>
    <cellStyle name="Accent2 2 5" xfId="2655"/>
    <cellStyle name="Accent2 2 5 2" xfId="2656"/>
    <cellStyle name="Accent2 2 6" xfId="2657"/>
    <cellStyle name="Accent2 2 6 2" xfId="2658"/>
    <cellStyle name="Accent2 2 7" xfId="2659"/>
    <cellStyle name="Accent2 2 7 2" xfId="2660"/>
    <cellStyle name="Accent2 2 8" xfId="2661"/>
    <cellStyle name="Accent2 2 8 2" xfId="2662"/>
    <cellStyle name="Accent2 2 9" xfId="2663"/>
    <cellStyle name="Accent2 2 9 2" xfId="2664"/>
    <cellStyle name="Accent2 20" xfId="2665"/>
    <cellStyle name="Accent2 20 2" xfId="2666"/>
    <cellStyle name="Accent2 21" xfId="2667"/>
    <cellStyle name="Accent2 21 2" xfId="2668"/>
    <cellStyle name="Accent2 22" xfId="2669"/>
    <cellStyle name="Accent2 22 2" xfId="2670"/>
    <cellStyle name="Accent2 23" xfId="2671"/>
    <cellStyle name="Accent2 23 2" xfId="2672"/>
    <cellStyle name="Accent2 24" xfId="2673"/>
    <cellStyle name="Accent2 24 2" xfId="2674"/>
    <cellStyle name="Accent2 25" xfId="2675"/>
    <cellStyle name="Accent2 25 2" xfId="2676"/>
    <cellStyle name="Accent2 26" xfId="2677"/>
    <cellStyle name="Accent2 26 2" xfId="2678"/>
    <cellStyle name="Accent2 27" xfId="2679"/>
    <cellStyle name="Accent2 27 2" xfId="2680"/>
    <cellStyle name="Accent2 28" xfId="2681"/>
    <cellStyle name="Accent2 28 2" xfId="2682"/>
    <cellStyle name="Accent2 29" xfId="2683"/>
    <cellStyle name="Accent2 29 2" xfId="2684"/>
    <cellStyle name="Accent2 3" xfId="2685"/>
    <cellStyle name="Accent2 3 2" xfId="2686"/>
    <cellStyle name="Accent2 3 2 2" xfId="2687"/>
    <cellStyle name="Accent2 3 2 3" xfId="2688"/>
    <cellStyle name="Accent2 3 2 4" xfId="2689"/>
    <cellStyle name="Accent2 3 3" xfId="2690"/>
    <cellStyle name="Accent2 3 4" xfId="2691"/>
    <cellStyle name="Accent2 3 5" xfId="2692"/>
    <cellStyle name="Accent2 30" xfId="2693"/>
    <cellStyle name="Accent2 30 2" xfId="2694"/>
    <cellStyle name="Accent2 31" xfId="2695"/>
    <cellStyle name="Accent2 31 2" xfId="2696"/>
    <cellStyle name="Accent2 32" xfId="2697"/>
    <cellStyle name="Accent2 32 2" xfId="2698"/>
    <cellStyle name="Accent2 33" xfId="2699"/>
    <cellStyle name="Accent2 33 2" xfId="2700"/>
    <cellStyle name="Accent2 34" xfId="2701"/>
    <cellStyle name="Accent2 34 2" xfId="2702"/>
    <cellStyle name="Accent2 35" xfId="2703"/>
    <cellStyle name="Accent2 35 2" xfId="2704"/>
    <cellStyle name="Accent2 36" xfId="2705"/>
    <cellStyle name="Accent2 36 2" xfId="2706"/>
    <cellStyle name="Accent2 37" xfId="2707"/>
    <cellStyle name="Accent2 37 2" xfId="2708"/>
    <cellStyle name="Accent2 38" xfId="2709"/>
    <cellStyle name="Accent2 38 2" xfId="2710"/>
    <cellStyle name="Accent2 39" xfId="2711"/>
    <cellStyle name="Accent2 39 2" xfId="2712"/>
    <cellStyle name="Accent2 4" xfId="2713"/>
    <cellStyle name="Accent2 4 2" xfId="2714"/>
    <cellStyle name="Accent2 4 2 2" xfId="2715"/>
    <cellStyle name="Accent2 4 3" xfId="2716"/>
    <cellStyle name="Accent2 40" xfId="2717"/>
    <cellStyle name="Accent2 40 2" xfId="2718"/>
    <cellStyle name="Accent2 41" xfId="2719"/>
    <cellStyle name="Accent2 41 2" xfId="2720"/>
    <cellStyle name="Accent2 42" xfId="2721"/>
    <cellStyle name="Accent2 42 2" xfId="2722"/>
    <cellStyle name="Accent2 43" xfId="2723"/>
    <cellStyle name="Accent2 43 2" xfId="2724"/>
    <cellStyle name="Accent2 44" xfId="2725"/>
    <cellStyle name="Accent2 45" xfId="2726"/>
    <cellStyle name="Accent2 5" xfId="2727"/>
    <cellStyle name="Accent2 5 2" xfId="2728"/>
    <cellStyle name="Accent2 5 2 2" xfId="2729"/>
    <cellStyle name="Accent2 5 3" xfId="2730"/>
    <cellStyle name="Accent2 6" xfId="2731"/>
    <cellStyle name="Accent2 6 2" xfId="2732"/>
    <cellStyle name="Accent2 6 2 2" xfId="2733"/>
    <cellStyle name="Accent2 6 3" xfId="2734"/>
    <cellStyle name="Accent2 7" xfId="2735"/>
    <cellStyle name="Accent2 7 2" xfId="2736"/>
    <cellStyle name="Accent2 8" xfId="2737"/>
    <cellStyle name="Accent2 8 2" xfId="2738"/>
    <cellStyle name="Accent2 9" xfId="2739"/>
    <cellStyle name="Accent2 9 2" xfId="2740"/>
    <cellStyle name="Accent3 10" xfId="2741"/>
    <cellStyle name="Accent3 10 2" xfId="2742"/>
    <cellStyle name="Accent3 11" xfId="2743"/>
    <cellStyle name="Accent3 11 2" xfId="2744"/>
    <cellStyle name="Accent3 12" xfId="2745"/>
    <cellStyle name="Accent3 12 2" xfId="2746"/>
    <cellStyle name="Accent3 13" xfId="2747"/>
    <cellStyle name="Accent3 13 2" xfId="2748"/>
    <cellStyle name="Accent3 14" xfId="2749"/>
    <cellStyle name="Accent3 14 2" xfId="2750"/>
    <cellStyle name="Accent3 15" xfId="2751"/>
    <cellStyle name="Accent3 15 2" xfId="2752"/>
    <cellStyle name="Accent3 16" xfId="2753"/>
    <cellStyle name="Accent3 16 2" xfId="2754"/>
    <cellStyle name="Accent3 17" xfId="2755"/>
    <cellStyle name="Accent3 17 2" xfId="2756"/>
    <cellStyle name="Accent3 18" xfId="2757"/>
    <cellStyle name="Accent3 18 2" xfId="2758"/>
    <cellStyle name="Accent3 19" xfId="2759"/>
    <cellStyle name="Accent3 19 2" xfId="2760"/>
    <cellStyle name="Accent3 2" xfId="2761"/>
    <cellStyle name="Accent3 2 10" xfId="2762"/>
    <cellStyle name="Accent3 2 10 2" xfId="2763"/>
    <cellStyle name="Accent3 2 11" xfId="2764"/>
    <cellStyle name="Accent3 2 11 2" xfId="2765"/>
    <cellStyle name="Accent3 2 12" xfId="2766"/>
    <cellStyle name="Accent3 2 2" xfId="2767"/>
    <cellStyle name="Accent3 2 2 2" xfId="2768"/>
    <cellStyle name="Accent3 2 3" xfId="2769"/>
    <cellStyle name="Accent3 2 3 2" xfId="2770"/>
    <cellStyle name="Accent3 2 4" xfId="2771"/>
    <cellStyle name="Accent3 2 4 2" xfId="2772"/>
    <cellStyle name="Accent3 2 5" xfId="2773"/>
    <cellStyle name="Accent3 2 5 2" xfId="2774"/>
    <cellStyle name="Accent3 2 6" xfId="2775"/>
    <cellStyle name="Accent3 2 6 2" xfId="2776"/>
    <cellStyle name="Accent3 2 7" xfId="2777"/>
    <cellStyle name="Accent3 2 7 2" xfId="2778"/>
    <cellStyle name="Accent3 2 8" xfId="2779"/>
    <cellStyle name="Accent3 2 8 2" xfId="2780"/>
    <cellStyle name="Accent3 2 9" xfId="2781"/>
    <cellStyle name="Accent3 2 9 2" xfId="2782"/>
    <cellStyle name="Accent3 20" xfId="2783"/>
    <cellStyle name="Accent3 20 2" xfId="2784"/>
    <cellStyle name="Accent3 21" xfId="2785"/>
    <cellStyle name="Accent3 21 2" xfId="2786"/>
    <cellStyle name="Accent3 22" xfId="2787"/>
    <cellStyle name="Accent3 22 2" xfId="2788"/>
    <cellStyle name="Accent3 23" xfId="2789"/>
    <cellStyle name="Accent3 23 2" xfId="2790"/>
    <cellStyle name="Accent3 24" xfId="2791"/>
    <cellStyle name="Accent3 24 2" xfId="2792"/>
    <cellStyle name="Accent3 25" xfId="2793"/>
    <cellStyle name="Accent3 25 2" xfId="2794"/>
    <cellStyle name="Accent3 26" xfId="2795"/>
    <cellStyle name="Accent3 26 2" xfId="2796"/>
    <cellStyle name="Accent3 27" xfId="2797"/>
    <cellStyle name="Accent3 27 2" xfId="2798"/>
    <cellStyle name="Accent3 28" xfId="2799"/>
    <cellStyle name="Accent3 28 2" xfId="2800"/>
    <cellStyle name="Accent3 29" xfId="2801"/>
    <cellStyle name="Accent3 29 2" xfId="2802"/>
    <cellStyle name="Accent3 3" xfId="2803"/>
    <cellStyle name="Accent3 3 2" xfId="2804"/>
    <cellStyle name="Accent3 3 2 2" xfId="2805"/>
    <cellStyle name="Accent3 3 2 3" xfId="2806"/>
    <cellStyle name="Accent3 3 2 4" xfId="2807"/>
    <cellStyle name="Accent3 3 3" xfId="2808"/>
    <cellStyle name="Accent3 3 4" xfId="2809"/>
    <cellStyle name="Accent3 3 5" xfId="2810"/>
    <cellStyle name="Accent3 30" xfId="2811"/>
    <cellStyle name="Accent3 30 2" xfId="2812"/>
    <cellStyle name="Accent3 31" xfId="2813"/>
    <cellStyle name="Accent3 31 2" xfId="2814"/>
    <cellStyle name="Accent3 32" xfId="2815"/>
    <cellStyle name="Accent3 32 2" xfId="2816"/>
    <cellStyle name="Accent3 33" xfId="2817"/>
    <cellStyle name="Accent3 33 2" xfId="2818"/>
    <cellStyle name="Accent3 34" xfId="2819"/>
    <cellStyle name="Accent3 34 2" xfId="2820"/>
    <cellStyle name="Accent3 35" xfId="2821"/>
    <cellStyle name="Accent3 35 2" xfId="2822"/>
    <cellStyle name="Accent3 36" xfId="2823"/>
    <cellStyle name="Accent3 36 2" xfId="2824"/>
    <cellStyle name="Accent3 37" xfId="2825"/>
    <cellStyle name="Accent3 37 2" xfId="2826"/>
    <cellStyle name="Accent3 38" xfId="2827"/>
    <cellStyle name="Accent3 38 2" xfId="2828"/>
    <cellStyle name="Accent3 39" xfId="2829"/>
    <cellStyle name="Accent3 39 2" xfId="2830"/>
    <cellStyle name="Accent3 4" xfId="2831"/>
    <cellStyle name="Accent3 4 2" xfId="2832"/>
    <cellStyle name="Accent3 4 2 2" xfId="2833"/>
    <cellStyle name="Accent3 4 3" xfId="2834"/>
    <cellStyle name="Accent3 40" xfId="2835"/>
    <cellStyle name="Accent3 40 2" xfId="2836"/>
    <cellStyle name="Accent3 41" xfId="2837"/>
    <cellStyle name="Accent3 41 2" xfId="2838"/>
    <cellStyle name="Accent3 42" xfId="2839"/>
    <cellStyle name="Accent3 42 2" xfId="2840"/>
    <cellStyle name="Accent3 43" xfId="2841"/>
    <cellStyle name="Accent3 43 2" xfId="2842"/>
    <cellStyle name="Accent3 44" xfId="2843"/>
    <cellStyle name="Accent3 45" xfId="2844"/>
    <cellStyle name="Accent3 5" xfId="2845"/>
    <cellStyle name="Accent3 5 2" xfId="2846"/>
    <cellStyle name="Accent3 5 2 2" xfId="2847"/>
    <cellStyle name="Accent3 5 3" xfId="2848"/>
    <cellStyle name="Accent3 6" xfId="2849"/>
    <cellStyle name="Accent3 6 2" xfId="2850"/>
    <cellStyle name="Accent3 6 2 2" xfId="2851"/>
    <cellStyle name="Accent3 6 3" xfId="2852"/>
    <cellStyle name="Accent3 7" xfId="2853"/>
    <cellStyle name="Accent3 7 2" xfId="2854"/>
    <cellStyle name="Accent3 8" xfId="2855"/>
    <cellStyle name="Accent3 8 2" xfId="2856"/>
    <cellStyle name="Accent3 9" xfId="2857"/>
    <cellStyle name="Accent3 9 2" xfId="2858"/>
    <cellStyle name="Accent4 10" xfId="2859"/>
    <cellStyle name="Accent4 10 2" xfId="2860"/>
    <cellStyle name="Accent4 11" xfId="2861"/>
    <cellStyle name="Accent4 11 2" xfId="2862"/>
    <cellStyle name="Accent4 12" xfId="2863"/>
    <cellStyle name="Accent4 12 2" xfId="2864"/>
    <cellStyle name="Accent4 13" xfId="2865"/>
    <cellStyle name="Accent4 13 2" xfId="2866"/>
    <cellStyle name="Accent4 14" xfId="2867"/>
    <cellStyle name="Accent4 14 2" xfId="2868"/>
    <cellStyle name="Accent4 15" xfId="2869"/>
    <cellStyle name="Accent4 15 2" xfId="2870"/>
    <cellStyle name="Accent4 16" xfId="2871"/>
    <cellStyle name="Accent4 16 2" xfId="2872"/>
    <cellStyle name="Accent4 17" xfId="2873"/>
    <cellStyle name="Accent4 17 2" xfId="2874"/>
    <cellStyle name="Accent4 18" xfId="2875"/>
    <cellStyle name="Accent4 18 2" xfId="2876"/>
    <cellStyle name="Accent4 19" xfId="2877"/>
    <cellStyle name="Accent4 19 2" xfId="2878"/>
    <cellStyle name="Accent4 2" xfId="2879"/>
    <cellStyle name="Accent4 2 10" xfId="2880"/>
    <cellStyle name="Accent4 2 10 2" xfId="2881"/>
    <cellStyle name="Accent4 2 11" xfId="2882"/>
    <cellStyle name="Accent4 2 11 2" xfId="2883"/>
    <cellStyle name="Accent4 2 12" xfId="2884"/>
    <cellStyle name="Accent4 2 2" xfId="2885"/>
    <cellStyle name="Accent4 2 2 2" xfId="2886"/>
    <cellStyle name="Accent4 2 3" xfId="2887"/>
    <cellStyle name="Accent4 2 3 2" xfId="2888"/>
    <cellStyle name="Accent4 2 4" xfId="2889"/>
    <cellStyle name="Accent4 2 4 2" xfId="2890"/>
    <cellStyle name="Accent4 2 5" xfId="2891"/>
    <cellStyle name="Accent4 2 5 2" xfId="2892"/>
    <cellStyle name="Accent4 2 6" xfId="2893"/>
    <cellStyle name="Accent4 2 6 2" xfId="2894"/>
    <cellStyle name="Accent4 2 7" xfId="2895"/>
    <cellStyle name="Accent4 2 7 2" xfId="2896"/>
    <cellStyle name="Accent4 2 8" xfId="2897"/>
    <cellStyle name="Accent4 2 8 2" xfId="2898"/>
    <cellStyle name="Accent4 2 9" xfId="2899"/>
    <cellStyle name="Accent4 2 9 2" xfId="2900"/>
    <cellStyle name="Accent4 20" xfId="2901"/>
    <cellStyle name="Accent4 20 2" xfId="2902"/>
    <cellStyle name="Accent4 21" xfId="2903"/>
    <cellStyle name="Accent4 21 2" xfId="2904"/>
    <cellStyle name="Accent4 22" xfId="2905"/>
    <cellStyle name="Accent4 22 2" xfId="2906"/>
    <cellStyle name="Accent4 23" xfId="2907"/>
    <cellStyle name="Accent4 23 2" xfId="2908"/>
    <cellStyle name="Accent4 24" xfId="2909"/>
    <cellStyle name="Accent4 24 2" xfId="2910"/>
    <cellStyle name="Accent4 25" xfId="2911"/>
    <cellStyle name="Accent4 25 2" xfId="2912"/>
    <cellStyle name="Accent4 26" xfId="2913"/>
    <cellStyle name="Accent4 26 2" xfId="2914"/>
    <cellStyle name="Accent4 27" xfId="2915"/>
    <cellStyle name="Accent4 27 2" xfId="2916"/>
    <cellStyle name="Accent4 28" xfId="2917"/>
    <cellStyle name="Accent4 28 2" xfId="2918"/>
    <cellStyle name="Accent4 29" xfId="2919"/>
    <cellStyle name="Accent4 29 2" xfId="2920"/>
    <cellStyle name="Accent4 3" xfId="2921"/>
    <cellStyle name="Accent4 3 2" xfId="2922"/>
    <cellStyle name="Accent4 3 2 2" xfId="2923"/>
    <cellStyle name="Accent4 3 2 3" xfId="2924"/>
    <cellStyle name="Accent4 3 2 4" xfId="2925"/>
    <cellStyle name="Accent4 3 3" xfId="2926"/>
    <cellStyle name="Accent4 3 4" xfId="2927"/>
    <cellStyle name="Accent4 3 5" xfId="2928"/>
    <cellStyle name="Accent4 30" xfId="2929"/>
    <cellStyle name="Accent4 30 2" xfId="2930"/>
    <cellStyle name="Accent4 31" xfId="2931"/>
    <cellStyle name="Accent4 31 2" xfId="2932"/>
    <cellStyle name="Accent4 32" xfId="2933"/>
    <cellStyle name="Accent4 32 2" xfId="2934"/>
    <cellStyle name="Accent4 33" xfId="2935"/>
    <cellStyle name="Accent4 33 2" xfId="2936"/>
    <cellStyle name="Accent4 34" xfId="2937"/>
    <cellStyle name="Accent4 34 2" xfId="2938"/>
    <cellStyle name="Accent4 35" xfId="2939"/>
    <cellStyle name="Accent4 35 2" xfId="2940"/>
    <cellStyle name="Accent4 36" xfId="2941"/>
    <cellStyle name="Accent4 36 2" xfId="2942"/>
    <cellStyle name="Accent4 37" xfId="2943"/>
    <cellStyle name="Accent4 37 2" xfId="2944"/>
    <cellStyle name="Accent4 38" xfId="2945"/>
    <cellStyle name="Accent4 38 2" xfId="2946"/>
    <cellStyle name="Accent4 39" xfId="2947"/>
    <cellStyle name="Accent4 39 2" xfId="2948"/>
    <cellStyle name="Accent4 4" xfId="2949"/>
    <cellStyle name="Accent4 4 2" xfId="2950"/>
    <cellStyle name="Accent4 4 2 2" xfId="2951"/>
    <cellStyle name="Accent4 4 3" xfId="2952"/>
    <cellStyle name="Accent4 40" xfId="2953"/>
    <cellStyle name="Accent4 40 2" xfId="2954"/>
    <cellStyle name="Accent4 41" xfId="2955"/>
    <cellStyle name="Accent4 41 2" xfId="2956"/>
    <cellStyle name="Accent4 42" xfId="2957"/>
    <cellStyle name="Accent4 42 2" xfId="2958"/>
    <cellStyle name="Accent4 43" xfId="2959"/>
    <cellStyle name="Accent4 43 2" xfId="2960"/>
    <cellStyle name="Accent4 44" xfId="2961"/>
    <cellStyle name="Accent4 44 2" xfId="2962"/>
    <cellStyle name="Accent4 5" xfId="2963"/>
    <cellStyle name="Accent4 5 2" xfId="2964"/>
    <cellStyle name="Accent4 5 2 2" xfId="2965"/>
    <cellStyle name="Accent4 5 3" xfId="2966"/>
    <cellStyle name="Accent4 6" xfId="2967"/>
    <cellStyle name="Accent4 6 2" xfId="2968"/>
    <cellStyle name="Accent4 6 2 2" xfId="2969"/>
    <cellStyle name="Accent4 6 3" xfId="2970"/>
    <cellStyle name="Accent4 7" xfId="2971"/>
    <cellStyle name="Accent4 7 2" xfId="2972"/>
    <cellStyle name="Accent4 8" xfId="2973"/>
    <cellStyle name="Accent4 8 2" xfId="2974"/>
    <cellStyle name="Accent4 9" xfId="2975"/>
    <cellStyle name="Accent4 9 2" xfId="2976"/>
    <cellStyle name="Accent5 10" xfId="2977"/>
    <cellStyle name="Accent5 10 2" xfId="2978"/>
    <cellStyle name="Accent5 11" xfId="2979"/>
    <cellStyle name="Accent5 11 2" xfId="2980"/>
    <cellStyle name="Accent5 12" xfId="2981"/>
    <cellStyle name="Accent5 12 2" xfId="2982"/>
    <cellStyle name="Accent5 13" xfId="2983"/>
    <cellStyle name="Accent5 13 2" xfId="2984"/>
    <cellStyle name="Accent5 14" xfId="2985"/>
    <cellStyle name="Accent5 14 2" xfId="2986"/>
    <cellStyle name="Accent5 15" xfId="2987"/>
    <cellStyle name="Accent5 15 2" xfId="2988"/>
    <cellStyle name="Accent5 16" xfId="2989"/>
    <cellStyle name="Accent5 16 2" xfId="2990"/>
    <cellStyle name="Accent5 17" xfId="2991"/>
    <cellStyle name="Accent5 17 2" xfId="2992"/>
    <cellStyle name="Accent5 18" xfId="2993"/>
    <cellStyle name="Accent5 18 2" xfId="2994"/>
    <cellStyle name="Accent5 19" xfId="2995"/>
    <cellStyle name="Accent5 19 2" xfId="2996"/>
    <cellStyle name="Accent5 2" xfId="2997"/>
    <cellStyle name="Accent5 2 10" xfId="2998"/>
    <cellStyle name="Accent5 2 10 2" xfId="2999"/>
    <cellStyle name="Accent5 2 11" xfId="3000"/>
    <cellStyle name="Accent5 2 2" xfId="3001"/>
    <cellStyle name="Accent5 2 2 2" xfId="3002"/>
    <cellStyle name="Accent5 2 3" xfId="3003"/>
    <cellStyle name="Accent5 2 3 2" xfId="3004"/>
    <cellStyle name="Accent5 2 4" xfId="3005"/>
    <cellStyle name="Accent5 2 4 2" xfId="3006"/>
    <cellStyle name="Accent5 2 5" xfId="3007"/>
    <cellStyle name="Accent5 2 5 2" xfId="3008"/>
    <cellStyle name="Accent5 2 6" xfId="3009"/>
    <cellStyle name="Accent5 2 6 2" xfId="3010"/>
    <cellStyle name="Accent5 2 7" xfId="3011"/>
    <cellStyle name="Accent5 2 7 2" xfId="3012"/>
    <cellStyle name="Accent5 2 8" xfId="3013"/>
    <cellStyle name="Accent5 2 8 2" xfId="3014"/>
    <cellStyle name="Accent5 2 9" xfId="3015"/>
    <cellStyle name="Accent5 2 9 2" xfId="3016"/>
    <cellStyle name="Accent5 20" xfId="3017"/>
    <cellStyle name="Accent5 20 2" xfId="3018"/>
    <cellStyle name="Accent5 21" xfId="3019"/>
    <cellStyle name="Accent5 21 2" xfId="3020"/>
    <cellStyle name="Accent5 22" xfId="3021"/>
    <cellStyle name="Accent5 22 2" xfId="3022"/>
    <cellStyle name="Accent5 23" xfId="3023"/>
    <cellStyle name="Accent5 23 2" xfId="3024"/>
    <cellStyle name="Accent5 24" xfId="3025"/>
    <cellStyle name="Accent5 24 2" xfId="3026"/>
    <cellStyle name="Accent5 25" xfId="3027"/>
    <cellStyle name="Accent5 25 2" xfId="3028"/>
    <cellStyle name="Accent5 26" xfId="3029"/>
    <cellStyle name="Accent5 26 2" xfId="3030"/>
    <cellStyle name="Accent5 27" xfId="3031"/>
    <cellStyle name="Accent5 27 2" xfId="3032"/>
    <cellStyle name="Accent5 28" xfId="3033"/>
    <cellStyle name="Accent5 28 2" xfId="3034"/>
    <cellStyle name="Accent5 29" xfId="3035"/>
    <cellStyle name="Accent5 29 2" xfId="3036"/>
    <cellStyle name="Accent5 3" xfId="3037"/>
    <cellStyle name="Accent5 3 2" xfId="3038"/>
    <cellStyle name="Accent5 3 3" xfId="3039"/>
    <cellStyle name="Accent5 30" xfId="3040"/>
    <cellStyle name="Accent5 30 2" xfId="3041"/>
    <cellStyle name="Accent5 31" xfId="3042"/>
    <cellStyle name="Accent5 31 2" xfId="3043"/>
    <cellStyle name="Accent5 32" xfId="3044"/>
    <cellStyle name="Accent5 32 2" xfId="3045"/>
    <cellStyle name="Accent5 33" xfId="3046"/>
    <cellStyle name="Accent5 33 2" xfId="3047"/>
    <cellStyle name="Accent5 34" xfId="3048"/>
    <cellStyle name="Accent5 34 2" xfId="3049"/>
    <cellStyle name="Accent5 35" xfId="3050"/>
    <cellStyle name="Accent5 35 2" xfId="3051"/>
    <cellStyle name="Accent5 36" xfId="3052"/>
    <cellStyle name="Accent5 36 2" xfId="3053"/>
    <cellStyle name="Accent5 37" xfId="3054"/>
    <cellStyle name="Accent5 37 2" xfId="3055"/>
    <cellStyle name="Accent5 38" xfId="3056"/>
    <cellStyle name="Accent5 38 2" xfId="3057"/>
    <cellStyle name="Accent5 39" xfId="3058"/>
    <cellStyle name="Accent5 39 2" xfId="3059"/>
    <cellStyle name="Accent5 4" xfId="3060"/>
    <cellStyle name="Accent5 4 2" xfId="3061"/>
    <cellStyle name="Accent5 4 2 2" xfId="3062"/>
    <cellStyle name="Accent5 4 3" xfId="3063"/>
    <cellStyle name="Accent5 40" xfId="3064"/>
    <cellStyle name="Accent5 40 2" xfId="3065"/>
    <cellStyle name="Accent5 41" xfId="3066"/>
    <cellStyle name="Accent5 41 2" xfId="3067"/>
    <cellStyle name="Accent5 42" xfId="3068"/>
    <cellStyle name="Accent5 42 2" xfId="3069"/>
    <cellStyle name="Accent5 43" xfId="3070"/>
    <cellStyle name="Accent5 43 2" xfId="3071"/>
    <cellStyle name="Accent5 44" xfId="3072"/>
    <cellStyle name="Accent5 45" xfId="3073"/>
    <cellStyle name="Accent5 5" xfId="3074"/>
    <cellStyle name="Accent5 5 2" xfId="3075"/>
    <cellStyle name="Accent5 5 2 2" xfId="3076"/>
    <cellStyle name="Accent5 5 3" xfId="3077"/>
    <cellStyle name="Accent5 6" xfId="3078"/>
    <cellStyle name="Accent5 6 2" xfId="3079"/>
    <cellStyle name="Accent5 6 2 2" xfId="3080"/>
    <cellStyle name="Accent5 6 3" xfId="3081"/>
    <cellStyle name="Accent5 7" xfId="3082"/>
    <cellStyle name="Accent5 7 2" xfId="3083"/>
    <cellStyle name="Accent5 8" xfId="3084"/>
    <cellStyle name="Accent5 8 2" xfId="3085"/>
    <cellStyle name="Accent5 9" xfId="3086"/>
    <cellStyle name="Accent5 9 2" xfId="3087"/>
    <cellStyle name="Accent6 10" xfId="3088"/>
    <cellStyle name="Accent6 10 2" xfId="3089"/>
    <cellStyle name="Accent6 11" xfId="3090"/>
    <cellStyle name="Accent6 11 2" xfId="3091"/>
    <cellStyle name="Accent6 12" xfId="3092"/>
    <cellStyle name="Accent6 12 2" xfId="3093"/>
    <cellStyle name="Accent6 13" xfId="3094"/>
    <cellStyle name="Accent6 13 2" xfId="3095"/>
    <cellStyle name="Accent6 14" xfId="3096"/>
    <cellStyle name="Accent6 14 2" xfId="3097"/>
    <cellStyle name="Accent6 15" xfId="3098"/>
    <cellStyle name="Accent6 15 2" xfId="3099"/>
    <cellStyle name="Accent6 16" xfId="3100"/>
    <cellStyle name="Accent6 16 2" xfId="3101"/>
    <cellStyle name="Accent6 17" xfId="3102"/>
    <cellStyle name="Accent6 17 2" xfId="3103"/>
    <cellStyle name="Accent6 18" xfId="3104"/>
    <cellStyle name="Accent6 18 2" xfId="3105"/>
    <cellStyle name="Accent6 19" xfId="3106"/>
    <cellStyle name="Accent6 19 2" xfId="3107"/>
    <cellStyle name="Accent6 2" xfId="3108"/>
    <cellStyle name="Accent6 2 10" xfId="3109"/>
    <cellStyle name="Accent6 2 10 2" xfId="3110"/>
    <cellStyle name="Accent6 2 11" xfId="3111"/>
    <cellStyle name="Accent6 2 11 2" xfId="3112"/>
    <cellStyle name="Accent6 2 12" xfId="3113"/>
    <cellStyle name="Accent6 2 2" xfId="3114"/>
    <cellStyle name="Accent6 2 2 2" xfId="3115"/>
    <cellStyle name="Accent6 2 3" xfId="3116"/>
    <cellStyle name="Accent6 2 3 2" xfId="3117"/>
    <cellStyle name="Accent6 2 4" xfId="3118"/>
    <cellStyle name="Accent6 2 4 2" xfId="3119"/>
    <cellStyle name="Accent6 2 5" xfId="3120"/>
    <cellStyle name="Accent6 2 5 2" xfId="3121"/>
    <cellStyle name="Accent6 2 6" xfId="3122"/>
    <cellStyle name="Accent6 2 6 2" xfId="3123"/>
    <cellStyle name="Accent6 2 7" xfId="3124"/>
    <cellStyle name="Accent6 2 7 2" xfId="3125"/>
    <cellStyle name="Accent6 2 8" xfId="3126"/>
    <cellStyle name="Accent6 2 8 2" xfId="3127"/>
    <cellStyle name="Accent6 2 9" xfId="3128"/>
    <cellStyle name="Accent6 2 9 2" xfId="3129"/>
    <cellStyle name="Accent6 20" xfId="3130"/>
    <cellStyle name="Accent6 20 2" xfId="3131"/>
    <cellStyle name="Accent6 21" xfId="3132"/>
    <cellStyle name="Accent6 21 2" xfId="3133"/>
    <cellStyle name="Accent6 22" xfId="3134"/>
    <cellStyle name="Accent6 22 2" xfId="3135"/>
    <cellStyle name="Accent6 23" xfId="3136"/>
    <cellStyle name="Accent6 23 2" xfId="3137"/>
    <cellStyle name="Accent6 24" xfId="3138"/>
    <cellStyle name="Accent6 24 2" xfId="3139"/>
    <cellStyle name="Accent6 25" xfId="3140"/>
    <cellStyle name="Accent6 25 2" xfId="3141"/>
    <cellStyle name="Accent6 26" xfId="3142"/>
    <cellStyle name="Accent6 26 2" xfId="3143"/>
    <cellStyle name="Accent6 27" xfId="3144"/>
    <cellStyle name="Accent6 27 2" xfId="3145"/>
    <cellStyle name="Accent6 28" xfId="3146"/>
    <cellStyle name="Accent6 28 2" xfId="3147"/>
    <cellStyle name="Accent6 29" xfId="3148"/>
    <cellStyle name="Accent6 29 2" xfId="3149"/>
    <cellStyle name="Accent6 3" xfId="3150"/>
    <cellStyle name="Accent6 3 2" xfId="3151"/>
    <cellStyle name="Accent6 3 2 2" xfId="3152"/>
    <cellStyle name="Accent6 3 2 3" xfId="3153"/>
    <cellStyle name="Accent6 3 2 4" xfId="3154"/>
    <cellStyle name="Accent6 3 3" xfId="3155"/>
    <cellStyle name="Accent6 3 4" xfId="3156"/>
    <cellStyle name="Accent6 3 5" xfId="3157"/>
    <cellStyle name="Accent6 30" xfId="3158"/>
    <cellStyle name="Accent6 30 2" xfId="3159"/>
    <cellStyle name="Accent6 31" xfId="3160"/>
    <cellStyle name="Accent6 31 2" xfId="3161"/>
    <cellStyle name="Accent6 32" xfId="3162"/>
    <cellStyle name="Accent6 32 2" xfId="3163"/>
    <cellStyle name="Accent6 33" xfId="3164"/>
    <cellStyle name="Accent6 33 2" xfId="3165"/>
    <cellStyle name="Accent6 34" xfId="3166"/>
    <cellStyle name="Accent6 34 2" xfId="3167"/>
    <cellStyle name="Accent6 35" xfId="3168"/>
    <cellStyle name="Accent6 35 2" xfId="3169"/>
    <cellStyle name="Accent6 36" xfId="3170"/>
    <cellStyle name="Accent6 36 2" xfId="3171"/>
    <cellStyle name="Accent6 37" xfId="3172"/>
    <cellStyle name="Accent6 37 2" xfId="3173"/>
    <cellStyle name="Accent6 38" xfId="3174"/>
    <cellStyle name="Accent6 38 2" xfId="3175"/>
    <cellStyle name="Accent6 39" xfId="3176"/>
    <cellStyle name="Accent6 39 2" xfId="3177"/>
    <cellStyle name="Accent6 4" xfId="3178"/>
    <cellStyle name="Accent6 4 2" xfId="3179"/>
    <cellStyle name="Accent6 4 2 2" xfId="3180"/>
    <cellStyle name="Accent6 4 3" xfId="3181"/>
    <cellStyle name="Accent6 40" xfId="3182"/>
    <cellStyle name="Accent6 40 2" xfId="3183"/>
    <cellStyle name="Accent6 41" xfId="3184"/>
    <cellStyle name="Accent6 41 2" xfId="3185"/>
    <cellStyle name="Accent6 42" xfId="3186"/>
    <cellStyle name="Accent6 42 2" xfId="3187"/>
    <cellStyle name="Accent6 43" xfId="3188"/>
    <cellStyle name="Accent6 43 2" xfId="3189"/>
    <cellStyle name="Accent6 44" xfId="3190"/>
    <cellStyle name="Accent6 44 2" xfId="3191"/>
    <cellStyle name="Accent6 5" xfId="3192"/>
    <cellStyle name="Accent6 5 2" xfId="3193"/>
    <cellStyle name="Accent6 5 2 2" xfId="3194"/>
    <cellStyle name="Accent6 5 3" xfId="3195"/>
    <cellStyle name="Accent6 6" xfId="3196"/>
    <cellStyle name="Accent6 6 2" xfId="3197"/>
    <cellStyle name="Accent6 6 2 2" xfId="3198"/>
    <cellStyle name="Accent6 6 3" xfId="3199"/>
    <cellStyle name="Accent6 7" xfId="3200"/>
    <cellStyle name="Accent6 7 2" xfId="3201"/>
    <cellStyle name="Accent6 8" xfId="3202"/>
    <cellStyle name="Accent6 8 2" xfId="3203"/>
    <cellStyle name="Accent6 9" xfId="3204"/>
    <cellStyle name="Accent6 9 2" xfId="3205"/>
    <cellStyle name="AggblueBoldCels" xfId="3206"/>
    <cellStyle name="AggblueCels" xfId="3207"/>
    <cellStyle name="AggBoldCells" xfId="3208"/>
    <cellStyle name="AggCels" xfId="3209"/>
    <cellStyle name="AggGreen" xfId="3210"/>
    <cellStyle name="AggGreen12" xfId="3211"/>
    <cellStyle name="AggOrange" xfId="3212"/>
    <cellStyle name="AggOrange9" xfId="3213"/>
    <cellStyle name="AggOrangeLB_2x" xfId="3214"/>
    <cellStyle name="AggOrangeLBorder" xfId="3215"/>
    <cellStyle name="AggOrangeRBorder" xfId="3216"/>
    <cellStyle name="Akzent1" xfId="3217"/>
    <cellStyle name="Akzent1 2" xfId="3218"/>
    <cellStyle name="Akzent2" xfId="3219"/>
    <cellStyle name="Akzent2 2" xfId="3220"/>
    <cellStyle name="Akzent3" xfId="3221"/>
    <cellStyle name="Akzent3 2" xfId="3222"/>
    <cellStyle name="Akzent4" xfId="3223"/>
    <cellStyle name="Akzent4 2" xfId="3224"/>
    <cellStyle name="Akzent5" xfId="3225"/>
    <cellStyle name="Akzent5 2" xfId="3226"/>
    <cellStyle name="Akzent6" xfId="3227"/>
    <cellStyle name="Akzent6 2" xfId="3228"/>
    <cellStyle name="Ausgabe" xfId="3229"/>
    <cellStyle name="Ausgabe 2" xfId="3230"/>
    <cellStyle name="Bad 10" xfId="3231"/>
    <cellStyle name="Bad 10 2" xfId="3232"/>
    <cellStyle name="Bad 11" xfId="3233"/>
    <cellStyle name="Bad 11 2" xfId="3234"/>
    <cellStyle name="Bad 12" xfId="3235"/>
    <cellStyle name="Bad 12 2" xfId="3236"/>
    <cellStyle name="Bad 13" xfId="3237"/>
    <cellStyle name="Bad 13 2" xfId="3238"/>
    <cellStyle name="Bad 14" xfId="3239"/>
    <cellStyle name="Bad 14 2" xfId="3240"/>
    <cellStyle name="Bad 15" xfId="3241"/>
    <cellStyle name="Bad 15 2" xfId="3242"/>
    <cellStyle name="Bad 16" xfId="3243"/>
    <cellStyle name="Bad 16 2" xfId="3244"/>
    <cellStyle name="Bad 17" xfId="3245"/>
    <cellStyle name="Bad 17 2" xfId="3246"/>
    <cellStyle name="Bad 18" xfId="3247"/>
    <cellStyle name="Bad 18 2" xfId="3248"/>
    <cellStyle name="Bad 19" xfId="3249"/>
    <cellStyle name="Bad 19 2" xfId="3250"/>
    <cellStyle name="Bad 2" xfId="3251"/>
    <cellStyle name="Bad 2 10" xfId="3252"/>
    <cellStyle name="Bad 2 10 2" xfId="3253"/>
    <cellStyle name="Bad 2 11" xfId="3254"/>
    <cellStyle name="Bad 2 11 2" xfId="3255"/>
    <cellStyle name="Bad 2 12" xfId="3256"/>
    <cellStyle name="Bad 2 2" xfId="3257"/>
    <cellStyle name="Bad 2 2 2" xfId="3258"/>
    <cellStyle name="Bad 2 3" xfId="3259"/>
    <cellStyle name="Bad 2 3 2" xfId="3260"/>
    <cellStyle name="Bad 2 4" xfId="3261"/>
    <cellStyle name="Bad 2 4 2" xfId="3262"/>
    <cellStyle name="Bad 2 5" xfId="3263"/>
    <cellStyle name="Bad 2 5 2" xfId="3264"/>
    <cellStyle name="Bad 2 6" xfId="3265"/>
    <cellStyle name="Bad 2 6 2" xfId="3266"/>
    <cellStyle name="Bad 2 7" xfId="3267"/>
    <cellStyle name="Bad 2 7 2" xfId="3268"/>
    <cellStyle name="Bad 2 8" xfId="3269"/>
    <cellStyle name="Bad 2 8 2" xfId="3270"/>
    <cellStyle name="Bad 2 9" xfId="3271"/>
    <cellStyle name="Bad 2 9 2" xfId="3272"/>
    <cellStyle name="Bad 20" xfId="3273"/>
    <cellStyle name="Bad 20 2" xfId="3274"/>
    <cellStyle name="Bad 21" xfId="3275"/>
    <cellStyle name="Bad 21 2" xfId="3276"/>
    <cellStyle name="Bad 22" xfId="3277"/>
    <cellStyle name="Bad 22 2" xfId="3278"/>
    <cellStyle name="Bad 23" xfId="3279"/>
    <cellStyle name="Bad 23 2" xfId="3280"/>
    <cellStyle name="Bad 24" xfId="3281"/>
    <cellStyle name="Bad 24 2" xfId="3282"/>
    <cellStyle name="Bad 25" xfId="3283"/>
    <cellStyle name="Bad 25 2" xfId="3284"/>
    <cellStyle name="Bad 26" xfId="3285"/>
    <cellStyle name="Bad 26 2" xfId="3286"/>
    <cellStyle name="Bad 27" xfId="3287"/>
    <cellStyle name="Bad 27 2" xfId="3288"/>
    <cellStyle name="Bad 28" xfId="3289"/>
    <cellStyle name="Bad 28 2" xfId="3290"/>
    <cellStyle name="Bad 29" xfId="3291"/>
    <cellStyle name="Bad 29 2" xfId="3292"/>
    <cellStyle name="Bad 3" xfId="3293"/>
    <cellStyle name="Bad 3 2" xfId="3294"/>
    <cellStyle name="Bad 3 2 2" xfId="3295"/>
    <cellStyle name="Bad 3 2 3" xfId="3296"/>
    <cellStyle name="Bad 3 2 4" xfId="3297"/>
    <cellStyle name="Bad 3 3" xfId="3298"/>
    <cellStyle name="Bad 3 4" xfId="3299"/>
    <cellStyle name="Bad 3 5" xfId="3300"/>
    <cellStyle name="Bad 30" xfId="3301"/>
    <cellStyle name="Bad 30 2" xfId="3302"/>
    <cellStyle name="Bad 31" xfId="3303"/>
    <cellStyle name="Bad 31 2" xfId="3304"/>
    <cellStyle name="Bad 32" xfId="3305"/>
    <cellStyle name="Bad 32 2" xfId="3306"/>
    <cellStyle name="Bad 33" xfId="3307"/>
    <cellStyle name="Bad 33 2" xfId="3308"/>
    <cellStyle name="Bad 34" xfId="3309"/>
    <cellStyle name="Bad 34 2" xfId="3310"/>
    <cellStyle name="Bad 35" xfId="3311"/>
    <cellStyle name="Bad 35 2" xfId="3312"/>
    <cellStyle name="Bad 36" xfId="3313"/>
    <cellStyle name="Bad 36 2" xfId="3314"/>
    <cellStyle name="Bad 37" xfId="3315"/>
    <cellStyle name="Bad 37 2" xfId="3316"/>
    <cellStyle name="Bad 38" xfId="3317"/>
    <cellStyle name="Bad 38 2" xfId="3318"/>
    <cellStyle name="Bad 39" xfId="3319"/>
    <cellStyle name="Bad 39 2" xfId="3320"/>
    <cellStyle name="Bad 4" xfId="3321"/>
    <cellStyle name="Bad 4 2" xfId="3322"/>
    <cellStyle name="Bad 4 2 2" xfId="3323"/>
    <cellStyle name="Bad 4 3" xfId="3324"/>
    <cellStyle name="Bad 40" xfId="3325"/>
    <cellStyle name="Bad 40 2" xfId="3326"/>
    <cellStyle name="Bad 41" xfId="3327"/>
    <cellStyle name="Bad 41 2" xfId="3328"/>
    <cellStyle name="Bad 42" xfId="3329"/>
    <cellStyle name="Bad 42 2" xfId="3330"/>
    <cellStyle name="Bad 43" xfId="3331"/>
    <cellStyle name="Bad 43 2" xfId="3332"/>
    <cellStyle name="Bad 44" xfId="3333"/>
    <cellStyle name="Bad 44 2" xfId="3334"/>
    <cellStyle name="Bad 45" xfId="3335"/>
    <cellStyle name="Bad 46" xfId="3336"/>
    <cellStyle name="Bad 5" xfId="3337"/>
    <cellStyle name="Bad 5 2" xfId="3338"/>
    <cellStyle name="Bad 5 2 2" xfId="3339"/>
    <cellStyle name="Bad 5 3" xfId="3340"/>
    <cellStyle name="Bad 6" xfId="3341"/>
    <cellStyle name="Bad 6 2" xfId="3342"/>
    <cellStyle name="Bad 6 2 2" xfId="3343"/>
    <cellStyle name="Bad 6 3" xfId="3344"/>
    <cellStyle name="Bad 7" xfId="3345"/>
    <cellStyle name="Bad 7 2" xfId="3346"/>
    <cellStyle name="Bad 8" xfId="3347"/>
    <cellStyle name="Bad 8 2" xfId="3348"/>
    <cellStyle name="Bad 9" xfId="3349"/>
    <cellStyle name="Bad 9 2" xfId="3350"/>
    <cellStyle name="Berechnung" xfId="3351"/>
    <cellStyle name="Berechnung 2" xfId="3352"/>
    <cellStyle name="Bold GHG Numbers (0.00)" xfId="3353"/>
    <cellStyle name="Calculation 10" xfId="3354"/>
    <cellStyle name="Calculation 10 2" xfId="3355"/>
    <cellStyle name="Calculation 11" xfId="3356"/>
    <cellStyle name="Calculation 11 2" xfId="3357"/>
    <cellStyle name="Calculation 12" xfId="3358"/>
    <cellStyle name="Calculation 12 2" xfId="3359"/>
    <cellStyle name="Calculation 13" xfId="3360"/>
    <cellStyle name="Calculation 13 2" xfId="3361"/>
    <cellStyle name="Calculation 14" xfId="3362"/>
    <cellStyle name="Calculation 14 2" xfId="3363"/>
    <cellStyle name="Calculation 15" xfId="3364"/>
    <cellStyle name="Calculation 15 2" xfId="3365"/>
    <cellStyle name="Calculation 16" xfId="3366"/>
    <cellStyle name="Calculation 16 2" xfId="3367"/>
    <cellStyle name="Calculation 17" xfId="3368"/>
    <cellStyle name="Calculation 17 2" xfId="3369"/>
    <cellStyle name="Calculation 18" xfId="3370"/>
    <cellStyle name="Calculation 18 2" xfId="3371"/>
    <cellStyle name="Calculation 19" xfId="3372"/>
    <cellStyle name="Calculation 19 2" xfId="3373"/>
    <cellStyle name="Calculation 2" xfId="3374"/>
    <cellStyle name="Calculation 2 10" xfId="3375"/>
    <cellStyle name="Calculation 2 10 2" xfId="3376"/>
    <cellStyle name="Calculation 2 11" xfId="3377"/>
    <cellStyle name="Calculation 2 11 2" xfId="3378"/>
    <cellStyle name="Calculation 2 12" xfId="3379"/>
    <cellStyle name="Calculation 2 2" xfId="3380"/>
    <cellStyle name="Calculation 2 2 2" xfId="3381"/>
    <cellStyle name="Calculation 2 2 3" xfId="3382"/>
    <cellStyle name="Calculation 2 3" xfId="3383"/>
    <cellStyle name="Calculation 2 3 2" xfId="3384"/>
    <cellStyle name="Calculation 2 4" xfId="3385"/>
    <cellStyle name="Calculation 2 4 2" xfId="3386"/>
    <cellStyle name="Calculation 2 5" xfId="3387"/>
    <cellStyle name="Calculation 2 5 2" xfId="3388"/>
    <cellStyle name="Calculation 2 6" xfId="3389"/>
    <cellStyle name="Calculation 2 6 2" xfId="3390"/>
    <cellStyle name="Calculation 2 7" xfId="3391"/>
    <cellStyle name="Calculation 2 7 2" xfId="3392"/>
    <cellStyle name="Calculation 2 8" xfId="3393"/>
    <cellStyle name="Calculation 2 8 2" xfId="3394"/>
    <cellStyle name="Calculation 2 9" xfId="3395"/>
    <cellStyle name="Calculation 2 9 2" xfId="3396"/>
    <cellStyle name="Calculation 20" xfId="3397"/>
    <cellStyle name="Calculation 20 2" xfId="3398"/>
    <cellStyle name="Calculation 21" xfId="3399"/>
    <cellStyle name="Calculation 21 2" xfId="3400"/>
    <cellStyle name="Calculation 22" xfId="3401"/>
    <cellStyle name="Calculation 22 2" xfId="3402"/>
    <cellStyle name="Calculation 23" xfId="3403"/>
    <cellStyle name="Calculation 23 2" xfId="3404"/>
    <cellStyle name="Calculation 24" xfId="3405"/>
    <cellStyle name="Calculation 24 2" xfId="3406"/>
    <cellStyle name="Calculation 25" xfId="3407"/>
    <cellStyle name="Calculation 25 2" xfId="3408"/>
    <cellStyle name="Calculation 26" xfId="3409"/>
    <cellStyle name="Calculation 26 2" xfId="3410"/>
    <cellStyle name="Calculation 27" xfId="3411"/>
    <cellStyle name="Calculation 27 2" xfId="3412"/>
    <cellStyle name="Calculation 28" xfId="3413"/>
    <cellStyle name="Calculation 28 2" xfId="3414"/>
    <cellStyle name="Calculation 29" xfId="3415"/>
    <cellStyle name="Calculation 29 2" xfId="3416"/>
    <cellStyle name="Calculation 3" xfId="3417"/>
    <cellStyle name="Calculation 3 2" xfId="3418"/>
    <cellStyle name="Calculation 3 2 2" xfId="3419"/>
    <cellStyle name="Calculation 3 2 3" xfId="3420"/>
    <cellStyle name="Calculation 3 2 4" xfId="3421"/>
    <cellStyle name="Calculation 3 3" xfId="3422"/>
    <cellStyle name="Calculation 3 4" xfId="3423"/>
    <cellStyle name="Calculation 3 5" xfId="3424"/>
    <cellStyle name="Calculation 30" xfId="3425"/>
    <cellStyle name="Calculation 30 2" xfId="3426"/>
    <cellStyle name="Calculation 31" xfId="3427"/>
    <cellStyle name="Calculation 31 2" xfId="3428"/>
    <cellStyle name="Calculation 32" xfId="3429"/>
    <cellStyle name="Calculation 32 2" xfId="3430"/>
    <cellStyle name="Calculation 33" xfId="3431"/>
    <cellStyle name="Calculation 33 2" xfId="3432"/>
    <cellStyle name="Calculation 34" xfId="3433"/>
    <cellStyle name="Calculation 34 2" xfId="3434"/>
    <cellStyle name="Calculation 35" xfId="3435"/>
    <cellStyle name="Calculation 35 2" xfId="3436"/>
    <cellStyle name="Calculation 36" xfId="3437"/>
    <cellStyle name="Calculation 36 2" xfId="3438"/>
    <cellStyle name="Calculation 37" xfId="3439"/>
    <cellStyle name="Calculation 37 2" xfId="3440"/>
    <cellStyle name="Calculation 38" xfId="3441"/>
    <cellStyle name="Calculation 38 2" xfId="3442"/>
    <cellStyle name="Calculation 39" xfId="3443"/>
    <cellStyle name="Calculation 39 2" xfId="3444"/>
    <cellStyle name="Calculation 4" xfId="3445"/>
    <cellStyle name="Calculation 4 2" xfId="3446"/>
    <cellStyle name="Calculation 4 2 2" xfId="3447"/>
    <cellStyle name="Calculation 4 3" xfId="3448"/>
    <cellStyle name="Calculation 40" xfId="3449"/>
    <cellStyle name="Calculation 40 2" xfId="3450"/>
    <cellStyle name="Calculation 41" xfId="3451"/>
    <cellStyle name="Calculation 41 2" xfId="3452"/>
    <cellStyle name="Calculation 42" xfId="3453"/>
    <cellStyle name="Calculation 42 2" xfId="3454"/>
    <cellStyle name="Calculation 43" xfId="3455"/>
    <cellStyle name="Calculation 43 2" xfId="3456"/>
    <cellStyle name="Calculation 44" xfId="3457"/>
    <cellStyle name="Calculation 44 2" xfId="3458"/>
    <cellStyle name="Calculation 5" xfId="3459"/>
    <cellStyle name="Calculation 5 2" xfId="3460"/>
    <cellStyle name="Calculation 5 2 2" xfId="3461"/>
    <cellStyle name="Calculation 5 3" xfId="3462"/>
    <cellStyle name="Calculation 6" xfId="3463"/>
    <cellStyle name="Calculation 6 2" xfId="3464"/>
    <cellStyle name="Calculation 6 2 2" xfId="3465"/>
    <cellStyle name="Calculation 6 3" xfId="3466"/>
    <cellStyle name="Calculation 7" xfId="3467"/>
    <cellStyle name="Calculation 7 2" xfId="3468"/>
    <cellStyle name="Calculation 8" xfId="3469"/>
    <cellStyle name="Calculation 8 2" xfId="3470"/>
    <cellStyle name="Calculation 9" xfId="3471"/>
    <cellStyle name="Calculation 9 2" xfId="3472"/>
    <cellStyle name="Check Cell 10" xfId="3473"/>
    <cellStyle name="Check Cell 10 2" xfId="3474"/>
    <cellStyle name="Check Cell 11" xfId="3475"/>
    <cellStyle name="Check Cell 11 2" xfId="3476"/>
    <cellStyle name="Check Cell 12" xfId="3477"/>
    <cellStyle name="Check Cell 12 2" xfId="3478"/>
    <cellStyle name="Check Cell 13" xfId="3479"/>
    <cellStyle name="Check Cell 13 2" xfId="3480"/>
    <cellStyle name="Check Cell 14" xfId="3481"/>
    <cellStyle name="Check Cell 14 2" xfId="3482"/>
    <cellStyle name="Check Cell 15" xfId="3483"/>
    <cellStyle name="Check Cell 15 2" xfId="3484"/>
    <cellStyle name="Check Cell 16" xfId="3485"/>
    <cellStyle name="Check Cell 16 2" xfId="3486"/>
    <cellStyle name="Check Cell 17" xfId="3487"/>
    <cellStyle name="Check Cell 17 2" xfId="3488"/>
    <cellStyle name="Check Cell 18" xfId="3489"/>
    <cellStyle name="Check Cell 18 2" xfId="3490"/>
    <cellStyle name="Check Cell 19" xfId="3491"/>
    <cellStyle name="Check Cell 19 2" xfId="3492"/>
    <cellStyle name="Check Cell 2" xfId="3493"/>
    <cellStyle name="Check Cell 2 10" xfId="3494"/>
    <cellStyle name="Check Cell 2 10 2" xfId="3495"/>
    <cellStyle name="Check Cell 2 11" xfId="3496"/>
    <cellStyle name="Check Cell 2 2" xfId="3497"/>
    <cellStyle name="Check Cell 2 2 2" xfId="3498"/>
    <cellStyle name="Check Cell 2 3" xfId="3499"/>
    <cellStyle name="Check Cell 2 3 2" xfId="3500"/>
    <cellStyle name="Check Cell 2 4" xfId="3501"/>
    <cellStyle name="Check Cell 2 4 2" xfId="3502"/>
    <cellStyle name="Check Cell 2 5" xfId="3503"/>
    <cellStyle name="Check Cell 2 5 2" xfId="3504"/>
    <cellStyle name="Check Cell 2 6" xfId="3505"/>
    <cellStyle name="Check Cell 2 6 2" xfId="3506"/>
    <cellStyle name="Check Cell 2 7" xfId="3507"/>
    <cellStyle name="Check Cell 2 7 2" xfId="3508"/>
    <cellStyle name="Check Cell 2 8" xfId="3509"/>
    <cellStyle name="Check Cell 2 8 2" xfId="3510"/>
    <cellStyle name="Check Cell 2 9" xfId="3511"/>
    <cellStyle name="Check Cell 2 9 2" xfId="3512"/>
    <cellStyle name="Check Cell 20" xfId="3513"/>
    <cellStyle name="Check Cell 20 2" xfId="3514"/>
    <cellStyle name="Check Cell 21" xfId="3515"/>
    <cellStyle name="Check Cell 21 2" xfId="3516"/>
    <cellStyle name="Check Cell 22" xfId="3517"/>
    <cellStyle name="Check Cell 22 2" xfId="3518"/>
    <cellStyle name="Check Cell 23" xfId="3519"/>
    <cellStyle name="Check Cell 23 2" xfId="3520"/>
    <cellStyle name="Check Cell 24" xfId="3521"/>
    <cellStyle name="Check Cell 24 2" xfId="3522"/>
    <cellStyle name="Check Cell 25" xfId="3523"/>
    <cellStyle name="Check Cell 25 2" xfId="3524"/>
    <cellStyle name="Check Cell 26" xfId="3525"/>
    <cellStyle name="Check Cell 26 2" xfId="3526"/>
    <cellStyle name="Check Cell 27" xfId="3527"/>
    <cellStyle name="Check Cell 27 2" xfId="3528"/>
    <cellStyle name="Check Cell 28" xfId="3529"/>
    <cellStyle name="Check Cell 28 2" xfId="3530"/>
    <cellStyle name="Check Cell 29" xfId="3531"/>
    <cellStyle name="Check Cell 29 2" xfId="3532"/>
    <cellStyle name="Check Cell 3" xfId="3533"/>
    <cellStyle name="Check Cell 3 2" xfId="3534"/>
    <cellStyle name="Check Cell 3 3" xfId="3535"/>
    <cellStyle name="Check Cell 30" xfId="3536"/>
    <cellStyle name="Check Cell 30 2" xfId="3537"/>
    <cellStyle name="Check Cell 31" xfId="3538"/>
    <cellStyle name="Check Cell 31 2" xfId="3539"/>
    <cellStyle name="Check Cell 32" xfId="3540"/>
    <cellStyle name="Check Cell 32 2" xfId="3541"/>
    <cellStyle name="Check Cell 33" xfId="3542"/>
    <cellStyle name="Check Cell 33 2" xfId="3543"/>
    <cellStyle name="Check Cell 34" xfId="3544"/>
    <cellStyle name="Check Cell 34 2" xfId="3545"/>
    <cellStyle name="Check Cell 35" xfId="3546"/>
    <cellStyle name="Check Cell 35 2" xfId="3547"/>
    <cellStyle name="Check Cell 36" xfId="3548"/>
    <cellStyle name="Check Cell 36 2" xfId="3549"/>
    <cellStyle name="Check Cell 37" xfId="3550"/>
    <cellStyle name="Check Cell 37 2" xfId="3551"/>
    <cellStyle name="Check Cell 38" xfId="3552"/>
    <cellStyle name="Check Cell 38 2" xfId="3553"/>
    <cellStyle name="Check Cell 39" xfId="3554"/>
    <cellStyle name="Check Cell 39 2" xfId="3555"/>
    <cellStyle name="Check Cell 4" xfId="3556"/>
    <cellStyle name="Check Cell 4 2" xfId="3557"/>
    <cellStyle name="Check Cell 4 2 2" xfId="3558"/>
    <cellStyle name="Check Cell 4 3" xfId="3559"/>
    <cellStyle name="Check Cell 40" xfId="3560"/>
    <cellStyle name="Check Cell 40 2" xfId="3561"/>
    <cellStyle name="Check Cell 41" xfId="3562"/>
    <cellStyle name="Check Cell 41 2" xfId="3563"/>
    <cellStyle name="Check Cell 42" xfId="3564"/>
    <cellStyle name="Check Cell 42 2" xfId="3565"/>
    <cellStyle name="Check Cell 43" xfId="3566"/>
    <cellStyle name="Check Cell 43 2" xfId="3567"/>
    <cellStyle name="Check Cell 44" xfId="3568"/>
    <cellStyle name="Check Cell 44 2" xfId="3569"/>
    <cellStyle name="Check Cell 5" xfId="3570"/>
    <cellStyle name="Check Cell 5 2" xfId="3571"/>
    <cellStyle name="Check Cell 5 2 2" xfId="3572"/>
    <cellStyle name="Check Cell 5 3" xfId="3573"/>
    <cellStyle name="Check Cell 6" xfId="3574"/>
    <cellStyle name="Check Cell 6 2" xfId="3575"/>
    <cellStyle name="Check Cell 6 2 2" xfId="3576"/>
    <cellStyle name="Check Cell 6 3" xfId="3577"/>
    <cellStyle name="Check Cell 7" xfId="3578"/>
    <cellStyle name="Check Cell 7 2" xfId="3579"/>
    <cellStyle name="Check Cell 8" xfId="3580"/>
    <cellStyle name="Check Cell 8 2" xfId="3581"/>
    <cellStyle name="Check Cell 9" xfId="3582"/>
    <cellStyle name="Check Cell 9 2" xfId="3583"/>
    <cellStyle name="coin" xfId="3584"/>
    <cellStyle name="Comma [0] 2 10" xfId="3585"/>
    <cellStyle name="Comma [0] 2 10 2" xfId="3586"/>
    <cellStyle name="Comma [0] 2 10 3" xfId="3587"/>
    <cellStyle name="Comma [0] 2 10 4" xfId="3588"/>
    <cellStyle name="Comma [0] 2 10 5" xfId="3589"/>
    <cellStyle name="Comma [0] 2 2" xfId="3590"/>
    <cellStyle name="Comma [0] 2 2 2" xfId="3591"/>
    <cellStyle name="Comma [0] 2 2 3" xfId="3592"/>
    <cellStyle name="Comma [0] 2 2 4" xfId="3593"/>
    <cellStyle name="Comma [0] 2 2 5" xfId="3594"/>
    <cellStyle name="Comma [0] 2 3" xfId="3595"/>
    <cellStyle name="Comma [0] 2 3 2" xfId="3596"/>
    <cellStyle name="Comma [0] 2 3 3" xfId="3597"/>
    <cellStyle name="Comma [0] 2 3 4" xfId="3598"/>
    <cellStyle name="Comma [0] 2 3 5" xfId="3599"/>
    <cellStyle name="Comma [0] 2 4" xfId="3600"/>
    <cellStyle name="Comma [0] 2 4 2" xfId="3601"/>
    <cellStyle name="Comma [0] 2 4 3" xfId="3602"/>
    <cellStyle name="Comma [0] 2 4 4" xfId="3603"/>
    <cellStyle name="Comma [0] 2 4 5" xfId="3604"/>
    <cellStyle name="Comma [0] 2 5" xfId="3605"/>
    <cellStyle name="Comma [0] 2 5 2" xfId="3606"/>
    <cellStyle name="Comma [0] 2 5 3" xfId="3607"/>
    <cellStyle name="Comma [0] 2 5 4" xfId="3608"/>
    <cellStyle name="Comma [0] 2 5 5" xfId="3609"/>
    <cellStyle name="Comma [0] 2 6" xfId="3610"/>
    <cellStyle name="Comma [0] 2 6 2" xfId="3611"/>
    <cellStyle name="Comma [0] 2 6 3" xfId="3612"/>
    <cellStyle name="Comma [0] 2 6 4" xfId="3613"/>
    <cellStyle name="Comma [0] 2 6 5" xfId="3614"/>
    <cellStyle name="Comma [0] 2 7" xfId="3615"/>
    <cellStyle name="Comma [0] 2 7 2" xfId="3616"/>
    <cellStyle name="Comma [0] 2 7 3" xfId="3617"/>
    <cellStyle name="Comma [0] 2 7 4" xfId="3618"/>
    <cellStyle name="Comma [0] 2 7 5" xfId="3619"/>
    <cellStyle name="Comma [0] 2 8" xfId="3620"/>
    <cellStyle name="Comma [0] 2 8 2" xfId="3621"/>
    <cellStyle name="Comma [0] 2 8 3" xfId="3622"/>
    <cellStyle name="Comma [0] 2 8 4" xfId="3623"/>
    <cellStyle name="Comma [0] 2 8 5" xfId="3624"/>
    <cellStyle name="Comma [0] 2 9" xfId="3625"/>
    <cellStyle name="Comma [0] 2 9 2" xfId="3626"/>
    <cellStyle name="Comma [0] 2 9 3" xfId="3627"/>
    <cellStyle name="Comma [0] 2 9 4" xfId="3628"/>
    <cellStyle name="Comma [0] 2 9 5" xfId="3629"/>
    <cellStyle name="Comma 10" xfId="3630"/>
    <cellStyle name="Comma 10 10" xfId="3631"/>
    <cellStyle name="Comma 10 10 2" xfId="3632"/>
    <cellStyle name="Comma 10 10 2 2" xfId="3633"/>
    <cellStyle name="Comma 10 10 3" xfId="3634"/>
    <cellStyle name="Comma 10 10 4" xfId="3635"/>
    <cellStyle name="Comma 10 11" xfId="3636"/>
    <cellStyle name="Comma 10 11 2" xfId="3637"/>
    <cellStyle name="Comma 10 11 3" xfId="3638"/>
    <cellStyle name="Comma 10 2" xfId="3639"/>
    <cellStyle name="Comma 10 2 10" xfId="3640"/>
    <cellStyle name="Comma 10 2 10 2" xfId="3641"/>
    <cellStyle name="Comma 10 2 10 3" xfId="3642"/>
    <cellStyle name="Comma 10 2 10 4" xfId="3643"/>
    <cellStyle name="Comma 10 2 10 5" xfId="3644"/>
    <cellStyle name="Comma 10 2 11" xfId="3645"/>
    <cellStyle name="Comma 10 2 11 2" xfId="3646"/>
    <cellStyle name="Comma 10 2 11 3" xfId="3647"/>
    <cellStyle name="Comma 10 2 11 4" xfId="3648"/>
    <cellStyle name="Comma 10 2 11 5" xfId="3649"/>
    <cellStyle name="Comma 10 2 12" xfId="3650"/>
    <cellStyle name="Comma 10 2 12 2" xfId="3651"/>
    <cellStyle name="Comma 10 2 12 3" xfId="3652"/>
    <cellStyle name="Comma 10 2 12 4" xfId="3653"/>
    <cellStyle name="Comma 10 2 12 5" xfId="3654"/>
    <cellStyle name="Comma 10 2 13" xfId="3655"/>
    <cellStyle name="Comma 10 2 13 2" xfId="3656"/>
    <cellStyle name="Comma 10 2 13 3" xfId="3657"/>
    <cellStyle name="Comma 10 2 13 4" xfId="3658"/>
    <cellStyle name="Comma 10 2 13 5" xfId="3659"/>
    <cellStyle name="Comma 10 2 14" xfId="3660"/>
    <cellStyle name="Comma 10 2 14 2" xfId="3661"/>
    <cellStyle name="Comma 10 2 14 3" xfId="3662"/>
    <cellStyle name="Comma 10 2 14 4" xfId="3663"/>
    <cellStyle name="Comma 10 2 14 5" xfId="3664"/>
    <cellStyle name="Comma 10 2 15" xfId="3665"/>
    <cellStyle name="Comma 10 2 15 2" xfId="3666"/>
    <cellStyle name="Comma 10 2 15 3" xfId="3667"/>
    <cellStyle name="Comma 10 2 15 4" xfId="3668"/>
    <cellStyle name="Comma 10 2 15 5" xfId="3669"/>
    <cellStyle name="Comma 10 2 16" xfId="3670"/>
    <cellStyle name="Comma 10 2 16 2" xfId="3671"/>
    <cellStyle name="Comma 10 2 16 3" xfId="3672"/>
    <cellStyle name="Comma 10 2 16 4" xfId="3673"/>
    <cellStyle name="Comma 10 2 16 5" xfId="3674"/>
    <cellStyle name="Comma 10 2 17" xfId="3675"/>
    <cellStyle name="Comma 10 2 17 2" xfId="3676"/>
    <cellStyle name="Comma 10 2 17 3" xfId="3677"/>
    <cellStyle name="Comma 10 2 17 4" xfId="3678"/>
    <cellStyle name="Comma 10 2 17 5" xfId="3679"/>
    <cellStyle name="Comma 10 2 18" xfId="3680"/>
    <cellStyle name="Comma 10 2 19" xfId="3681"/>
    <cellStyle name="Comma 10 2 2" xfId="3682"/>
    <cellStyle name="Comma 10 2 2 2" xfId="3683"/>
    <cellStyle name="Comma 10 2 2 3" xfId="3684"/>
    <cellStyle name="Comma 10 2 2 4" xfId="3685"/>
    <cellStyle name="Comma 10 2 2 5" xfId="3686"/>
    <cellStyle name="Comma 10 2 20" xfId="3687"/>
    <cellStyle name="Comma 10 2 21" xfId="3688"/>
    <cellStyle name="Comma 10 2 3" xfId="3689"/>
    <cellStyle name="Comma 10 2 3 2" xfId="3690"/>
    <cellStyle name="Comma 10 2 3 3" xfId="3691"/>
    <cellStyle name="Comma 10 2 3 4" xfId="3692"/>
    <cellStyle name="Comma 10 2 3 5" xfId="3693"/>
    <cellStyle name="Comma 10 2 4" xfId="3694"/>
    <cellStyle name="Comma 10 2 4 2" xfId="3695"/>
    <cellStyle name="Comma 10 2 4 3" xfId="3696"/>
    <cellStyle name="Comma 10 2 4 4" xfId="3697"/>
    <cellStyle name="Comma 10 2 4 5" xfId="3698"/>
    <cellStyle name="Comma 10 2 5" xfId="3699"/>
    <cellStyle name="Comma 10 2 5 2" xfId="3700"/>
    <cellStyle name="Comma 10 2 5 3" xfId="3701"/>
    <cellStyle name="Comma 10 2 5 4" xfId="3702"/>
    <cellStyle name="Comma 10 2 5 5" xfId="3703"/>
    <cellStyle name="Comma 10 2 6" xfId="3704"/>
    <cellStyle name="Comma 10 2 6 2" xfId="3705"/>
    <cellStyle name="Comma 10 2 6 3" xfId="3706"/>
    <cellStyle name="Comma 10 2 6 4" xfId="3707"/>
    <cellStyle name="Comma 10 2 6 5" xfId="3708"/>
    <cellStyle name="Comma 10 2 7" xfId="3709"/>
    <cellStyle name="Comma 10 2 7 2" xfId="3710"/>
    <cellStyle name="Comma 10 2 7 3" xfId="3711"/>
    <cellStyle name="Comma 10 2 7 4" xfId="3712"/>
    <cellStyle name="Comma 10 2 7 5" xfId="3713"/>
    <cellStyle name="Comma 10 2 8" xfId="3714"/>
    <cellStyle name="Comma 10 2 8 2" xfId="3715"/>
    <cellStyle name="Comma 10 2 8 3" xfId="3716"/>
    <cellStyle name="Comma 10 2 8 4" xfId="3717"/>
    <cellStyle name="Comma 10 2 8 5" xfId="3718"/>
    <cellStyle name="Comma 10 2 9" xfId="3719"/>
    <cellStyle name="Comma 10 2 9 2" xfId="3720"/>
    <cellStyle name="Comma 10 2 9 3" xfId="3721"/>
    <cellStyle name="Comma 10 2 9 4" xfId="3722"/>
    <cellStyle name="Comma 10 2 9 5" xfId="3723"/>
    <cellStyle name="Comma 10 3" xfId="3724"/>
    <cellStyle name="Comma 10 3 10" xfId="3725"/>
    <cellStyle name="Comma 10 3 10 2" xfId="3726"/>
    <cellStyle name="Comma 10 3 10 3" xfId="3727"/>
    <cellStyle name="Comma 10 3 10 4" xfId="3728"/>
    <cellStyle name="Comma 10 3 10 5" xfId="3729"/>
    <cellStyle name="Comma 10 3 11" xfId="3730"/>
    <cellStyle name="Comma 10 3 11 2" xfId="3731"/>
    <cellStyle name="Comma 10 3 11 3" xfId="3732"/>
    <cellStyle name="Comma 10 3 11 4" xfId="3733"/>
    <cellStyle name="Comma 10 3 11 5" xfId="3734"/>
    <cellStyle name="Comma 10 3 12" xfId="3735"/>
    <cellStyle name="Comma 10 3 12 2" xfId="3736"/>
    <cellStyle name="Comma 10 3 12 3" xfId="3737"/>
    <cellStyle name="Comma 10 3 12 4" xfId="3738"/>
    <cellStyle name="Comma 10 3 12 5" xfId="3739"/>
    <cellStyle name="Comma 10 3 13" xfId="3740"/>
    <cellStyle name="Comma 10 3 13 2" xfId="3741"/>
    <cellStyle name="Comma 10 3 13 3" xfId="3742"/>
    <cellStyle name="Comma 10 3 13 4" xfId="3743"/>
    <cellStyle name="Comma 10 3 13 5" xfId="3744"/>
    <cellStyle name="Comma 10 3 14" xfId="3745"/>
    <cellStyle name="Comma 10 3 14 2" xfId="3746"/>
    <cellStyle name="Comma 10 3 14 3" xfId="3747"/>
    <cellStyle name="Comma 10 3 14 4" xfId="3748"/>
    <cellStyle name="Comma 10 3 14 5" xfId="3749"/>
    <cellStyle name="Comma 10 3 15" xfId="3750"/>
    <cellStyle name="Comma 10 3 15 2" xfId="3751"/>
    <cellStyle name="Comma 10 3 15 3" xfId="3752"/>
    <cellStyle name="Comma 10 3 15 4" xfId="3753"/>
    <cellStyle name="Comma 10 3 15 5" xfId="3754"/>
    <cellStyle name="Comma 10 3 16" xfId="3755"/>
    <cellStyle name="Comma 10 3 16 2" xfId="3756"/>
    <cellStyle name="Comma 10 3 16 3" xfId="3757"/>
    <cellStyle name="Comma 10 3 16 4" xfId="3758"/>
    <cellStyle name="Comma 10 3 16 5" xfId="3759"/>
    <cellStyle name="Comma 10 3 17" xfId="3760"/>
    <cellStyle name="Comma 10 3 17 2" xfId="3761"/>
    <cellStyle name="Comma 10 3 17 3" xfId="3762"/>
    <cellStyle name="Comma 10 3 17 4" xfId="3763"/>
    <cellStyle name="Comma 10 3 17 5" xfId="3764"/>
    <cellStyle name="Comma 10 3 18" xfId="3765"/>
    <cellStyle name="Comma 10 3 19" xfId="3766"/>
    <cellStyle name="Comma 10 3 2" xfId="3767"/>
    <cellStyle name="Comma 10 3 2 2" xfId="3768"/>
    <cellStyle name="Comma 10 3 2 3" xfId="3769"/>
    <cellStyle name="Comma 10 3 2 4" xfId="3770"/>
    <cellStyle name="Comma 10 3 2 5" xfId="3771"/>
    <cellStyle name="Comma 10 3 20" xfId="3772"/>
    <cellStyle name="Comma 10 3 21" xfId="3773"/>
    <cellStyle name="Comma 10 3 3" xfId="3774"/>
    <cellStyle name="Comma 10 3 3 2" xfId="3775"/>
    <cellStyle name="Comma 10 3 3 3" xfId="3776"/>
    <cellStyle name="Comma 10 3 3 4" xfId="3777"/>
    <cellStyle name="Comma 10 3 3 5" xfId="3778"/>
    <cellStyle name="Comma 10 3 4" xfId="3779"/>
    <cellStyle name="Comma 10 3 4 2" xfId="3780"/>
    <cellStyle name="Comma 10 3 4 3" xfId="3781"/>
    <cellStyle name="Comma 10 3 4 4" xfId="3782"/>
    <cellStyle name="Comma 10 3 4 5" xfId="3783"/>
    <cellStyle name="Comma 10 3 5" xfId="3784"/>
    <cellStyle name="Comma 10 3 5 2" xfId="3785"/>
    <cellStyle name="Comma 10 3 5 3" xfId="3786"/>
    <cellStyle name="Comma 10 3 5 4" xfId="3787"/>
    <cellStyle name="Comma 10 3 5 5" xfId="3788"/>
    <cellStyle name="Comma 10 3 6" xfId="3789"/>
    <cellStyle name="Comma 10 3 6 2" xfId="3790"/>
    <cellStyle name="Comma 10 3 6 3" xfId="3791"/>
    <cellStyle name="Comma 10 3 6 4" xfId="3792"/>
    <cellStyle name="Comma 10 3 6 5" xfId="3793"/>
    <cellStyle name="Comma 10 3 7" xfId="3794"/>
    <cellStyle name="Comma 10 3 7 2" xfId="3795"/>
    <cellStyle name="Comma 10 3 7 3" xfId="3796"/>
    <cellStyle name="Comma 10 3 7 4" xfId="3797"/>
    <cellStyle name="Comma 10 3 7 5" xfId="3798"/>
    <cellStyle name="Comma 10 3 8" xfId="3799"/>
    <cellStyle name="Comma 10 3 8 2" xfId="3800"/>
    <cellStyle name="Comma 10 3 8 3" xfId="3801"/>
    <cellStyle name="Comma 10 3 8 4" xfId="3802"/>
    <cellStyle name="Comma 10 3 8 5" xfId="3803"/>
    <cellStyle name="Comma 10 3 9" xfId="3804"/>
    <cellStyle name="Comma 10 3 9 2" xfId="3805"/>
    <cellStyle name="Comma 10 3 9 3" xfId="3806"/>
    <cellStyle name="Comma 10 3 9 4" xfId="3807"/>
    <cellStyle name="Comma 10 3 9 5" xfId="3808"/>
    <cellStyle name="Comma 10 4" xfId="3809"/>
    <cellStyle name="Comma 10 4 10" xfId="3810"/>
    <cellStyle name="Comma 10 4 10 2" xfId="3811"/>
    <cellStyle name="Comma 10 4 10 3" xfId="3812"/>
    <cellStyle name="Comma 10 4 10 4" xfId="3813"/>
    <cellStyle name="Comma 10 4 10 5" xfId="3814"/>
    <cellStyle name="Comma 10 4 11" xfId="3815"/>
    <cellStyle name="Comma 10 4 11 2" xfId="3816"/>
    <cellStyle name="Comma 10 4 11 3" xfId="3817"/>
    <cellStyle name="Comma 10 4 11 4" xfId="3818"/>
    <cellStyle name="Comma 10 4 11 5" xfId="3819"/>
    <cellStyle name="Comma 10 4 12" xfId="3820"/>
    <cellStyle name="Comma 10 4 12 2" xfId="3821"/>
    <cellStyle name="Comma 10 4 12 3" xfId="3822"/>
    <cellStyle name="Comma 10 4 12 4" xfId="3823"/>
    <cellStyle name="Comma 10 4 12 5" xfId="3824"/>
    <cellStyle name="Comma 10 4 13" xfId="3825"/>
    <cellStyle name="Comma 10 4 13 2" xfId="3826"/>
    <cellStyle name="Comma 10 4 13 3" xfId="3827"/>
    <cellStyle name="Comma 10 4 13 4" xfId="3828"/>
    <cellStyle name="Comma 10 4 13 5" xfId="3829"/>
    <cellStyle name="Comma 10 4 14" xfId="3830"/>
    <cellStyle name="Comma 10 4 14 2" xfId="3831"/>
    <cellStyle name="Comma 10 4 14 3" xfId="3832"/>
    <cellStyle name="Comma 10 4 14 4" xfId="3833"/>
    <cellStyle name="Comma 10 4 14 5" xfId="3834"/>
    <cellStyle name="Comma 10 4 15" xfId="3835"/>
    <cellStyle name="Comma 10 4 15 2" xfId="3836"/>
    <cellStyle name="Comma 10 4 15 3" xfId="3837"/>
    <cellStyle name="Comma 10 4 15 4" xfId="3838"/>
    <cellStyle name="Comma 10 4 15 5" xfId="3839"/>
    <cellStyle name="Comma 10 4 16" xfId="3840"/>
    <cellStyle name="Comma 10 4 16 2" xfId="3841"/>
    <cellStyle name="Comma 10 4 16 3" xfId="3842"/>
    <cellStyle name="Comma 10 4 16 4" xfId="3843"/>
    <cellStyle name="Comma 10 4 16 5" xfId="3844"/>
    <cellStyle name="Comma 10 4 17" xfId="3845"/>
    <cellStyle name="Comma 10 4 17 2" xfId="3846"/>
    <cellStyle name="Comma 10 4 17 3" xfId="3847"/>
    <cellStyle name="Comma 10 4 17 4" xfId="3848"/>
    <cellStyle name="Comma 10 4 17 5" xfId="3849"/>
    <cellStyle name="Comma 10 4 18" xfId="3850"/>
    <cellStyle name="Comma 10 4 19" xfId="3851"/>
    <cellStyle name="Comma 10 4 2" xfId="3852"/>
    <cellStyle name="Comma 10 4 2 2" xfId="3853"/>
    <cellStyle name="Comma 10 4 2 3" xfId="3854"/>
    <cellStyle name="Comma 10 4 2 4" xfId="3855"/>
    <cellStyle name="Comma 10 4 2 5" xfId="3856"/>
    <cellStyle name="Comma 10 4 20" xfId="3857"/>
    <cellStyle name="Comma 10 4 21" xfId="3858"/>
    <cellStyle name="Comma 10 4 3" xfId="3859"/>
    <cellStyle name="Comma 10 4 3 2" xfId="3860"/>
    <cellStyle name="Comma 10 4 3 3" xfId="3861"/>
    <cellStyle name="Comma 10 4 3 4" xfId="3862"/>
    <cellStyle name="Comma 10 4 3 5" xfId="3863"/>
    <cellStyle name="Comma 10 4 4" xfId="3864"/>
    <cellStyle name="Comma 10 4 4 2" xfId="3865"/>
    <cellStyle name="Comma 10 4 4 3" xfId="3866"/>
    <cellStyle name="Comma 10 4 4 4" xfId="3867"/>
    <cellStyle name="Comma 10 4 4 5" xfId="3868"/>
    <cellStyle name="Comma 10 4 5" xfId="3869"/>
    <cellStyle name="Comma 10 4 5 2" xfId="3870"/>
    <cellStyle name="Comma 10 4 5 3" xfId="3871"/>
    <cellStyle name="Comma 10 4 5 4" xfId="3872"/>
    <cellStyle name="Comma 10 4 5 5" xfId="3873"/>
    <cellStyle name="Comma 10 4 6" xfId="3874"/>
    <cellStyle name="Comma 10 4 6 2" xfId="3875"/>
    <cellStyle name="Comma 10 4 6 3" xfId="3876"/>
    <cellStyle name="Comma 10 4 6 4" xfId="3877"/>
    <cellStyle name="Comma 10 4 6 5" xfId="3878"/>
    <cellStyle name="Comma 10 4 7" xfId="3879"/>
    <cellStyle name="Comma 10 4 7 2" xfId="3880"/>
    <cellStyle name="Comma 10 4 7 3" xfId="3881"/>
    <cellStyle name="Comma 10 4 7 4" xfId="3882"/>
    <cellStyle name="Comma 10 4 7 5" xfId="3883"/>
    <cellStyle name="Comma 10 4 8" xfId="3884"/>
    <cellStyle name="Comma 10 4 8 2" xfId="3885"/>
    <cellStyle name="Comma 10 4 8 3" xfId="3886"/>
    <cellStyle name="Comma 10 4 8 4" xfId="3887"/>
    <cellStyle name="Comma 10 4 8 5" xfId="3888"/>
    <cellStyle name="Comma 10 4 9" xfId="3889"/>
    <cellStyle name="Comma 10 4 9 2" xfId="3890"/>
    <cellStyle name="Comma 10 4 9 3" xfId="3891"/>
    <cellStyle name="Comma 10 4 9 4" xfId="3892"/>
    <cellStyle name="Comma 10 4 9 5" xfId="3893"/>
    <cellStyle name="Comma 10 5" xfId="3894"/>
    <cellStyle name="Comma 10 5 10" xfId="3895"/>
    <cellStyle name="Comma 10 5 10 2" xfId="3896"/>
    <cellStyle name="Comma 10 5 10 3" xfId="3897"/>
    <cellStyle name="Comma 10 5 10 4" xfId="3898"/>
    <cellStyle name="Comma 10 5 10 5" xfId="3899"/>
    <cellStyle name="Comma 10 5 11" xfId="3900"/>
    <cellStyle name="Comma 10 5 11 2" xfId="3901"/>
    <cellStyle name="Comma 10 5 11 3" xfId="3902"/>
    <cellStyle name="Comma 10 5 11 4" xfId="3903"/>
    <cellStyle name="Comma 10 5 11 5" xfId="3904"/>
    <cellStyle name="Comma 10 5 12" xfId="3905"/>
    <cellStyle name="Comma 10 5 12 2" xfId="3906"/>
    <cellStyle name="Comma 10 5 12 3" xfId="3907"/>
    <cellStyle name="Comma 10 5 12 4" xfId="3908"/>
    <cellStyle name="Comma 10 5 12 5" xfId="3909"/>
    <cellStyle name="Comma 10 5 13" xfId="3910"/>
    <cellStyle name="Comma 10 5 13 2" xfId="3911"/>
    <cellStyle name="Comma 10 5 13 3" xfId="3912"/>
    <cellStyle name="Comma 10 5 13 4" xfId="3913"/>
    <cellStyle name="Comma 10 5 13 5" xfId="3914"/>
    <cellStyle name="Comma 10 5 14" xfId="3915"/>
    <cellStyle name="Comma 10 5 14 2" xfId="3916"/>
    <cellStyle name="Comma 10 5 14 3" xfId="3917"/>
    <cellStyle name="Comma 10 5 14 4" xfId="3918"/>
    <cellStyle name="Comma 10 5 14 5" xfId="3919"/>
    <cellStyle name="Comma 10 5 15" xfId="3920"/>
    <cellStyle name="Comma 10 5 15 2" xfId="3921"/>
    <cellStyle name="Comma 10 5 15 3" xfId="3922"/>
    <cellStyle name="Comma 10 5 15 4" xfId="3923"/>
    <cellStyle name="Comma 10 5 15 5" xfId="3924"/>
    <cellStyle name="Comma 10 5 16" xfId="3925"/>
    <cellStyle name="Comma 10 5 16 2" xfId="3926"/>
    <cellStyle name="Comma 10 5 16 3" xfId="3927"/>
    <cellStyle name="Comma 10 5 16 4" xfId="3928"/>
    <cellStyle name="Comma 10 5 16 5" xfId="3929"/>
    <cellStyle name="Comma 10 5 17" xfId="3930"/>
    <cellStyle name="Comma 10 5 17 2" xfId="3931"/>
    <cellStyle name="Comma 10 5 17 3" xfId="3932"/>
    <cellStyle name="Comma 10 5 17 4" xfId="3933"/>
    <cellStyle name="Comma 10 5 17 5" xfId="3934"/>
    <cellStyle name="Comma 10 5 18" xfId="3935"/>
    <cellStyle name="Comma 10 5 19" xfId="3936"/>
    <cellStyle name="Comma 10 5 2" xfId="3937"/>
    <cellStyle name="Comma 10 5 2 2" xfId="3938"/>
    <cellStyle name="Comma 10 5 2 3" xfId="3939"/>
    <cellStyle name="Comma 10 5 2 4" xfId="3940"/>
    <cellStyle name="Comma 10 5 2 5" xfId="3941"/>
    <cellStyle name="Comma 10 5 20" xfId="3942"/>
    <cellStyle name="Comma 10 5 21" xfId="3943"/>
    <cellStyle name="Comma 10 5 3" xfId="3944"/>
    <cellStyle name="Comma 10 5 3 2" xfId="3945"/>
    <cellStyle name="Comma 10 5 3 3" xfId="3946"/>
    <cellStyle name="Comma 10 5 3 4" xfId="3947"/>
    <cellStyle name="Comma 10 5 3 5" xfId="3948"/>
    <cellStyle name="Comma 10 5 4" xfId="3949"/>
    <cellStyle name="Comma 10 5 4 2" xfId="3950"/>
    <cellStyle name="Comma 10 5 4 3" xfId="3951"/>
    <cellStyle name="Comma 10 5 4 4" xfId="3952"/>
    <cellStyle name="Comma 10 5 4 5" xfId="3953"/>
    <cellStyle name="Comma 10 5 5" xfId="3954"/>
    <cellStyle name="Comma 10 5 5 2" xfId="3955"/>
    <cellStyle name="Comma 10 5 5 3" xfId="3956"/>
    <cellStyle name="Comma 10 5 5 4" xfId="3957"/>
    <cellStyle name="Comma 10 5 5 5" xfId="3958"/>
    <cellStyle name="Comma 10 5 6" xfId="3959"/>
    <cellStyle name="Comma 10 5 6 2" xfId="3960"/>
    <cellStyle name="Comma 10 5 6 3" xfId="3961"/>
    <cellStyle name="Comma 10 5 6 4" xfId="3962"/>
    <cellStyle name="Comma 10 5 6 5" xfId="3963"/>
    <cellStyle name="Comma 10 5 7" xfId="3964"/>
    <cellStyle name="Comma 10 5 7 2" xfId="3965"/>
    <cellStyle name="Comma 10 5 7 3" xfId="3966"/>
    <cellStyle name="Comma 10 5 7 4" xfId="3967"/>
    <cellStyle name="Comma 10 5 7 5" xfId="3968"/>
    <cellStyle name="Comma 10 5 8" xfId="3969"/>
    <cellStyle name="Comma 10 5 8 2" xfId="3970"/>
    <cellStyle name="Comma 10 5 8 3" xfId="3971"/>
    <cellStyle name="Comma 10 5 8 4" xfId="3972"/>
    <cellStyle name="Comma 10 5 8 5" xfId="3973"/>
    <cellStyle name="Comma 10 5 9" xfId="3974"/>
    <cellStyle name="Comma 10 5 9 2" xfId="3975"/>
    <cellStyle name="Comma 10 5 9 3" xfId="3976"/>
    <cellStyle name="Comma 10 5 9 4" xfId="3977"/>
    <cellStyle name="Comma 10 5 9 5" xfId="3978"/>
    <cellStyle name="Comma 10 6" xfId="3979"/>
    <cellStyle name="Comma 10 6 10" xfId="3980"/>
    <cellStyle name="Comma 10 6 10 2" xfId="3981"/>
    <cellStyle name="Comma 10 6 10 3" xfId="3982"/>
    <cellStyle name="Comma 10 6 10 4" xfId="3983"/>
    <cellStyle name="Comma 10 6 10 5" xfId="3984"/>
    <cellStyle name="Comma 10 6 11" xfId="3985"/>
    <cellStyle name="Comma 10 6 11 2" xfId="3986"/>
    <cellStyle name="Comma 10 6 11 3" xfId="3987"/>
    <cellStyle name="Comma 10 6 11 4" xfId="3988"/>
    <cellStyle name="Comma 10 6 11 5" xfId="3989"/>
    <cellStyle name="Comma 10 6 12" xfId="3990"/>
    <cellStyle name="Comma 10 6 12 2" xfId="3991"/>
    <cellStyle name="Comma 10 6 12 3" xfId="3992"/>
    <cellStyle name="Comma 10 6 12 4" xfId="3993"/>
    <cellStyle name="Comma 10 6 12 5" xfId="3994"/>
    <cellStyle name="Comma 10 6 13" xfId="3995"/>
    <cellStyle name="Comma 10 6 13 2" xfId="3996"/>
    <cellStyle name="Comma 10 6 13 3" xfId="3997"/>
    <cellStyle name="Comma 10 6 13 4" xfId="3998"/>
    <cellStyle name="Comma 10 6 13 5" xfId="3999"/>
    <cellStyle name="Comma 10 6 14" xfId="4000"/>
    <cellStyle name="Comma 10 6 14 2" xfId="4001"/>
    <cellStyle name="Comma 10 6 14 3" xfId="4002"/>
    <cellStyle name="Comma 10 6 14 4" xfId="4003"/>
    <cellStyle name="Comma 10 6 14 5" xfId="4004"/>
    <cellStyle name="Comma 10 6 15" xfId="4005"/>
    <cellStyle name="Comma 10 6 15 2" xfId="4006"/>
    <cellStyle name="Comma 10 6 15 3" xfId="4007"/>
    <cellStyle name="Comma 10 6 15 4" xfId="4008"/>
    <cellStyle name="Comma 10 6 15 5" xfId="4009"/>
    <cellStyle name="Comma 10 6 16" xfId="4010"/>
    <cellStyle name="Comma 10 6 16 2" xfId="4011"/>
    <cellStyle name="Comma 10 6 16 3" xfId="4012"/>
    <cellStyle name="Comma 10 6 16 4" xfId="4013"/>
    <cellStyle name="Comma 10 6 16 5" xfId="4014"/>
    <cellStyle name="Comma 10 6 17" xfId="4015"/>
    <cellStyle name="Comma 10 6 17 2" xfId="4016"/>
    <cellStyle name="Comma 10 6 17 3" xfId="4017"/>
    <cellStyle name="Comma 10 6 17 4" xfId="4018"/>
    <cellStyle name="Comma 10 6 17 5" xfId="4019"/>
    <cellStyle name="Comma 10 6 18" xfId="4020"/>
    <cellStyle name="Comma 10 6 19" xfId="4021"/>
    <cellStyle name="Comma 10 6 2" xfId="4022"/>
    <cellStyle name="Comma 10 6 2 2" xfId="4023"/>
    <cellStyle name="Comma 10 6 2 3" xfId="4024"/>
    <cellStyle name="Comma 10 6 2 4" xfId="4025"/>
    <cellStyle name="Comma 10 6 2 5" xfId="4026"/>
    <cellStyle name="Comma 10 6 20" xfId="4027"/>
    <cellStyle name="Comma 10 6 21" xfId="4028"/>
    <cellStyle name="Comma 10 6 3" xfId="4029"/>
    <cellStyle name="Comma 10 6 3 2" xfId="4030"/>
    <cellStyle name="Comma 10 6 3 3" xfId="4031"/>
    <cellStyle name="Comma 10 6 3 4" xfId="4032"/>
    <cellStyle name="Comma 10 6 3 5" xfId="4033"/>
    <cellStyle name="Comma 10 6 4" xfId="4034"/>
    <cellStyle name="Comma 10 6 4 2" xfId="4035"/>
    <cellStyle name="Comma 10 6 4 3" xfId="4036"/>
    <cellStyle name="Comma 10 6 4 4" xfId="4037"/>
    <cellStyle name="Comma 10 6 4 5" xfId="4038"/>
    <cellStyle name="Comma 10 6 5" xfId="4039"/>
    <cellStyle name="Comma 10 6 5 2" xfId="4040"/>
    <cellStyle name="Comma 10 6 5 3" xfId="4041"/>
    <cellStyle name="Comma 10 6 5 4" xfId="4042"/>
    <cellStyle name="Comma 10 6 5 5" xfId="4043"/>
    <cellStyle name="Comma 10 6 6" xfId="4044"/>
    <cellStyle name="Comma 10 6 6 2" xfId="4045"/>
    <cellStyle name="Comma 10 6 6 3" xfId="4046"/>
    <cellStyle name="Comma 10 6 6 4" xfId="4047"/>
    <cellStyle name="Comma 10 6 6 5" xfId="4048"/>
    <cellStyle name="Comma 10 6 7" xfId="4049"/>
    <cellStyle name="Comma 10 6 7 2" xfId="4050"/>
    <cellStyle name="Comma 10 6 7 3" xfId="4051"/>
    <cellStyle name="Comma 10 6 7 4" xfId="4052"/>
    <cellStyle name="Comma 10 6 7 5" xfId="4053"/>
    <cellStyle name="Comma 10 6 8" xfId="4054"/>
    <cellStyle name="Comma 2" xfId="4055"/>
    <cellStyle name="Neutral 2" xfId="4056"/>
    <cellStyle name="Normal 10" xfId="4057"/>
    <cellStyle name="Normal 11 2" xfId="4058"/>
    <cellStyle name="Normal 11 2 2" xfId="4059"/>
    <cellStyle name="Normal 2" xfId="4060"/>
    <cellStyle name="Normal 2 2" xfId="4061"/>
    <cellStyle name="Normal 3" xfId="4062"/>
    <cellStyle name="Normal 4" xfId="4063"/>
    <cellStyle name="Normal 4 2" xfId="4064"/>
    <cellStyle name="Normal 5" xfId="4065"/>
    <cellStyle name="Normal 6" xfId="4066"/>
    <cellStyle name="Normal 7" xfId="4067"/>
    <cellStyle name="Normal 8" xfId="4068"/>
    <cellStyle name="Normal 9 2" xfId="4069"/>
    <cellStyle name="Normale_B2020" xfId="4070"/>
    <cellStyle name="Note 2" xfId="4071"/>
    <cellStyle name="Percent 2" xfId="4072"/>
    <cellStyle name="Percent 3" xfId="4073"/>
    <cellStyle name="Percent 3 2" xfId="4074"/>
    <cellStyle name="Percent 3 3" xfId="4075"/>
    <cellStyle name="Percent 3 4" xfId="4076"/>
    <cellStyle name="Percent 4" xfId="4077"/>
    <cellStyle name="Percent 4 2" xfId="4078"/>
    <cellStyle name="Percent 4 3" xfId="4079"/>
    <cellStyle name="Percent 4 4" xfId="4080"/>
    <cellStyle name="Percent 5" xfId="4081"/>
    <cellStyle name="Percent 6" xfId="4082"/>
    <cellStyle name="Percent 7" xfId="4083"/>
    <cellStyle name="Percent 8" xfId="4084"/>
    <cellStyle name="Standard_Sce_D_Extraction" xfId="4085"/>
  </cellStyles>
  <tableStyles count="0" defaultTableStyle="TableStyleMedium9"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79" customWidth="1"/>
    <col min="3" max="5" width="9" style="79"/>
    <col min="6" max="6" width="12" style="79" customWidth="1"/>
    <col min="7" max="8" width="12.8181818181818"/>
    <col min="16" max="16" width="12.8181818181818"/>
    <col min="18" max="18" width="16.3636363636364" customWidth="1"/>
  </cols>
  <sheetData>
    <row r="2" spans="1:23">
      <c r="A2" s="43"/>
      <c r="W2" s="81" t="s">
        <v>0</v>
      </c>
    </row>
    <row r="3" spans="1:27">
      <c r="A3" s="43"/>
      <c r="B3" s="79" t="s">
        <v>1</v>
      </c>
      <c r="C3" s="79" t="s">
        <v>2</v>
      </c>
      <c r="D3" s="79" t="s">
        <v>3</v>
      </c>
      <c r="E3" s="79" t="s">
        <v>4</v>
      </c>
      <c r="F3" s="79" t="s">
        <v>5</v>
      </c>
      <c r="K3" t="s">
        <v>6</v>
      </c>
      <c r="W3" s="79" t="s">
        <v>1</v>
      </c>
      <c r="X3" s="79" t="s">
        <v>2</v>
      </c>
      <c r="Y3" s="79" t="s">
        <v>3</v>
      </c>
      <c r="Z3" s="79" t="s">
        <v>4</v>
      </c>
      <c r="AA3" s="79" t="s">
        <v>5</v>
      </c>
    </row>
    <row r="4" spans="1:27">
      <c r="A4" s="43"/>
      <c r="B4" s="79" t="s">
        <v>7</v>
      </c>
      <c r="D4" s="79" t="s">
        <v>8</v>
      </c>
      <c r="F4" s="79">
        <f>P4/24</f>
        <v>0.0104735883424408</v>
      </c>
      <c r="H4" s="80">
        <f>SUM(F:F)</f>
        <v>1</v>
      </c>
      <c r="K4" t="s">
        <v>9</v>
      </c>
      <c r="L4">
        <v>92</v>
      </c>
      <c r="N4" t="s">
        <v>10</v>
      </c>
      <c r="P4">
        <f>L4/366</f>
        <v>0.251366120218579</v>
      </c>
      <c r="R4" s="80">
        <f>SUM(P4:P7)</f>
        <v>1</v>
      </c>
      <c r="W4" t="s">
        <v>11</v>
      </c>
      <c r="Y4" s="79" t="s">
        <v>8</v>
      </c>
      <c r="AA4">
        <f>P4/12</f>
        <v>0.0209471766848816</v>
      </c>
    </row>
    <row r="5" spans="1:27">
      <c r="A5" s="43"/>
      <c r="B5" s="79" t="s">
        <v>12</v>
      </c>
      <c r="D5" s="79" t="s">
        <v>8</v>
      </c>
      <c r="F5" s="79">
        <f>F4</f>
        <v>0.0104735883424408</v>
      </c>
      <c r="K5" t="s">
        <v>13</v>
      </c>
      <c r="L5">
        <v>92</v>
      </c>
      <c r="P5">
        <f>L5/366</f>
        <v>0.251366120218579</v>
      </c>
      <c r="W5" t="s">
        <v>14</v>
      </c>
      <c r="Y5" s="79" t="s">
        <v>8</v>
      </c>
      <c r="AA5">
        <f>AA4</f>
        <v>0.0209471766848816</v>
      </c>
    </row>
    <row r="6" spans="1:27">
      <c r="A6" s="43"/>
      <c r="B6" s="79" t="s">
        <v>15</v>
      </c>
      <c r="D6" s="79" t="s">
        <v>8</v>
      </c>
      <c r="F6" s="79">
        <f t="shared" ref="F6:F27" si="0">F5</f>
        <v>0.0104735883424408</v>
      </c>
      <c r="K6" t="s">
        <v>16</v>
      </c>
      <c r="L6">
        <v>91</v>
      </c>
      <c r="P6">
        <f>L6/366</f>
        <v>0.248633879781421</v>
      </c>
      <c r="W6" t="s">
        <v>17</v>
      </c>
      <c r="Y6" s="79" t="s">
        <v>8</v>
      </c>
      <c r="AA6">
        <f t="shared" ref="AA6:AA15" si="1">AA5</f>
        <v>0.0209471766848816</v>
      </c>
    </row>
    <row r="7" spans="1:27">
      <c r="A7" s="43"/>
      <c r="B7" s="79" t="s">
        <v>18</v>
      </c>
      <c r="D7" s="79" t="s">
        <v>8</v>
      </c>
      <c r="F7" s="79">
        <f t="shared" si="0"/>
        <v>0.0104735883424408</v>
      </c>
      <c r="K7" t="s">
        <v>19</v>
      </c>
      <c r="L7">
        <v>91</v>
      </c>
      <c r="P7">
        <f>L7/366</f>
        <v>0.248633879781421</v>
      </c>
      <c r="W7" t="s">
        <v>20</v>
      </c>
      <c r="Y7" s="79" t="s">
        <v>8</v>
      </c>
      <c r="AA7">
        <f t="shared" si="1"/>
        <v>0.0209471766848816</v>
      </c>
    </row>
    <row r="8" spans="1:27">
      <c r="A8" s="43"/>
      <c r="B8" s="79" t="s">
        <v>21</v>
      </c>
      <c r="D8" s="79" t="s">
        <v>8</v>
      </c>
      <c r="F8" s="79">
        <f t="shared" si="0"/>
        <v>0.0104735883424408</v>
      </c>
      <c r="W8" t="s">
        <v>22</v>
      </c>
      <c r="Y8" s="79" t="s">
        <v>8</v>
      </c>
      <c r="AA8">
        <f t="shared" si="1"/>
        <v>0.0209471766848816</v>
      </c>
    </row>
    <row r="9" spans="1:27">
      <c r="A9" s="43"/>
      <c r="B9" s="79" t="s">
        <v>23</v>
      </c>
      <c r="D9" s="79" t="s">
        <v>8</v>
      </c>
      <c r="F9" s="79">
        <f t="shared" si="0"/>
        <v>0.0104735883424408</v>
      </c>
      <c r="W9" t="s">
        <v>24</v>
      </c>
      <c r="Y9" s="79" t="s">
        <v>8</v>
      </c>
      <c r="AA9">
        <f t="shared" si="1"/>
        <v>0.0209471766848816</v>
      </c>
    </row>
    <row r="10" spans="1:27">
      <c r="A10" s="43"/>
      <c r="B10" s="79" t="s">
        <v>25</v>
      </c>
      <c r="D10" s="79" t="s">
        <v>8</v>
      </c>
      <c r="F10" s="79">
        <f t="shared" si="0"/>
        <v>0.0104735883424408</v>
      </c>
      <c r="W10" t="s">
        <v>26</v>
      </c>
      <c r="Y10" s="79" t="s">
        <v>8</v>
      </c>
      <c r="AA10">
        <f t="shared" si="1"/>
        <v>0.0209471766848816</v>
      </c>
    </row>
    <row r="11" spans="1:27">
      <c r="A11" s="43"/>
      <c r="B11" s="79" t="s">
        <v>27</v>
      </c>
      <c r="D11" s="79" t="s">
        <v>8</v>
      </c>
      <c r="F11" s="79">
        <f t="shared" si="0"/>
        <v>0.0104735883424408</v>
      </c>
      <c r="W11" t="s">
        <v>28</v>
      </c>
      <c r="Y11" s="79" t="s">
        <v>8</v>
      </c>
      <c r="AA11">
        <f t="shared" si="1"/>
        <v>0.0209471766848816</v>
      </c>
    </row>
    <row r="12" spans="1:27">
      <c r="A12" s="43"/>
      <c r="B12" s="79" t="s">
        <v>29</v>
      </c>
      <c r="D12" s="79" t="s">
        <v>8</v>
      </c>
      <c r="F12" s="79">
        <f t="shared" si="0"/>
        <v>0.0104735883424408</v>
      </c>
      <c r="W12" t="s">
        <v>30</v>
      </c>
      <c r="Y12" s="79" t="s">
        <v>8</v>
      </c>
      <c r="AA12">
        <f t="shared" si="1"/>
        <v>0.0209471766848816</v>
      </c>
    </row>
    <row r="13" spans="1:27">
      <c r="A13" s="43"/>
      <c r="B13" s="79" t="s">
        <v>31</v>
      </c>
      <c r="D13" s="79" t="s">
        <v>8</v>
      </c>
      <c r="F13" s="79">
        <f t="shared" si="0"/>
        <v>0.0104735883424408</v>
      </c>
      <c r="W13" t="s">
        <v>32</v>
      </c>
      <c r="Y13" s="79" t="s">
        <v>8</v>
      </c>
      <c r="AA13">
        <f t="shared" si="1"/>
        <v>0.0209471766848816</v>
      </c>
    </row>
    <row r="14" spans="1:27">
      <c r="A14" s="43"/>
      <c r="B14" s="79" t="s">
        <v>33</v>
      </c>
      <c r="D14" s="79" t="s">
        <v>8</v>
      </c>
      <c r="F14" s="79">
        <f t="shared" si="0"/>
        <v>0.0104735883424408</v>
      </c>
      <c r="W14" t="s">
        <v>34</v>
      </c>
      <c r="Y14" s="79" t="s">
        <v>8</v>
      </c>
      <c r="AA14">
        <f t="shared" si="1"/>
        <v>0.0209471766848816</v>
      </c>
    </row>
    <row r="15" spans="1:27">
      <c r="A15" s="43"/>
      <c r="B15" s="79" t="s">
        <v>35</v>
      </c>
      <c r="D15" s="79" t="s">
        <v>8</v>
      </c>
      <c r="F15" s="79">
        <f t="shared" si="0"/>
        <v>0.0104735883424408</v>
      </c>
      <c r="W15" t="s">
        <v>36</v>
      </c>
      <c r="Y15" s="79" t="s">
        <v>8</v>
      </c>
      <c r="AA15">
        <f t="shared" si="1"/>
        <v>0.0209471766848816</v>
      </c>
    </row>
    <row r="16" spans="2:27">
      <c r="B16" s="79" t="s">
        <v>37</v>
      </c>
      <c r="D16" s="79" t="s">
        <v>8</v>
      </c>
      <c r="F16" s="79">
        <f t="shared" si="0"/>
        <v>0.0104735883424408</v>
      </c>
      <c r="W16" t="s">
        <v>38</v>
      </c>
      <c r="Y16" s="79" t="s">
        <v>8</v>
      </c>
      <c r="AA16">
        <f>P5/12</f>
        <v>0.0209471766848816</v>
      </c>
    </row>
    <row r="17" spans="2:27">
      <c r="B17" s="79" t="s">
        <v>39</v>
      </c>
      <c r="D17" s="79" t="s">
        <v>8</v>
      </c>
      <c r="F17" s="79">
        <f t="shared" si="0"/>
        <v>0.0104735883424408</v>
      </c>
      <c r="Q17" s="82"/>
      <c r="R17" s="82"/>
      <c r="S17" s="83"/>
      <c r="T17" s="84"/>
      <c r="W17" t="s">
        <v>40</v>
      </c>
      <c r="Y17" s="79" t="s">
        <v>8</v>
      </c>
      <c r="AA17">
        <f>AA16</f>
        <v>0.0209471766848816</v>
      </c>
    </row>
    <row r="18" spans="2:27">
      <c r="B18" s="79" t="s">
        <v>41</v>
      </c>
      <c r="D18" s="79" t="s">
        <v>8</v>
      </c>
      <c r="F18" s="79">
        <f t="shared" si="0"/>
        <v>0.0104735883424408</v>
      </c>
      <c r="Q18" s="82"/>
      <c r="R18" s="82"/>
      <c r="S18" s="83"/>
      <c r="T18" s="84"/>
      <c r="W18" t="s">
        <v>42</v>
      </c>
      <c r="Y18" s="79" t="s">
        <v>8</v>
      </c>
      <c r="AA18">
        <f t="shared" ref="AA18:AA27" si="2">AA17</f>
        <v>0.0209471766848816</v>
      </c>
    </row>
    <row r="19" spans="2:27">
      <c r="B19" s="79" t="s">
        <v>43</v>
      </c>
      <c r="D19" s="79" t="s">
        <v>8</v>
      </c>
      <c r="F19" s="79">
        <f t="shared" si="0"/>
        <v>0.0104735883424408</v>
      </c>
      <c r="Q19" s="82"/>
      <c r="R19" s="82"/>
      <c r="S19" s="83"/>
      <c r="T19" s="84"/>
      <c r="W19" t="s">
        <v>44</v>
      </c>
      <c r="Y19" s="79" t="s">
        <v>8</v>
      </c>
      <c r="AA19">
        <f t="shared" si="2"/>
        <v>0.0209471766848816</v>
      </c>
    </row>
    <row r="20" spans="2:27">
      <c r="B20" s="79" t="s">
        <v>45</v>
      </c>
      <c r="D20" s="79" t="s">
        <v>8</v>
      </c>
      <c r="F20" s="79">
        <f t="shared" si="0"/>
        <v>0.0104735883424408</v>
      </c>
      <c r="Q20" s="82"/>
      <c r="R20" s="82"/>
      <c r="S20" s="83"/>
      <c r="T20" s="84"/>
      <c r="W20" t="s">
        <v>46</v>
      </c>
      <c r="Y20" s="79" t="s">
        <v>8</v>
      </c>
      <c r="AA20">
        <f t="shared" si="2"/>
        <v>0.0209471766848816</v>
      </c>
    </row>
    <row r="21" spans="2:27">
      <c r="B21" s="79" t="s">
        <v>47</v>
      </c>
      <c r="D21" s="79" t="s">
        <v>8</v>
      </c>
      <c r="F21" s="79">
        <f t="shared" si="0"/>
        <v>0.0104735883424408</v>
      </c>
      <c r="Q21" s="82"/>
      <c r="R21" s="82"/>
      <c r="S21" s="83"/>
      <c r="T21" s="84"/>
      <c r="W21" t="s">
        <v>48</v>
      </c>
      <c r="Y21" s="79" t="s">
        <v>8</v>
      </c>
      <c r="AA21">
        <f t="shared" si="2"/>
        <v>0.0209471766848816</v>
      </c>
    </row>
    <row r="22" spans="2:27">
      <c r="B22" s="79" t="s">
        <v>49</v>
      </c>
      <c r="D22" s="79" t="s">
        <v>8</v>
      </c>
      <c r="F22" s="79">
        <f t="shared" si="0"/>
        <v>0.0104735883424408</v>
      </c>
      <c r="Q22" s="82"/>
      <c r="R22" s="82"/>
      <c r="S22" s="83"/>
      <c r="T22" s="84"/>
      <c r="W22" t="s">
        <v>50</v>
      </c>
      <c r="Y22" s="79" t="s">
        <v>8</v>
      </c>
      <c r="AA22">
        <f t="shared" si="2"/>
        <v>0.0209471766848816</v>
      </c>
    </row>
    <row r="23" spans="2:27">
      <c r="B23" s="79" t="s">
        <v>51</v>
      </c>
      <c r="D23" s="79" t="s">
        <v>8</v>
      </c>
      <c r="F23" s="79">
        <f t="shared" si="0"/>
        <v>0.0104735883424408</v>
      </c>
      <c r="Q23" s="82"/>
      <c r="R23" s="82"/>
      <c r="S23" s="83"/>
      <c r="T23" s="84"/>
      <c r="W23" t="s">
        <v>52</v>
      </c>
      <c r="Y23" s="79" t="s">
        <v>8</v>
      </c>
      <c r="AA23">
        <f t="shared" si="2"/>
        <v>0.0209471766848816</v>
      </c>
    </row>
    <row r="24" spans="2:27">
      <c r="B24" s="79" t="s">
        <v>53</v>
      </c>
      <c r="D24" s="79" t="s">
        <v>8</v>
      </c>
      <c r="F24" s="79">
        <f t="shared" si="0"/>
        <v>0.0104735883424408</v>
      </c>
      <c r="Q24" s="82"/>
      <c r="R24" s="82"/>
      <c r="S24" s="83"/>
      <c r="T24" s="84"/>
      <c r="W24" t="s">
        <v>54</v>
      </c>
      <c r="Y24" s="79" t="s">
        <v>8</v>
      </c>
      <c r="AA24">
        <f t="shared" si="2"/>
        <v>0.0209471766848816</v>
      </c>
    </row>
    <row r="25" spans="2:27">
      <c r="B25" s="79" t="s">
        <v>55</v>
      </c>
      <c r="D25" s="79" t="s">
        <v>8</v>
      </c>
      <c r="F25" s="79">
        <f t="shared" si="0"/>
        <v>0.0104735883424408</v>
      </c>
      <c r="Q25" s="82"/>
      <c r="R25" s="82"/>
      <c r="S25" s="83"/>
      <c r="T25" s="84"/>
      <c r="W25" t="s">
        <v>56</v>
      </c>
      <c r="Y25" s="79" t="s">
        <v>8</v>
      </c>
      <c r="AA25">
        <f t="shared" si="2"/>
        <v>0.0209471766848816</v>
      </c>
    </row>
    <row r="26" spans="2:27">
      <c r="B26" s="79" t="s">
        <v>57</v>
      </c>
      <c r="D26" s="79" t="s">
        <v>8</v>
      </c>
      <c r="F26" s="79">
        <f t="shared" si="0"/>
        <v>0.0104735883424408</v>
      </c>
      <c r="Q26" s="82"/>
      <c r="R26" s="82"/>
      <c r="S26" s="83"/>
      <c r="T26" s="84"/>
      <c r="W26" t="s">
        <v>58</v>
      </c>
      <c r="Y26" s="79" t="s">
        <v>8</v>
      </c>
      <c r="AA26">
        <f t="shared" si="2"/>
        <v>0.0209471766848816</v>
      </c>
    </row>
    <row r="27" spans="2:27">
      <c r="B27" s="79" t="s">
        <v>59</v>
      </c>
      <c r="D27" s="79" t="s">
        <v>8</v>
      </c>
      <c r="F27" s="79">
        <f t="shared" si="0"/>
        <v>0.0104735883424408</v>
      </c>
      <c r="Q27" s="82"/>
      <c r="R27" s="82"/>
      <c r="S27" s="83"/>
      <c r="T27" s="84"/>
      <c r="W27" t="s">
        <v>60</v>
      </c>
      <c r="Y27" s="79" t="s">
        <v>8</v>
      </c>
      <c r="AA27">
        <f t="shared" si="2"/>
        <v>0.0209471766848816</v>
      </c>
    </row>
    <row r="28" spans="2:27">
      <c r="B28" s="79" t="s">
        <v>61</v>
      </c>
      <c r="D28" s="79" t="s">
        <v>8</v>
      </c>
      <c r="F28" s="79">
        <f>P5/24</f>
        <v>0.0104735883424408</v>
      </c>
      <c r="Q28" s="82"/>
      <c r="R28" s="82"/>
      <c r="S28" s="83"/>
      <c r="T28" s="84"/>
      <c r="W28" t="s">
        <v>62</v>
      </c>
      <c r="Y28" s="79" t="s">
        <v>8</v>
      </c>
      <c r="AA28">
        <f>P6/12</f>
        <v>0.0207194899817851</v>
      </c>
    </row>
    <row r="29" spans="2:27">
      <c r="B29" s="79" t="s">
        <v>63</v>
      </c>
      <c r="D29" s="79" t="s">
        <v>8</v>
      </c>
      <c r="F29" s="79">
        <f>F28</f>
        <v>0.0104735883424408</v>
      </c>
      <c r="Q29" s="21"/>
      <c r="R29" s="21"/>
      <c r="S29" s="21"/>
      <c r="T29" s="21"/>
      <c r="W29" t="s">
        <v>64</v>
      </c>
      <c r="Y29" s="79" t="s">
        <v>8</v>
      </c>
      <c r="AA29">
        <f>AA28</f>
        <v>0.0207194899817851</v>
      </c>
    </row>
    <row r="30" spans="2:27">
      <c r="B30" s="79" t="s">
        <v>65</v>
      </c>
      <c r="D30" s="79" t="s">
        <v>8</v>
      </c>
      <c r="F30" s="79">
        <f t="shared" ref="F30:F51" si="3">F29</f>
        <v>0.0104735883424408</v>
      </c>
      <c r="Q30" s="21"/>
      <c r="R30" s="21"/>
      <c r="S30" s="21"/>
      <c r="T30" s="21"/>
      <c r="W30" t="s">
        <v>66</v>
      </c>
      <c r="Y30" s="79" t="s">
        <v>8</v>
      </c>
      <c r="AA30">
        <f t="shared" ref="AA30:AA39" si="4">AA29</f>
        <v>0.0207194899817851</v>
      </c>
    </row>
    <row r="31" spans="2:27">
      <c r="B31" s="79" t="s">
        <v>67</v>
      </c>
      <c r="D31" s="79" t="s">
        <v>8</v>
      </c>
      <c r="F31" s="79">
        <f t="shared" si="3"/>
        <v>0.0104735883424408</v>
      </c>
      <c r="Q31" s="21"/>
      <c r="R31" s="21"/>
      <c r="S31" s="21"/>
      <c r="T31" s="21"/>
      <c r="W31" t="s">
        <v>68</v>
      </c>
      <c r="Y31" s="79" t="s">
        <v>8</v>
      </c>
      <c r="AA31">
        <f t="shared" si="4"/>
        <v>0.0207194899817851</v>
      </c>
    </row>
    <row r="32" spans="2:27">
      <c r="B32" s="79" t="s">
        <v>69</v>
      </c>
      <c r="D32" s="79" t="s">
        <v>8</v>
      </c>
      <c r="F32" s="79">
        <f t="shared" si="3"/>
        <v>0.0104735883424408</v>
      </c>
      <c r="Q32" s="21"/>
      <c r="R32" s="21"/>
      <c r="S32" s="21"/>
      <c r="T32" s="21"/>
      <c r="W32" t="s">
        <v>70</v>
      </c>
      <c r="Y32" s="79" t="s">
        <v>8</v>
      </c>
      <c r="AA32">
        <f t="shared" si="4"/>
        <v>0.0207194899817851</v>
      </c>
    </row>
    <row r="33" spans="2:27">
      <c r="B33" s="79" t="s">
        <v>71</v>
      </c>
      <c r="D33" s="79" t="s">
        <v>8</v>
      </c>
      <c r="F33" s="79">
        <f t="shared" si="3"/>
        <v>0.0104735883424408</v>
      </c>
      <c r="Q33" s="21"/>
      <c r="R33" s="21"/>
      <c r="S33" s="21"/>
      <c r="T33" s="21"/>
      <c r="W33" t="s">
        <v>72</v>
      </c>
      <c r="Y33" s="79" t="s">
        <v>8</v>
      </c>
      <c r="AA33">
        <f t="shared" si="4"/>
        <v>0.0207194899817851</v>
      </c>
    </row>
    <row r="34" spans="2:27">
      <c r="B34" s="79" t="s">
        <v>73</v>
      </c>
      <c r="D34" s="79" t="s">
        <v>8</v>
      </c>
      <c r="F34" s="79">
        <f t="shared" si="3"/>
        <v>0.0104735883424408</v>
      </c>
      <c r="Q34" s="21"/>
      <c r="R34" s="21"/>
      <c r="S34" s="21"/>
      <c r="T34" s="21"/>
      <c r="W34" t="s">
        <v>74</v>
      </c>
      <c r="Y34" s="79" t="s">
        <v>8</v>
      </c>
      <c r="AA34">
        <f t="shared" si="4"/>
        <v>0.0207194899817851</v>
      </c>
    </row>
    <row r="35" spans="2:27">
      <c r="B35" s="79" t="s">
        <v>75</v>
      </c>
      <c r="D35" s="79" t="s">
        <v>8</v>
      </c>
      <c r="F35" s="79">
        <f t="shared" si="3"/>
        <v>0.0104735883424408</v>
      </c>
      <c r="W35" t="s">
        <v>76</v>
      </c>
      <c r="Y35" s="79" t="s">
        <v>8</v>
      </c>
      <c r="AA35">
        <f t="shared" si="4"/>
        <v>0.0207194899817851</v>
      </c>
    </row>
    <row r="36" spans="2:27">
      <c r="B36" s="79" t="s">
        <v>77</v>
      </c>
      <c r="D36" s="79" t="s">
        <v>8</v>
      </c>
      <c r="F36" s="79">
        <f t="shared" si="3"/>
        <v>0.0104735883424408</v>
      </c>
      <c r="W36" t="s">
        <v>78</v>
      </c>
      <c r="Y36" s="79" t="s">
        <v>8</v>
      </c>
      <c r="AA36">
        <f t="shared" si="4"/>
        <v>0.0207194899817851</v>
      </c>
    </row>
    <row r="37" spans="2:27">
      <c r="B37" s="79" t="s">
        <v>79</v>
      </c>
      <c r="D37" s="79" t="s">
        <v>8</v>
      </c>
      <c r="F37" s="79">
        <f t="shared" si="3"/>
        <v>0.0104735883424408</v>
      </c>
      <c r="W37" t="s">
        <v>80</v>
      </c>
      <c r="Y37" s="79" t="s">
        <v>8</v>
      </c>
      <c r="AA37">
        <f t="shared" si="4"/>
        <v>0.0207194899817851</v>
      </c>
    </row>
    <row r="38" spans="2:27">
      <c r="B38" s="79" t="s">
        <v>81</v>
      </c>
      <c r="D38" s="79" t="s">
        <v>8</v>
      </c>
      <c r="F38" s="79">
        <f t="shared" si="3"/>
        <v>0.0104735883424408</v>
      </c>
      <c r="W38" t="s">
        <v>82</v>
      </c>
      <c r="Y38" s="79" t="s">
        <v>8</v>
      </c>
      <c r="AA38">
        <f t="shared" si="4"/>
        <v>0.0207194899817851</v>
      </c>
    </row>
    <row r="39" spans="2:27">
      <c r="B39" s="79" t="s">
        <v>83</v>
      </c>
      <c r="D39" s="79" t="s">
        <v>8</v>
      </c>
      <c r="F39" s="79">
        <f t="shared" si="3"/>
        <v>0.0104735883424408</v>
      </c>
      <c r="W39" t="s">
        <v>84</v>
      </c>
      <c r="Y39" s="79" t="s">
        <v>8</v>
      </c>
      <c r="AA39">
        <f t="shared" si="4"/>
        <v>0.0207194899817851</v>
      </c>
    </row>
    <row r="40" spans="2:27">
      <c r="B40" s="79" t="s">
        <v>85</v>
      </c>
      <c r="D40" s="79" t="s">
        <v>8</v>
      </c>
      <c r="F40" s="79">
        <f t="shared" si="3"/>
        <v>0.0104735883424408</v>
      </c>
      <c r="W40" t="s">
        <v>86</v>
      </c>
      <c r="Y40" s="79" t="s">
        <v>8</v>
      </c>
      <c r="AA40">
        <f>P7/12</f>
        <v>0.0207194899817851</v>
      </c>
    </row>
    <row r="41" spans="2:27">
      <c r="B41" s="79" t="s">
        <v>87</v>
      </c>
      <c r="D41" s="79" t="s">
        <v>8</v>
      </c>
      <c r="F41" s="79">
        <f t="shared" si="3"/>
        <v>0.0104735883424408</v>
      </c>
      <c r="W41" t="s">
        <v>88</v>
      </c>
      <c r="Y41" s="79" t="s">
        <v>8</v>
      </c>
      <c r="AA41">
        <f>AA40</f>
        <v>0.0207194899817851</v>
      </c>
    </row>
    <row r="42" spans="2:27">
      <c r="B42" s="79" t="s">
        <v>89</v>
      </c>
      <c r="D42" s="79" t="s">
        <v>8</v>
      </c>
      <c r="F42" s="79">
        <f t="shared" si="3"/>
        <v>0.0104735883424408</v>
      </c>
      <c r="W42" t="s">
        <v>90</v>
      </c>
      <c r="Y42" s="79" t="s">
        <v>8</v>
      </c>
      <c r="AA42">
        <f t="shared" ref="AA42:AA51" si="5">AA41</f>
        <v>0.0207194899817851</v>
      </c>
    </row>
    <row r="43" spans="2:27">
      <c r="B43" s="79" t="s">
        <v>91</v>
      </c>
      <c r="D43" s="79" t="s">
        <v>8</v>
      </c>
      <c r="F43" s="79">
        <f t="shared" si="3"/>
        <v>0.0104735883424408</v>
      </c>
      <c r="W43" t="s">
        <v>92</v>
      </c>
      <c r="Y43" s="79" t="s">
        <v>8</v>
      </c>
      <c r="AA43">
        <f t="shared" si="5"/>
        <v>0.0207194899817851</v>
      </c>
    </row>
    <row r="44" spans="2:27">
      <c r="B44" s="79" t="s">
        <v>93</v>
      </c>
      <c r="D44" s="79" t="s">
        <v>8</v>
      </c>
      <c r="F44" s="79">
        <f t="shared" si="3"/>
        <v>0.0104735883424408</v>
      </c>
      <c r="W44" t="s">
        <v>94</v>
      </c>
      <c r="Y44" s="79" t="s">
        <v>8</v>
      </c>
      <c r="AA44">
        <f t="shared" si="5"/>
        <v>0.0207194899817851</v>
      </c>
    </row>
    <row r="45" spans="2:27">
      <c r="B45" s="79" t="s">
        <v>95</v>
      </c>
      <c r="D45" s="79" t="s">
        <v>8</v>
      </c>
      <c r="F45" s="79">
        <f t="shared" si="3"/>
        <v>0.0104735883424408</v>
      </c>
      <c r="W45" t="s">
        <v>96</v>
      </c>
      <c r="Y45" s="79" t="s">
        <v>8</v>
      </c>
      <c r="AA45">
        <f t="shared" si="5"/>
        <v>0.0207194899817851</v>
      </c>
    </row>
    <row r="46" spans="2:27">
      <c r="B46" s="79" t="s">
        <v>97</v>
      </c>
      <c r="D46" s="79" t="s">
        <v>8</v>
      </c>
      <c r="F46" s="79">
        <f t="shared" si="3"/>
        <v>0.0104735883424408</v>
      </c>
      <c r="W46" t="s">
        <v>98</v>
      </c>
      <c r="Y46" s="79" t="s">
        <v>8</v>
      </c>
      <c r="AA46">
        <f t="shared" si="5"/>
        <v>0.0207194899817851</v>
      </c>
    </row>
    <row r="47" spans="2:27">
      <c r="B47" s="79" t="s">
        <v>99</v>
      </c>
      <c r="D47" s="79" t="s">
        <v>8</v>
      </c>
      <c r="F47" s="79">
        <f t="shared" si="3"/>
        <v>0.0104735883424408</v>
      </c>
      <c r="W47" t="s">
        <v>100</v>
      </c>
      <c r="Y47" s="79" t="s">
        <v>8</v>
      </c>
      <c r="AA47">
        <f t="shared" si="5"/>
        <v>0.0207194899817851</v>
      </c>
    </row>
    <row r="48" spans="2:27">
      <c r="B48" s="79" t="s">
        <v>101</v>
      </c>
      <c r="D48" s="79" t="s">
        <v>8</v>
      </c>
      <c r="F48" s="79">
        <f t="shared" si="3"/>
        <v>0.0104735883424408</v>
      </c>
      <c r="W48" t="s">
        <v>102</v>
      </c>
      <c r="Y48" s="79" t="s">
        <v>8</v>
      </c>
      <c r="AA48">
        <f t="shared" si="5"/>
        <v>0.0207194899817851</v>
      </c>
    </row>
    <row r="49" spans="2:27">
      <c r="B49" s="79" t="s">
        <v>103</v>
      </c>
      <c r="D49" s="79" t="s">
        <v>8</v>
      </c>
      <c r="F49" s="79">
        <f t="shared" si="3"/>
        <v>0.0104735883424408</v>
      </c>
      <c r="W49" t="s">
        <v>104</v>
      </c>
      <c r="Y49" s="79" t="s">
        <v>8</v>
      </c>
      <c r="AA49">
        <f t="shared" si="5"/>
        <v>0.0207194899817851</v>
      </c>
    </row>
    <row r="50" spans="2:27">
      <c r="B50" s="79" t="s">
        <v>105</v>
      </c>
      <c r="D50" s="79" t="s">
        <v>8</v>
      </c>
      <c r="F50" s="79">
        <f t="shared" si="3"/>
        <v>0.0104735883424408</v>
      </c>
      <c r="W50" t="s">
        <v>106</v>
      </c>
      <c r="Y50" s="79" t="s">
        <v>8</v>
      </c>
      <c r="AA50">
        <f t="shared" si="5"/>
        <v>0.0207194899817851</v>
      </c>
    </row>
    <row r="51" spans="2:27">
      <c r="B51" s="79" t="s">
        <v>107</v>
      </c>
      <c r="D51" s="79" t="s">
        <v>8</v>
      </c>
      <c r="F51" s="79">
        <f t="shared" si="3"/>
        <v>0.0104735883424408</v>
      </c>
      <c r="W51" t="s">
        <v>108</v>
      </c>
      <c r="Y51" s="79" t="s">
        <v>8</v>
      </c>
      <c r="AA51">
        <f t="shared" si="5"/>
        <v>0.0207194899817851</v>
      </c>
    </row>
    <row r="52" spans="2:6">
      <c r="B52" s="79" t="s">
        <v>109</v>
      </c>
      <c r="D52" s="79" t="s">
        <v>8</v>
      </c>
      <c r="F52" s="79">
        <f>P6/24</f>
        <v>0.0103597449908925</v>
      </c>
    </row>
    <row r="53" spans="2:6">
      <c r="B53" s="79" t="s">
        <v>110</v>
      </c>
      <c r="D53" s="79" t="s">
        <v>8</v>
      </c>
      <c r="F53" s="79">
        <f>F52</f>
        <v>0.0103597449908925</v>
      </c>
    </row>
    <row r="54" spans="2:6">
      <c r="B54" s="79" t="s">
        <v>111</v>
      </c>
      <c r="D54" s="79" t="s">
        <v>8</v>
      </c>
      <c r="F54" s="79">
        <f t="shared" ref="F54:F75" si="6">F53</f>
        <v>0.0103597449908925</v>
      </c>
    </row>
    <row r="55" spans="2:6">
      <c r="B55" s="79" t="s">
        <v>112</v>
      </c>
      <c r="D55" s="79" t="s">
        <v>8</v>
      </c>
      <c r="F55" s="79">
        <f t="shared" si="6"/>
        <v>0.0103597449908925</v>
      </c>
    </row>
    <row r="56" spans="2:6">
      <c r="B56" s="79" t="s">
        <v>113</v>
      </c>
      <c r="D56" s="79" t="s">
        <v>8</v>
      </c>
      <c r="F56" s="79">
        <f t="shared" si="6"/>
        <v>0.0103597449908925</v>
      </c>
    </row>
    <row r="57" spans="2:6">
      <c r="B57" s="79" t="s">
        <v>114</v>
      </c>
      <c r="D57" s="79" t="s">
        <v>8</v>
      </c>
      <c r="F57" s="79">
        <f t="shared" si="6"/>
        <v>0.0103597449908925</v>
      </c>
    </row>
    <row r="58" spans="2:6">
      <c r="B58" s="79" t="s">
        <v>115</v>
      </c>
      <c r="D58" s="79" t="s">
        <v>8</v>
      </c>
      <c r="F58" s="79">
        <f t="shared" si="6"/>
        <v>0.0103597449908925</v>
      </c>
    </row>
    <row r="59" spans="2:6">
      <c r="B59" s="79" t="s">
        <v>116</v>
      </c>
      <c r="D59" s="79" t="s">
        <v>8</v>
      </c>
      <c r="F59" s="79">
        <f t="shared" si="6"/>
        <v>0.0103597449908925</v>
      </c>
    </row>
    <row r="60" spans="2:6">
      <c r="B60" s="79" t="s">
        <v>117</v>
      </c>
      <c r="D60" s="79" t="s">
        <v>8</v>
      </c>
      <c r="F60" s="79">
        <f t="shared" si="6"/>
        <v>0.0103597449908925</v>
      </c>
    </row>
    <row r="61" spans="2:6">
      <c r="B61" s="79" t="s">
        <v>118</v>
      </c>
      <c r="D61" s="79" t="s">
        <v>8</v>
      </c>
      <c r="F61" s="79">
        <f t="shared" si="6"/>
        <v>0.0103597449908925</v>
      </c>
    </row>
    <row r="62" spans="2:6">
      <c r="B62" s="79" t="s">
        <v>119</v>
      </c>
      <c r="D62" s="79" t="s">
        <v>8</v>
      </c>
      <c r="F62" s="79">
        <f t="shared" si="6"/>
        <v>0.0103597449908925</v>
      </c>
    </row>
    <row r="63" spans="2:6">
      <c r="B63" s="79" t="s">
        <v>120</v>
      </c>
      <c r="D63" s="79" t="s">
        <v>8</v>
      </c>
      <c r="F63" s="79">
        <f t="shared" si="6"/>
        <v>0.0103597449908925</v>
      </c>
    </row>
    <row r="64" spans="2:6">
      <c r="B64" s="79" t="s">
        <v>121</v>
      </c>
      <c r="D64" s="79" t="s">
        <v>8</v>
      </c>
      <c r="F64" s="79">
        <f t="shared" si="6"/>
        <v>0.0103597449908925</v>
      </c>
    </row>
    <row r="65" spans="2:6">
      <c r="B65" s="79" t="s">
        <v>122</v>
      </c>
      <c r="D65" s="79" t="s">
        <v>8</v>
      </c>
      <c r="F65" s="79">
        <f t="shared" si="6"/>
        <v>0.0103597449908925</v>
      </c>
    </row>
    <row r="66" spans="2:6">
      <c r="B66" s="79" t="s">
        <v>123</v>
      </c>
      <c r="D66" s="79" t="s">
        <v>8</v>
      </c>
      <c r="F66" s="79">
        <f t="shared" si="6"/>
        <v>0.0103597449908925</v>
      </c>
    </row>
    <row r="67" spans="2:6">
      <c r="B67" s="79" t="s">
        <v>124</v>
      </c>
      <c r="D67" s="79" t="s">
        <v>8</v>
      </c>
      <c r="F67" s="79">
        <f t="shared" si="6"/>
        <v>0.0103597449908925</v>
      </c>
    </row>
    <row r="68" spans="2:6">
      <c r="B68" s="79" t="s">
        <v>125</v>
      </c>
      <c r="D68" s="79" t="s">
        <v>8</v>
      </c>
      <c r="F68" s="79">
        <f t="shared" si="6"/>
        <v>0.0103597449908925</v>
      </c>
    </row>
    <row r="69" spans="2:6">
      <c r="B69" s="79" t="s">
        <v>126</v>
      </c>
      <c r="D69" s="79" t="s">
        <v>8</v>
      </c>
      <c r="F69" s="79">
        <f t="shared" si="6"/>
        <v>0.0103597449908925</v>
      </c>
    </row>
    <row r="70" spans="2:6">
      <c r="B70" s="79" t="s">
        <v>127</v>
      </c>
      <c r="D70" s="79" t="s">
        <v>8</v>
      </c>
      <c r="F70" s="79">
        <f t="shared" si="6"/>
        <v>0.0103597449908925</v>
      </c>
    </row>
    <row r="71" spans="2:6">
      <c r="B71" s="79" t="s">
        <v>128</v>
      </c>
      <c r="D71" s="79" t="s">
        <v>8</v>
      </c>
      <c r="F71" s="79">
        <f t="shared" si="6"/>
        <v>0.0103597449908925</v>
      </c>
    </row>
    <row r="72" spans="2:6">
      <c r="B72" s="79" t="s">
        <v>129</v>
      </c>
      <c r="D72" s="79" t="s">
        <v>8</v>
      </c>
      <c r="F72" s="79">
        <f t="shared" si="6"/>
        <v>0.0103597449908925</v>
      </c>
    </row>
    <row r="73" spans="2:6">
      <c r="B73" s="79" t="s">
        <v>130</v>
      </c>
      <c r="D73" s="79" t="s">
        <v>8</v>
      </c>
      <c r="F73" s="79">
        <f t="shared" si="6"/>
        <v>0.0103597449908925</v>
      </c>
    </row>
    <row r="74" spans="2:6">
      <c r="B74" s="79" t="s">
        <v>131</v>
      </c>
      <c r="D74" s="79" t="s">
        <v>8</v>
      </c>
      <c r="F74" s="79">
        <f t="shared" si="6"/>
        <v>0.0103597449908925</v>
      </c>
    </row>
    <row r="75" spans="2:6">
      <c r="B75" s="79" t="s">
        <v>132</v>
      </c>
      <c r="D75" s="79" t="s">
        <v>8</v>
      </c>
      <c r="F75" s="79">
        <f t="shared" si="6"/>
        <v>0.0103597449908925</v>
      </c>
    </row>
    <row r="76" spans="2:6">
      <c r="B76" s="79" t="s">
        <v>133</v>
      </c>
      <c r="D76" s="79" t="s">
        <v>8</v>
      </c>
      <c r="F76" s="79">
        <f>P7/24</f>
        <v>0.0103597449908925</v>
      </c>
    </row>
    <row r="77" spans="2:6">
      <c r="B77" s="79" t="s">
        <v>134</v>
      </c>
      <c r="D77" s="79" t="s">
        <v>8</v>
      </c>
      <c r="F77" s="79">
        <f>F76</f>
        <v>0.0103597449908925</v>
      </c>
    </row>
    <row r="78" spans="2:6">
      <c r="B78" s="79" t="s">
        <v>135</v>
      </c>
      <c r="D78" s="79" t="s">
        <v>8</v>
      </c>
      <c r="F78" s="79">
        <f t="shared" ref="F78:F99" si="7">F77</f>
        <v>0.0103597449908925</v>
      </c>
    </row>
    <row r="79" spans="2:6">
      <c r="B79" s="79" t="s">
        <v>136</v>
      </c>
      <c r="D79" s="79" t="s">
        <v>8</v>
      </c>
      <c r="F79" s="79">
        <f t="shared" si="7"/>
        <v>0.0103597449908925</v>
      </c>
    </row>
    <row r="80" spans="2:6">
      <c r="B80" s="79" t="s">
        <v>137</v>
      </c>
      <c r="D80" s="79" t="s">
        <v>8</v>
      </c>
      <c r="F80" s="79">
        <f t="shared" si="7"/>
        <v>0.0103597449908925</v>
      </c>
    </row>
    <row r="81" spans="2:6">
      <c r="B81" s="79" t="s">
        <v>138</v>
      </c>
      <c r="D81" s="79" t="s">
        <v>8</v>
      </c>
      <c r="F81" s="79">
        <f t="shared" si="7"/>
        <v>0.0103597449908925</v>
      </c>
    </row>
    <row r="82" spans="2:6">
      <c r="B82" s="79" t="s">
        <v>139</v>
      </c>
      <c r="D82" s="79" t="s">
        <v>8</v>
      </c>
      <c r="F82" s="79">
        <f t="shared" si="7"/>
        <v>0.0103597449908925</v>
      </c>
    </row>
    <row r="83" spans="2:6">
      <c r="B83" s="79" t="s">
        <v>140</v>
      </c>
      <c r="D83" s="79" t="s">
        <v>8</v>
      </c>
      <c r="F83" s="79">
        <f t="shared" si="7"/>
        <v>0.0103597449908925</v>
      </c>
    </row>
    <row r="84" spans="2:6">
      <c r="B84" s="79" t="s">
        <v>141</v>
      </c>
      <c r="D84" s="79" t="s">
        <v>8</v>
      </c>
      <c r="F84" s="79">
        <f t="shared" si="7"/>
        <v>0.0103597449908925</v>
      </c>
    </row>
    <row r="85" spans="2:6">
      <c r="B85" s="79" t="s">
        <v>142</v>
      </c>
      <c r="D85" s="79" t="s">
        <v>8</v>
      </c>
      <c r="F85" s="79">
        <f t="shared" si="7"/>
        <v>0.0103597449908925</v>
      </c>
    </row>
    <row r="86" spans="2:6">
      <c r="B86" s="79" t="s">
        <v>143</v>
      </c>
      <c r="D86" s="79" t="s">
        <v>8</v>
      </c>
      <c r="F86" s="79">
        <f t="shared" si="7"/>
        <v>0.0103597449908925</v>
      </c>
    </row>
    <row r="87" spans="2:6">
      <c r="B87" s="79" t="s">
        <v>144</v>
      </c>
      <c r="D87" s="79" t="s">
        <v>8</v>
      </c>
      <c r="F87" s="79">
        <f t="shared" si="7"/>
        <v>0.0103597449908925</v>
      </c>
    </row>
    <row r="88" spans="2:6">
      <c r="B88" s="79" t="s">
        <v>145</v>
      </c>
      <c r="D88" s="79" t="s">
        <v>8</v>
      </c>
      <c r="F88" s="79">
        <f t="shared" si="7"/>
        <v>0.0103597449908925</v>
      </c>
    </row>
    <row r="89" spans="2:6">
      <c r="B89" s="79" t="s">
        <v>146</v>
      </c>
      <c r="D89" s="79" t="s">
        <v>8</v>
      </c>
      <c r="F89" s="79">
        <f t="shared" si="7"/>
        <v>0.0103597449908925</v>
      </c>
    </row>
    <row r="90" spans="2:6">
      <c r="B90" s="79" t="s">
        <v>147</v>
      </c>
      <c r="D90" s="79" t="s">
        <v>8</v>
      </c>
      <c r="F90" s="79">
        <f t="shared" si="7"/>
        <v>0.0103597449908925</v>
      </c>
    </row>
    <row r="91" spans="2:6">
      <c r="B91" s="79" t="s">
        <v>148</v>
      </c>
      <c r="D91" s="79" t="s">
        <v>8</v>
      </c>
      <c r="F91" s="79">
        <f t="shared" si="7"/>
        <v>0.0103597449908925</v>
      </c>
    </row>
    <row r="92" spans="2:6">
      <c r="B92" s="79" t="s">
        <v>149</v>
      </c>
      <c r="D92" s="79" t="s">
        <v>8</v>
      </c>
      <c r="F92" s="79">
        <f t="shared" si="7"/>
        <v>0.0103597449908925</v>
      </c>
    </row>
    <row r="93" spans="2:6">
      <c r="B93" s="79" t="s">
        <v>150</v>
      </c>
      <c r="D93" s="79" t="s">
        <v>8</v>
      </c>
      <c r="F93" s="79">
        <f t="shared" si="7"/>
        <v>0.0103597449908925</v>
      </c>
    </row>
    <row r="94" spans="2:6">
      <c r="B94" s="79" t="s">
        <v>151</v>
      </c>
      <c r="D94" s="79" t="s">
        <v>8</v>
      </c>
      <c r="F94" s="79">
        <f t="shared" si="7"/>
        <v>0.0103597449908925</v>
      </c>
    </row>
    <row r="95" spans="2:6">
      <c r="B95" s="79" t="s">
        <v>152</v>
      </c>
      <c r="D95" s="79" t="s">
        <v>8</v>
      </c>
      <c r="F95" s="79">
        <f t="shared" si="7"/>
        <v>0.0103597449908925</v>
      </c>
    </row>
    <row r="96" spans="2:6">
      <c r="B96" s="79" t="s">
        <v>153</v>
      </c>
      <c r="D96" s="79" t="s">
        <v>8</v>
      </c>
      <c r="F96" s="79">
        <f t="shared" si="7"/>
        <v>0.0103597449908925</v>
      </c>
    </row>
    <row r="97" spans="2:6">
      <c r="B97" s="79" t="s">
        <v>154</v>
      </c>
      <c r="D97" s="79" t="s">
        <v>8</v>
      </c>
      <c r="F97" s="79">
        <f t="shared" si="7"/>
        <v>0.0103597449908925</v>
      </c>
    </row>
    <row r="98" spans="2:6">
      <c r="B98" s="79" t="s">
        <v>155</v>
      </c>
      <c r="D98" s="79" t="s">
        <v>8</v>
      </c>
      <c r="F98" s="79">
        <f t="shared" si="7"/>
        <v>0.0103597449908925</v>
      </c>
    </row>
    <row r="99" spans="2:6">
      <c r="B99" s="79" t="s">
        <v>156</v>
      </c>
      <c r="D99" s="79" t="s">
        <v>8</v>
      </c>
      <c r="F99" s="79">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9"/>
    </row>
    <row r="5" spans="7:43">
      <c r="G5" s="9"/>
      <c r="H5" s="9"/>
      <c r="I5" s="15"/>
      <c r="J5" s="9"/>
      <c r="K5" s="9"/>
      <c r="L5" s="9"/>
      <c r="T5" s="19"/>
      <c r="U5" s="19"/>
      <c r="V5" s="19"/>
      <c r="W5" s="19"/>
      <c r="X5" s="19"/>
      <c r="Y5" s="19"/>
      <c r="Z5" s="19"/>
      <c r="AA5" s="19"/>
      <c r="AO5" t="s">
        <v>550</v>
      </c>
      <c r="AP5" t="s">
        <v>551</v>
      </c>
      <c r="AQ5" t="s">
        <v>552</v>
      </c>
    </row>
    <row r="6" ht="14.5" spans="5:39">
      <c r="E6" s="9"/>
      <c r="F6" s="9" t="s">
        <v>2</v>
      </c>
      <c r="G6" s="9" t="s">
        <v>3</v>
      </c>
      <c r="H6" s="9" t="s">
        <v>4</v>
      </c>
      <c r="I6" s="15" t="s">
        <v>222</v>
      </c>
      <c r="J6" s="16" t="s">
        <v>223</v>
      </c>
      <c r="K6" s="9" t="s">
        <v>181</v>
      </c>
      <c r="L6" s="9" t="str">
        <f>AD20</f>
        <v>AL</v>
      </c>
      <c r="M6" s="9" t="str">
        <f t="shared" ref="M6:R6" si="0">AE20</f>
        <v>BC</v>
      </c>
      <c r="N6" s="9" t="str">
        <f t="shared" si="0"/>
        <v>MA</v>
      </c>
      <c r="O6" s="9" t="str">
        <f t="shared" si="0"/>
        <v>AT</v>
      </c>
      <c r="P6" s="9" t="str">
        <f t="shared" si="0"/>
        <v>ON</v>
      </c>
      <c r="Q6" s="9" t="str">
        <f t="shared" si="0"/>
        <v>QU</v>
      </c>
      <c r="R6" s="9" t="str">
        <f t="shared" si="0"/>
        <v>SA</v>
      </c>
      <c r="T6" s="19"/>
      <c r="U6" s="19"/>
      <c r="V6" s="19"/>
      <c r="W6" s="19"/>
      <c r="X6" s="19"/>
      <c r="Y6" s="19"/>
      <c r="Z6" s="19"/>
      <c r="AA6" s="19"/>
      <c r="AD6" t="s">
        <v>173</v>
      </c>
      <c r="AE6" t="s">
        <v>174</v>
      </c>
      <c r="AF6" t="s">
        <v>171</v>
      </c>
      <c r="AG6" s="27" t="s">
        <v>168</v>
      </c>
      <c r="AH6" s="27"/>
      <c r="AI6" s="27"/>
      <c r="AJ6" s="27"/>
      <c r="AK6" t="s">
        <v>170</v>
      </c>
      <c r="AL6" t="s">
        <v>169</v>
      </c>
      <c r="AM6" t="s">
        <v>172</v>
      </c>
    </row>
    <row r="7" ht="14.5" spans="5:41">
      <c r="E7" s="12"/>
      <c r="F7" s="9" t="s">
        <v>166</v>
      </c>
      <c r="G7" s="13" t="s">
        <v>553</v>
      </c>
      <c r="H7" s="14" t="s">
        <v>554</v>
      </c>
      <c r="I7" s="15"/>
      <c r="J7" s="17"/>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9"/>
      <c r="U7" s="19"/>
      <c r="V7" s="19"/>
      <c r="W7" s="19"/>
      <c r="X7" s="19"/>
      <c r="Y7" s="19"/>
      <c r="Z7" s="19"/>
      <c r="AA7" s="19"/>
      <c r="AC7" s="24" t="s">
        <v>555</v>
      </c>
      <c r="AD7" s="24">
        <v>1784.729617</v>
      </c>
      <c r="AE7" s="24">
        <v>3935.203094</v>
      </c>
      <c r="AF7" s="24">
        <v>79.9</v>
      </c>
      <c r="AG7" s="24">
        <v>561.5496</v>
      </c>
      <c r="AI7" s="24">
        <v>259.3270938</v>
      </c>
      <c r="AJ7" s="24">
        <v>1.51460529</v>
      </c>
      <c r="AK7" s="24">
        <v>1100</v>
      </c>
      <c r="AL7" s="24">
        <v>1309.409371</v>
      </c>
      <c r="AM7" s="24">
        <v>109.2505853</v>
      </c>
      <c r="AO7" s="24">
        <v>0.244211757</v>
      </c>
    </row>
    <row r="8" ht="14.5" spans="6:39">
      <c r="F8" t="str">
        <f t="shared" ref="F8:H8" si="2">F7</f>
        <v>UP</v>
      </c>
      <c r="G8" t="str">
        <f t="shared" si="2"/>
        <v>ACT_BND</v>
      </c>
      <c r="H8" t="str">
        <f t="shared" si="2"/>
        <v>2020</v>
      </c>
      <c r="J8" s="18"/>
      <c r="K8" t="str">
        <f t="shared" ref="K8:K16"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9"/>
      <c r="U8" s="23"/>
      <c r="V8" s="19"/>
      <c r="W8" s="19"/>
      <c r="X8" s="19"/>
      <c r="Y8" s="19"/>
      <c r="Z8" s="19"/>
      <c r="AA8" s="19"/>
      <c r="AC8" s="24" t="s">
        <v>556</v>
      </c>
      <c r="AD8" s="24">
        <v>28140.70924</v>
      </c>
      <c r="AE8">
        <v>0</v>
      </c>
      <c r="AF8">
        <v>0</v>
      </c>
      <c r="AG8" s="24">
        <v>1171.178491</v>
      </c>
      <c r="AI8" s="24">
        <v>4432.635651</v>
      </c>
      <c r="AM8" s="24">
        <v>8169.142609</v>
      </c>
    </row>
    <row r="9" ht="14.5" spans="6:43">
      <c r="F9" t="s">
        <v>165</v>
      </c>
      <c r="J9" s="19"/>
      <c r="K9" t="str">
        <f t="shared" si="3"/>
        <v>*</v>
      </c>
      <c r="L9">
        <f t="shared" ref="L9:R9" si="5">AD23</f>
        <v>0</v>
      </c>
      <c r="M9">
        <f t="shared" si="5"/>
        <v>0</v>
      </c>
      <c r="N9">
        <f t="shared" si="5"/>
        <v>0</v>
      </c>
      <c r="O9">
        <f t="shared" si="5"/>
        <v>0</v>
      </c>
      <c r="P9">
        <f t="shared" si="5"/>
        <v>0</v>
      </c>
      <c r="Q9">
        <f t="shared" si="5"/>
        <v>0</v>
      </c>
      <c r="R9">
        <f t="shared" si="5"/>
        <v>0</v>
      </c>
      <c r="T9" s="19"/>
      <c r="U9" s="19"/>
      <c r="V9" s="19"/>
      <c r="W9" s="19"/>
      <c r="X9" s="19"/>
      <c r="Y9" s="19"/>
      <c r="Z9" s="19"/>
      <c r="AA9" s="19"/>
      <c r="AC9" s="24" t="s">
        <v>557</v>
      </c>
      <c r="AD9" s="24">
        <v>2431.074978</v>
      </c>
      <c r="AE9" s="24">
        <v>63813.67406</v>
      </c>
      <c r="AF9" s="24">
        <v>36141.96449</v>
      </c>
      <c r="AG9" s="24">
        <v>2571.990183</v>
      </c>
      <c r="AH9" s="24">
        <v>38146.82799</v>
      </c>
      <c r="AI9" s="24">
        <v>756.1396111</v>
      </c>
      <c r="AK9" s="24">
        <v>39004.97588</v>
      </c>
      <c r="AL9" s="24">
        <v>194227.4217</v>
      </c>
      <c r="AM9" s="24">
        <v>3389.167165</v>
      </c>
      <c r="AO9" s="24">
        <v>438.4084069</v>
      </c>
      <c r="AQ9" s="24">
        <v>247.6397345</v>
      </c>
    </row>
    <row r="10" ht="14.5" spans="6:43">
      <c r="F10" t="str">
        <f t="shared" ref="F10:H10" si="6">F8</f>
        <v>UP</v>
      </c>
      <c r="G10" t="str">
        <f t="shared" si="6"/>
        <v>ACT_BND</v>
      </c>
      <c r="H10" t="str">
        <f t="shared" si="6"/>
        <v>2020</v>
      </c>
      <c r="J10" s="20"/>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9"/>
      <c r="U10" s="19"/>
      <c r="V10" s="19"/>
      <c r="W10" s="19"/>
      <c r="X10" s="19"/>
      <c r="Y10" s="19"/>
      <c r="Z10" s="19"/>
      <c r="AA10" s="19"/>
      <c r="AC10" s="24" t="s">
        <v>558</v>
      </c>
      <c r="AD10" s="24">
        <v>41400.15023</v>
      </c>
      <c r="AE10" s="24">
        <v>1171.403262</v>
      </c>
      <c r="AF10" s="24">
        <v>20.92594074</v>
      </c>
      <c r="AG10" s="24">
        <v>1347.390962</v>
      </c>
      <c r="AH10" s="24">
        <v>250.4058561</v>
      </c>
      <c r="AI10" s="24">
        <v>1663.491806</v>
      </c>
      <c r="AK10" s="24">
        <v>11039.35575</v>
      </c>
      <c r="AL10" s="24">
        <v>86.55097888</v>
      </c>
      <c r="AM10" s="24">
        <v>10914.03107</v>
      </c>
      <c r="AO10" s="24">
        <v>63.61556193</v>
      </c>
      <c r="AQ10" s="24">
        <v>80.17787354</v>
      </c>
    </row>
    <row r="11" ht="14.5" spans="6:43">
      <c r="F11" t="str">
        <f t="shared" ref="F11:H11" si="8">F10</f>
        <v>UP</v>
      </c>
      <c r="G11" t="str">
        <f t="shared" si="8"/>
        <v>ACT_BND</v>
      </c>
      <c r="H11" t="str">
        <f t="shared" si="8"/>
        <v>2020</v>
      </c>
      <c r="J11" s="19"/>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9"/>
      <c r="U11" s="19"/>
      <c r="V11" s="19"/>
      <c r="W11" s="19"/>
      <c r="X11" s="19"/>
      <c r="Y11" s="19"/>
      <c r="Z11" s="19"/>
      <c r="AA11" s="19"/>
      <c r="AC11" s="24" t="s">
        <v>559</v>
      </c>
      <c r="AD11" s="24">
        <v>15.6585</v>
      </c>
      <c r="AE11" s="24">
        <v>74.23763801</v>
      </c>
      <c r="AF11" s="24">
        <v>16.412669</v>
      </c>
      <c r="AG11" s="24">
        <v>40.70637607</v>
      </c>
      <c r="AH11" s="24">
        <v>868.53145</v>
      </c>
      <c r="AI11" s="24">
        <v>35</v>
      </c>
      <c r="AJ11" s="24">
        <v>4.54342</v>
      </c>
      <c r="AK11" s="24">
        <v>85.07274</v>
      </c>
      <c r="AL11" s="24">
        <v>556.76228</v>
      </c>
      <c r="AM11" s="24">
        <v>1.019664</v>
      </c>
      <c r="AO11" s="24">
        <v>75.33162</v>
      </c>
      <c r="AP11" s="24">
        <v>250.0273939</v>
      </c>
      <c r="AQ11" s="24">
        <v>35.09370547</v>
      </c>
    </row>
    <row r="12" ht="14.5" spans="6:43">
      <c r="F12" t="str">
        <f t="shared" ref="F12:H12" si="10">F11</f>
        <v>UP</v>
      </c>
      <c r="G12" t="str">
        <f t="shared" si="10"/>
        <v>ACT_BND</v>
      </c>
      <c r="H12" t="str">
        <f t="shared" si="10"/>
        <v>2020</v>
      </c>
      <c r="J12" s="20"/>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9"/>
      <c r="U12" s="19"/>
      <c r="V12" s="19"/>
      <c r="W12" s="19"/>
      <c r="X12" s="19"/>
      <c r="Y12" s="19"/>
      <c r="Z12" s="19"/>
      <c r="AA12" s="19"/>
      <c r="AC12" s="24" t="s">
        <v>544</v>
      </c>
      <c r="AD12" s="24">
        <v>178.1215243</v>
      </c>
      <c r="AE12" s="24">
        <v>26.83761086</v>
      </c>
      <c r="AF12" s="24">
        <v>8.350161058</v>
      </c>
      <c r="AG12" s="24">
        <v>1.654297376</v>
      </c>
      <c r="AH12" s="24">
        <v>1.168878293</v>
      </c>
      <c r="AI12" s="24">
        <v>1.865168501</v>
      </c>
      <c r="AJ12" s="24">
        <v>0.678037409</v>
      </c>
      <c r="AK12" s="24">
        <v>5636.199608</v>
      </c>
      <c r="AL12" s="24">
        <v>30.53453094</v>
      </c>
      <c r="AM12" s="24">
        <v>32.02930014</v>
      </c>
      <c r="AO12" s="24">
        <v>0.121926715</v>
      </c>
      <c r="AP12" s="24">
        <v>0.560482973</v>
      </c>
      <c r="AQ12" s="24">
        <v>1.778611344</v>
      </c>
    </row>
    <row r="13" ht="14.5" spans="6:39">
      <c r="F13" t="str">
        <f t="shared" ref="F13:H13" si="12">F12</f>
        <v>UP</v>
      </c>
      <c r="G13" t="str">
        <f t="shared" si="12"/>
        <v>ACT_BND</v>
      </c>
      <c r="H13" t="str">
        <f t="shared" si="12"/>
        <v>2020</v>
      </c>
      <c r="J13" s="21"/>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9"/>
      <c r="U13" s="19"/>
      <c r="V13" s="19"/>
      <c r="W13" s="19"/>
      <c r="X13" s="19"/>
      <c r="Y13" s="19"/>
      <c r="Z13" s="19"/>
      <c r="AA13" s="19"/>
      <c r="AC13" s="24" t="s">
        <v>560</v>
      </c>
      <c r="AD13" s="24">
        <v>0</v>
      </c>
      <c r="AE13" s="24">
        <v>0</v>
      </c>
      <c r="AF13" s="24">
        <v>0</v>
      </c>
      <c r="AG13" s="24">
        <v>4800.479073</v>
      </c>
      <c r="AJ13" s="24">
        <v>0</v>
      </c>
      <c r="AK13" s="24">
        <v>87845.32544</v>
      </c>
      <c r="AL13" s="24">
        <v>0</v>
      </c>
      <c r="AM13" s="24">
        <v>0</v>
      </c>
    </row>
    <row r="14" ht="14.5" spans="6:43">
      <c r="F14" t="str">
        <f t="shared" ref="F14:H14" si="14">F13</f>
        <v>UP</v>
      </c>
      <c r="G14" t="str">
        <f t="shared" si="14"/>
        <v>ACT_BND</v>
      </c>
      <c r="H14" t="str">
        <f t="shared" si="14"/>
        <v>2020</v>
      </c>
      <c r="J14" s="21"/>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9"/>
      <c r="U14" s="19"/>
      <c r="V14" s="19"/>
      <c r="W14" s="19"/>
      <c r="X14" s="19"/>
      <c r="Y14" s="19"/>
      <c r="Z14" s="19"/>
      <c r="AA14" s="19"/>
      <c r="AC14" s="24" t="s">
        <v>542</v>
      </c>
      <c r="AD14" s="24">
        <v>5452.614523</v>
      </c>
      <c r="AE14" s="24">
        <v>3008.283925</v>
      </c>
      <c r="AF14" s="24">
        <v>938.8527109</v>
      </c>
      <c r="AG14" s="24">
        <v>903.0197142</v>
      </c>
      <c r="AH14" s="24">
        <v>194.4986979</v>
      </c>
      <c r="AI14" s="24">
        <v>925.4455625</v>
      </c>
      <c r="AJ14" s="24">
        <v>700.3405113</v>
      </c>
      <c r="AK14" s="24">
        <v>13168.79678</v>
      </c>
      <c r="AL14" s="24">
        <v>11322.93233</v>
      </c>
      <c r="AM14" s="24">
        <v>821.4689656</v>
      </c>
      <c r="AO14" s="24">
        <v>1.076967333</v>
      </c>
      <c r="AP14" s="24">
        <v>0</v>
      </c>
      <c r="AQ14" s="24">
        <v>16.7426936</v>
      </c>
    </row>
    <row r="15" spans="6:27">
      <c r="F15" t="s">
        <v>165</v>
      </c>
      <c r="J15" s="21"/>
      <c r="K15" t="str">
        <f t="shared" si="3"/>
        <v>*</v>
      </c>
      <c r="L15">
        <f t="shared" ref="L15:R15" si="16">AD29</f>
        <v>0</v>
      </c>
      <c r="M15">
        <f t="shared" si="16"/>
        <v>0</v>
      </c>
      <c r="N15">
        <f t="shared" si="16"/>
        <v>0</v>
      </c>
      <c r="O15">
        <f t="shared" si="16"/>
        <v>0</v>
      </c>
      <c r="P15">
        <f t="shared" si="16"/>
        <v>0</v>
      </c>
      <c r="Q15">
        <f t="shared" si="16"/>
        <v>0</v>
      </c>
      <c r="R15">
        <f t="shared" si="16"/>
        <v>0</v>
      </c>
      <c r="T15" s="19"/>
      <c r="U15" s="19"/>
      <c r="V15" s="19"/>
      <c r="W15" s="19"/>
      <c r="X15" s="19"/>
      <c r="Y15" s="19"/>
      <c r="Z15" s="19"/>
      <c r="AA15" s="19"/>
    </row>
    <row r="16" spans="6:27">
      <c r="F16" t="str">
        <f t="shared" ref="F16:H16" si="17">F14</f>
        <v>UP</v>
      </c>
      <c r="G16" t="str">
        <f t="shared" si="17"/>
        <v>ACT_BND</v>
      </c>
      <c r="H16" t="str">
        <f t="shared" si="17"/>
        <v>2020</v>
      </c>
      <c r="J16" s="21"/>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9"/>
      <c r="U16" s="19"/>
      <c r="V16" s="19"/>
      <c r="W16" s="19"/>
      <c r="X16" s="19"/>
      <c r="Y16" s="19"/>
      <c r="Z16" s="19"/>
      <c r="AA16" s="19"/>
    </row>
    <row r="17" spans="10:27">
      <c r="J17" s="19"/>
      <c r="L17" s="19"/>
      <c r="T17" s="19"/>
      <c r="U17" s="19"/>
      <c r="V17" s="19"/>
      <c r="W17" s="19"/>
      <c r="X17" s="19"/>
      <c r="Y17" s="19"/>
      <c r="Z17" s="19"/>
      <c r="AA17" s="19"/>
    </row>
    <row r="18" spans="10:27">
      <c r="J18" s="19"/>
      <c r="K18" s="21"/>
      <c r="L18" s="19"/>
      <c r="T18" s="19"/>
      <c r="U18" s="19"/>
      <c r="V18" s="19"/>
      <c r="W18" s="19"/>
      <c r="X18" s="19"/>
      <c r="Y18" s="19"/>
      <c r="Z18" s="19"/>
      <c r="AA18" s="19"/>
    </row>
    <row r="19" spans="10:27">
      <c r="J19" s="19"/>
      <c r="K19" s="22"/>
      <c r="L19" s="19"/>
      <c r="T19" s="19"/>
      <c r="U19" s="19"/>
      <c r="V19" s="19"/>
      <c r="W19" s="19"/>
      <c r="X19" s="19"/>
      <c r="Y19" s="19"/>
      <c r="Z19" s="19"/>
      <c r="AA19" s="19"/>
    </row>
    <row r="20" spans="10:36">
      <c r="J20" s="19"/>
      <c r="K20" s="22"/>
      <c r="L20" s="19"/>
      <c r="T20" s="19"/>
      <c r="U20" s="19"/>
      <c r="V20" s="19"/>
      <c r="W20" s="19"/>
      <c r="X20" s="19"/>
      <c r="Y20" s="19"/>
      <c r="Z20" s="19"/>
      <c r="AA20" s="19"/>
      <c r="AD20" t="s">
        <v>173</v>
      </c>
      <c r="AE20" t="s">
        <v>174</v>
      </c>
      <c r="AF20" t="s">
        <v>171</v>
      </c>
      <c r="AG20" t="s">
        <v>168</v>
      </c>
      <c r="AH20" t="s">
        <v>170</v>
      </c>
      <c r="AI20" t="s">
        <v>169</v>
      </c>
      <c r="AJ20" t="s">
        <v>172</v>
      </c>
    </row>
    <row r="21" spans="10:36">
      <c r="J21" s="19"/>
      <c r="K21" s="22"/>
      <c r="L21" s="19"/>
      <c r="AC21" s="25"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9"/>
      <c r="K22" s="21"/>
      <c r="L22" s="19"/>
      <c r="AC22" s="2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9"/>
      <c r="K23" s="21"/>
      <c r="L23" s="19"/>
      <c r="AC23" s="26" t="s">
        <v>165</v>
      </c>
    </row>
    <row r="24" spans="10:36">
      <c r="J24" s="19"/>
      <c r="K24" s="22"/>
      <c r="L24" s="19"/>
      <c r="AC24" s="25"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9"/>
      <c r="K25" s="22"/>
      <c r="L25" s="19"/>
      <c r="AC25" s="25"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9"/>
      <c r="K26" s="21"/>
      <c r="L26" s="19"/>
      <c r="AC26" s="25" t="s">
        <v>565</v>
      </c>
      <c r="AD26">
        <f>AD10*0.0036</f>
        <v>149.040540828</v>
      </c>
      <c r="AE26">
        <f>(AE10+SUM(AO10:AQ10))*0.0036</f>
        <v>4.734708110892</v>
      </c>
      <c r="AF26">
        <f>AF10*0.0036</f>
        <v>0.075333386664</v>
      </c>
      <c r="AG26">
        <f>SUM(AG10:AJ10)*0.0036</f>
        <v>11.74063904676</v>
      </c>
      <c r="AH26">
        <f t="shared" ref="AH26:AJ28" si="21">AK10*0.0036</f>
        <v>39.7416807</v>
      </c>
      <c r="AI26">
        <f t="shared" si="21"/>
        <v>0.311583523968</v>
      </c>
      <c r="AJ26">
        <f t="shared" si="21"/>
        <v>39.290511852</v>
      </c>
    </row>
    <row r="27" spans="10:36">
      <c r="J27" s="19"/>
      <c r="K27" s="22"/>
      <c r="L27" s="19"/>
      <c r="AC27" s="25" t="s">
        <v>566</v>
      </c>
      <c r="AD27">
        <f>AD11*0.0036</f>
        <v>0.0563706</v>
      </c>
      <c r="AE27">
        <f>(AE11+SUM(AO11:AQ11))*0.0036</f>
        <v>1.564885286568</v>
      </c>
      <c r="AF27">
        <f>AF11*0.0036</f>
        <v>0.0590856084</v>
      </c>
      <c r="AG27">
        <f>SUM(AG11:AJ11)*0.0036</f>
        <v>3.415612485852</v>
      </c>
      <c r="AH27">
        <f t="shared" si="21"/>
        <v>0.306261864</v>
      </c>
      <c r="AI27">
        <f t="shared" si="21"/>
        <v>2.004344208</v>
      </c>
      <c r="AJ27">
        <f t="shared" si="21"/>
        <v>0.0036707904</v>
      </c>
    </row>
    <row r="28" spans="10:36">
      <c r="J28" s="19"/>
      <c r="K28" s="21"/>
      <c r="L28" s="19"/>
      <c r="AC28" s="25" t="s">
        <v>567</v>
      </c>
      <c r="AD28">
        <f>AD12*0.0036</f>
        <v>0.64123748748</v>
      </c>
      <c r="AE28">
        <f>(AE12+SUM(AO12:AQ12))*0.0036</f>
        <v>0.1054750748112</v>
      </c>
      <c r="AF28">
        <f>AF12*0.0036</f>
        <v>0.0300605798088</v>
      </c>
      <c r="AG28">
        <f>SUM(AG12:AJ12)*0.0036</f>
        <v>0.0193189736844</v>
      </c>
      <c r="AH28">
        <f t="shared" si="21"/>
        <v>20.2903185888</v>
      </c>
      <c r="AI28">
        <f t="shared" si="21"/>
        <v>0.109924311384</v>
      </c>
      <c r="AJ28">
        <f t="shared" si="21"/>
        <v>0.115305480504</v>
      </c>
    </row>
    <row r="29" spans="10:29">
      <c r="J29" s="19"/>
      <c r="K29" s="21"/>
      <c r="L29" s="19"/>
      <c r="AC29" t="s">
        <v>165</v>
      </c>
    </row>
    <row r="30" spans="10:36">
      <c r="J30" s="19"/>
      <c r="K30" s="21"/>
      <c r="L30" s="19"/>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9"/>
      <c r="K31" s="22"/>
      <c r="L31" s="19"/>
    </row>
    <row r="32" spans="10:12">
      <c r="J32" s="19"/>
      <c r="K32" s="22"/>
      <c r="L32" s="19"/>
    </row>
    <row r="33" spans="10:12">
      <c r="J33" s="19"/>
      <c r="K33" s="21"/>
      <c r="L33" s="19"/>
    </row>
    <row r="34" spans="10:12">
      <c r="J34" s="19"/>
      <c r="K34" s="21"/>
      <c r="L34" s="19"/>
    </row>
    <row r="35" spans="10:12">
      <c r="J35" s="19"/>
      <c r="K35" s="19"/>
      <c r="L35" s="19"/>
    </row>
    <row r="36" spans="10:12">
      <c r="J36" s="19"/>
      <c r="K36" s="19"/>
      <c r="L36" s="19"/>
    </row>
    <row r="37" spans="10:12">
      <c r="J37" s="19"/>
      <c r="K37" s="19"/>
      <c r="L37" s="19"/>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9"/>
    </row>
    <row r="5" spans="7:43">
      <c r="G5" s="9"/>
      <c r="H5" s="9"/>
      <c r="I5" s="15"/>
      <c r="J5" s="9"/>
      <c r="K5" s="9"/>
      <c r="L5" s="9"/>
      <c r="T5" s="19"/>
      <c r="U5" s="19"/>
      <c r="V5" s="19"/>
      <c r="W5" s="19"/>
      <c r="X5" s="19"/>
      <c r="Y5" s="19"/>
      <c r="Z5" s="19"/>
      <c r="AA5" s="19"/>
      <c r="AO5" t="s">
        <v>550</v>
      </c>
      <c r="AP5" t="s">
        <v>551</v>
      </c>
      <c r="AQ5" t="s">
        <v>552</v>
      </c>
    </row>
    <row r="6" ht="14.5" spans="5:39">
      <c r="E6" s="9"/>
      <c r="F6" s="9" t="s">
        <v>2</v>
      </c>
      <c r="G6" s="9" t="s">
        <v>3</v>
      </c>
      <c r="H6" s="9" t="s">
        <v>4</v>
      </c>
      <c r="I6" s="15" t="s">
        <v>222</v>
      </c>
      <c r="J6" s="16" t="s">
        <v>223</v>
      </c>
      <c r="K6" s="9" t="s">
        <v>181</v>
      </c>
      <c r="L6" s="9" t="str">
        <f t="shared" ref="L6:R6" si="0">AD20</f>
        <v>AL</v>
      </c>
      <c r="M6" s="9" t="str">
        <f t="shared" si="0"/>
        <v>BC</v>
      </c>
      <c r="N6" s="9" t="str">
        <f t="shared" si="0"/>
        <v>MA</v>
      </c>
      <c r="O6" s="9" t="str">
        <f t="shared" si="0"/>
        <v>AT</v>
      </c>
      <c r="P6" s="9" t="str">
        <f t="shared" si="0"/>
        <v>ON</v>
      </c>
      <c r="Q6" s="9" t="str">
        <f t="shared" si="0"/>
        <v>QU</v>
      </c>
      <c r="R6" s="9" t="str">
        <f t="shared" si="0"/>
        <v>SA</v>
      </c>
      <c r="T6" s="19"/>
      <c r="U6" s="19"/>
      <c r="V6" s="19"/>
      <c r="W6" s="19"/>
      <c r="X6" s="19"/>
      <c r="Y6" s="19"/>
      <c r="Z6" s="19"/>
      <c r="AA6" s="19"/>
      <c r="AD6" t="s">
        <v>173</v>
      </c>
      <c r="AE6" t="s">
        <v>174</v>
      </c>
      <c r="AF6" t="s">
        <v>171</v>
      </c>
      <c r="AG6" s="27" t="s">
        <v>168</v>
      </c>
      <c r="AH6" s="27"/>
      <c r="AI6" s="27"/>
      <c r="AJ6" s="27"/>
      <c r="AK6" t="s">
        <v>170</v>
      </c>
      <c r="AL6" t="s">
        <v>169</v>
      </c>
      <c r="AM6" t="s">
        <v>172</v>
      </c>
    </row>
    <row r="7" ht="14.5" spans="5:41">
      <c r="E7" s="12"/>
      <c r="F7" s="9" t="s">
        <v>166</v>
      </c>
      <c r="G7" s="13" t="s">
        <v>553</v>
      </c>
      <c r="H7" s="14" t="s">
        <v>569</v>
      </c>
      <c r="I7" s="15"/>
      <c r="J7" s="1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9"/>
      <c r="U7" s="19"/>
      <c r="V7" s="19"/>
      <c r="W7" s="19"/>
      <c r="X7" s="19"/>
      <c r="Y7" s="19"/>
      <c r="Z7" s="19"/>
      <c r="AA7" s="19"/>
      <c r="AC7" s="24" t="s">
        <v>555</v>
      </c>
      <c r="AD7" s="24">
        <v>26491.93803</v>
      </c>
      <c r="AE7" s="24">
        <v>5872.202973</v>
      </c>
      <c r="AF7" s="24">
        <v>74.50913792</v>
      </c>
      <c r="AG7" s="24">
        <v>193.0575623</v>
      </c>
      <c r="AI7" s="24">
        <v>249.1220822</v>
      </c>
      <c r="AJ7" s="24">
        <v>4.54155046</v>
      </c>
      <c r="AK7" s="24">
        <v>5127.560208</v>
      </c>
      <c r="AL7" s="24">
        <v>1753.780447</v>
      </c>
      <c r="AM7" s="24">
        <v>20741.38478</v>
      </c>
      <c r="AO7" s="24">
        <v>0.244211757</v>
      </c>
    </row>
    <row r="8" ht="14.5" spans="6:39">
      <c r="F8" t="str">
        <f>F7</f>
        <v>UP</v>
      </c>
      <c r="G8" t="str">
        <f>G7</f>
        <v>ACT_BND</v>
      </c>
      <c r="H8" t="str">
        <f>H7</f>
        <v>2050</v>
      </c>
      <c r="J8" s="18"/>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9"/>
      <c r="U8" s="23"/>
      <c r="V8" s="19"/>
      <c r="W8" s="19"/>
      <c r="X8" s="19"/>
      <c r="Y8" s="19"/>
      <c r="Z8" s="19"/>
      <c r="AA8" s="19"/>
      <c r="AC8" s="24" t="s">
        <v>556</v>
      </c>
      <c r="AD8" s="24">
        <v>0</v>
      </c>
      <c r="AE8" s="24"/>
      <c r="AF8" s="24">
        <v>0</v>
      </c>
      <c r="AG8" s="24">
        <v>0</v>
      </c>
      <c r="AI8" s="24">
        <v>0</v>
      </c>
      <c r="AK8" s="24">
        <v>0</v>
      </c>
      <c r="AL8" s="24">
        <v>0</v>
      </c>
      <c r="AM8" s="24">
        <v>0</v>
      </c>
    </row>
    <row r="9" ht="14.5" spans="6:43">
      <c r="F9" t="s">
        <v>165</v>
      </c>
      <c r="J9" s="19"/>
      <c r="K9" t="str">
        <f t="shared" ref="K9:R9" si="3">AC23</f>
        <v>*</v>
      </c>
      <c r="L9">
        <f t="shared" si="3"/>
        <v>0</v>
      </c>
      <c r="M9">
        <f t="shared" si="3"/>
        <v>0</v>
      </c>
      <c r="N9">
        <f t="shared" si="3"/>
        <v>0</v>
      </c>
      <c r="O9">
        <f t="shared" si="3"/>
        <v>0</v>
      </c>
      <c r="P9">
        <f t="shared" si="3"/>
        <v>0</v>
      </c>
      <c r="Q9">
        <f t="shared" si="3"/>
        <v>0</v>
      </c>
      <c r="R9">
        <f t="shared" si="3"/>
        <v>0</v>
      </c>
      <c r="T9" s="19"/>
      <c r="U9" s="19"/>
      <c r="V9" s="19"/>
      <c r="W9" s="19"/>
      <c r="X9" s="19"/>
      <c r="Y9" s="19"/>
      <c r="Z9" s="19"/>
      <c r="AA9" s="19"/>
      <c r="AC9" s="24" t="s">
        <v>557</v>
      </c>
      <c r="AD9" s="24">
        <v>1351.528526</v>
      </c>
      <c r="AE9" s="24">
        <v>64437.03099</v>
      </c>
      <c r="AF9" s="24">
        <v>50083.25739</v>
      </c>
      <c r="AG9" s="24">
        <v>2877.845913</v>
      </c>
      <c r="AH9" s="24">
        <v>46570.97695</v>
      </c>
      <c r="AI9" s="24">
        <v>523.957081</v>
      </c>
      <c r="AK9" s="24">
        <v>40793.27544</v>
      </c>
      <c r="AL9" s="24">
        <v>264263.5423</v>
      </c>
      <c r="AM9" s="24">
        <v>4172.444622</v>
      </c>
      <c r="AO9" s="24">
        <v>438.4084069</v>
      </c>
      <c r="AQ9" s="24">
        <v>247.6397345</v>
      </c>
    </row>
    <row r="10" ht="14.5" spans="6:43">
      <c r="F10" t="str">
        <f>F8</f>
        <v>UP</v>
      </c>
      <c r="G10" t="str">
        <f>G8</f>
        <v>ACT_BND</v>
      </c>
      <c r="H10" t="str">
        <f>H8</f>
        <v>2050</v>
      </c>
      <c r="J10" s="20"/>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9"/>
      <c r="U10" s="19"/>
      <c r="V10" s="19"/>
      <c r="W10" s="19"/>
      <c r="X10" s="19"/>
      <c r="Y10" s="19"/>
      <c r="Z10" s="19"/>
      <c r="AA10" s="19"/>
      <c r="AC10" s="24" t="s">
        <v>558</v>
      </c>
      <c r="AD10" s="24">
        <v>22446.14736</v>
      </c>
      <c r="AE10" s="24">
        <v>5759.168348</v>
      </c>
      <c r="AF10" s="24">
        <v>0</v>
      </c>
      <c r="AG10" s="24">
        <v>0</v>
      </c>
      <c r="AH10" s="24">
        <v>17.96233539</v>
      </c>
      <c r="AI10" s="24">
        <v>0</v>
      </c>
      <c r="AK10" s="24">
        <v>46989.0585</v>
      </c>
      <c r="AL10" s="24">
        <v>0</v>
      </c>
      <c r="AM10" s="24">
        <v>2888.347401</v>
      </c>
      <c r="AO10" s="24">
        <v>63.61556193</v>
      </c>
      <c r="AQ10" s="24">
        <v>80.17787354</v>
      </c>
    </row>
    <row r="11" ht="14.5" spans="6:43">
      <c r="F11" t="str">
        <f t="shared" ref="F11:H14" si="5">F10</f>
        <v>UP</v>
      </c>
      <c r="G11" t="str">
        <f t="shared" si="5"/>
        <v>ACT_BND</v>
      </c>
      <c r="H11" t="str">
        <f t="shared" si="5"/>
        <v>2050</v>
      </c>
      <c r="J11" s="19"/>
      <c r="K11" t="str">
        <f t="shared" ref="K11:R11" si="6">AC25</f>
        <v>ELCTID00</v>
      </c>
      <c r="L11">
        <f t="shared" si="6"/>
        <v>0.048655026936</v>
      </c>
      <c r="M11">
        <f t="shared" si="6"/>
        <v>2.3444308487304</v>
      </c>
      <c r="N11">
        <f t="shared" si="6"/>
        <v>1.80299726604</v>
      </c>
      <c r="O11">
        <f t="shared" si="6"/>
        <v>1.799020077984</v>
      </c>
      <c r="P11">
        <f t="shared" si="6"/>
        <v>1.46855791584</v>
      </c>
      <c r="Q11">
        <f t="shared" si="6"/>
        <v>9.5134875228</v>
      </c>
      <c r="R11">
        <f t="shared" si="6"/>
        <v>0.150208006392</v>
      </c>
      <c r="T11" s="19"/>
      <c r="U11" s="19"/>
      <c r="V11" s="19"/>
      <c r="W11" s="19"/>
      <c r="X11" s="19"/>
      <c r="Y11" s="19"/>
      <c r="Z11" s="19"/>
      <c r="AA11" s="19"/>
      <c r="AC11" s="24" t="s">
        <v>559</v>
      </c>
      <c r="AD11" s="24">
        <v>0.6435</v>
      </c>
      <c r="AE11" s="24">
        <v>1.0938</v>
      </c>
      <c r="AF11" s="24">
        <v>3.786868134</v>
      </c>
      <c r="AG11" s="24">
        <v>27.30656366</v>
      </c>
      <c r="AH11" s="24">
        <v>4.698</v>
      </c>
      <c r="AI11" s="24">
        <v>4.10829474</v>
      </c>
      <c r="AJ11" s="24">
        <v>1.215046007</v>
      </c>
      <c r="AK11" s="24">
        <v>13.707</v>
      </c>
      <c r="AL11" s="24">
        <v>333.06</v>
      </c>
      <c r="AM11" s="24">
        <v>2.0346</v>
      </c>
      <c r="AO11" s="24">
        <v>75.33162</v>
      </c>
      <c r="AP11" s="24">
        <v>250.0273939</v>
      </c>
      <c r="AQ11" s="24">
        <v>35.09370547</v>
      </c>
    </row>
    <row r="12" ht="14.5" spans="6:43">
      <c r="F12" t="str">
        <f t="shared" si="5"/>
        <v>UP</v>
      </c>
      <c r="G12" t="str">
        <f t="shared" si="5"/>
        <v>ACT_BND</v>
      </c>
      <c r="H12" t="str">
        <f t="shared" si="5"/>
        <v>2050</v>
      </c>
      <c r="J12" s="20"/>
      <c r="K12" t="str">
        <f t="shared" ref="K12:R12" si="7">AC26</f>
        <v>ELCGAS00</v>
      </c>
      <c r="L12">
        <f t="shared" si="7"/>
        <v>80.806130496</v>
      </c>
      <c r="M12">
        <f t="shared" si="7"/>
        <v>21.250662420492</v>
      </c>
      <c r="N12">
        <f t="shared" si="7"/>
        <v>0</v>
      </c>
      <c r="O12">
        <f t="shared" si="7"/>
        <v>0.064664407404</v>
      </c>
      <c r="P12">
        <f t="shared" si="7"/>
        <v>169.1606106</v>
      </c>
      <c r="Q12">
        <f t="shared" si="7"/>
        <v>0</v>
      </c>
      <c r="R12">
        <f t="shared" si="7"/>
        <v>10.3980506436</v>
      </c>
      <c r="T12" s="19"/>
      <c r="U12" s="19"/>
      <c r="V12" s="19"/>
      <c r="W12" s="19"/>
      <c r="X12" s="19"/>
      <c r="Y12" s="19"/>
      <c r="Z12" s="19"/>
      <c r="AA12" s="19"/>
      <c r="AC12" s="24" t="s">
        <v>544</v>
      </c>
      <c r="AD12" s="24">
        <v>25383.19077</v>
      </c>
      <c r="AE12" s="24">
        <v>13198.56182</v>
      </c>
      <c r="AF12" s="24">
        <v>341.8299505</v>
      </c>
      <c r="AG12" s="24">
        <v>594.8779906</v>
      </c>
      <c r="AH12" s="24">
        <v>24.06187596</v>
      </c>
      <c r="AI12" s="24">
        <v>181.8089304</v>
      </c>
      <c r="AJ12" s="24">
        <v>218.3203574</v>
      </c>
      <c r="AK12" s="24">
        <v>18008.9155</v>
      </c>
      <c r="AL12" s="24">
        <v>1616.473107</v>
      </c>
      <c r="AM12" s="24">
        <v>2300.447415</v>
      </c>
      <c r="AO12" s="24">
        <v>0.121926715</v>
      </c>
      <c r="AP12" s="24">
        <v>0.560482973</v>
      </c>
      <c r="AQ12" s="24">
        <v>1.778611344</v>
      </c>
    </row>
    <row r="13" ht="14.5" spans="6:39">
      <c r="F13" t="str">
        <f t="shared" si="5"/>
        <v>UP</v>
      </c>
      <c r="G13" t="str">
        <f t="shared" si="5"/>
        <v>ACT_BND</v>
      </c>
      <c r="H13" t="str">
        <f t="shared" si="5"/>
        <v>2050</v>
      </c>
      <c r="J13" s="21"/>
      <c r="K13" t="str">
        <f t="shared" ref="K13:R13" si="8">AC27</f>
        <v>ELCHFO00</v>
      </c>
      <c r="L13">
        <f t="shared" si="8"/>
        <v>0.0023166</v>
      </c>
      <c r="M13">
        <f t="shared" si="8"/>
        <v>1.301567469732</v>
      </c>
      <c r="N13">
        <f t="shared" si="8"/>
        <v>0.0136327252824</v>
      </c>
      <c r="O13">
        <f t="shared" si="8"/>
        <v>0.1343804558652</v>
      </c>
      <c r="P13">
        <f t="shared" si="8"/>
        <v>0.0493452</v>
      </c>
      <c r="Q13">
        <f t="shared" si="8"/>
        <v>1.199016</v>
      </c>
      <c r="R13">
        <f t="shared" si="8"/>
        <v>0.00732456</v>
      </c>
      <c r="T13" s="19"/>
      <c r="U13" s="19"/>
      <c r="V13" s="19"/>
      <c r="W13" s="19"/>
      <c r="X13" s="19"/>
      <c r="Y13" s="19"/>
      <c r="Z13" s="19"/>
      <c r="AA13" s="19"/>
      <c r="AC13" s="24" t="s">
        <v>560</v>
      </c>
      <c r="AD13" s="24">
        <v>13015.64141</v>
      </c>
      <c r="AE13" s="24">
        <v>15194.16915</v>
      </c>
      <c r="AF13" s="24">
        <v>13140.36166</v>
      </c>
      <c r="AG13" s="24">
        <v>10446.19193</v>
      </c>
      <c r="AH13" s="24">
        <v>0</v>
      </c>
      <c r="AI13" s="24">
        <v>0</v>
      </c>
      <c r="AJ13" s="24">
        <v>3066.260094</v>
      </c>
      <c r="AK13" s="24">
        <v>164617.8708</v>
      </c>
      <c r="AL13" s="24">
        <v>18897.99465</v>
      </c>
      <c r="AM13" s="24">
        <v>6899.54702</v>
      </c>
    </row>
    <row r="14" ht="14.5" spans="6:43">
      <c r="F14" t="str">
        <f t="shared" si="5"/>
        <v>UP</v>
      </c>
      <c r="G14" t="str">
        <f t="shared" si="5"/>
        <v>ACT_BND</v>
      </c>
      <c r="H14" t="str">
        <f t="shared" si="5"/>
        <v>2050</v>
      </c>
      <c r="J14" s="21"/>
      <c r="K14" t="str">
        <f t="shared" ref="K14:R14" si="9">AC28</f>
        <v>ELCSOL00</v>
      </c>
      <c r="L14">
        <f t="shared" si="9"/>
        <v>91.379486772</v>
      </c>
      <c r="M14">
        <f t="shared" si="9"/>
        <v>47.5236822277152</v>
      </c>
      <c r="N14">
        <f t="shared" si="9"/>
        <v>1.2305878218</v>
      </c>
      <c r="O14">
        <f t="shared" si="9"/>
        <v>3.668648955696</v>
      </c>
      <c r="P14">
        <f t="shared" si="9"/>
        <v>64.8320958</v>
      </c>
      <c r="Q14">
        <f t="shared" si="9"/>
        <v>5.8193031852</v>
      </c>
      <c r="R14">
        <f t="shared" si="9"/>
        <v>8.281610694</v>
      </c>
      <c r="T14" s="19"/>
      <c r="U14" s="19"/>
      <c r="V14" s="19"/>
      <c r="W14" s="19"/>
      <c r="X14" s="19"/>
      <c r="Y14" s="19"/>
      <c r="Z14" s="19"/>
      <c r="AA14" s="19"/>
      <c r="AC14" s="24" t="s">
        <v>542</v>
      </c>
      <c r="AD14" s="24">
        <v>51106.70645</v>
      </c>
      <c r="AE14" s="24">
        <v>27129.11808</v>
      </c>
      <c r="AF14" s="24">
        <v>1423.860887</v>
      </c>
      <c r="AG14" s="24">
        <v>8449.99366</v>
      </c>
      <c r="AH14" s="24">
        <v>194.4986979</v>
      </c>
      <c r="AI14" s="24">
        <v>25053.2028</v>
      </c>
      <c r="AJ14" s="24">
        <v>1555.300635</v>
      </c>
      <c r="AK14" s="24">
        <v>220030.0537</v>
      </c>
      <c r="AL14" s="24">
        <v>18399.58551</v>
      </c>
      <c r="AM14" s="24">
        <v>15923.03325</v>
      </c>
      <c r="AO14" s="24">
        <v>1.076967333</v>
      </c>
      <c r="AP14" s="24">
        <v>0</v>
      </c>
      <c r="AQ14" s="24">
        <v>16.7426936</v>
      </c>
    </row>
    <row r="15" spans="6:27">
      <c r="F15" t="s">
        <v>165</v>
      </c>
      <c r="J15" s="21"/>
      <c r="K15" t="str">
        <f t="shared" ref="K15:R15" si="10">AC29</f>
        <v>*</v>
      </c>
      <c r="L15">
        <f t="shared" si="10"/>
        <v>0</v>
      </c>
      <c r="M15">
        <f t="shared" si="10"/>
        <v>0</v>
      </c>
      <c r="N15">
        <f t="shared" si="10"/>
        <v>0</v>
      </c>
      <c r="O15">
        <f t="shared" si="10"/>
        <v>0</v>
      </c>
      <c r="P15">
        <f t="shared" si="10"/>
        <v>0</v>
      </c>
      <c r="Q15">
        <f t="shared" si="10"/>
        <v>0</v>
      </c>
      <c r="R15">
        <f t="shared" si="10"/>
        <v>0</v>
      </c>
      <c r="T15" s="19"/>
      <c r="U15" s="19"/>
      <c r="V15" s="19"/>
      <c r="W15" s="19"/>
      <c r="X15" s="19"/>
      <c r="Y15" s="19"/>
      <c r="Z15" s="19"/>
      <c r="AA15" s="19"/>
    </row>
    <row r="16" spans="6:27">
      <c r="F16" t="str">
        <f>F14</f>
        <v>UP</v>
      </c>
      <c r="G16" t="str">
        <f>G14</f>
        <v>ACT_BND</v>
      </c>
      <c r="H16" t="str">
        <f>H14</f>
        <v>2050</v>
      </c>
      <c r="J16" s="21"/>
      <c r="K16" t="str">
        <f t="shared" ref="K16:R16" si="11">AC30</f>
        <v>ELCWIN00</v>
      </c>
      <c r="L16">
        <f t="shared" si="11"/>
        <v>183.98414322</v>
      </c>
      <c r="M16">
        <f t="shared" si="11"/>
        <v>97.7289758673588</v>
      </c>
      <c r="N16">
        <f t="shared" si="11"/>
        <v>5.1258991932</v>
      </c>
      <c r="O16">
        <f t="shared" si="11"/>
        <v>126.91078485444</v>
      </c>
      <c r="P16">
        <f t="shared" si="11"/>
        <v>792.10819332</v>
      </c>
      <c r="Q16">
        <f t="shared" si="11"/>
        <v>66.238507836</v>
      </c>
      <c r="R16">
        <f t="shared" si="11"/>
        <v>57.3229197</v>
      </c>
      <c r="T16" s="19"/>
      <c r="U16" s="19"/>
      <c r="V16" s="19"/>
      <c r="W16" s="19"/>
      <c r="X16" s="19"/>
      <c r="Y16" s="19"/>
      <c r="Z16" s="19"/>
      <c r="AA16" s="19"/>
    </row>
    <row r="17" spans="10:27">
      <c r="J17" s="19"/>
      <c r="L17" s="19"/>
      <c r="T17" s="19"/>
      <c r="U17" s="19"/>
      <c r="V17" s="19"/>
      <c r="W17" s="19"/>
      <c r="X17" s="19"/>
      <c r="Y17" s="19"/>
      <c r="Z17" s="19"/>
      <c r="AA17" s="19"/>
    </row>
    <row r="18" spans="10:27">
      <c r="J18" s="19"/>
      <c r="K18" s="21"/>
      <c r="L18" s="19"/>
      <c r="T18" s="19"/>
      <c r="U18" s="19"/>
      <c r="V18" s="19"/>
      <c r="W18" s="19"/>
      <c r="X18" s="19"/>
      <c r="Y18" s="19"/>
      <c r="Z18" s="19"/>
      <c r="AA18" s="19"/>
    </row>
    <row r="19" spans="10:27">
      <c r="J19" s="19"/>
      <c r="K19" s="22"/>
      <c r="L19" s="19"/>
      <c r="T19" s="19"/>
      <c r="U19" s="19"/>
      <c r="V19" s="19"/>
      <c r="W19" s="19"/>
      <c r="X19" s="19"/>
      <c r="Y19" s="19"/>
      <c r="Z19" s="19"/>
      <c r="AA19" s="19"/>
    </row>
    <row r="20" spans="10:36">
      <c r="J20" s="19"/>
      <c r="K20" s="22"/>
      <c r="L20" s="19"/>
      <c r="T20" s="19"/>
      <c r="U20" s="19"/>
      <c r="V20" s="19"/>
      <c r="W20" s="19"/>
      <c r="X20" s="19"/>
      <c r="Y20" s="19"/>
      <c r="Z20" s="19"/>
      <c r="AA20" s="19"/>
      <c r="AD20" t="s">
        <v>173</v>
      </c>
      <c r="AE20" t="s">
        <v>174</v>
      </c>
      <c r="AF20" t="s">
        <v>171</v>
      </c>
      <c r="AG20" t="s">
        <v>168</v>
      </c>
      <c r="AH20" t="s">
        <v>170</v>
      </c>
      <c r="AI20" t="s">
        <v>169</v>
      </c>
      <c r="AJ20" t="s">
        <v>172</v>
      </c>
    </row>
    <row r="21" spans="10:36">
      <c r="J21" s="19"/>
      <c r="K21" s="22"/>
      <c r="L21" s="19"/>
      <c r="AC21" s="25" t="s">
        <v>561</v>
      </c>
      <c r="AD21">
        <f>AD7*0.0036*80%</f>
        <v>76.2967815264</v>
      </c>
      <c r="AE21">
        <f>(AE7+SUM(AO7:AQ7))*0.0036*80%</f>
        <v>16.9126478921002</v>
      </c>
      <c r="AF21">
        <f>AF7*0.0036</f>
        <v>0.268232896512</v>
      </c>
      <c r="AG21">
        <f>SUM(AG7:AJ7)*0.0036</f>
        <v>1.608196301856</v>
      </c>
      <c r="AH21">
        <f t="shared" ref="AH21:AJ21" si="12">AK7*0.0036</f>
        <v>18.4592167488</v>
      </c>
      <c r="AI21">
        <f t="shared" si="12"/>
        <v>6.3136096092</v>
      </c>
      <c r="AJ21">
        <f t="shared" si="12"/>
        <v>74.668985208</v>
      </c>
    </row>
    <row r="22" spans="10:36">
      <c r="J22" s="19"/>
      <c r="K22" s="21"/>
      <c r="L22" s="19"/>
      <c r="AC22" s="25" t="s">
        <v>562</v>
      </c>
      <c r="AD22">
        <f>AD7*0.0036*20%</f>
        <v>19.0741953816</v>
      </c>
      <c r="AE22">
        <f t="shared" ref="AE22:AJ22" si="13">AE21/4</f>
        <v>4.22816197302504</v>
      </c>
      <c r="AF22">
        <f t="shared" si="13"/>
        <v>0.067058224128</v>
      </c>
      <c r="AG22">
        <f t="shared" si="13"/>
        <v>0.402049075464</v>
      </c>
      <c r="AH22">
        <f t="shared" si="13"/>
        <v>4.6148041872</v>
      </c>
      <c r="AI22">
        <f t="shared" si="13"/>
        <v>1.5784024023</v>
      </c>
      <c r="AJ22">
        <f t="shared" si="13"/>
        <v>18.667246302</v>
      </c>
    </row>
    <row r="23" spans="10:29">
      <c r="J23" s="19"/>
      <c r="K23" s="21"/>
      <c r="L23" s="19"/>
      <c r="AC23" s="26" t="s">
        <v>165</v>
      </c>
    </row>
    <row r="24" spans="10:36">
      <c r="J24" s="19"/>
      <c r="K24" s="22"/>
      <c r="L24" s="19"/>
      <c r="AC24" s="25" t="s">
        <v>563</v>
      </c>
      <c r="AD24">
        <f>AD9*0.0036</f>
        <v>4.8655026936</v>
      </c>
      <c r="AE24">
        <f>(AE9+SUM(AO9:AQ9))*0.0036</f>
        <v>234.44308487304</v>
      </c>
      <c r="AF24">
        <f>AF9*0.0036</f>
        <v>180.299726604</v>
      </c>
      <c r="AG24">
        <f>SUM(AG9:AJ9)*0.0036</f>
        <v>179.9020077984</v>
      </c>
      <c r="AH24">
        <f t="shared" ref="AH24:AJ24" si="14">AK9*0.0036</f>
        <v>146.855791584</v>
      </c>
      <c r="AI24">
        <f t="shared" si="14"/>
        <v>951.34875228</v>
      </c>
      <c r="AJ24">
        <f t="shared" si="14"/>
        <v>15.0208006392</v>
      </c>
    </row>
    <row r="25" spans="10:36">
      <c r="J25" s="19"/>
      <c r="K25" s="22"/>
      <c r="L25" s="19"/>
      <c r="AC25" s="25" t="s">
        <v>564</v>
      </c>
      <c r="AD25">
        <f t="shared" ref="AD25:AJ25" si="15">AD24/100</f>
        <v>0.048655026936</v>
      </c>
      <c r="AE25">
        <f t="shared" si="15"/>
        <v>2.3444308487304</v>
      </c>
      <c r="AF25">
        <f t="shared" si="15"/>
        <v>1.80299726604</v>
      </c>
      <c r="AG25">
        <f t="shared" si="15"/>
        <v>1.799020077984</v>
      </c>
      <c r="AH25">
        <f t="shared" si="15"/>
        <v>1.46855791584</v>
      </c>
      <c r="AI25">
        <f t="shared" si="15"/>
        <v>9.5134875228</v>
      </c>
      <c r="AJ25">
        <f t="shared" si="15"/>
        <v>0.150208006392</v>
      </c>
    </row>
    <row r="26" spans="10:36">
      <c r="J26" s="19"/>
      <c r="K26" s="21"/>
      <c r="L26" s="19"/>
      <c r="AC26" s="25" t="s">
        <v>565</v>
      </c>
      <c r="AD26">
        <f t="shared" ref="AD26:AD28" si="16">AD10*0.0036</f>
        <v>80.806130496</v>
      </c>
      <c r="AE26">
        <f t="shared" ref="AE26:AE28" si="17">(AE10+SUM(AO10:AQ10))*0.0036</f>
        <v>21.250662420492</v>
      </c>
      <c r="AF26">
        <f t="shared" ref="AF26:AF28" si="18">AF10*0.0036</f>
        <v>0</v>
      </c>
      <c r="AG26">
        <f>SUM(AG10:AJ10)*0.0036</f>
        <v>0.064664407404</v>
      </c>
      <c r="AH26">
        <f t="shared" ref="AH26:AJ26" si="19">AK10*0.0036</f>
        <v>169.1606106</v>
      </c>
      <c r="AI26">
        <f t="shared" si="19"/>
        <v>0</v>
      </c>
      <c r="AJ26">
        <f t="shared" si="19"/>
        <v>10.3980506436</v>
      </c>
    </row>
    <row r="27" spans="10:36">
      <c r="J27" s="19"/>
      <c r="K27" s="22"/>
      <c r="L27" s="19"/>
      <c r="AC27" s="25" t="s">
        <v>566</v>
      </c>
      <c r="AD27">
        <f t="shared" si="16"/>
        <v>0.0023166</v>
      </c>
      <c r="AE27">
        <f t="shared" si="17"/>
        <v>1.301567469732</v>
      </c>
      <c r="AF27">
        <f t="shared" si="18"/>
        <v>0.0136327252824</v>
      </c>
      <c r="AG27">
        <f>SUM(AG11:AJ11)*0.0036</f>
        <v>0.1343804558652</v>
      </c>
      <c r="AH27">
        <f t="shared" ref="AH27:AJ27" si="20">AK11*0.0036</f>
        <v>0.0493452</v>
      </c>
      <c r="AI27">
        <f t="shared" si="20"/>
        <v>1.199016</v>
      </c>
      <c r="AJ27">
        <f t="shared" si="20"/>
        <v>0.00732456</v>
      </c>
    </row>
    <row r="28" spans="10:36">
      <c r="J28" s="19"/>
      <c r="K28" s="21"/>
      <c r="L28" s="19"/>
      <c r="AC28" s="25" t="s">
        <v>567</v>
      </c>
      <c r="AD28">
        <f t="shared" si="16"/>
        <v>91.379486772</v>
      </c>
      <c r="AE28">
        <f t="shared" si="17"/>
        <v>47.5236822277152</v>
      </c>
      <c r="AF28">
        <f t="shared" si="18"/>
        <v>1.2305878218</v>
      </c>
      <c r="AG28">
        <f>SUM(AG12:AJ12)*0.0036</f>
        <v>3.668648955696</v>
      </c>
      <c r="AH28">
        <f t="shared" ref="AH28:AJ28" si="21">AK12*0.0036</f>
        <v>64.8320958</v>
      </c>
      <c r="AI28">
        <f t="shared" si="21"/>
        <v>5.8193031852</v>
      </c>
      <c r="AJ28">
        <f t="shared" si="21"/>
        <v>8.281610694</v>
      </c>
    </row>
    <row r="29" spans="10:29">
      <c r="J29" s="19"/>
      <c r="K29" s="21"/>
      <c r="L29" s="19"/>
      <c r="AC29" t="s">
        <v>165</v>
      </c>
    </row>
    <row r="30" spans="10:36">
      <c r="J30" s="19"/>
      <c r="K30" s="21"/>
      <c r="L30" s="19"/>
      <c r="AC30" t="s">
        <v>568</v>
      </c>
      <c r="AD30">
        <f>AD14*0.0036</f>
        <v>183.98414322</v>
      </c>
      <c r="AE30">
        <f>(AE14+SUM(AO14:AQ14))*0.0036</f>
        <v>97.7289758673588</v>
      </c>
      <c r="AF30">
        <f>AF14*0.0036</f>
        <v>5.1258991932</v>
      </c>
      <c r="AG30">
        <f>SUM(AG14:AJ14)*0.0036</f>
        <v>126.91078485444</v>
      </c>
      <c r="AH30">
        <f t="shared" ref="AH30:AJ30" si="22">AK14*0.0036</f>
        <v>792.10819332</v>
      </c>
      <c r="AI30">
        <f t="shared" si="22"/>
        <v>66.238507836</v>
      </c>
      <c r="AJ30">
        <f t="shared" si="22"/>
        <v>57.3229197</v>
      </c>
    </row>
    <row r="31" spans="10:12">
      <c r="J31" s="19"/>
      <c r="K31" s="22"/>
      <c r="L31" s="19"/>
    </row>
    <row r="32" spans="10:12">
      <c r="J32" s="19"/>
      <c r="K32" s="22"/>
      <c r="L32" s="19"/>
    </row>
    <row r="33" spans="10:12">
      <c r="J33" s="19"/>
      <c r="K33" s="21"/>
      <c r="L33" s="19"/>
    </row>
    <row r="34" spans="10:12">
      <c r="J34" s="19"/>
      <c r="K34" s="21"/>
      <c r="L34" s="19"/>
    </row>
    <row r="35" spans="10:12">
      <c r="J35" s="19"/>
      <c r="K35" s="19"/>
      <c r="L35" s="19"/>
    </row>
    <row r="36" spans="10:12">
      <c r="J36" s="19"/>
      <c r="K36" s="19"/>
      <c r="L36" s="19"/>
    </row>
    <row r="37" spans="10:12">
      <c r="J37" s="19"/>
      <c r="K37" s="19"/>
      <c r="L37" s="19"/>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9"/>
      <c r="G3" s="9" t="s">
        <v>0</v>
      </c>
    </row>
    <row r="5" spans="8:43">
      <c r="H5" s="9"/>
      <c r="I5" s="15"/>
      <c r="J5" s="9"/>
      <c r="K5" s="9"/>
      <c r="L5" s="9"/>
      <c r="T5" s="19"/>
      <c r="U5" s="19"/>
      <c r="V5" s="19"/>
      <c r="W5" s="19"/>
      <c r="X5" s="19"/>
      <c r="Y5" s="19"/>
      <c r="Z5" s="19"/>
      <c r="AA5" s="19"/>
      <c r="AO5" t="s">
        <v>550</v>
      </c>
      <c r="AP5" t="s">
        <v>551</v>
      </c>
      <c r="AQ5" t="s">
        <v>552</v>
      </c>
    </row>
    <row r="6" ht="14.5" spans="5:39">
      <c r="E6" s="9"/>
      <c r="F6" s="9" t="s">
        <v>2</v>
      </c>
      <c r="G6" s="9" t="s">
        <v>3</v>
      </c>
      <c r="H6" s="9" t="s">
        <v>4</v>
      </c>
      <c r="I6" s="15" t="s">
        <v>222</v>
      </c>
      <c r="J6" s="16" t="s">
        <v>223</v>
      </c>
      <c r="K6" s="9" t="s">
        <v>181</v>
      </c>
      <c r="L6" s="9" t="str">
        <f t="shared" ref="L6:R6" si="0">AD20</f>
        <v>AL</v>
      </c>
      <c r="M6" s="9" t="str">
        <f t="shared" si="0"/>
        <v>BC</v>
      </c>
      <c r="N6" s="9" t="str">
        <f t="shared" si="0"/>
        <v>MA</v>
      </c>
      <c r="O6" s="9" t="str">
        <f t="shared" si="0"/>
        <v>AT</v>
      </c>
      <c r="P6" s="9" t="str">
        <f t="shared" si="0"/>
        <v>ON</v>
      </c>
      <c r="Q6" s="9" t="str">
        <f t="shared" si="0"/>
        <v>QU</v>
      </c>
      <c r="R6" s="9" t="str">
        <f t="shared" si="0"/>
        <v>SA</v>
      </c>
      <c r="T6" s="19"/>
      <c r="U6" s="19"/>
      <c r="V6" s="19"/>
      <c r="W6" s="19"/>
      <c r="X6" s="19"/>
      <c r="Y6" s="19"/>
      <c r="Z6" s="19"/>
      <c r="AA6" s="19"/>
      <c r="AD6" t="s">
        <v>173</v>
      </c>
      <c r="AE6" t="s">
        <v>174</v>
      </c>
      <c r="AF6" t="s">
        <v>171</v>
      </c>
      <c r="AG6" s="27" t="s">
        <v>168</v>
      </c>
      <c r="AH6" s="27"/>
      <c r="AI6" s="27"/>
      <c r="AJ6" s="27"/>
      <c r="AK6" t="s">
        <v>170</v>
      </c>
      <c r="AL6" t="s">
        <v>169</v>
      </c>
      <c r="AM6" t="s">
        <v>172</v>
      </c>
    </row>
    <row r="7" ht="14.5" spans="5:41">
      <c r="E7" s="12"/>
      <c r="F7" s="9" t="s">
        <v>166</v>
      </c>
      <c r="G7" s="13" t="s">
        <v>553</v>
      </c>
      <c r="H7" s="14" t="s">
        <v>554</v>
      </c>
      <c r="I7" s="15"/>
      <c r="J7" s="17"/>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9"/>
      <c r="U7" s="19"/>
      <c r="V7" s="19"/>
      <c r="W7" s="19"/>
      <c r="X7" s="19"/>
      <c r="Y7" s="19"/>
      <c r="Z7" s="19"/>
      <c r="AA7" s="19"/>
      <c r="AC7" s="24" t="s">
        <v>555</v>
      </c>
      <c r="AD7" s="24">
        <v>1784.729617</v>
      </c>
      <c r="AE7" s="24">
        <v>3935.203094</v>
      </c>
      <c r="AF7" s="24">
        <v>79.9</v>
      </c>
      <c r="AG7" s="24">
        <v>561.5496</v>
      </c>
      <c r="AI7" s="24">
        <v>259.3270938</v>
      </c>
      <c r="AJ7" s="24">
        <v>1.51460529</v>
      </c>
      <c r="AK7" s="24">
        <v>1100</v>
      </c>
      <c r="AL7" s="24">
        <v>1309.409371</v>
      </c>
      <c r="AM7" s="24">
        <v>109.2505853</v>
      </c>
      <c r="AO7" s="24">
        <v>0.244211757</v>
      </c>
    </row>
    <row r="8" ht="14.5" spans="6:39">
      <c r="F8" t="str">
        <f t="shared" ref="F8:H8" si="2">F7</f>
        <v>UP</v>
      </c>
      <c r="G8" t="str">
        <f t="shared" si="2"/>
        <v>ACT_BND</v>
      </c>
      <c r="H8" t="str">
        <f t="shared" si="2"/>
        <v>2020</v>
      </c>
      <c r="J8" s="18"/>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9"/>
      <c r="U8" s="23"/>
      <c r="V8" s="19"/>
      <c r="W8" s="19"/>
      <c r="X8" s="19"/>
      <c r="Y8" s="19"/>
      <c r="Z8" s="19"/>
      <c r="AA8" s="19"/>
      <c r="AC8" s="24" t="s">
        <v>556</v>
      </c>
      <c r="AD8" s="24">
        <v>28140.70924</v>
      </c>
      <c r="AE8">
        <v>0</v>
      </c>
      <c r="AF8">
        <v>0</v>
      </c>
      <c r="AG8" s="24">
        <v>1171.178491</v>
      </c>
      <c r="AI8" s="24">
        <v>4432.635651</v>
      </c>
      <c r="AM8" s="24">
        <v>8169.142609</v>
      </c>
    </row>
    <row r="9" ht="14.5" spans="6:43">
      <c r="F9" t="s">
        <v>165</v>
      </c>
      <c r="J9" s="19"/>
      <c r="K9" t="str">
        <f t="shared" ref="K9:R9" si="4">AC23</f>
        <v>*</v>
      </c>
      <c r="L9">
        <f t="shared" si="4"/>
        <v>0</v>
      </c>
      <c r="M9">
        <f t="shared" si="4"/>
        <v>0</v>
      </c>
      <c r="N9">
        <f t="shared" si="4"/>
        <v>0</v>
      </c>
      <c r="O9">
        <f t="shared" si="4"/>
        <v>0</v>
      </c>
      <c r="P9">
        <f t="shared" si="4"/>
        <v>0</v>
      </c>
      <c r="Q9">
        <f t="shared" si="4"/>
        <v>0</v>
      </c>
      <c r="R9">
        <f t="shared" si="4"/>
        <v>0</v>
      </c>
      <c r="T9" s="19"/>
      <c r="U9" s="19"/>
      <c r="V9" s="19"/>
      <c r="W9" s="19"/>
      <c r="X9" s="19"/>
      <c r="Y9" s="19"/>
      <c r="Z9" s="19"/>
      <c r="AA9" s="19"/>
      <c r="AC9" s="24" t="s">
        <v>557</v>
      </c>
      <c r="AD9" s="24">
        <v>2431.074978</v>
      </c>
      <c r="AE9" s="24">
        <v>63813.67406</v>
      </c>
      <c r="AF9" s="24">
        <v>36141.96449</v>
      </c>
      <c r="AG9" s="24">
        <v>2571.990183</v>
      </c>
      <c r="AH9" s="24">
        <v>38146.82799</v>
      </c>
      <c r="AI9" s="24">
        <v>756.1396111</v>
      </c>
      <c r="AK9" s="24">
        <v>39004.97588</v>
      </c>
      <c r="AL9" s="24">
        <v>194227.4217</v>
      </c>
      <c r="AM9" s="24">
        <v>3389.167165</v>
      </c>
      <c r="AO9" s="24">
        <v>438.4084069</v>
      </c>
      <c r="AQ9" s="24">
        <v>247.6397345</v>
      </c>
    </row>
    <row r="10" ht="14.5" spans="6:43">
      <c r="F10" t="s">
        <v>165</v>
      </c>
      <c r="G10" t="str">
        <f t="shared" ref="G10:H10" si="5">G8</f>
        <v>ACT_BND</v>
      </c>
      <c r="H10" t="str">
        <f t="shared" si="5"/>
        <v>2020</v>
      </c>
      <c r="J10" s="20"/>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9"/>
      <c r="U10" s="19"/>
      <c r="V10" s="19"/>
      <c r="W10" s="19"/>
      <c r="X10" s="19"/>
      <c r="Y10" s="19"/>
      <c r="Z10" s="19"/>
      <c r="AA10" s="19"/>
      <c r="AC10" s="24" t="s">
        <v>558</v>
      </c>
      <c r="AD10" s="24">
        <v>41400.15023</v>
      </c>
      <c r="AE10" s="24">
        <v>1171.403262</v>
      </c>
      <c r="AF10" s="24">
        <v>20.92594074</v>
      </c>
      <c r="AG10" s="24">
        <v>1347.390962</v>
      </c>
      <c r="AH10" s="24">
        <v>250.4058561</v>
      </c>
      <c r="AI10" s="24">
        <v>1663.491806</v>
      </c>
      <c r="AK10" s="24">
        <v>11039.35575</v>
      </c>
      <c r="AL10" s="24">
        <v>86.55097888</v>
      </c>
      <c r="AM10" s="24">
        <v>10914.03107</v>
      </c>
      <c r="AO10" s="24">
        <v>63.61556193</v>
      </c>
      <c r="AQ10" s="24">
        <v>80.17787354</v>
      </c>
    </row>
    <row r="11" ht="14.5" spans="6:43">
      <c r="F11" t="s">
        <v>165</v>
      </c>
      <c r="G11" t="str">
        <f t="shared" ref="G11:H11" si="7">G10</f>
        <v>ACT_BND</v>
      </c>
      <c r="H11" t="str">
        <f t="shared" si="7"/>
        <v>2020</v>
      </c>
      <c r="J11" s="19"/>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9"/>
      <c r="U11" s="19"/>
      <c r="V11" s="19"/>
      <c r="W11" s="19"/>
      <c r="X11" s="19"/>
      <c r="Y11" s="19"/>
      <c r="Z11" s="19"/>
      <c r="AA11" s="19"/>
      <c r="AC11" s="24" t="s">
        <v>559</v>
      </c>
      <c r="AD11" s="24">
        <v>15.6585</v>
      </c>
      <c r="AE11" s="24">
        <v>74.23763801</v>
      </c>
      <c r="AF11" s="24">
        <v>16.412669</v>
      </c>
      <c r="AG11" s="24">
        <v>40.70637607</v>
      </c>
      <c r="AH11" s="24">
        <v>868.53145</v>
      </c>
      <c r="AI11" s="24">
        <v>35</v>
      </c>
      <c r="AJ11" s="24">
        <v>4.54342</v>
      </c>
      <c r="AK11" s="24">
        <v>85.07274</v>
      </c>
      <c r="AL11" s="24">
        <v>556.76228</v>
      </c>
      <c r="AM11" s="24">
        <v>1.019664</v>
      </c>
      <c r="AO11" s="24">
        <v>75.33162</v>
      </c>
      <c r="AP11" s="24">
        <v>250.0273939</v>
      </c>
      <c r="AQ11" s="24">
        <v>35.09370547</v>
      </c>
    </row>
    <row r="12" ht="14.5" spans="6:43">
      <c r="F12" t="s">
        <v>166</v>
      </c>
      <c r="G12" t="str">
        <f t="shared" ref="G12:H12" si="9">G11</f>
        <v>ACT_BND</v>
      </c>
      <c r="H12" t="str">
        <f t="shared" si="9"/>
        <v>2020</v>
      </c>
      <c r="J12" s="20"/>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9"/>
      <c r="U12" s="19"/>
      <c r="V12" s="19"/>
      <c r="W12" s="19"/>
      <c r="X12" s="19"/>
      <c r="Y12" s="19"/>
      <c r="Z12" s="19"/>
      <c r="AA12" s="19"/>
      <c r="AC12" s="24" t="s">
        <v>544</v>
      </c>
      <c r="AD12" s="24">
        <v>178.1215243</v>
      </c>
      <c r="AE12" s="24">
        <v>26.83761086</v>
      </c>
      <c r="AF12" s="24">
        <v>8.350161058</v>
      </c>
      <c r="AG12" s="24">
        <v>1.654297376</v>
      </c>
      <c r="AH12" s="24">
        <v>1.168878293</v>
      </c>
      <c r="AI12" s="24">
        <v>1.865168501</v>
      </c>
      <c r="AJ12" s="24">
        <v>0.678037409</v>
      </c>
      <c r="AK12" s="24">
        <v>5636.199608</v>
      </c>
      <c r="AL12" s="24">
        <v>30.53453094</v>
      </c>
      <c r="AM12" s="24">
        <v>32.02930014</v>
      </c>
      <c r="AO12" s="24">
        <v>0.121926715</v>
      </c>
      <c r="AP12" s="24">
        <v>0.560482973</v>
      </c>
      <c r="AQ12" s="24">
        <v>1.778611344</v>
      </c>
    </row>
    <row r="13" ht="14.5" spans="6:39">
      <c r="F13" t="str">
        <f t="shared" ref="F13:H13" si="11">F12</f>
        <v>UP</v>
      </c>
      <c r="G13" t="str">
        <f t="shared" si="11"/>
        <v>ACT_BND</v>
      </c>
      <c r="H13" t="str">
        <f t="shared" si="11"/>
        <v>2020</v>
      </c>
      <c r="J13" s="21"/>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9"/>
      <c r="U13" s="19"/>
      <c r="V13" s="19"/>
      <c r="W13" s="19"/>
      <c r="X13" s="19"/>
      <c r="Y13" s="19"/>
      <c r="Z13" s="19"/>
      <c r="AA13" s="19"/>
      <c r="AC13" s="24" t="s">
        <v>560</v>
      </c>
      <c r="AD13" s="24">
        <v>0</v>
      </c>
      <c r="AE13" s="24">
        <v>0</v>
      </c>
      <c r="AF13" s="24">
        <v>0</v>
      </c>
      <c r="AG13" s="24">
        <v>4800.479073</v>
      </c>
      <c r="AJ13" s="24">
        <v>0</v>
      </c>
      <c r="AK13" s="24">
        <v>87845.32544</v>
      </c>
      <c r="AL13" s="24">
        <v>0</v>
      </c>
      <c r="AM13" s="24">
        <v>0</v>
      </c>
    </row>
    <row r="14" ht="14.5" spans="6:43">
      <c r="F14" t="s">
        <v>165</v>
      </c>
      <c r="G14" t="str">
        <f t="shared" ref="G14:H14" si="13">G13</f>
        <v>ACT_BND</v>
      </c>
      <c r="H14" t="str">
        <f t="shared" si="13"/>
        <v>2020</v>
      </c>
      <c r="J14" s="21"/>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9"/>
      <c r="U14" s="19"/>
      <c r="V14" s="19"/>
      <c r="W14" s="19"/>
      <c r="X14" s="19"/>
      <c r="Y14" s="19"/>
      <c r="Z14" s="19"/>
      <c r="AA14" s="19"/>
      <c r="AC14" s="24" t="s">
        <v>542</v>
      </c>
      <c r="AD14" s="24">
        <v>5452.614523</v>
      </c>
      <c r="AE14" s="24">
        <v>3008.283925</v>
      </c>
      <c r="AF14" s="24">
        <v>938.8527109</v>
      </c>
      <c r="AG14" s="24">
        <v>903.0197142</v>
      </c>
      <c r="AH14" s="24">
        <v>194.4986979</v>
      </c>
      <c r="AI14" s="24">
        <v>925.4455625</v>
      </c>
      <c r="AJ14" s="24">
        <v>700.3405113</v>
      </c>
      <c r="AK14" s="24">
        <v>13168.79678</v>
      </c>
      <c r="AL14" s="24">
        <v>11322.93233</v>
      </c>
      <c r="AM14" s="24">
        <v>821.4689656</v>
      </c>
      <c r="AO14" s="24">
        <v>1.076967333</v>
      </c>
      <c r="AP14" s="24">
        <v>0</v>
      </c>
      <c r="AQ14" s="24">
        <v>16.7426936</v>
      </c>
    </row>
    <row r="15" spans="6:27">
      <c r="F15" t="s">
        <v>165</v>
      </c>
      <c r="J15" s="21"/>
      <c r="K15" t="str">
        <f t="shared" ref="K15:R15" si="15">AC29</f>
        <v>*</v>
      </c>
      <c r="L15">
        <f t="shared" si="15"/>
        <v>0</v>
      </c>
      <c r="M15">
        <f t="shared" si="15"/>
        <v>0</v>
      </c>
      <c r="N15">
        <f t="shared" si="15"/>
        <v>0</v>
      </c>
      <c r="O15">
        <f t="shared" si="15"/>
        <v>0</v>
      </c>
      <c r="P15">
        <f t="shared" si="15"/>
        <v>0</v>
      </c>
      <c r="Q15">
        <f t="shared" si="15"/>
        <v>0</v>
      </c>
      <c r="R15">
        <f t="shared" si="15"/>
        <v>0</v>
      </c>
      <c r="T15" s="19"/>
      <c r="U15" s="19"/>
      <c r="V15" s="19"/>
      <c r="W15" s="19"/>
      <c r="X15" s="19"/>
      <c r="Y15" s="19"/>
      <c r="Z15" s="19"/>
      <c r="AA15" s="19"/>
    </row>
    <row r="16" spans="6:27">
      <c r="F16" t="s">
        <v>165</v>
      </c>
      <c r="G16" t="str">
        <f t="shared" ref="G16:H16" si="16">G14</f>
        <v>ACT_BND</v>
      </c>
      <c r="H16" t="str">
        <f t="shared" si="16"/>
        <v>2020</v>
      </c>
      <c r="J16" s="21"/>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9"/>
      <c r="U16" s="19"/>
      <c r="V16" s="19"/>
      <c r="W16" s="19"/>
      <c r="X16" s="19"/>
      <c r="Y16" s="19"/>
      <c r="Z16" s="19"/>
      <c r="AA16" s="19"/>
    </row>
    <row r="17" spans="10:27">
      <c r="J17" s="19"/>
      <c r="L17" s="19"/>
      <c r="T17" s="19"/>
      <c r="U17" s="19"/>
      <c r="V17" s="19"/>
      <c r="W17" s="19"/>
      <c r="X17" s="19"/>
      <c r="Y17" s="19"/>
      <c r="Z17" s="19"/>
      <c r="AA17" s="19"/>
    </row>
    <row r="18" spans="10:27">
      <c r="J18" s="19"/>
      <c r="K18" s="21"/>
      <c r="L18" s="19"/>
      <c r="T18" s="19"/>
      <c r="U18" s="19"/>
      <c r="V18" s="19"/>
      <c r="W18" s="19"/>
      <c r="X18" s="19"/>
      <c r="Y18" s="19"/>
      <c r="Z18" s="19"/>
      <c r="AA18" s="19"/>
    </row>
    <row r="19" spans="10:27">
      <c r="J19" s="19"/>
      <c r="K19" s="22"/>
      <c r="L19" s="19"/>
      <c r="T19" s="19"/>
      <c r="U19" s="19"/>
      <c r="V19" s="19"/>
      <c r="W19" s="19"/>
      <c r="X19" s="19"/>
      <c r="Y19" s="19"/>
      <c r="Z19" s="19"/>
      <c r="AA19" s="19"/>
    </row>
    <row r="20" spans="10:36">
      <c r="J20" s="19"/>
      <c r="K20" s="22"/>
      <c r="L20" s="19"/>
      <c r="T20" s="19"/>
      <c r="U20" s="19"/>
      <c r="V20" s="19"/>
      <c r="W20" s="19"/>
      <c r="X20" s="19"/>
      <c r="Y20" s="19"/>
      <c r="Z20" s="19"/>
      <c r="AA20" s="19"/>
      <c r="AD20" t="s">
        <v>173</v>
      </c>
      <c r="AE20" t="s">
        <v>174</v>
      </c>
      <c r="AF20" t="s">
        <v>171</v>
      </c>
      <c r="AG20" t="s">
        <v>168</v>
      </c>
      <c r="AH20" t="s">
        <v>170</v>
      </c>
      <c r="AI20" t="s">
        <v>169</v>
      </c>
      <c r="AJ20" t="s">
        <v>172</v>
      </c>
    </row>
    <row r="21" spans="10:36">
      <c r="J21" s="19"/>
      <c r="K21" s="22"/>
      <c r="L21" s="19"/>
      <c r="AC21" s="25"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9"/>
      <c r="K22" s="21"/>
      <c r="L22" s="19"/>
      <c r="AC22" s="2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9"/>
      <c r="K23" s="21"/>
      <c r="L23" s="19"/>
      <c r="AC23" s="26" t="s">
        <v>165</v>
      </c>
    </row>
    <row r="24" spans="10:36">
      <c r="J24" s="19"/>
      <c r="K24" s="22"/>
      <c r="L24" s="19"/>
      <c r="AC24" s="25"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9"/>
      <c r="K25" s="22"/>
      <c r="L25" s="19"/>
      <c r="AC25" s="25"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9"/>
      <c r="K26" s="21"/>
      <c r="L26" s="19"/>
      <c r="AC26" s="25"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9"/>
      <c r="K27" s="22"/>
      <c r="L27" s="19"/>
      <c r="AC27" s="25"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9"/>
      <c r="K28" s="21"/>
      <c r="L28" s="19"/>
      <c r="AC28" s="25"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9"/>
      <c r="K29" s="21"/>
      <c r="L29" s="19"/>
      <c r="AC29" t="s">
        <v>165</v>
      </c>
    </row>
    <row r="30" spans="10:36">
      <c r="J30" s="19"/>
      <c r="K30" s="21"/>
      <c r="L30" s="19"/>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9"/>
      <c r="K31" s="22"/>
      <c r="L31" s="19"/>
    </row>
    <row r="32" spans="10:12">
      <c r="J32" s="19"/>
      <c r="K32" s="22"/>
      <c r="L32" s="19"/>
    </row>
    <row r="33" spans="10:12">
      <c r="J33" s="19"/>
      <c r="K33" s="21"/>
      <c r="L33" s="19"/>
    </row>
    <row r="34" spans="10:12">
      <c r="J34" s="19"/>
      <c r="K34" s="21"/>
      <c r="L34" s="19"/>
    </row>
    <row r="35" spans="10:12">
      <c r="J35" s="19"/>
      <c r="K35" s="19"/>
      <c r="L35" s="19"/>
    </row>
    <row r="36" spans="10:12">
      <c r="J36" s="19"/>
      <c r="K36" s="19"/>
      <c r="L36" s="19"/>
    </row>
    <row r="37" spans="10:12">
      <c r="J37" s="19"/>
      <c r="K37" s="19"/>
      <c r="L37" s="19"/>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9"/>
      <c r="G3" s="9" t="s">
        <v>0</v>
      </c>
    </row>
    <row r="5" spans="8:43">
      <c r="H5" s="9"/>
      <c r="I5" s="15"/>
      <c r="J5" s="9"/>
      <c r="K5" s="9"/>
      <c r="L5" s="9"/>
      <c r="T5" s="19"/>
      <c r="U5" s="19"/>
      <c r="V5" s="19"/>
      <c r="W5" s="19"/>
      <c r="X5" s="19"/>
      <c r="Y5" s="19"/>
      <c r="Z5" s="19"/>
      <c r="AA5" s="19"/>
      <c r="AO5" t="s">
        <v>550</v>
      </c>
      <c r="AP5" t="s">
        <v>551</v>
      </c>
      <c r="AQ5" t="s">
        <v>552</v>
      </c>
    </row>
    <row r="6" ht="14.5" spans="5:39">
      <c r="E6" s="9"/>
      <c r="F6" s="9" t="s">
        <v>2</v>
      </c>
      <c r="G6" s="9" t="s">
        <v>3</v>
      </c>
      <c r="H6" s="9" t="s">
        <v>4</v>
      </c>
      <c r="I6" s="15" t="s">
        <v>222</v>
      </c>
      <c r="J6" s="16" t="s">
        <v>223</v>
      </c>
      <c r="K6" s="9" t="s">
        <v>181</v>
      </c>
      <c r="L6" s="9" t="str">
        <f t="shared" ref="L6:R6" si="0">AD20</f>
        <v>AL</v>
      </c>
      <c r="M6" s="9" t="str">
        <f t="shared" si="0"/>
        <v>BC</v>
      </c>
      <c r="N6" s="9" t="str">
        <f t="shared" si="0"/>
        <v>MA</v>
      </c>
      <c r="O6" s="9" t="str">
        <f t="shared" si="0"/>
        <v>AT</v>
      </c>
      <c r="P6" s="9" t="str">
        <f t="shared" si="0"/>
        <v>ON</v>
      </c>
      <c r="Q6" s="9" t="str">
        <f t="shared" si="0"/>
        <v>QU</v>
      </c>
      <c r="R6" s="9" t="str">
        <f t="shared" si="0"/>
        <v>SA</v>
      </c>
      <c r="T6" s="19"/>
      <c r="U6" s="19"/>
      <c r="V6" s="19"/>
      <c r="W6" s="19"/>
      <c r="X6" s="19"/>
      <c r="Y6" s="19"/>
      <c r="Z6" s="19"/>
      <c r="AA6" s="19"/>
      <c r="AD6" t="s">
        <v>173</v>
      </c>
      <c r="AE6" t="s">
        <v>174</v>
      </c>
      <c r="AF6" t="s">
        <v>171</v>
      </c>
      <c r="AG6" s="27" t="s">
        <v>168</v>
      </c>
      <c r="AH6" s="27"/>
      <c r="AI6" s="27"/>
      <c r="AJ6" s="27"/>
      <c r="AK6" t="s">
        <v>170</v>
      </c>
      <c r="AL6" t="s">
        <v>169</v>
      </c>
      <c r="AM6" t="s">
        <v>172</v>
      </c>
    </row>
    <row r="7" ht="14.5" spans="5:41">
      <c r="E7" s="12"/>
      <c r="F7" s="9" t="s">
        <v>166</v>
      </c>
      <c r="G7" s="13" t="s">
        <v>553</v>
      </c>
      <c r="H7" s="14" t="s">
        <v>569</v>
      </c>
      <c r="I7" s="15"/>
      <c r="J7" s="1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9"/>
      <c r="U7" s="19"/>
      <c r="V7" s="19"/>
      <c r="W7" s="19"/>
      <c r="X7" s="19"/>
      <c r="Y7" s="19"/>
      <c r="Z7" s="19"/>
      <c r="AA7" s="19"/>
      <c r="AC7" s="24" t="s">
        <v>555</v>
      </c>
      <c r="AD7" s="24">
        <v>26491.93803</v>
      </c>
      <c r="AE7" s="24">
        <v>5872.202973</v>
      </c>
      <c r="AF7" s="24">
        <v>74.50913792</v>
      </c>
      <c r="AG7" s="24">
        <v>193.0575623</v>
      </c>
      <c r="AI7" s="24">
        <v>249.1220822</v>
      </c>
      <c r="AJ7" s="24">
        <v>4.54155046</v>
      </c>
      <c r="AK7" s="24">
        <v>5127.560208</v>
      </c>
      <c r="AL7" s="24">
        <v>1753.780447</v>
      </c>
      <c r="AM7" s="24">
        <v>20741.38478</v>
      </c>
      <c r="AO7" s="24">
        <v>0.244211757</v>
      </c>
    </row>
    <row r="8" ht="14.5" spans="6:39">
      <c r="F8" t="str">
        <f>F7</f>
        <v>UP</v>
      </c>
      <c r="G8" t="str">
        <f t="shared" ref="G8:H8" si="2">G7</f>
        <v>ACT_BND</v>
      </c>
      <c r="H8" t="str">
        <f t="shared" si="2"/>
        <v>2050</v>
      </c>
      <c r="J8" s="18"/>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9"/>
      <c r="U8" s="23"/>
      <c r="V8" s="19"/>
      <c r="W8" s="19"/>
      <c r="X8" s="19"/>
      <c r="Y8" s="19"/>
      <c r="Z8" s="19"/>
      <c r="AA8" s="19"/>
      <c r="AC8" s="24" t="s">
        <v>556</v>
      </c>
      <c r="AD8" s="24">
        <v>0</v>
      </c>
      <c r="AE8" s="24"/>
      <c r="AF8" s="24">
        <v>0</v>
      </c>
      <c r="AG8" s="24">
        <v>0</v>
      </c>
      <c r="AI8" s="24">
        <v>0</v>
      </c>
      <c r="AK8" s="24">
        <v>0</v>
      </c>
      <c r="AL8" s="24">
        <v>0</v>
      </c>
      <c r="AM8" s="24">
        <v>0</v>
      </c>
    </row>
    <row r="9" ht="14.5" spans="6:43">
      <c r="F9" t="s">
        <v>165</v>
      </c>
      <c r="J9" s="19"/>
      <c r="K9" t="str">
        <f t="shared" ref="K9:R9" si="4">AC23</f>
        <v>*</v>
      </c>
      <c r="L9">
        <f t="shared" si="4"/>
        <v>0</v>
      </c>
      <c r="M9">
        <f t="shared" si="4"/>
        <v>0</v>
      </c>
      <c r="N9">
        <f t="shared" si="4"/>
        <v>0</v>
      </c>
      <c r="O9">
        <f t="shared" si="4"/>
        <v>0</v>
      </c>
      <c r="P9">
        <f t="shared" si="4"/>
        <v>0</v>
      </c>
      <c r="Q9">
        <f t="shared" si="4"/>
        <v>0</v>
      </c>
      <c r="R9">
        <f t="shared" si="4"/>
        <v>0</v>
      </c>
      <c r="T9" s="19"/>
      <c r="U9" s="19"/>
      <c r="V9" s="19"/>
      <c r="W9" s="19"/>
      <c r="X9" s="19"/>
      <c r="Y9" s="19"/>
      <c r="Z9" s="19"/>
      <c r="AA9" s="19"/>
      <c r="AC9" s="24" t="s">
        <v>557</v>
      </c>
      <c r="AD9" s="24">
        <v>1351.528526</v>
      </c>
      <c r="AE9" s="24">
        <v>64437.03099</v>
      </c>
      <c r="AF9" s="24">
        <v>50083.25739</v>
      </c>
      <c r="AG9" s="24">
        <v>2877.845913</v>
      </c>
      <c r="AH9" s="24">
        <v>46570.97695</v>
      </c>
      <c r="AI9" s="24">
        <v>523.957081</v>
      </c>
      <c r="AK9" s="24">
        <v>40793.27544</v>
      </c>
      <c r="AL9" s="24">
        <v>264263.5423</v>
      </c>
      <c r="AM9" s="24">
        <v>4172.444622</v>
      </c>
      <c r="AO9" s="24">
        <v>438.4084069</v>
      </c>
      <c r="AQ9" s="24">
        <v>247.6397345</v>
      </c>
    </row>
    <row r="10" ht="14.5" spans="6:43">
      <c r="F10" t="s">
        <v>165</v>
      </c>
      <c r="G10" t="str">
        <f t="shared" ref="G10:H10" si="5">G8</f>
        <v>ACT_BND</v>
      </c>
      <c r="H10" t="str">
        <f t="shared" si="5"/>
        <v>2050</v>
      </c>
      <c r="J10" s="20"/>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9"/>
      <c r="U10" s="19"/>
      <c r="V10" s="19"/>
      <c r="W10" s="19"/>
      <c r="X10" s="19"/>
      <c r="Y10" s="19"/>
      <c r="Z10" s="19"/>
      <c r="AA10" s="19"/>
      <c r="AC10" s="24" t="s">
        <v>558</v>
      </c>
      <c r="AD10" s="24">
        <v>22446.14736</v>
      </c>
      <c r="AE10" s="24">
        <v>5759.168348</v>
      </c>
      <c r="AF10" s="24">
        <v>0</v>
      </c>
      <c r="AG10" s="24">
        <v>0</v>
      </c>
      <c r="AH10" s="24">
        <v>17.96233539</v>
      </c>
      <c r="AI10" s="24">
        <v>0</v>
      </c>
      <c r="AK10" s="24">
        <v>46989.0585</v>
      </c>
      <c r="AL10" s="24">
        <v>0</v>
      </c>
      <c r="AM10" s="24">
        <v>2888.347401</v>
      </c>
      <c r="AO10" s="24">
        <v>63.61556193</v>
      </c>
      <c r="AQ10" s="24">
        <v>80.17787354</v>
      </c>
    </row>
    <row r="11" ht="14.5" spans="6:43">
      <c r="F11" t="s">
        <v>165</v>
      </c>
      <c r="G11" t="str">
        <f t="shared" ref="G11:H11" si="7">G10</f>
        <v>ACT_BND</v>
      </c>
      <c r="H11" t="str">
        <f t="shared" si="7"/>
        <v>2050</v>
      </c>
      <c r="J11" s="19"/>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9"/>
      <c r="U11" s="19"/>
      <c r="V11" s="19"/>
      <c r="W11" s="19"/>
      <c r="X11" s="19"/>
      <c r="Y11" s="19"/>
      <c r="Z11" s="19"/>
      <c r="AA11" s="19"/>
      <c r="AC11" s="24" t="s">
        <v>559</v>
      </c>
      <c r="AD11" s="24">
        <v>0.6435</v>
      </c>
      <c r="AE11" s="24">
        <v>1.0938</v>
      </c>
      <c r="AF11" s="24">
        <v>3.786868134</v>
      </c>
      <c r="AG11" s="24">
        <v>27.30656366</v>
      </c>
      <c r="AH11" s="24">
        <v>4.698</v>
      </c>
      <c r="AI11" s="24">
        <v>4.10829474</v>
      </c>
      <c r="AJ11" s="24">
        <v>1.215046007</v>
      </c>
      <c r="AK11" s="24">
        <v>13.707</v>
      </c>
      <c r="AL11" s="24">
        <v>333.06</v>
      </c>
      <c r="AM11" s="24">
        <v>2.0346</v>
      </c>
      <c r="AO11" s="24">
        <v>75.33162</v>
      </c>
      <c r="AP11" s="24">
        <v>250.0273939</v>
      </c>
      <c r="AQ11" s="24">
        <v>35.09370547</v>
      </c>
    </row>
    <row r="12" ht="14.5" spans="6:43">
      <c r="F12" t="s">
        <v>166</v>
      </c>
      <c r="G12" t="str">
        <f t="shared" ref="G12:H12" si="9">G11</f>
        <v>ACT_BND</v>
      </c>
      <c r="H12" t="str">
        <f t="shared" si="9"/>
        <v>2050</v>
      </c>
      <c r="J12" s="20"/>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9"/>
      <c r="U12" s="19"/>
      <c r="V12" s="19"/>
      <c r="W12" s="19"/>
      <c r="X12" s="19"/>
      <c r="Y12" s="19"/>
      <c r="Z12" s="19"/>
      <c r="AA12" s="19"/>
      <c r="AC12" s="24" t="s">
        <v>544</v>
      </c>
      <c r="AD12" s="24">
        <v>25383.19077</v>
      </c>
      <c r="AE12" s="24">
        <v>13198.56182</v>
      </c>
      <c r="AF12" s="24">
        <v>341.8299505</v>
      </c>
      <c r="AG12" s="24">
        <v>594.8779906</v>
      </c>
      <c r="AH12" s="24">
        <v>24.06187596</v>
      </c>
      <c r="AI12" s="24">
        <v>181.8089304</v>
      </c>
      <c r="AJ12" s="24">
        <v>218.3203574</v>
      </c>
      <c r="AK12" s="24">
        <v>18008.9155</v>
      </c>
      <c r="AL12" s="24">
        <v>1616.473107</v>
      </c>
      <c r="AM12" s="24">
        <v>2300.447415</v>
      </c>
      <c r="AO12" s="24">
        <v>0.121926715</v>
      </c>
      <c r="AP12" s="24">
        <v>0.560482973</v>
      </c>
      <c r="AQ12" s="24">
        <v>1.778611344</v>
      </c>
    </row>
    <row r="13" ht="14.5" spans="6:39">
      <c r="F13" t="str">
        <f>F12</f>
        <v>UP</v>
      </c>
      <c r="G13" t="str">
        <f t="shared" ref="G13:H13" si="11">G12</f>
        <v>ACT_BND</v>
      </c>
      <c r="H13" t="str">
        <f t="shared" si="11"/>
        <v>2050</v>
      </c>
      <c r="J13" s="21"/>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9"/>
      <c r="U13" s="19"/>
      <c r="V13" s="19"/>
      <c r="W13" s="19"/>
      <c r="X13" s="19"/>
      <c r="Y13" s="19"/>
      <c r="Z13" s="19"/>
      <c r="AA13" s="19"/>
      <c r="AC13" s="24" t="s">
        <v>560</v>
      </c>
      <c r="AD13" s="24">
        <v>13015.64141</v>
      </c>
      <c r="AE13" s="24">
        <v>15194.16915</v>
      </c>
      <c r="AF13" s="24">
        <v>13140.36166</v>
      </c>
      <c r="AG13" s="24">
        <v>10446.19193</v>
      </c>
      <c r="AH13" s="24">
        <v>0</v>
      </c>
      <c r="AI13" s="24">
        <v>0</v>
      </c>
      <c r="AJ13" s="24">
        <v>3066.260094</v>
      </c>
      <c r="AK13" s="24">
        <v>164617.8708</v>
      </c>
      <c r="AL13" s="24">
        <v>18897.99465</v>
      </c>
      <c r="AM13" s="24">
        <v>6899.54702</v>
      </c>
    </row>
    <row r="14" ht="14.5" spans="6:43">
      <c r="F14" t="s">
        <v>165</v>
      </c>
      <c r="G14" t="str">
        <f t="shared" ref="G14:H14" si="13">G13</f>
        <v>ACT_BND</v>
      </c>
      <c r="H14" t="str">
        <f t="shared" si="13"/>
        <v>2050</v>
      </c>
      <c r="J14" s="21"/>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9"/>
      <c r="U14" s="19"/>
      <c r="V14" s="19"/>
      <c r="W14" s="19"/>
      <c r="X14" s="19"/>
      <c r="Y14" s="19"/>
      <c r="Z14" s="19"/>
      <c r="AA14" s="19"/>
      <c r="AC14" s="24" t="s">
        <v>542</v>
      </c>
      <c r="AD14" s="24">
        <v>51106.70645</v>
      </c>
      <c r="AE14" s="24">
        <v>27129.11808</v>
      </c>
      <c r="AF14" s="24">
        <v>1423.860887</v>
      </c>
      <c r="AG14" s="24">
        <v>8449.99366</v>
      </c>
      <c r="AH14" s="24">
        <v>194.4986979</v>
      </c>
      <c r="AI14" s="24">
        <v>25053.2028</v>
      </c>
      <c r="AJ14" s="24">
        <v>1555.300635</v>
      </c>
      <c r="AK14" s="24">
        <v>220030.0537</v>
      </c>
      <c r="AL14" s="24">
        <v>18399.58551</v>
      </c>
      <c r="AM14" s="24">
        <v>15923.03325</v>
      </c>
      <c r="AO14" s="24">
        <v>1.076967333</v>
      </c>
      <c r="AP14" s="24">
        <v>0</v>
      </c>
      <c r="AQ14" s="24">
        <v>16.7426936</v>
      </c>
    </row>
    <row r="15" spans="6:27">
      <c r="F15" t="s">
        <v>165</v>
      </c>
      <c r="J15" s="21"/>
      <c r="K15" t="str">
        <f t="shared" ref="K15:R15" si="15">AC29</f>
        <v>*</v>
      </c>
      <c r="L15">
        <f t="shared" si="15"/>
        <v>0</v>
      </c>
      <c r="M15">
        <f t="shared" si="15"/>
        <v>0</v>
      </c>
      <c r="N15">
        <f t="shared" si="15"/>
        <v>0</v>
      </c>
      <c r="O15">
        <f t="shared" si="15"/>
        <v>0</v>
      </c>
      <c r="P15">
        <f t="shared" si="15"/>
        <v>0</v>
      </c>
      <c r="Q15">
        <f t="shared" si="15"/>
        <v>0</v>
      </c>
      <c r="R15">
        <f t="shared" si="15"/>
        <v>0</v>
      </c>
      <c r="T15" s="19"/>
      <c r="U15" s="19"/>
      <c r="V15" s="19"/>
      <c r="W15" s="19"/>
      <c r="X15" s="19"/>
      <c r="Y15" s="19"/>
      <c r="Z15" s="19"/>
      <c r="AA15" s="19"/>
    </row>
    <row r="16" spans="6:27">
      <c r="F16" t="s">
        <v>165</v>
      </c>
      <c r="G16" t="str">
        <f t="shared" ref="G16:H16" si="16">G14</f>
        <v>ACT_BND</v>
      </c>
      <c r="H16" t="str">
        <f t="shared" si="16"/>
        <v>2050</v>
      </c>
      <c r="J16" s="21"/>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9"/>
      <c r="U16" s="19"/>
      <c r="V16" s="19"/>
      <c r="W16" s="19"/>
      <c r="X16" s="19"/>
      <c r="Y16" s="19"/>
      <c r="Z16" s="19"/>
      <c r="AA16" s="19"/>
    </row>
    <row r="17" spans="10:27">
      <c r="J17" s="19"/>
      <c r="L17" s="19"/>
      <c r="T17" s="19"/>
      <c r="U17" s="19"/>
      <c r="V17" s="19"/>
      <c r="W17" s="19"/>
      <c r="X17" s="19"/>
      <c r="Y17" s="19"/>
      <c r="Z17" s="19"/>
      <c r="AA17" s="19"/>
    </row>
    <row r="18" spans="10:27">
      <c r="J18" s="19"/>
      <c r="K18" s="21"/>
      <c r="L18" s="19"/>
      <c r="T18" s="19"/>
      <c r="U18" s="19"/>
      <c r="V18" s="19"/>
      <c r="W18" s="19"/>
      <c r="X18" s="19"/>
      <c r="Y18" s="19"/>
      <c r="Z18" s="19"/>
      <c r="AA18" s="19"/>
    </row>
    <row r="19" spans="10:27">
      <c r="J19" s="19"/>
      <c r="K19" s="22"/>
      <c r="L19" s="19"/>
      <c r="T19" s="19"/>
      <c r="U19" s="19"/>
      <c r="V19" s="19"/>
      <c r="W19" s="19"/>
      <c r="X19" s="19"/>
      <c r="Y19" s="19"/>
      <c r="Z19" s="19"/>
      <c r="AA19" s="19"/>
    </row>
    <row r="20" spans="10:36">
      <c r="J20" s="19"/>
      <c r="K20" s="22"/>
      <c r="L20" s="19"/>
      <c r="T20" s="19"/>
      <c r="U20" s="19"/>
      <c r="V20" s="19"/>
      <c r="W20" s="19"/>
      <c r="X20" s="19"/>
      <c r="Y20" s="19"/>
      <c r="Z20" s="19"/>
      <c r="AA20" s="19"/>
      <c r="AD20" t="s">
        <v>173</v>
      </c>
      <c r="AE20" t="s">
        <v>174</v>
      </c>
      <c r="AF20" t="s">
        <v>171</v>
      </c>
      <c r="AG20" t="s">
        <v>168</v>
      </c>
      <c r="AH20" t="s">
        <v>170</v>
      </c>
      <c r="AI20" t="s">
        <v>169</v>
      </c>
      <c r="AJ20" t="s">
        <v>172</v>
      </c>
    </row>
    <row r="21" spans="10:36">
      <c r="J21" s="19"/>
      <c r="K21" s="22"/>
      <c r="L21" s="19"/>
      <c r="AC21" s="25"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9"/>
      <c r="K22" s="21"/>
      <c r="L22" s="19"/>
      <c r="AC22" s="25"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9"/>
      <c r="K23" s="21"/>
      <c r="L23" s="19"/>
      <c r="AC23" s="26" t="s">
        <v>165</v>
      </c>
    </row>
    <row r="24" spans="10:36">
      <c r="J24" s="19"/>
      <c r="K24" s="22"/>
      <c r="L24" s="19"/>
      <c r="AC24" s="25"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9"/>
      <c r="K25" s="22"/>
      <c r="L25" s="19"/>
      <c r="AC25" s="25"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9"/>
      <c r="K26" s="21"/>
      <c r="L26" s="19"/>
      <c r="AC26" s="25"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9"/>
      <c r="K27" s="22"/>
      <c r="L27" s="19"/>
      <c r="AC27" s="25"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9"/>
      <c r="K28" s="21"/>
      <c r="L28" s="19"/>
      <c r="AC28" s="25"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9"/>
      <c r="K29" s="21"/>
      <c r="L29" s="19"/>
      <c r="AC29" t="s">
        <v>165</v>
      </c>
    </row>
    <row r="30" spans="10:36">
      <c r="J30" s="19"/>
      <c r="K30" s="21"/>
      <c r="L30" s="19"/>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9"/>
      <c r="K31" s="22"/>
      <c r="L31" s="19"/>
    </row>
    <row r="32" spans="10:12">
      <c r="J32" s="19"/>
      <c r="K32" s="22"/>
      <c r="L32" s="19"/>
    </row>
    <row r="33" spans="10:12">
      <c r="J33" s="19"/>
      <c r="K33" s="21"/>
      <c r="L33" s="19"/>
    </row>
    <row r="34" spans="10:12">
      <c r="J34" s="19"/>
      <c r="K34" s="21"/>
      <c r="L34" s="19"/>
    </row>
    <row r="35" spans="10:12">
      <c r="J35" s="19"/>
      <c r="K35" s="19"/>
      <c r="L35" s="19"/>
    </row>
    <row r="36" spans="10:12">
      <c r="J36" s="19"/>
      <c r="K36" s="19"/>
      <c r="L36" s="19"/>
    </row>
    <row r="37" spans="10:12">
      <c r="J37" s="19"/>
      <c r="K37" s="19"/>
      <c r="L37" s="19"/>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AG106"/>
  <sheetViews>
    <sheetView tabSelected="1" zoomScale="47" zoomScaleNormal="47" workbookViewId="0">
      <selection activeCell="R18" sqref="R18"/>
    </sheetView>
  </sheetViews>
  <sheetFormatPr defaultColWidth="8.72727272727273" defaultRowHeight="12.5"/>
  <cols>
    <col min="3" max="3" width="12.0909090909091" customWidth="1"/>
    <col min="4" max="4" width="10.3636363636364" customWidth="1"/>
    <col min="5" max="5" width="15.4545454545455" customWidth="1"/>
    <col min="9" max="9" width="11" customWidth="1"/>
    <col min="10" max="10" width="15.4545454545455" customWidth="1"/>
    <col min="13" max="19" width="12.8181818181818"/>
    <col min="24" max="24" width="15.4545454545455" customWidth="1"/>
    <col min="27" max="33" width="12.8181818181818"/>
  </cols>
  <sheetData>
    <row r="1" s="7" customFormat="1" spans="3:26">
      <c r="C1" s="8"/>
      <c r="D1" s="8"/>
      <c r="E1" s="8"/>
      <c r="L1" s="8" t="s">
        <v>0</v>
      </c>
      <c r="Z1" s="8" t="s">
        <v>0</v>
      </c>
    </row>
    <row r="2" spans="3:5">
      <c r="C2" s="9"/>
      <c r="D2" s="9"/>
      <c r="E2" s="9"/>
    </row>
    <row r="3" ht="13" spans="1:33">
      <c r="A3" s="10"/>
      <c r="B3" s="9"/>
      <c r="C3" s="9"/>
      <c r="D3" s="9"/>
      <c r="E3" s="9"/>
      <c r="I3" s="9" t="s">
        <v>3</v>
      </c>
      <c r="J3" t="s">
        <v>570</v>
      </c>
      <c r="K3" t="s">
        <v>571</v>
      </c>
      <c r="L3" t="s">
        <v>4</v>
      </c>
      <c r="M3" t="s">
        <v>168</v>
      </c>
      <c r="N3" t="s">
        <v>169</v>
      </c>
      <c r="O3" t="s">
        <v>170</v>
      </c>
      <c r="P3" t="s">
        <v>171</v>
      </c>
      <c r="Q3" t="s">
        <v>172</v>
      </c>
      <c r="R3" t="s">
        <v>173</v>
      </c>
      <c r="S3" t="s">
        <v>174</v>
      </c>
      <c r="W3" s="9" t="s">
        <v>3</v>
      </c>
      <c r="X3" t="s">
        <v>570</v>
      </c>
      <c r="Y3" t="s">
        <v>571</v>
      </c>
      <c r="Z3" t="s">
        <v>4</v>
      </c>
      <c r="AA3" t="s">
        <v>168</v>
      </c>
      <c r="AB3" t="s">
        <v>169</v>
      </c>
      <c r="AC3" t="s">
        <v>170</v>
      </c>
      <c r="AD3" t="s">
        <v>171</v>
      </c>
      <c r="AE3" t="s">
        <v>172</v>
      </c>
      <c r="AF3" t="s">
        <v>173</v>
      </c>
      <c r="AG3" t="s">
        <v>174</v>
      </c>
    </row>
    <row r="4" ht="14.5" spans="4:33">
      <c r="D4" s="11"/>
      <c r="I4" s="11" t="s">
        <v>572</v>
      </c>
      <c r="J4" t="s">
        <v>573</v>
      </c>
      <c r="K4" t="s">
        <v>574</v>
      </c>
      <c r="L4">
        <v>2030</v>
      </c>
      <c r="M4">
        <v>0.1</v>
      </c>
      <c r="N4">
        <v>0.6</v>
      </c>
      <c r="O4">
        <v>1.4</v>
      </c>
      <c r="P4">
        <v>0.1</v>
      </c>
      <c r="Q4">
        <v>0.2</v>
      </c>
      <c r="R4">
        <v>0.6</v>
      </c>
      <c r="S4">
        <v>0.3</v>
      </c>
      <c r="W4" s="11" t="s">
        <v>572</v>
      </c>
      <c r="X4" t="s">
        <v>573</v>
      </c>
      <c r="Y4" t="s">
        <v>574</v>
      </c>
      <c r="Z4">
        <v>2050</v>
      </c>
      <c r="AA4">
        <v>0.1</v>
      </c>
      <c r="AB4">
        <v>0.6</v>
      </c>
      <c r="AC4">
        <v>1.4</v>
      </c>
      <c r="AD4">
        <v>0.1</v>
      </c>
      <c r="AE4">
        <v>0.2</v>
      </c>
      <c r="AF4">
        <v>0.6</v>
      </c>
      <c r="AG4">
        <v>0.3</v>
      </c>
    </row>
    <row r="5" ht="14.5" spans="9:33">
      <c r="I5" s="11" t="s">
        <v>572</v>
      </c>
      <c r="J5" t="s">
        <v>575</v>
      </c>
      <c r="K5" t="s">
        <v>574</v>
      </c>
      <c r="L5">
        <v>2030</v>
      </c>
      <c r="M5">
        <v>0.3</v>
      </c>
      <c r="N5">
        <v>1.6</v>
      </c>
      <c r="O5">
        <v>3.8</v>
      </c>
      <c r="P5">
        <v>0.2</v>
      </c>
      <c r="Q5">
        <v>0.4</v>
      </c>
      <c r="R5">
        <v>1.7</v>
      </c>
      <c r="S5">
        <v>0.9</v>
      </c>
      <c r="W5" s="11" t="s">
        <v>572</v>
      </c>
      <c r="X5" t="s">
        <v>575</v>
      </c>
      <c r="Y5" t="s">
        <v>574</v>
      </c>
      <c r="Z5">
        <v>2050</v>
      </c>
      <c r="AA5">
        <v>0.3</v>
      </c>
      <c r="AB5">
        <v>1.6</v>
      </c>
      <c r="AC5">
        <v>3.8</v>
      </c>
      <c r="AD5">
        <v>0.2</v>
      </c>
      <c r="AE5">
        <v>0.4</v>
      </c>
      <c r="AF5">
        <v>1.7</v>
      </c>
      <c r="AG5">
        <v>0.9</v>
      </c>
    </row>
    <row r="6" ht="14.5" spans="9:33">
      <c r="I6" s="11" t="s">
        <v>572</v>
      </c>
      <c r="J6" t="s">
        <v>576</v>
      </c>
      <c r="K6" t="s">
        <v>574</v>
      </c>
      <c r="L6">
        <v>2030</v>
      </c>
      <c r="M6">
        <v>0.1</v>
      </c>
      <c r="N6">
        <v>0.3</v>
      </c>
      <c r="O6">
        <v>0.5</v>
      </c>
      <c r="P6">
        <v>0</v>
      </c>
      <c r="Q6">
        <v>0.1</v>
      </c>
      <c r="R6">
        <v>0.2</v>
      </c>
      <c r="S6">
        <v>0.1</v>
      </c>
      <c r="W6" s="11" t="s">
        <v>572</v>
      </c>
      <c r="X6" t="s">
        <v>576</v>
      </c>
      <c r="Y6" t="s">
        <v>574</v>
      </c>
      <c r="Z6">
        <v>2050</v>
      </c>
      <c r="AA6">
        <v>0.1</v>
      </c>
      <c r="AB6">
        <v>0.3</v>
      </c>
      <c r="AC6">
        <v>0.5</v>
      </c>
      <c r="AD6">
        <v>0</v>
      </c>
      <c r="AE6">
        <v>0.1</v>
      </c>
      <c r="AF6">
        <v>0.2</v>
      </c>
      <c r="AG6">
        <v>0.1</v>
      </c>
    </row>
    <row r="7" ht="14.5" spans="9:33">
      <c r="I7" s="11" t="s">
        <v>572</v>
      </c>
      <c r="J7" t="s">
        <v>577</v>
      </c>
      <c r="K7" t="s">
        <v>574</v>
      </c>
      <c r="L7">
        <v>2030</v>
      </c>
      <c r="M7">
        <v>0</v>
      </c>
      <c r="N7">
        <v>0.2</v>
      </c>
      <c r="O7">
        <v>0.6</v>
      </c>
      <c r="P7">
        <v>0</v>
      </c>
      <c r="Q7">
        <v>0</v>
      </c>
      <c r="R7">
        <v>0.2</v>
      </c>
      <c r="S7">
        <v>0.1</v>
      </c>
      <c r="W7" s="11" t="s">
        <v>572</v>
      </c>
      <c r="X7" t="s">
        <v>577</v>
      </c>
      <c r="Y7" t="s">
        <v>574</v>
      </c>
      <c r="Z7">
        <v>2050</v>
      </c>
      <c r="AA7">
        <v>0</v>
      </c>
      <c r="AB7">
        <v>0.2</v>
      </c>
      <c r="AC7">
        <v>0.6</v>
      </c>
      <c r="AD7">
        <v>0</v>
      </c>
      <c r="AE7">
        <v>0</v>
      </c>
      <c r="AF7">
        <v>0.2</v>
      </c>
      <c r="AG7">
        <v>0.1</v>
      </c>
    </row>
    <row r="8" ht="14.5" spans="9:33">
      <c r="I8" s="11" t="s">
        <v>572</v>
      </c>
      <c r="J8" t="s">
        <v>578</v>
      </c>
      <c r="K8" t="s">
        <v>574</v>
      </c>
      <c r="L8">
        <v>2030</v>
      </c>
      <c r="M8">
        <v>0.2</v>
      </c>
      <c r="N8">
        <v>1.8</v>
      </c>
      <c r="O8">
        <v>4.9</v>
      </c>
      <c r="P8">
        <v>0.2</v>
      </c>
      <c r="Q8">
        <v>0.4</v>
      </c>
      <c r="R8">
        <v>1.8</v>
      </c>
      <c r="S8">
        <v>0.9</v>
      </c>
      <c r="W8" s="11" t="s">
        <v>572</v>
      </c>
      <c r="X8" t="s">
        <v>578</v>
      </c>
      <c r="Y8" t="s">
        <v>574</v>
      </c>
      <c r="Z8">
        <v>2050</v>
      </c>
      <c r="AA8">
        <v>0.2</v>
      </c>
      <c r="AB8">
        <v>1.8</v>
      </c>
      <c r="AC8">
        <v>4.9</v>
      </c>
      <c r="AD8">
        <v>0.2</v>
      </c>
      <c r="AE8">
        <v>0.4</v>
      </c>
      <c r="AF8">
        <v>1.8</v>
      </c>
      <c r="AG8">
        <v>0.9</v>
      </c>
    </row>
    <row r="9" ht="14.5" spans="9:33">
      <c r="I9" s="11" t="s">
        <v>572</v>
      </c>
      <c r="J9" t="s">
        <v>579</v>
      </c>
      <c r="K9" t="s">
        <v>574</v>
      </c>
      <c r="L9">
        <v>2030</v>
      </c>
      <c r="M9">
        <v>0.3</v>
      </c>
      <c r="N9">
        <v>1.7</v>
      </c>
      <c r="O9">
        <v>3.9</v>
      </c>
      <c r="P9">
        <v>0.2</v>
      </c>
      <c r="Q9">
        <v>0.4</v>
      </c>
      <c r="R9">
        <v>1.4</v>
      </c>
      <c r="S9">
        <v>0.7</v>
      </c>
      <c r="W9" s="11" t="s">
        <v>572</v>
      </c>
      <c r="X9" t="s">
        <v>579</v>
      </c>
      <c r="Y9" t="s">
        <v>574</v>
      </c>
      <c r="Z9">
        <v>2050</v>
      </c>
      <c r="AA9">
        <v>0.3</v>
      </c>
      <c r="AB9">
        <v>1.7</v>
      </c>
      <c r="AC9">
        <v>3.9</v>
      </c>
      <c r="AD9">
        <v>0.2</v>
      </c>
      <c r="AE9">
        <v>0.4</v>
      </c>
      <c r="AF9">
        <v>1.4</v>
      </c>
      <c r="AG9">
        <v>0.7</v>
      </c>
    </row>
    <row r="10" ht="14.5" spans="9:33">
      <c r="I10" s="11" t="s">
        <v>572</v>
      </c>
      <c r="J10" t="s">
        <v>580</v>
      </c>
      <c r="K10" t="s">
        <v>574</v>
      </c>
      <c r="L10">
        <v>2030</v>
      </c>
      <c r="M10">
        <v>0.8</v>
      </c>
      <c r="N10">
        <v>5.9</v>
      </c>
      <c r="O10">
        <v>9.4</v>
      </c>
      <c r="P10">
        <v>0.6</v>
      </c>
      <c r="Q10">
        <v>1</v>
      </c>
      <c r="R10">
        <v>5.1</v>
      </c>
      <c r="S10">
        <v>2.8</v>
      </c>
      <c r="W10" s="11" t="s">
        <v>572</v>
      </c>
      <c r="X10" t="s">
        <v>580</v>
      </c>
      <c r="Y10" t="s">
        <v>574</v>
      </c>
      <c r="Z10">
        <v>2050</v>
      </c>
      <c r="AA10">
        <v>0.8</v>
      </c>
      <c r="AB10">
        <v>5.9</v>
      </c>
      <c r="AC10">
        <v>9.4</v>
      </c>
      <c r="AD10">
        <v>0.6</v>
      </c>
      <c r="AE10">
        <v>1</v>
      </c>
      <c r="AF10">
        <v>5.1</v>
      </c>
      <c r="AG10">
        <v>2.8</v>
      </c>
    </row>
    <row r="11" ht="14.5" spans="9:33">
      <c r="I11" s="11" t="s">
        <v>572</v>
      </c>
      <c r="J11" t="s">
        <v>581</v>
      </c>
      <c r="K11" t="s">
        <v>574</v>
      </c>
      <c r="L11">
        <v>2030</v>
      </c>
      <c r="M11">
        <v>0</v>
      </c>
      <c r="N11">
        <v>0.2</v>
      </c>
      <c r="O11">
        <v>0.5</v>
      </c>
      <c r="P11">
        <v>0</v>
      </c>
      <c r="Q11">
        <v>0</v>
      </c>
      <c r="R11">
        <v>0.2</v>
      </c>
      <c r="S11">
        <v>0.1</v>
      </c>
      <c r="W11" s="11" t="s">
        <v>572</v>
      </c>
      <c r="X11" t="s">
        <v>581</v>
      </c>
      <c r="Y11" t="s">
        <v>574</v>
      </c>
      <c r="Z11">
        <v>2050</v>
      </c>
      <c r="AA11">
        <v>0</v>
      </c>
      <c r="AB11">
        <v>0.2</v>
      </c>
      <c r="AC11">
        <v>0.5</v>
      </c>
      <c r="AD11">
        <v>0</v>
      </c>
      <c r="AE11">
        <v>0</v>
      </c>
      <c r="AF11">
        <v>0.2</v>
      </c>
      <c r="AG11">
        <v>0.1</v>
      </c>
    </row>
    <row r="12" ht="14.5" spans="9:33">
      <c r="I12" s="11" t="s">
        <v>572</v>
      </c>
      <c r="J12" t="s">
        <v>582</v>
      </c>
      <c r="K12" t="s">
        <v>574</v>
      </c>
      <c r="L12">
        <v>2030</v>
      </c>
      <c r="M12">
        <v>0.1</v>
      </c>
      <c r="N12">
        <v>0.9</v>
      </c>
      <c r="O12">
        <v>2</v>
      </c>
      <c r="P12">
        <v>0.1</v>
      </c>
      <c r="Q12">
        <v>0.2</v>
      </c>
      <c r="R12">
        <v>1.1</v>
      </c>
      <c r="S12">
        <v>0.8</v>
      </c>
      <c r="W12" s="11" t="s">
        <v>572</v>
      </c>
      <c r="X12" t="s">
        <v>582</v>
      </c>
      <c r="Y12" t="s">
        <v>574</v>
      </c>
      <c r="Z12">
        <v>2050</v>
      </c>
      <c r="AA12">
        <v>0.1</v>
      </c>
      <c r="AB12">
        <v>0.9</v>
      </c>
      <c r="AC12">
        <v>2</v>
      </c>
      <c r="AD12">
        <v>0.1</v>
      </c>
      <c r="AE12">
        <v>0.2</v>
      </c>
      <c r="AF12">
        <v>1.1</v>
      </c>
      <c r="AG12">
        <v>0.8</v>
      </c>
    </row>
    <row r="13" ht="14.5" spans="9:33">
      <c r="I13" s="11" t="s">
        <v>572</v>
      </c>
      <c r="J13" t="s">
        <v>583</v>
      </c>
      <c r="K13" t="s">
        <v>574</v>
      </c>
      <c r="L13">
        <v>2030</v>
      </c>
      <c r="M13">
        <v>0</v>
      </c>
      <c r="N13">
        <v>0.1</v>
      </c>
      <c r="O13">
        <v>0.4</v>
      </c>
      <c r="P13">
        <v>0</v>
      </c>
      <c r="Q13">
        <v>0</v>
      </c>
      <c r="R13">
        <v>0.1</v>
      </c>
      <c r="S13">
        <v>0.1</v>
      </c>
      <c r="W13" s="11" t="s">
        <v>572</v>
      </c>
      <c r="X13" t="s">
        <v>583</v>
      </c>
      <c r="Y13" t="s">
        <v>574</v>
      </c>
      <c r="Z13">
        <v>2050</v>
      </c>
      <c r="AA13">
        <v>0</v>
      </c>
      <c r="AB13">
        <v>0.1</v>
      </c>
      <c r="AC13">
        <v>0.4</v>
      </c>
      <c r="AD13">
        <v>0</v>
      </c>
      <c r="AE13">
        <v>0</v>
      </c>
      <c r="AF13">
        <v>0.1</v>
      </c>
      <c r="AG13">
        <v>0.1</v>
      </c>
    </row>
    <row r="14" ht="14.5" spans="9:33">
      <c r="I14" s="11" t="s">
        <v>572</v>
      </c>
      <c r="J14" t="s">
        <v>584</v>
      </c>
      <c r="K14" t="s">
        <v>574</v>
      </c>
      <c r="L14">
        <v>2030</v>
      </c>
      <c r="M14">
        <v>0.5</v>
      </c>
      <c r="N14">
        <v>1.8</v>
      </c>
      <c r="O14">
        <v>2.9</v>
      </c>
      <c r="P14">
        <v>0.2</v>
      </c>
      <c r="Q14">
        <v>0.5</v>
      </c>
      <c r="R14">
        <v>1.3</v>
      </c>
      <c r="S14">
        <v>1</v>
      </c>
      <c r="W14" s="11" t="s">
        <v>572</v>
      </c>
      <c r="X14" t="s">
        <v>584</v>
      </c>
      <c r="Y14" t="s">
        <v>574</v>
      </c>
      <c r="Z14">
        <v>2050</v>
      </c>
      <c r="AA14">
        <v>0.5</v>
      </c>
      <c r="AB14">
        <v>1.8</v>
      </c>
      <c r="AC14">
        <v>2.9</v>
      </c>
      <c r="AD14">
        <v>0.2</v>
      </c>
      <c r="AE14">
        <v>0.5</v>
      </c>
      <c r="AF14">
        <v>1.3</v>
      </c>
      <c r="AG14">
        <v>1</v>
      </c>
    </row>
    <row r="15" ht="14.5" spans="9:33">
      <c r="I15" s="11" t="s">
        <v>572</v>
      </c>
      <c r="J15" t="s">
        <v>585</v>
      </c>
      <c r="K15" t="s">
        <v>574</v>
      </c>
      <c r="L15">
        <v>2030</v>
      </c>
      <c r="M15">
        <v>1.7</v>
      </c>
      <c r="N15">
        <v>6.3</v>
      </c>
      <c r="O15">
        <v>10.9</v>
      </c>
      <c r="P15">
        <v>0.9</v>
      </c>
      <c r="Q15">
        <v>1.3</v>
      </c>
      <c r="R15">
        <v>4.5</v>
      </c>
      <c r="S15">
        <v>3.7</v>
      </c>
      <c r="W15" s="11" t="s">
        <v>572</v>
      </c>
      <c r="X15" t="s">
        <v>585</v>
      </c>
      <c r="Y15" t="s">
        <v>574</v>
      </c>
      <c r="Z15">
        <v>2050</v>
      </c>
      <c r="AA15">
        <v>1.7</v>
      </c>
      <c r="AB15">
        <v>6.3</v>
      </c>
      <c r="AC15">
        <v>10.9</v>
      </c>
      <c r="AD15">
        <v>0.9</v>
      </c>
      <c r="AE15">
        <v>1.3</v>
      </c>
      <c r="AF15">
        <v>4.5</v>
      </c>
      <c r="AG15">
        <v>3.7</v>
      </c>
    </row>
    <row r="16" ht="14.5" spans="9:33">
      <c r="I16" s="11" t="s">
        <v>572</v>
      </c>
      <c r="J16" t="s">
        <v>586</v>
      </c>
      <c r="K16" t="s">
        <v>574</v>
      </c>
      <c r="L16">
        <v>2030</v>
      </c>
      <c r="M16">
        <v>0.4</v>
      </c>
      <c r="N16">
        <v>1.2</v>
      </c>
      <c r="O16">
        <v>1.8</v>
      </c>
      <c r="P16">
        <v>0.2</v>
      </c>
      <c r="Q16">
        <v>0.5</v>
      </c>
      <c r="R16">
        <v>1</v>
      </c>
      <c r="S16">
        <v>0.7</v>
      </c>
      <c r="W16" s="11" t="s">
        <v>572</v>
      </c>
      <c r="X16" t="s">
        <v>586</v>
      </c>
      <c r="Y16" t="s">
        <v>574</v>
      </c>
      <c r="Z16">
        <v>2050</v>
      </c>
      <c r="AA16">
        <v>0.4</v>
      </c>
      <c r="AB16">
        <v>1.2</v>
      </c>
      <c r="AC16">
        <v>1.8</v>
      </c>
      <c r="AD16">
        <v>0.2</v>
      </c>
      <c r="AE16">
        <v>0.5</v>
      </c>
      <c r="AF16">
        <v>1</v>
      </c>
      <c r="AG16">
        <v>0.7</v>
      </c>
    </row>
    <row r="17" ht="14.5" spans="9:33">
      <c r="I17" s="11" t="s">
        <v>572</v>
      </c>
      <c r="J17" t="s">
        <v>587</v>
      </c>
      <c r="K17" t="s">
        <v>574</v>
      </c>
      <c r="L17">
        <v>2030</v>
      </c>
      <c r="M17">
        <v>0.2</v>
      </c>
      <c r="N17">
        <v>0.9</v>
      </c>
      <c r="O17">
        <v>1.2</v>
      </c>
      <c r="P17">
        <v>0.1</v>
      </c>
      <c r="Q17">
        <v>0.1</v>
      </c>
      <c r="R17">
        <v>0.5</v>
      </c>
      <c r="S17">
        <v>0.3</v>
      </c>
      <c r="W17" s="11" t="s">
        <v>572</v>
      </c>
      <c r="X17" t="s">
        <v>587</v>
      </c>
      <c r="Y17" t="s">
        <v>574</v>
      </c>
      <c r="Z17">
        <v>2050</v>
      </c>
      <c r="AA17">
        <v>0.2</v>
      </c>
      <c r="AB17">
        <v>0.9</v>
      </c>
      <c r="AC17">
        <v>1.2</v>
      </c>
      <c r="AD17">
        <v>0.1</v>
      </c>
      <c r="AE17">
        <v>0.1</v>
      </c>
      <c r="AF17">
        <v>0.5</v>
      </c>
      <c r="AG17">
        <v>0.3</v>
      </c>
    </row>
    <row r="18" ht="14.5" spans="9:33">
      <c r="I18" s="11" t="s">
        <v>572</v>
      </c>
      <c r="J18" t="s">
        <v>588</v>
      </c>
      <c r="K18" t="s">
        <v>574</v>
      </c>
      <c r="L18">
        <v>2030</v>
      </c>
      <c r="M18">
        <v>3.3</v>
      </c>
      <c r="N18">
        <v>14.8</v>
      </c>
      <c r="O18">
        <v>25.9</v>
      </c>
      <c r="P18">
        <v>1.8</v>
      </c>
      <c r="Q18">
        <v>2.2</v>
      </c>
      <c r="R18">
        <v>7.6</v>
      </c>
      <c r="S18">
        <v>6.5</v>
      </c>
      <c r="W18" s="11" t="s">
        <v>572</v>
      </c>
      <c r="X18" t="s">
        <v>588</v>
      </c>
      <c r="Y18" t="s">
        <v>574</v>
      </c>
      <c r="Z18">
        <v>2050</v>
      </c>
      <c r="AA18">
        <v>3.3</v>
      </c>
      <c r="AB18">
        <v>14.8</v>
      </c>
      <c r="AC18">
        <v>25.9</v>
      </c>
      <c r="AD18">
        <v>1.8</v>
      </c>
      <c r="AE18">
        <v>2.2</v>
      </c>
      <c r="AF18">
        <v>7.6</v>
      </c>
      <c r="AG18">
        <v>6.5</v>
      </c>
    </row>
    <row r="19" ht="14.5" spans="9:33">
      <c r="I19" s="11" t="s">
        <v>572</v>
      </c>
      <c r="J19" t="s">
        <v>589</v>
      </c>
      <c r="K19" t="s">
        <v>574</v>
      </c>
      <c r="L19">
        <v>2030</v>
      </c>
      <c r="M19">
        <v>1.4</v>
      </c>
      <c r="N19">
        <v>4.5</v>
      </c>
      <c r="O19">
        <v>7</v>
      </c>
      <c r="P19">
        <v>0.6</v>
      </c>
      <c r="Q19">
        <v>1</v>
      </c>
      <c r="R19">
        <v>2.6</v>
      </c>
      <c r="S19">
        <v>2.2</v>
      </c>
      <c r="W19" s="11" t="s">
        <v>572</v>
      </c>
      <c r="X19" t="s">
        <v>589</v>
      </c>
      <c r="Y19" t="s">
        <v>574</v>
      </c>
      <c r="Z19">
        <v>2050</v>
      </c>
      <c r="AA19">
        <v>1.4</v>
      </c>
      <c r="AB19">
        <v>4.5</v>
      </c>
      <c r="AC19">
        <v>7</v>
      </c>
      <c r="AD19">
        <v>0.6</v>
      </c>
      <c r="AE19">
        <v>1</v>
      </c>
      <c r="AF19">
        <v>2.6</v>
      </c>
      <c r="AG19">
        <v>2.2</v>
      </c>
    </row>
    <row r="20" ht="14.5" spans="9:33">
      <c r="I20" s="11" t="s">
        <v>572</v>
      </c>
      <c r="J20" t="s">
        <v>590</v>
      </c>
      <c r="K20" t="s">
        <v>574</v>
      </c>
      <c r="L20">
        <v>2030</v>
      </c>
      <c r="M20">
        <v>1.7</v>
      </c>
      <c r="N20">
        <v>6.4</v>
      </c>
      <c r="O20">
        <v>9.8</v>
      </c>
      <c r="P20">
        <v>0.7</v>
      </c>
      <c r="Q20">
        <v>1.2</v>
      </c>
      <c r="R20">
        <v>2.9</v>
      </c>
      <c r="S20">
        <v>4</v>
      </c>
      <c r="W20" s="11" t="s">
        <v>572</v>
      </c>
      <c r="X20" t="s">
        <v>590</v>
      </c>
      <c r="Y20" t="s">
        <v>574</v>
      </c>
      <c r="Z20">
        <v>2050</v>
      </c>
      <c r="AA20">
        <v>1.7</v>
      </c>
      <c r="AB20">
        <v>6.4</v>
      </c>
      <c r="AC20">
        <v>9.8</v>
      </c>
      <c r="AD20">
        <v>0.7</v>
      </c>
      <c r="AE20">
        <v>1.2</v>
      </c>
      <c r="AF20">
        <v>2.9</v>
      </c>
      <c r="AG20">
        <v>4</v>
      </c>
    </row>
    <row r="21" ht="14.5" spans="9:33">
      <c r="I21" s="11" t="s">
        <v>572</v>
      </c>
      <c r="J21" t="s">
        <v>591</v>
      </c>
      <c r="K21" t="s">
        <v>574</v>
      </c>
      <c r="L21">
        <v>2030</v>
      </c>
      <c r="M21">
        <v>0.2</v>
      </c>
      <c r="N21">
        <v>1.1</v>
      </c>
      <c r="O21">
        <v>1.2</v>
      </c>
      <c r="P21">
        <v>0.1</v>
      </c>
      <c r="Q21">
        <v>0.1</v>
      </c>
      <c r="R21">
        <v>0.5</v>
      </c>
      <c r="S21">
        <v>0.6</v>
      </c>
      <c r="W21" s="11" t="s">
        <v>572</v>
      </c>
      <c r="X21" t="s">
        <v>591</v>
      </c>
      <c r="Y21" t="s">
        <v>574</v>
      </c>
      <c r="Z21">
        <v>2050</v>
      </c>
      <c r="AA21">
        <v>0.2</v>
      </c>
      <c r="AB21">
        <v>1.1</v>
      </c>
      <c r="AC21">
        <v>1.2</v>
      </c>
      <c r="AD21">
        <v>0.1</v>
      </c>
      <c r="AE21">
        <v>0.1</v>
      </c>
      <c r="AF21">
        <v>0.5</v>
      </c>
      <c r="AG21">
        <v>0.6</v>
      </c>
    </row>
    <row r="22" ht="14.5" spans="9:33">
      <c r="I22" s="11" t="s">
        <v>572</v>
      </c>
      <c r="J22" t="s">
        <v>592</v>
      </c>
      <c r="K22" t="s">
        <v>574</v>
      </c>
      <c r="L22">
        <v>2030</v>
      </c>
      <c r="M22">
        <v>0.7</v>
      </c>
      <c r="N22">
        <v>2.6</v>
      </c>
      <c r="O22">
        <v>3.4</v>
      </c>
      <c r="P22">
        <v>0.3</v>
      </c>
      <c r="Q22">
        <v>0.4</v>
      </c>
      <c r="R22">
        <v>2</v>
      </c>
      <c r="S22">
        <v>1.9</v>
      </c>
      <c r="W22" s="11" t="s">
        <v>572</v>
      </c>
      <c r="X22" t="s">
        <v>592</v>
      </c>
      <c r="Y22" t="s">
        <v>574</v>
      </c>
      <c r="Z22">
        <v>2050</v>
      </c>
      <c r="AA22">
        <v>0.7</v>
      </c>
      <c r="AB22">
        <v>2.6</v>
      </c>
      <c r="AC22">
        <v>3.4</v>
      </c>
      <c r="AD22">
        <v>0.3</v>
      </c>
      <c r="AE22">
        <v>0.4</v>
      </c>
      <c r="AF22">
        <v>2</v>
      </c>
      <c r="AG22">
        <v>1.9</v>
      </c>
    </row>
    <row r="23" ht="14.5" spans="9:33">
      <c r="I23" s="11" t="s">
        <v>572</v>
      </c>
      <c r="J23" t="s">
        <v>593</v>
      </c>
      <c r="K23" t="s">
        <v>574</v>
      </c>
      <c r="L23">
        <v>2030</v>
      </c>
      <c r="M23">
        <v>0.2</v>
      </c>
      <c r="N23">
        <v>0.5</v>
      </c>
      <c r="O23">
        <v>0.9</v>
      </c>
      <c r="P23">
        <v>0.1</v>
      </c>
      <c r="Q23">
        <v>0.1</v>
      </c>
      <c r="R23">
        <v>0.4</v>
      </c>
      <c r="S23">
        <v>0.3</v>
      </c>
      <c r="W23" s="11" t="s">
        <v>572</v>
      </c>
      <c r="X23" t="s">
        <v>593</v>
      </c>
      <c r="Y23" t="s">
        <v>574</v>
      </c>
      <c r="Z23">
        <v>2050</v>
      </c>
      <c r="AA23">
        <v>0.2</v>
      </c>
      <c r="AB23">
        <v>0.5</v>
      </c>
      <c r="AC23">
        <v>0.9</v>
      </c>
      <c r="AD23">
        <v>0.1</v>
      </c>
      <c r="AE23">
        <v>0.1</v>
      </c>
      <c r="AF23">
        <v>0.4</v>
      </c>
      <c r="AG23">
        <v>0.3</v>
      </c>
    </row>
    <row r="24" ht="14.5" spans="9:33">
      <c r="I24" s="11" t="s">
        <v>572</v>
      </c>
      <c r="J24" t="s">
        <v>594</v>
      </c>
      <c r="K24" t="s">
        <v>574</v>
      </c>
      <c r="L24">
        <v>2030</v>
      </c>
      <c r="M24">
        <v>0.1</v>
      </c>
      <c r="N24">
        <v>0.623703744273285</v>
      </c>
      <c r="O24">
        <v>1.62370374427329</v>
      </c>
      <c r="P24">
        <v>2.62370374427329</v>
      </c>
      <c r="Q24">
        <v>3.62370374427329</v>
      </c>
      <c r="R24">
        <v>4.62370374427329</v>
      </c>
      <c r="S24">
        <v>5.62370374427329</v>
      </c>
      <c r="W24" s="11" t="s">
        <v>572</v>
      </c>
      <c r="X24" t="s">
        <v>594</v>
      </c>
      <c r="Y24" t="s">
        <v>574</v>
      </c>
      <c r="Z24">
        <v>2050</v>
      </c>
      <c r="AA24">
        <v>0.1</v>
      </c>
      <c r="AB24">
        <v>0.623703744273285</v>
      </c>
      <c r="AC24">
        <v>1.62370374427329</v>
      </c>
      <c r="AD24">
        <v>2.62370374427329</v>
      </c>
      <c r="AE24">
        <v>3.62370374427329</v>
      </c>
      <c r="AF24">
        <v>4.62370374427329</v>
      </c>
      <c r="AG24">
        <v>5.62370374427329</v>
      </c>
    </row>
    <row r="25" ht="14.5" spans="9:33">
      <c r="I25" s="11" t="s">
        <v>572</v>
      </c>
      <c r="J25" t="s">
        <v>595</v>
      </c>
      <c r="K25" t="s">
        <v>574</v>
      </c>
      <c r="L25">
        <v>2030</v>
      </c>
      <c r="M25">
        <v>0.3</v>
      </c>
      <c r="N25">
        <v>1.1</v>
      </c>
      <c r="O25">
        <v>2.1</v>
      </c>
      <c r="P25">
        <v>0.2</v>
      </c>
      <c r="Q25">
        <v>0.3</v>
      </c>
      <c r="R25">
        <v>1</v>
      </c>
      <c r="S25">
        <v>0.9</v>
      </c>
      <c r="W25" s="11" t="s">
        <v>572</v>
      </c>
      <c r="X25" t="s">
        <v>595</v>
      </c>
      <c r="Y25" t="s">
        <v>574</v>
      </c>
      <c r="Z25">
        <v>2050</v>
      </c>
      <c r="AA25">
        <v>0.3</v>
      </c>
      <c r="AB25">
        <v>1.1</v>
      </c>
      <c r="AC25">
        <v>2.1</v>
      </c>
      <c r="AD25">
        <v>0.2</v>
      </c>
      <c r="AE25">
        <v>0.3</v>
      </c>
      <c r="AF25">
        <v>1</v>
      </c>
      <c r="AG25">
        <v>0.9</v>
      </c>
    </row>
    <row r="26" ht="14.5" spans="9:33">
      <c r="I26" s="11" t="s">
        <v>572</v>
      </c>
      <c r="J26" t="s">
        <v>596</v>
      </c>
      <c r="K26" t="s">
        <v>574</v>
      </c>
      <c r="L26">
        <v>2030</v>
      </c>
      <c r="M26">
        <v>0.1</v>
      </c>
      <c r="N26">
        <v>0.3</v>
      </c>
      <c r="O26">
        <v>0.7</v>
      </c>
      <c r="P26">
        <v>0.1</v>
      </c>
      <c r="Q26">
        <v>0.2</v>
      </c>
      <c r="R26">
        <v>0.3</v>
      </c>
      <c r="S26">
        <v>0.3</v>
      </c>
      <c r="W26" s="11" t="s">
        <v>572</v>
      </c>
      <c r="X26" t="s">
        <v>596</v>
      </c>
      <c r="Y26" t="s">
        <v>574</v>
      </c>
      <c r="Z26">
        <v>2050</v>
      </c>
      <c r="AA26">
        <v>0.1</v>
      </c>
      <c r="AB26">
        <v>0.3</v>
      </c>
      <c r="AC26">
        <v>0.7</v>
      </c>
      <c r="AD26">
        <v>0.1</v>
      </c>
      <c r="AE26">
        <v>0.2</v>
      </c>
      <c r="AF26">
        <v>0.3</v>
      </c>
      <c r="AG26">
        <v>0.3</v>
      </c>
    </row>
    <row r="27" ht="14.5" spans="9:33">
      <c r="I27" s="11" t="s">
        <v>572</v>
      </c>
      <c r="J27" t="s">
        <v>597</v>
      </c>
      <c r="K27" t="s">
        <v>574</v>
      </c>
      <c r="L27">
        <v>2030</v>
      </c>
      <c r="M27">
        <v>0</v>
      </c>
      <c r="N27">
        <v>0.2</v>
      </c>
      <c r="O27">
        <v>0.2</v>
      </c>
      <c r="P27">
        <v>0</v>
      </c>
      <c r="Q27">
        <v>0</v>
      </c>
      <c r="R27">
        <v>0.1</v>
      </c>
      <c r="S27">
        <v>0.1</v>
      </c>
      <c r="W27" s="11" t="s">
        <v>572</v>
      </c>
      <c r="X27" t="s">
        <v>597</v>
      </c>
      <c r="Y27" t="s">
        <v>574</v>
      </c>
      <c r="Z27">
        <v>2050</v>
      </c>
      <c r="AA27">
        <v>0</v>
      </c>
      <c r="AB27">
        <v>0.2</v>
      </c>
      <c r="AC27">
        <v>0.2</v>
      </c>
      <c r="AD27">
        <v>0</v>
      </c>
      <c r="AE27">
        <v>0</v>
      </c>
      <c r="AF27">
        <v>0.1</v>
      </c>
      <c r="AG27">
        <v>0.1</v>
      </c>
    </row>
    <row r="28" ht="14.5" spans="9:33">
      <c r="I28" s="11" t="s">
        <v>572</v>
      </c>
      <c r="J28" t="s">
        <v>598</v>
      </c>
      <c r="K28" t="s">
        <v>574</v>
      </c>
      <c r="L28">
        <v>2030</v>
      </c>
      <c r="M28">
        <v>0.6</v>
      </c>
      <c r="N28">
        <v>3.1</v>
      </c>
      <c r="O28">
        <v>5</v>
      </c>
      <c r="P28">
        <v>0.5</v>
      </c>
      <c r="Q28">
        <v>0.6</v>
      </c>
      <c r="R28">
        <v>2.1</v>
      </c>
      <c r="S28">
        <v>1.8</v>
      </c>
      <c r="W28" s="11" t="s">
        <v>572</v>
      </c>
      <c r="X28" t="s">
        <v>598</v>
      </c>
      <c r="Y28" t="s">
        <v>574</v>
      </c>
      <c r="Z28">
        <v>2050</v>
      </c>
      <c r="AA28">
        <v>0.6</v>
      </c>
      <c r="AB28">
        <v>3.1</v>
      </c>
      <c r="AC28">
        <v>5</v>
      </c>
      <c r="AD28">
        <v>0.5</v>
      </c>
      <c r="AE28">
        <v>0.6</v>
      </c>
      <c r="AF28">
        <v>2.1</v>
      </c>
      <c r="AG28">
        <v>1.8</v>
      </c>
    </row>
    <row r="29" ht="14.5" spans="9:33">
      <c r="I29" s="11" t="s">
        <v>572</v>
      </c>
      <c r="J29" t="s">
        <v>599</v>
      </c>
      <c r="K29" t="s">
        <v>574</v>
      </c>
      <c r="L29">
        <v>2030</v>
      </c>
      <c r="M29">
        <v>0.3</v>
      </c>
      <c r="N29">
        <v>1.1</v>
      </c>
      <c r="O29">
        <v>1.8</v>
      </c>
      <c r="P29">
        <v>0.2</v>
      </c>
      <c r="Q29">
        <v>0.3</v>
      </c>
      <c r="R29">
        <v>0.9</v>
      </c>
      <c r="S29">
        <v>0.8</v>
      </c>
      <c r="W29" s="11" t="s">
        <v>572</v>
      </c>
      <c r="X29" t="s">
        <v>599</v>
      </c>
      <c r="Y29" t="s">
        <v>574</v>
      </c>
      <c r="Z29">
        <v>2050</v>
      </c>
      <c r="AA29">
        <v>0.3</v>
      </c>
      <c r="AB29">
        <v>1.1</v>
      </c>
      <c r="AC29">
        <v>1.8</v>
      </c>
      <c r="AD29">
        <v>0.2</v>
      </c>
      <c r="AE29">
        <v>0.3</v>
      </c>
      <c r="AF29">
        <v>0.9</v>
      </c>
      <c r="AG29">
        <v>0.8</v>
      </c>
    </row>
    <row r="30" ht="14.5" spans="9:33">
      <c r="I30" s="11" t="s">
        <v>572</v>
      </c>
      <c r="J30" t="s">
        <v>600</v>
      </c>
      <c r="K30" t="s">
        <v>574</v>
      </c>
      <c r="L30">
        <v>2030</v>
      </c>
      <c r="M30">
        <v>0.5</v>
      </c>
      <c r="N30">
        <v>1.9</v>
      </c>
      <c r="O30">
        <v>2.5</v>
      </c>
      <c r="P30">
        <v>0.3</v>
      </c>
      <c r="Q30">
        <v>0.4</v>
      </c>
      <c r="R30">
        <v>0.9</v>
      </c>
      <c r="S30">
        <v>1.3</v>
      </c>
      <c r="W30" s="11" t="s">
        <v>572</v>
      </c>
      <c r="X30" t="s">
        <v>600</v>
      </c>
      <c r="Y30" t="s">
        <v>574</v>
      </c>
      <c r="Z30">
        <v>2050</v>
      </c>
      <c r="AA30">
        <v>0.5</v>
      </c>
      <c r="AB30">
        <v>1.9</v>
      </c>
      <c r="AC30">
        <v>2.5</v>
      </c>
      <c r="AD30">
        <v>0.3</v>
      </c>
      <c r="AE30">
        <v>0.4</v>
      </c>
      <c r="AF30">
        <v>0.9</v>
      </c>
      <c r="AG30">
        <v>1.3</v>
      </c>
    </row>
    <row r="31" ht="14.5" spans="9:33">
      <c r="I31" s="11" t="s">
        <v>572</v>
      </c>
      <c r="J31" t="s">
        <v>601</v>
      </c>
      <c r="K31" t="s">
        <v>574</v>
      </c>
      <c r="L31">
        <v>2030</v>
      </c>
      <c r="M31">
        <v>0</v>
      </c>
      <c r="N31">
        <v>0.2</v>
      </c>
      <c r="O31">
        <v>0.3</v>
      </c>
      <c r="P31">
        <v>0</v>
      </c>
      <c r="Q31">
        <v>0</v>
      </c>
      <c r="R31">
        <v>0.2</v>
      </c>
      <c r="S31">
        <v>0.2</v>
      </c>
      <c r="W31" s="11" t="s">
        <v>572</v>
      </c>
      <c r="X31" t="s">
        <v>601</v>
      </c>
      <c r="Y31" t="s">
        <v>574</v>
      </c>
      <c r="Z31">
        <v>2050</v>
      </c>
      <c r="AA31">
        <v>0</v>
      </c>
      <c r="AB31">
        <v>0.2</v>
      </c>
      <c r="AC31">
        <v>0.3</v>
      </c>
      <c r="AD31">
        <v>0</v>
      </c>
      <c r="AE31">
        <v>0</v>
      </c>
      <c r="AF31">
        <v>0.2</v>
      </c>
      <c r="AG31">
        <v>0.2</v>
      </c>
    </row>
    <row r="32" ht="14.5" spans="9:33">
      <c r="I32" s="11" t="s">
        <v>572</v>
      </c>
      <c r="J32" t="s">
        <v>602</v>
      </c>
      <c r="K32" t="s">
        <v>574</v>
      </c>
      <c r="L32">
        <v>2030</v>
      </c>
      <c r="M32">
        <v>0.2</v>
      </c>
      <c r="N32">
        <v>0.6</v>
      </c>
      <c r="O32">
        <v>0.9</v>
      </c>
      <c r="P32">
        <v>0.1</v>
      </c>
      <c r="Q32">
        <v>0.1</v>
      </c>
      <c r="R32">
        <v>0.5</v>
      </c>
      <c r="S32">
        <v>0.6</v>
      </c>
      <c r="W32" s="11" t="s">
        <v>572</v>
      </c>
      <c r="X32" t="s">
        <v>602</v>
      </c>
      <c r="Y32" t="s">
        <v>574</v>
      </c>
      <c r="Z32">
        <v>2050</v>
      </c>
      <c r="AA32">
        <v>0.2</v>
      </c>
      <c r="AB32">
        <v>0.6</v>
      </c>
      <c r="AC32">
        <v>0.9</v>
      </c>
      <c r="AD32">
        <v>0.1</v>
      </c>
      <c r="AE32">
        <v>0.1</v>
      </c>
      <c r="AF32">
        <v>0.5</v>
      </c>
      <c r="AG32">
        <v>0.6</v>
      </c>
    </row>
    <row r="33" ht="14.5" spans="9:33">
      <c r="I33" s="11" t="s">
        <v>572</v>
      </c>
      <c r="J33" t="s">
        <v>603</v>
      </c>
      <c r="K33" t="s">
        <v>574</v>
      </c>
      <c r="L33">
        <v>2030</v>
      </c>
      <c r="M33">
        <v>0</v>
      </c>
      <c r="N33">
        <v>0.1</v>
      </c>
      <c r="O33">
        <v>0.2</v>
      </c>
      <c r="P33">
        <v>0</v>
      </c>
      <c r="Q33">
        <v>0</v>
      </c>
      <c r="R33">
        <v>0.1</v>
      </c>
      <c r="S33">
        <v>0.1</v>
      </c>
      <c r="W33" s="11" t="s">
        <v>572</v>
      </c>
      <c r="X33" t="s">
        <v>603</v>
      </c>
      <c r="Y33" t="s">
        <v>574</v>
      </c>
      <c r="Z33">
        <v>2050</v>
      </c>
      <c r="AA33">
        <v>0</v>
      </c>
      <c r="AB33">
        <v>0.1</v>
      </c>
      <c r="AC33">
        <v>0.2</v>
      </c>
      <c r="AD33">
        <v>0</v>
      </c>
      <c r="AE33">
        <v>0</v>
      </c>
      <c r="AF33">
        <v>0.1</v>
      </c>
      <c r="AG33">
        <v>0.1</v>
      </c>
    </row>
    <row r="34" ht="14.5" spans="9:33">
      <c r="I34" s="11" t="s">
        <v>572</v>
      </c>
      <c r="J34" t="s">
        <v>604</v>
      </c>
      <c r="K34" t="s">
        <v>574</v>
      </c>
      <c r="L34">
        <v>2030</v>
      </c>
      <c r="M34">
        <v>0.5</v>
      </c>
      <c r="N34">
        <v>2.1</v>
      </c>
      <c r="O34">
        <v>2.4</v>
      </c>
      <c r="P34">
        <v>0.2</v>
      </c>
      <c r="Q34">
        <v>0.4</v>
      </c>
      <c r="R34">
        <v>1.7</v>
      </c>
      <c r="S34">
        <v>0.8</v>
      </c>
      <c r="W34" s="11" t="s">
        <v>572</v>
      </c>
      <c r="X34" t="s">
        <v>604</v>
      </c>
      <c r="Y34" t="s">
        <v>574</v>
      </c>
      <c r="Z34">
        <v>2050</v>
      </c>
      <c r="AA34">
        <v>0.5</v>
      </c>
      <c r="AB34">
        <v>2.1</v>
      </c>
      <c r="AC34">
        <v>2.4</v>
      </c>
      <c r="AD34">
        <v>0.2</v>
      </c>
      <c r="AE34">
        <v>0.4</v>
      </c>
      <c r="AF34">
        <v>1.7</v>
      </c>
      <c r="AG34">
        <v>0.8</v>
      </c>
    </row>
    <row r="35" ht="14.5" spans="9:33">
      <c r="I35" s="11" t="s">
        <v>572</v>
      </c>
      <c r="J35" t="s">
        <v>605</v>
      </c>
      <c r="K35" t="s">
        <v>574</v>
      </c>
      <c r="L35">
        <v>2030</v>
      </c>
      <c r="M35">
        <v>1.3</v>
      </c>
      <c r="N35">
        <v>5.2</v>
      </c>
      <c r="O35">
        <v>6.3</v>
      </c>
      <c r="P35">
        <v>0.5</v>
      </c>
      <c r="Q35">
        <v>0.8</v>
      </c>
      <c r="R35">
        <v>4.1</v>
      </c>
      <c r="S35">
        <v>2.6</v>
      </c>
      <c r="W35" s="11" t="s">
        <v>572</v>
      </c>
      <c r="X35" t="s">
        <v>605</v>
      </c>
      <c r="Y35" t="s">
        <v>574</v>
      </c>
      <c r="Z35">
        <v>2050</v>
      </c>
      <c r="AA35">
        <v>1.3</v>
      </c>
      <c r="AB35">
        <v>5.2</v>
      </c>
      <c r="AC35">
        <v>6.3</v>
      </c>
      <c r="AD35">
        <v>0.5</v>
      </c>
      <c r="AE35">
        <v>0.8</v>
      </c>
      <c r="AF35">
        <v>4.1</v>
      </c>
      <c r="AG35">
        <v>2.6</v>
      </c>
    </row>
    <row r="36" ht="14.5" spans="9:33">
      <c r="I36" s="11" t="s">
        <v>572</v>
      </c>
      <c r="J36" t="s">
        <v>606</v>
      </c>
      <c r="K36" t="s">
        <v>574</v>
      </c>
      <c r="L36">
        <v>2030</v>
      </c>
      <c r="M36">
        <v>0.2</v>
      </c>
      <c r="N36">
        <v>1.2</v>
      </c>
      <c r="O36">
        <v>1.3</v>
      </c>
      <c r="P36">
        <v>0</v>
      </c>
      <c r="Q36">
        <v>0</v>
      </c>
      <c r="R36">
        <v>0</v>
      </c>
      <c r="S36">
        <v>0.1</v>
      </c>
      <c r="W36" s="11" t="s">
        <v>572</v>
      </c>
      <c r="X36" t="s">
        <v>606</v>
      </c>
      <c r="Y36" t="s">
        <v>574</v>
      </c>
      <c r="Z36">
        <v>2050</v>
      </c>
      <c r="AA36">
        <v>0.2</v>
      </c>
      <c r="AB36">
        <v>1.2</v>
      </c>
      <c r="AC36">
        <v>1.3</v>
      </c>
      <c r="AD36">
        <v>0</v>
      </c>
      <c r="AE36">
        <v>0</v>
      </c>
      <c r="AF36">
        <v>0</v>
      </c>
      <c r="AG36">
        <v>0.1</v>
      </c>
    </row>
    <row r="37" ht="14.5" spans="9:33">
      <c r="I37" s="11" t="s">
        <v>572</v>
      </c>
      <c r="J37" t="s">
        <v>607</v>
      </c>
      <c r="K37" t="s">
        <v>574</v>
      </c>
      <c r="L37">
        <v>2030</v>
      </c>
      <c r="M37">
        <v>0.2</v>
      </c>
      <c r="N37">
        <v>1.1</v>
      </c>
      <c r="O37">
        <v>0.8</v>
      </c>
      <c r="P37">
        <v>0.1</v>
      </c>
      <c r="Q37">
        <v>0.1</v>
      </c>
      <c r="R37">
        <v>0.7</v>
      </c>
      <c r="S37">
        <v>0.2</v>
      </c>
      <c r="W37" s="11" t="s">
        <v>572</v>
      </c>
      <c r="X37" t="s">
        <v>607</v>
      </c>
      <c r="Y37" t="s">
        <v>574</v>
      </c>
      <c r="Z37">
        <v>2050</v>
      </c>
      <c r="AA37">
        <v>0.2</v>
      </c>
      <c r="AB37">
        <v>1.1</v>
      </c>
      <c r="AC37">
        <v>0.8</v>
      </c>
      <c r="AD37">
        <v>0.1</v>
      </c>
      <c r="AE37">
        <v>0.1</v>
      </c>
      <c r="AF37">
        <v>0.7</v>
      </c>
      <c r="AG37">
        <v>0.2</v>
      </c>
    </row>
    <row r="38" ht="14.5" spans="9:33">
      <c r="I38" s="11" t="s">
        <v>572</v>
      </c>
      <c r="J38" t="s">
        <v>608</v>
      </c>
      <c r="K38" t="s">
        <v>574</v>
      </c>
      <c r="L38">
        <v>2030</v>
      </c>
      <c r="M38">
        <v>2.6</v>
      </c>
      <c r="N38">
        <v>14.7</v>
      </c>
      <c r="O38">
        <v>24.8</v>
      </c>
      <c r="P38">
        <v>1.7</v>
      </c>
      <c r="Q38">
        <v>1.8</v>
      </c>
      <c r="R38">
        <v>8.6</v>
      </c>
      <c r="S38">
        <v>6.2</v>
      </c>
      <c r="W38" s="11" t="s">
        <v>572</v>
      </c>
      <c r="X38" t="s">
        <v>608</v>
      </c>
      <c r="Y38" t="s">
        <v>574</v>
      </c>
      <c r="Z38">
        <v>2050</v>
      </c>
      <c r="AA38">
        <v>2.6</v>
      </c>
      <c r="AB38">
        <v>14.7</v>
      </c>
      <c r="AC38">
        <v>24.8</v>
      </c>
      <c r="AD38">
        <v>1.7</v>
      </c>
      <c r="AE38">
        <v>1.8</v>
      </c>
      <c r="AF38">
        <v>8.6</v>
      </c>
      <c r="AG38">
        <v>6.2</v>
      </c>
    </row>
    <row r="39" ht="14.5" spans="9:33">
      <c r="I39" s="11" t="s">
        <v>572</v>
      </c>
      <c r="J39" t="s">
        <v>609</v>
      </c>
      <c r="K39" t="s">
        <v>574</v>
      </c>
      <c r="L39">
        <v>2030</v>
      </c>
      <c r="M39">
        <v>1.3</v>
      </c>
      <c r="N39">
        <v>5.5</v>
      </c>
      <c r="O39">
        <v>8.1</v>
      </c>
      <c r="P39">
        <v>0.7</v>
      </c>
      <c r="Q39">
        <v>1</v>
      </c>
      <c r="R39">
        <v>3.7</v>
      </c>
      <c r="S39">
        <v>2.3</v>
      </c>
      <c r="W39" s="11" t="s">
        <v>572</v>
      </c>
      <c r="X39" t="s">
        <v>609</v>
      </c>
      <c r="Y39" t="s">
        <v>574</v>
      </c>
      <c r="Z39">
        <v>2050</v>
      </c>
      <c r="AA39">
        <v>1.3</v>
      </c>
      <c r="AB39">
        <v>5.5</v>
      </c>
      <c r="AC39">
        <v>8.1</v>
      </c>
      <c r="AD39">
        <v>0.7</v>
      </c>
      <c r="AE39">
        <v>1</v>
      </c>
      <c r="AF39">
        <v>3.7</v>
      </c>
      <c r="AG39">
        <v>2.3</v>
      </c>
    </row>
    <row r="40" ht="14.5" spans="9:33">
      <c r="I40" s="11" t="s">
        <v>572</v>
      </c>
      <c r="J40" t="s">
        <v>610</v>
      </c>
      <c r="K40" t="s">
        <v>574</v>
      </c>
      <c r="L40">
        <v>2030</v>
      </c>
      <c r="M40">
        <v>2.8</v>
      </c>
      <c r="N40">
        <v>11.3</v>
      </c>
      <c r="O40">
        <v>16.7</v>
      </c>
      <c r="P40">
        <v>1.3</v>
      </c>
      <c r="Q40">
        <v>1.9</v>
      </c>
      <c r="R40">
        <v>8.2</v>
      </c>
      <c r="S40">
        <v>5.3</v>
      </c>
      <c r="W40" s="11" t="s">
        <v>572</v>
      </c>
      <c r="X40" t="s">
        <v>610</v>
      </c>
      <c r="Y40" t="s">
        <v>574</v>
      </c>
      <c r="Z40">
        <v>2050</v>
      </c>
      <c r="AA40">
        <v>2.8</v>
      </c>
      <c r="AB40">
        <v>11.3</v>
      </c>
      <c r="AC40">
        <v>16.7</v>
      </c>
      <c r="AD40">
        <v>1.3</v>
      </c>
      <c r="AE40">
        <v>1.9</v>
      </c>
      <c r="AF40">
        <v>8.2</v>
      </c>
      <c r="AG40">
        <v>5.3</v>
      </c>
    </row>
    <row r="41" ht="14.5" spans="9:33">
      <c r="I41" s="11" t="s">
        <v>572</v>
      </c>
      <c r="J41" t="s">
        <v>611</v>
      </c>
      <c r="K41" t="s">
        <v>574</v>
      </c>
      <c r="L41">
        <v>2030</v>
      </c>
      <c r="M41">
        <v>0.2</v>
      </c>
      <c r="N41">
        <v>1.1</v>
      </c>
      <c r="O41">
        <v>1</v>
      </c>
      <c r="P41">
        <v>0.1</v>
      </c>
      <c r="Q41">
        <v>0.1</v>
      </c>
      <c r="R41">
        <v>0.6</v>
      </c>
      <c r="S41">
        <v>0.4</v>
      </c>
      <c r="W41" s="11" t="s">
        <v>572</v>
      </c>
      <c r="X41" t="s">
        <v>611</v>
      </c>
      <c r="Y41" t="s">
        <v>574</v>
      </c>
      <c r="Z41">
        <v>2050</v>
      </c>
      <c r="AA41">
        <v>0.2</v>
      </c>
      <c r="AB41">
        <v>1.1</v>
      </c>
      <c r="AC41">
        <v>1</v>
      </c>
      <c r="AD41">
        <v>0.1</v>
      </c>
      <c r="AE41">
        <v>0.1</v>
      </c>
      <c r="AF41">
        <v>0.6</v>
      </c>
      <c r="AG41">
        <v>0.4</v>
      </c>
    </row>
    <row r="42" ht="14.5" spans="9:33">
      <c r="I42" s="11" t="s">
        <v>572</v>
      </c>
      <c r="J42" t="s">
        <v>612</v>
      </c>
      <c r="K42" t="s">
        <v>574</v>
      </c>
      <c r="L42">
        <v>2030</v>
      </c>
      <c r="M42">
        <v>0.7</v>
      </c>
      <c r="N42">
        <v>3</v>
      </c>
      <c r="O42">
        <v>3.8</v>
      </c>
      <c r="P42">
        <v>0.2</v>
      </c>
      <c r="Q42">
        <v>0.3</v>
      </c>
      <c r="R42">
        <v>2.3</v>
      </c>
      <c r="S42">
        <v>1.8</v>
      </c>
      <c r="W42" s="11" t="s">
        <v>572</v>
      </c>
      <c r="X42" t="s">
        <v>612</v>
      </c>
      <c r="Y42" t="s">
        <v>574</v>
      </c>
      <c r="Z42">
        <v>2050</v>
      </c>
      <c r="AA42">
        <v>0.7</v>
      </c>
      <c r="AB42">
        <v>3</v>
      </c>
      <c r="AC42">
        <v>3.8</v>
      </c>
      <c r="AD42">
        <v>0.2</v>
      </c>
      <c r="AE42">
        <v>0.3</v>
      </c>
      <c r="AF42">
        <v>2.3</v>
      </c>
      <c r="AG42">
        <v>1.8</v>
      </c>
    </row>
    <row r="43" ht="14.5" spans="9:33">
      <c r="I43" s="11" t="s">
        <v>572</v>
      </c>
      <c r="J43" t="s">
        <v>613</v>
      </c>
      <c r="K43" t="s">
        <v>574</v>
      </c>
      <c r="L43">
        <v>2030</v>
      </c>
      <c r="M43">
        <v>0.2</v>
      </c>
      <c r="N43">
        <v>0.5</v>
      </c>
      <c r="O43">
        <v>0.7</v>
      </c>
      <c r="P43">
        <v>0.1</v>
      </c>
      <c r="Q43">
        <v>0.1</v>
      </c>
      <c r="R43">
        <v>0.5</v>
      </c>
      <c r="S43">
        <v>0.2</v>
      </c>
      <c r="W43" s="11" t="s">
        <v>572</v>
      </c>
      <c r="X43" t="s">
        <v>613</v>
      </c>
      <c r="Y43" t="s">
        <v>574</v>
      </c>
      <c r="Z43">
        <v>2050</v>
      </c>
      <c r="AA43">
        <v>0.2</v>
      </c>
      <c r="AB43">
        <v>0.5</v>
      </c>
      <c r="AC43">
        <v>0.7</v>
      </c>
      <c r="AD43">
        <v>0.1</v>
      </c>
      <c r="AE43">
        <v>0.1</v>
      </c>
      <c r="AF43">
        <v>0.5</v>
      </c>
      <c r="AG43">
        <v>0.2</v>
      </c>
    </row>
    <row r="44" ht="14.5" spans="9:33">
      <c r="I44" s="11" t="s">
        <v>572</v>
      </c>
      <c r="J44" t="s">
        <v>614</v>
      </c>
      <c r="K44" t="s">
        <v>574</v>
      </c>
      <c r="L44">
        <v>2030</v>
      </c>
      <c r="M44">
        <v>1.3</v>
      </c>
      <c r="N44">
        <v>4.4</v>
      </c>
      <c r="O44">
        <v>16.5</v>
      </c>
      <c r="P44">
        <v>2.1</v>
      </c>
      <c r="Q44">
        <v>2.2</v>
      </c>
      <c r="R44">
        <v>7.9</v>
      </c>
      <c r="S44">
        <v>2.9</v>
      </c>
      <c r="W44" s="11" t="s">
        <v>572</v>
      </c>
      <c r="X44" t="s">
        <v>614</v>
      </c>
      <c r="Y44" t="s">
        <v>574</v>
      </c>
      <c r="Z44">
        <v>2050</v>
      </c>
      <c r="AA44">
        <v>1.3</v>
      </c>
      <c r="AB44">
        <v>4.4</v>
      </c>
      <c r="AC44">
        <v>16.5</v>
      </c>
      <c r="AD44">
        <v>2.1</v>
      </c>
      <c r="AE44">
        <v>2.2</v>
      </c>
      <c r="AF44">
        <v>7.9</v>
      </c>
      <c r="AG44">
        <v>2.9</v>
      </c>
    </row>
    <row r="45" ht="14.5" spans="9:33">
      <c r="I45" s="11" t="s">
        <v>572</v>
      </c>
      <c r="J45" t="s">
        <v>615</v>
      </c>
      <c r="K45" t="s">
        <v>574</v>
      </c>
      <c r="L45">
        <v>2030</v>
      </c>
      <c r="M45">
        <v>4.2</v>
      </c>
      <c r="N45">
        <v>12.8</v>
      </c>
      <c r="O45">
        <v>45.4</v>
      </c>
      <c r="P45">
        <v>5.4</v>
      </c>
      <c r="Q45">
        <v>4.7</v>
      </c>
      <c r="R45">
        <v>23.4</v>
      </c>
      <c r="S45">
        <v>9.2</v>
      </c>
      <c r="W45" s="11" t="s">
        <v>572</v>
      </c>
      <c r="X45" t="s">
        <v>615</v>
      </c>
      <c r="Y45" t="s">
        <v>574</v>
      </c>
      <c r="Z45">
        <v>2050</v>
      </c>
      <c r="AA45">
        <v>4.2</v>
      </c>
      <c r="AB45">
        <v>12.8</v>
      </c>
      <c r="AC45">
        <v>45.4</v>
      </c>
      <c r="AD45">
        <v>5.4</v>
      </c>
      <c r="AE45">
        <v>4.7</v>
      </c>
      <c r="AF45">
        <v>23.4</v>
      </c>
      <c r="AG45">
        <v>9.2</v>
      </c>
    </row>
    <row r="46" ht="14.5" spans="9:33">
      <c r="I46" s="11" t="s">
        <v>572</v>
      </c>
      <c r="J46" t="s">
        <v>616</v>
      </c>
      <c r="K46" t="s">
        <v>574</v>
      </c>
      <c r="L46">
        <v>2030</v>
      </c>
      <c r="M46">
        <v>1</v>
      </c>
      <c r="N46">
        <v>2.8</v>
      </c>
      <c r="O46">
        <v>13.1</v>
      </c>
      <c r="P46">
        <v>2</v>
      </c>
      <c r="Q46">
        <v>2.3</v>
      </c>
      <c r="R46">
        <v>7.1</v>
      </c>
      <c r="S46">
        <v>2.6</v>
      </c>
      <c r="W46" s="11" t="s">
        <v>572</v>
      </c>
      <c r="X46" t="s">
        <v>616</v>
      </c>
      <c r="Y46" t="s">
        <v>574</v>
      </c>
      <c r="Z46">
        <v>2050</v>
      </c>
      <c r="AA46">
        <v>1</v>
      </c>
      <c r="AB46">
        <v>2.8</v>
      </c>
      <c r="AC46">
        <v>13.1</v>
      </c>
      <c r="AD46">
        <v>2</v>
      </c>
      <c r="AE46">
        <v>2.3</v>
      </c>
      <c r="AF46">
        <v>7.1</v>
      </c>
      <c r="AG46">
        <v>2.6</v>
      </c>
    </row>
    <row r="47" ht="14.5" spans="9:33">
      <c r="I47" s="11" t="s">
        <v>572</v>
      </c>
      <c r="J47" t="s">
        <v>617</v>
      </c>
      <c r="K47" t="s">
        <v>574</v>
      </c>
      <c r="L47">
        <v>2030</v>
      </c>
      <c r="M47">
        <v>0.5</v>
      </c>
      <c r="N47">
        <v>2.3</v>
      </c>
      <c r="O47">
        <v>5.9</v>
      </c>
      <c r="P47">
        <v>0.7</v>
      </c>
      <c r="Q47">
        <v>0.5</v>
      </c>
      <c r="R47">
        <v>3.1</v>
      </c>
      <c r="S47">
        <v>0.8</v>
      </c>
      <c r="W47" s="11" t="s">
        <v>572</v>
      </c>
      <c r="X47" t="s">
        <v>617</v>
      </c>
      <c r="Y47" t="s">
        <v>574</v>
      </c>
      <c r="Z47">
        <v>2050</v>
      </c>
      <c r="AA47">
        <v>0.5</v>
      </c>
      <c r="AB47">
        <v>2.3</v>
      </c>
      <c r="AC47">
        <v>5.9</v>
      </c>
      <c r="AD47">
        <v>0.7</v>
      </c>
      <c r="AE47">
        <v>0.5</v>
      </c>
      <c r="AF47">
        <v>3.1</v>
      </c>
      <c r="AG47">
        <v>0.8</v>
      </c>
    </row>
    <row r="48" ht="14.5" spans="9:33">
      <c r="I48" s="11" t="s">
        <v>572</v>
      </c>
      <c r="J48" t="s">
        <v>618</v>
      </c>
      <c r="K48" t="s">
        <v>574</v>
      </c>
      <c r="L48">
        <v>2030</v>
      </c>
      <c r="M48">
        <v>7.1</v>
      </c>
      <c r="N48">
        <v>29.4</v>
      </c>
      <c r="O48">
        <v>110.3</v>
      </c>
      <c r="P48">
        <v>11.3</v>
      </c>
      <c r="Q48">
        <v>9.9</v>
      </c>
      <c r="R48">
        <v>48.7</v>
      </c>
      <c r="S48">
        <v>19.9</v>
      </c>
      <c r="W48" s="11" t="s">
        <v>572</v>
      </c>
      <c r="X48" t="s">
        <v>618</v>
      </c>
      <c r="Y48" t="s">
        <v>574</v>
      </c>
      <c r="Z48">
        <v>2050</v>
      </c>
      <c r="AA48">
        <v>7.1</v>
      </c>
      <c r="AB48">
        <v>29.4</v>
      </c>
      <c r="AC48">
        <v>110.3</v>
      </c>
      <c r="AD48">
        <v>11.3</v>
      </c>
      <c r="AE48">
        <v>9.9</v>
      </c>
      <c r="AF48">
        <v>48.7</v>
      </c>
      <c r="AG48">
        <v>19.9</v>
      </c>
    </row>
    <row r="49" ht="14.5" spans="9:33">
      <c r="I49" s="11" t="s">
        <v>572</v>
      </c>
      <c r="J49" t="s">
        <v>619</v>
      </c>
      <c r="K49" t="s">
        <v>574</v>
      </c>
      <c r="L49">
        <v>2030</v>
      </c>
      <c r="M49">
        <v>3.7</v>
      </c>
      <c r="N49">
        <v>12.2</v>
      </c>
      <c r="O49">
        <v>36.3</v>
      </c>
      <c r="P49">
        <v>5.3</v>
      </c>
      <c r="Q49">
        <v>5.1</v>
      </c>
      <c r="R49">
        <v>20.2</v>
      </c>
      <c r="S49">
        <v>8</v>
      </c>
      <c r="W49" s="11" t="s">
        <v>572</v>
      </c>
      <c r="X49" t="s">
        <v>619</v>
      </c>
      <c r="Y49" t="s">
        <v>574</v>
      </c>
      <c r="Z49">
        <v>2050</v>
      </c>
      <c r="AA49">
        <v>3.7</v>
      </c>
      <c r="AB49">
        <v>12.2</v>
      </c>
      <c r="AC49">
        <v>36.3</v>
      </c>
      <c r="AD49">
        <v>5.3</v>
      </c>
      <c r="AE49">
        <v>5.1</v>
      </c>
      <c r="AF49">
        <v>20.2</v>
      </c>
      <c r="AG49">
        <v>8</v>
      </c>
    </row>
    <row r="50" ht="14.5" spans="9:33">
      <c r="I50" s="11" t="s">
        <v>572</v>
      </c>
      <c r="J50" t="s">
        <v>620</v>
      </c>
      <c r="K50" t="s">
        <v>574</v>
      </c>
      <c r="L50">
        <v>2030</v>
      </c>
      <c r="M50">
        <v>4.2</v>
      </c>
      <c r="N50">
        <v>17.4</v>
      </c>
      <c r="O50">
        <v>40.4</v>
      </c>
      <c r="P50">
        <v>4.5</v>
      </c>
      <c r="Q50">
        <v>4.7</v>
      </c>
      <c r="R50">
        <v>15.8</v>
      </c>
      <c r="S50">
        <v>9.9</v>
      </c>
      <c r="W50" s="11" t="s">
        <v>572</v>
      </c>
      <c r="X50" t="s">
        <v>620</v>
      </c>
      <c r="Y50" t="s">
        <v>574</v>
      </c>
      <c r="Z50">
        <v>2050</v>
      </c>
      <c r="AA50">
        <v>4.2</v>
      </c>
      <c r="AB50">
        <v>17.4</v>
      </c>
      <c r="AC50">
        <v>40.4</v>
      </c>
      <c r="AD50">
        <v>4.5</v>
      </c>
      <c r="AE50">
        <v>4.7</v>
      </c>
      <c r="AF50">
        <v>15.8</v>
      </c>
      <c r="AG50">
        <v>9.9</v>
      </c>
    </row>
    <row r="51" ht="14.5" spans="9:33">
      <c r="I51" s="11" t="s">
        <v>572</v>
      </c>
      <c r="J51" t="s">
        <v>621</v>
      </c>
      <c r="K51" t="s">
        <v>574</v>
      </c>
      <c r="L51">
        <v>2030</v>
      </c>
      <c r="M51">
        <v>0.5</v>
      </c>
      <c r="N51">
        <v>2.6</v>
      </c>
      <c r="O51">
        <v>6.4</v>
      </c>
      <c r="P51">
        <v>0.6</v>
      </c>
      <c r="Q51">
        <v>0.6</v>
      </c>
      <c r="R51">
        <v>3.3</v>
      </c>
      <c r="S51">
        <v>1.8</v>
      </c>
      <c r="W51" s="11" t="s">
        <v>572</v>
      </c>
      <c r="X51" t="s">
        <v>621</v>
      </c>
      <c r="Y51" t="s">
        <v>574</v>
      </c>
      <c r="Z51">
        <v>2050</v>
      </c>
      <c r="AA51">
        <v>0.5</v>
      </c>
      <c r="AB51">
        <v>2.6</v>
      </c>
      <c r="AC51">
        <v>6.4</v>
      </c>
      <c r="AD51">
        <v>0.6</v>
      </c>
      <c r="AE51">
        <v>0.6</v>
      </c>
      <c r="AF51">
        <v>3.3</v>
      </c>
      <c r="AG51">
        <v>1.8</v>
      </c>
    </row>
    <row r="52" ht="14.5" spans="9:33">
      <c r="I52" s="11" t="s">
        <v>572</v>
      </c>
      <c r="J52" t="s">
        <v>622</v>
      </c>
      <c r="K52" t="s">
        <v>574</v>
      </c>
      <c r="L52">
        <v>2030</v>
      </c>
      <c r="M52">
        <v>1.8</v>
      </c>
      <c r="N52">
        <v>7.1</v>
      </c>
      <c r="O52">
        <v>18.4</v>
      </c>
      <c r="P52">
        <v>2.2</v>
      </c>
      <c r="Q52">
        <v>2</v>
      </c>
      <c r="R52">
        <v>12.4</v>
      </c>
      <c r="S52">
        <v>6.7</v>
      </c>
      <c r="W52" s="11" t="s">
        <v>572</v>
      </c>
      <c r="X52" t="s">
        <v>622</v>
      </c>
      <c r="Y52" t="s">
        <v>574</v>
      </c>
      <c r="Z52">
        <v>2050</v>
      </c>
      <c r="AA52">
        <v>1.8</v>
      </c>
      <c r="AB52">
        <v>7.1</v>
      </c>
      <c r="AC52">
        <v>18.4</v>
      </c>
      <c r="AD52">
        <v>2.2</v>
      </c>
      <c r="AE52">
        <v>2</v>
      </c>
      <c r="AF52">
        <v>12.4</v>
      </c>
      <c r="AG52">
        <v>6.7</v>
      </c>
    </row>
    <row r="53" ht="14.5" spans="9:33">
      <c r="I53" s="11" t="s">
        <v>572</v>
      </c>
      <c r="J53" t="s">
        <v>623</v>
      </c>
      <c r="K53" t="s">
        <v>574</v>
      </c>
      <c r="L53">
        <v>2030</v>
      </c>
      <c r="M53">
        <v>0.4</v>
      </c>
      <c r="N53">
        <v>1.1</v>
      </c>
      <c r="O53">
        <v>4.7</v>
      </c>
      <c r="P53">
        <v>0.6</v>
      </c>
      <c r="Q53">
        <v>0.5</v>
      </c>
      <c r="R53">
        <v>2.3</v>
      </c>
      <c r="S53">
        <v>0.8</v>
      </c>
      <c r="W53" s="11" t="s">
        <v>572</v>
      </c>
      <c r="X53" t="s">
        <v>623</v>
      </c>
      <c r="Y53" t="s">
        <v>574</v>
      </c>
      <c r="Z53">
        <v>2050</v>
      </c>
      <c r="AA53">
        <v>0.4</v>
      </c>
      <c r="AB53">
        <v>1.1</v>
      </c>
      <c r="AC53">
        <v>4.7</v>
      </c>
      <c r="AD53">
        <v>0.6</v>
      </c>
      <c r="AE53">
        <v>0.5</v>
      </c>
      <c r="AF53">
        <v>2.3</v>
      </c>
      <c r="AG53">
        <v>0.8</v>
      </c>
    </row>
    <row r="54" ht="14.5" spans="9:33">
      <c r="I54" s="11" t="s">
        <v>572</v>
      </c>
      <c r="J54" t="s">
        <v>624</v>
      </c>
      <c r="K54" t="s">
        <v>574</v>
      </c>
      <c r="L54">
        <v>2030</v>
      </c>
      <c r="M54">
        <v>0.3</v>
      </c>
      <c r="N54">
        <v>0.6</v>
      </c>
      <c r="O54">
        <v>1.8</v>
      </c>
      <c r="P54">
        <v>0.1</v>
      </c>
      <c r="Q54">
        <v>0</v>
      </c>
      <c r="R54">
        <v>0.1</v>
      </c>
      <c r="S54">
        <v>0.2</v>
      </c>
      <c r="W54" s="11" t="s">
        <v>572</v>
      </c>
      <c r="X54" t="s">
        <v>624</v>
      </c>
      <c r="Y54" t="s">
        <v>574</v>
      </c>
      <c r="Z54">
        <v>2050</v>
      </c>
      <c r="AA54">
        <v>0.3</v>
      </c>
      <c r="AB54">
        <v>0.6</v>
      </c>
      <c r="AC54">
        <v>1.8</v>
      </c>
      <c r="AD54">
        <v>0.1</v>
      </c>
      <c r="AE54">
        <v>0</v>
      </c>
      <c r="AF54">
        <v>0.1</v>
      </c>
      <c r="AG54">
        <v>0.2</v>
      </c>
    </row>
    <row r="55" ht="14.5" spans="9:33">
      <c r="I55" s="11" t="s">
        <v>572</v>
      </c>
      <c r="J55" t="s">
        <v>625</v>
      </c>
      <c r="K55" t="s">
        <v>574</v>
      </c>
      <c r="L55">
        <v>2030</v>
      </c>
      <c r="M55">
        <v>0.9</v>
      </c>
      <c r="N55">
        <v>1.6</v>
      </c>
      <c r="O55">
        <v>5</v>
      </c>
      <c r="P55">
        <v>0.2</v>
      </c>
      <c r="Q55">
        <v>0.1</v>
      </c>
      <c r="R55">
        <v>0.3</v>
      </c>
      <c r="S55">
        <v>0.6</v>
      </c>
      <c r="W55" s="11" t="s">
        <v>572</v>
      </c>
      <c r="X55" t="s">
        <v>625</v>
      </c>
      <c r="Y55" t="s">
        <v>574</v>
      </c>
      <c r="Z55">
        <v>2050</v>
      </c>
      <c r="AA55">
        <v>0.9</v>
      </c>
      <c r="AB55">
        <v>1.6</v>
      </c>
      <c r="AC55">
        <v>5</v>
      </c>
      <c r="AD55">
        <v>0.2</v>
      </c>
      <c r="AE55">
        <v>0.1</v>
      </c>
      <c r="AF55">
        <v>0.3</v>
      </c>
      <c r="AG55">
        <v>0.6</v>
      </c>
    </row>
    <row r="56" ht="14.5" spans="9:33">
      <c r="I56" s="11" t="s">
        <v>572</v>
      </c>
      <c r="J56" t="s">
        <v>626</v>
      </c>
      <c r="K56" t="s">
        <v>574</v>
      </c>
      <c r="L56">
        <v>2030</v>
      </c>
      <c r="M56">
        <v>0.2</v>
      </c>
      <c r="N56">
        <v>0.3</v>
      </c>
      <c r="O56">
        <v>0.9</v>
      </c>
      <c r="P56">
        <v>0</v>
      </c>
      <c r="Q56">
        <v>0</v>
      </c>
      <c r="R56">
        <v>0.1</v>
      </c>
      <c r="S56">
        <v>0.1</v>
      </c>
      <c r="W56" s="11" t="s">
        <v>572</v>
      </c>
      <c r="X56" t="s">
        <v>626</v>
      </c>
      <c r="Y56" t="s">
        <v>574</v>
      </c>
      <c r="Z56">
        <v>2050</v>
      </c>
      <c r="AA56">
        <v>0.2</v>
      </c>
      <c r="AB56">
        <v>0.3</v>
      </c>
      <c r="AC56">
        <v>0.9</v>
      </c>
      <c r="AD56">
        <v>0</v>
      </c>
      <c r="AE56">
        <v>0</v>
      </c>
      <c r="AF56">
        <v>0.1</v>
      </c>
      <c r="AG56">
        <v>0.1</v>
      </c>
    </row>
    <row r="57" ht="14.5" spans="9:33">
      <c r="I57" s="11" t="s">
        <v>572</v>
      </c>
      <c r="J57" t="s">
        <v>627</v>
      </c>
      <c r="K57" t="s">
        <v>574</v>
      </c>
      <c r="L57">
        <v>2030</v>
      </c>
      <c r="M57">
        <v>0.1</v>
      </c>
      <c r="N57">
        <v>0.3</v>
      </c>
      <c r="O57">
        <v>0.6</v>
      </c>
      <c r="P57">
        <v>0</v>
      </c>
      <c r="Q57">
        <v>0</v>
      </c>
      <c r="R57">
        <v>0.1</v>
      </c>
      <c r="S57">
        <v>0.1</v>
      </c>
      <c r="W57" s="11" t="s">
        <v>572</v>
      </c>
      <c r="X57" t="s">
        <v>627</v>
      </c>
      <c r="Y57" t="s">
        <v>574</v>
      </c>
      <c r="Z57">
        <v>2050</v>
      </c>
      <c r="AA57">
        <v>0.1</v>
      </c>
      <c r="AB57">
        <v>0.3</v>
      </c>
      <c r="AC57">
        <v>0.6</v>
      </c>
      <c r="AD57">
        <v>0</v>
      </c>
      <c r="AE57">
        <v>0</v>
      </c>
      <c r="AF57">
        <v>0.1</v>
      </c>
      <c r="AG57">
        <v>0.1</v>
      </c>
    </row>
    <row r="58" ht="14.5" spans="9:33">
      <c r="I58" s="11" t="s">
        <v>572</v>
      </c>
      <c r="J58" t="s">
        <v>628</v>
      </c>
      <c r="K58" t="s">
        <v>574</v>
      </c>
      <c r="L58">
        <v>2030</v>
      </c>
      <c r="M58">
        <v>1.4</v>
      </c>
      <c r="N58">
        <v>4.4</v>
      </c>
      <c r="O58">
        <v>10</v>
      </c>
      <c r="P58">
        <v>0.4</v>
      </c>
      <c r="Q58">
        <v>0.2</v>
      </c>
      <c r="R58">
        <v>0.6</v>
      </c>
      <c r="S58">
        <v>2.8</v>
      </c>
      <c r="W58" s="11" t="s">
        <v>572</v>
      </c>
      <c r="X58" t="s">
        <v>628</v>
      </c>
      <c r="Y58" t="s">
        <v>574</v>
      </c>
      <c r="Z58">
        <v>2050</v>
      </c>
      <c r="AA58">
        <v>1.4</v>
      </c>
      <c r="AB58">
        <v>4.4</v>
      </c>
      <c r="AC58">
        <v>10</v>
      </c>
      <c r="AD58">
        <v>0.4</v>
      </c>
      <c r="AE58">
        <v>0.2</v>
      </c>
      <c r="AF58">
        <v>0.6</v>
      </c>
      <c r="AG58">
        <v>2.8</v>
      </c>
    </row>
    <row r="59" ht="14.5" spans="9:33">
      <c r="I59" s="11" t="s">
        <v>572</v>
      </c>
      <c r="J59" t="s">
        <v>629</v>
      </c>
      <c r="K59" t="s">
        <v>574</v>
      </c>
      <c r="L59">
        <v>2030</v>
      </c>
      <c r="M59">
        <v>0.8</v>
      </c>
      <c r="N59">
        <v>1.6</v>
      </c>
      <c r="O59">
        <v>3.8</v>
      </c>
      <c r="P59">
        <v>0.2</v>
      </c>
      <c r="Q59">
        <v>0.1</v>
      </c>
      <c r="R59">
        <v>0.2</v>
      </c>
      <c r="S59">
        <v>0.6</v>
      </c>
      <c r="W59" s="11" t="s">
        <v>572</v>
      </c>
      <c r="X59" t="s">
        <v>629</v>
      </c>
      <c r="Y59" t="s">
        <v>574</v>
      </c>
      <c r="Z59">
        <v>2050</v>
      </c>
      <c r="AA59">
        <v>0.8</v>
      </c>
      <c r="AB59">
        <v>1.6</v>
      </c>
      <c r="AC59">
        <v>3.8</v>
      </c>
      <c r="AD59">
        <v>0.2</v>
      </c>
      <c r="AE59">
        <v>0.1</v>
      </c>
      <c r="AF59">
        <v>0.2</v>
      </c>
      <c r="AG59">
        <v>0.6</v>
      </c>
    </row>
    <row r="60" ht="14.5" spans="9:33">
      <c r="I60" s="11" t="s">
        <v>572</v>
      </c>
      <c r="J60" t="s">
        <v>630</v>
      </c>
      <c r="K60" t="s">
        <v>574</v>
      </c>
      <c r="L60">
        <v>2030</v>
      </c>
      <c r="M60">
        <v>0.8</v>
      </c>
      <c r="N60">
        <v>1.8</v>
      </c>
      <c r="O60">
        <v>3.6</v>
      </c>
      <c r="P60">
        <v>0.1</v>
      </c>
      <c r="Q60">
        <v>0.1</v>
      </c>
      <c r="R60">
        <v>0.2</v>
      </c>
      <c r="S60">
        <v>0.7</v>
      </c>
      <c r="W60" s="11" t="s">
        <v>572</v>
      </c>
      <c r="X60" t="s">
        <v>630</v>
      </c>
      <c r="Y60" t="s">
        <v>574</v>
      </c>
      <c r="Z60">
        <v>2050</v>
      </c>
      <c r="AA60">
        <v>0.8</v>
      </c>
      <c r="AB60">
        <v>1.8</v>
      </c>
      <c r="AC60">
        <v>3.6</v>
      </c>
      <c r="AD60">
        <v>0.1</v>
      </c>
      <c r="AE60">
        <v>0.1</v>
      </c>
      <c r="AF60">
        <v>0.2</v>
      </c>
      <c r="AG60">
        <v>0.7</v>
      </c>
    </row>
    <row r="61" ht="14.5" spans="9:33">
      <c r="I61" s="11" t="s">
        <v>572</v>
      </c>
      <c r="J61" t="s">
        <v>631</v>
      </c>
      <c r="K61" t="s">
        <v>574</v>
      </c>
      <c r="L61">
        <v>2030</v>
      </c>
      <c r="M61">
        <v>0.1</v>
      </c>
      <c r="N61">
        <v>0.3</v>
      </c>
      <c r="O61">
        <v>0.7</v>
      </c>
      <c r="P61">
        <v>0</v>
      </c>
      <c r="Q61">
        <v>0</v>
      </c>
      <c r="R61">
        <v>0</v>
      </c>
      <c r="S61">
        <v>0.1</v>
      </c>
      <c r="W61" s="11" t="s">
        <v>572</v>
      </c>
      <c r="X61" t="s">
        <v>631</v>
      </c>
      <c r="Y61" t="s">
        <v>574</v>
      </c>
      <c r="Z61">
        <v>2050</v>
      </c>
      <c r="AA61">
        <v>0.1</v>
      </c>
      <c r="AB61">
        <v>0.3</v>
      </c>
      <c r="AC61">
        <v>0.7</v>
      </c>
      <c r="AD61">
        <v>0</v>
      </c>
      <c r="AE61">
        <v>0</v>
      </c>
      <c r="AF61">
        <v>0</v>
      </c>
      <c r="AG61">
        <v>0.1</v>
      </c>
    </row>
    <row r="62" ht="14.5" spans="9:33">
      <c r="I62" s="11" t="s">
        <v>572</v>
      </c>
      <c r="J62" t="s">
        <v>632</v>
      </c>
      <c r="K62" t="s">
        <v>574</v>
      </c>
      <c r="L62">
        <v>2030</v>
      </c>
      <c r="M62">
        <v>0.5</v>
      </c>
      <c r="N62">
        <v>0.7</v>
      </c>
      <c r="O62">
        <v>2</v>
      </c>
      <c r="P62">
        <v>0.1</v>
      </c>
      <c r="Q62">
        <v>0</v>
      </c>
      <c r="R62">
        <v>0.2</v>
      </c>
      <c r="S62">
        <v>0.5</v>
      </c>
      <c r="W62" s="11" t="s">
        <v>572</v>
      </c>
      <c r="X62" t="s">
        <v>632</v>
      </c>
      <c r="Y62" t="s">
        <v>574</v>
      </c>
      <c r="Z62">
        <v>2050</v>
      </c>
      <c r="AA62">
        <v>0.5</v>
      </c>
      <c r="AB62">
        <v>0.7</v>
      </c>
      <c r="AC62">
        <v>2</v>
      </c>
      <c r="AD62">
        <v>0.1</v>
      </c>
      <c r="AE62">
        <v>0</v>
      </c>
      <c r="AF62">
        <v>0.2</v>
      </c>
      <c r="AG62">
        <v>0.5</v>
      </c>
    </row>
    <row r="63" ht="14.5" spans="9:33">
      <c r="I63" s="11" t="s">
        <v>572</v>
      </c>
      <c r="J63" t="s">
        <v>633</v>
      </c>
      <c r="K63" t="s">
        <v>574</v>
      </c>
      <c r="L63">
        <v>2030</v>
      </c>
      <c r="M63">
        <v>0.1</v>
      </c>
      <c r="N63">
        <v>0.1</v>
      </c>
      <c r="O63">
        <v>0.5</v>
      </c>
      <c r="P63">
        <v>0</v>
      </c>
      <c r="Q63">
        <v>0</v>
      </c>
      <c r="R63">
        <v>0</v>
      </c>
      <c r="S63">
        <v>0</v>
      </c>
      <c r="W63" s="11" t="s">
        <v>572</v>
      </c>
      <c r="X63" t="s">
        <v>633</v>
      </c>
      <c r="Y63" t="s">
        <v>574</v>
      </c>
      <c r="Z63">
        <v>2050</v>
      </c>
      <c r="AA63">
        <v>0.1</v>
      </c>
      <c r="AB63">
        <v>0.1</v>
      </c>
      <c r="AC63">
        <v>0.5</v>
      </c>
      <c r="AD63">
        <v>0</v>
      </c>
      <c r="AE63">
        <v>0</v>
      </c>
      <c r="AF63">
        <v>0</v>
      </c>
      <c r="AG63">
        <v>0</v>
      </c>
    </row>
    <row r="64" ht="14.5" spans="9:33">
      <c r="I64" s="11" t="s">
        <v>572</v>
      </c>
      <c r="J64" t="s">
        <v>634</v>
      </c>
      <c r="K64" t="s">
        <v>574</v>
      </c>
      <c r="L64">
        <v>2030</v>
      </c>
      <c r="M64">
        <v>6</v>
      </c>
      <c r="N64">
        <v>20.2</v>
      </c>
      <c r="O64">
        <v>30.1</v>
      </c>
      <c r="P64">
        <v>7</v>
      </c>
      <c r="Q64">
        <v>8.6</v>
      </c>
      <c r="R64">
        <v>17.2</v>
      </c>
      <c r="S64">
        <v>13</v>
      </c>
      <c r="W64" s="11" t="s">
        <v>572</v>
      </c>
      <c r="X64" t="s">
        <v>634</v>
      </c>
      <c r="Y64" t="s">
        <v>574</v>
      </c>
      <c r="Z64">
        <v>2050</v>
      </c>
      <c r="AA64">
        <v>6</v>
      </c>
      <c r="AB64">
        <v>20.2</v>
      </c>
      <c r="AC64">
        <v>30.1</v>
      </c>
      <c r="AD64">
        <v>7</v>
      </c>
      <c r="AE64">
        <v>8.6</v>
      </c>
      <c r="AF64">
        <v>17.2</v>
      </c>
      <c r="AG64">
        <v>13</v>
      </c>
    </row>
    <row r="65" ht="14.5" spans="9:33">
      <c r="I65" s="11" t="s">
        <v>572</v>
      </c>
      <c r="J65" t="s">
        <v>635</v>
      </c>
      <c r="K65" t="s">
        <v>574</v>
      </c>
      <c r="L65">
        <v>2030</v>
      </c>
      <c r="M65">
        <v>50.4</v>
      </c>
      <c r="N65">
        <v>130.5</v>
      </c>
      <c r="O65">
        <v>71.7</v>
      </c>
      <c r="P65">
        <v>5.8</v>
      </c>
      <c r="Q65">
        <v>2.5</v>
      </c>
      <c r="R65">
        <v>72.9</v>
      </c>
      <c r="S65">
        <v>177.8</v>
      </c>
      <c r="W65" s="11" t="s">
        <v>572</v>
      </c>
      <c r="X65" t="s">
        <v>635</v>
      </c>
      <c r="Y65" t="s">
        <v>574</v>
      </c>
      <c r="Z65">
        <v>2050</v>
      </c>
      <c r="AA65">
        <v>50.4</v>
      </c>
      <c r="AB65">
        <v>130.5</v>
      </c>
      <c r="AC65">
        <v>71.7</v>
      </c>
      <c r="AD65">
        <v>5.8</v>
      </c>
      <c r="AE65">
        <v>2.5</v>
      </c>
      <c r="AF65">
        <v>72.9</v>
      </c>
      <c r="AG65">
        <v>177.8</v>
      </c>
    </row>
    <row r="66" ht="14.5" spans="9:33">
      <c r="I66" s="11" t="s">
        <v>572</v>
      </c>
      <c r="J66" t="s">
        <v>636</v>
      </c>
      <c r="K66" t="s">
        <v>574</v>
      </c>
      <c r="L66">
        <v>2030</v>
      </c>
      <c r="M66">
        <v>1.3</v>
      </c>
      <c r="N66">
        <v>212.6</v>
      </c>
      <c r="O66">
        <v>19.7</v>
      </c>
      <c r="P66">
        <v>3.1</v>
      </c>
      <c r="Q66">
        <v>0</v>
      </c>
      <c r="R66">
        <v>1</v>
      </c>
      <c r="S66">
        <v>30.4</v>
      </c>
      <c r="W66" s="11" t="s">
        <v>572</v>
      </c>
      <c r="X66" t="s">
        <v>636</v>
      </c>
      <c r="Y66" t="s">
        <v>574</v>
      </c>
      <c r="Z66">
        <v>2050</v>
      </c>
      <c r="AA66">
        <v>1.3</v>
      </c>
      <c r="AB66">
        <v>212.6</v>
      </c>
      <c r="AC66">
        <v>19.7</v>
      </c>
      <c r="AD66">
        <v>3.1</v>
      </c>
      <c r="AE66">
        <v>0</v>
      </c>
      <c r="AF66">
        <v>1</v>
      </c>
      <c r="AG66">
        <v>30.4</v>
      </c>
    </row>
    <row r="67" ht="14.5" spans="9:26">
      <c r="I67" s="11" t="s">
        <v>165</v>
      </c>
      <c r="J67" t="s">
        <v>165</v>
      </c>
      <c r="L67">
        <v>2030</v>
      </c>
      <c r="W67" s="11" t="s">
        <v>165</v>
      </c>
      <c r="X67" t="s">
        <v>165</v>
      </c>
      <c r="Z67">
        <v>2050</v>
      </c>
    </row>
    <row r="68" ht="14.5" spans="9:33">
      <c r="I68" s="11" t="s">
        <v>572</v>
      </c>
      <c r="J68" t="s">
        <v>637</v>
      </c>
      <c r="K68" t="s">
        <v>574</v>
      </c>
      <c r="L68">
        <v>2030</v>
      </c>
      <c r="M68">
        <v>0.8</v>
      </c>
      <c r="N68">
        <v>11.2</v>
      </c>
      <c r="O68">
        <v>23.5</v>
      </c>
      <c r="P68">
        <v>0</v>
      </c>
      <c r="Q68">
        <v>0</v>
      </c>
      <c r="R68">
        <v>10.9</v>
      </c>
      <c r="S68">
        <v>4.3</v>
      </c>
      <c r="W68" s="11" t="s">
        <v>572</v>
      </c>
      <c r="X68" t="s">
        <v>637</v>
      </c>
      <c r="Y68" t="s">
        <v>574</v>
      </c>
      <c r="Z68">
        <v>2050</v>
      </c>
      <c r="AA68">
        <v>0.8</v>
      </c>
      <c r="AB68">
        <v>11.2</v>
      </c>
      <c r="AC68">
        <v>23.5</v>
      </c>
      <c r="AD68">
        <v>0</v>
      </c>
      <c r="AE68">
        <v>0</v>
      </c>
      <c r="AF68">
        <v>10.9</v>
      </c>
      <c r="AG68">
        <v>4.3</v>
      </c>
    </row>
    <row r="69" ht="14.5" spans="9:33">
      <c r="I69" s="11" t="s">
        <v>572</v>
      </c>
      <c r="J69" t="s">
        <v>638</v>
      </c>
      <c r="K69" t="s">
        <v>574</v>
      </c>
      <c r="L69">
        <v>2030</v>
      </c>
      <c r="M69">
        <v>1</v>
      </c>
      <c r="N69">
        <v>29.6</v>
      </c>
      <c r="O69">
        <v>60.8</v>
      </c>
      <c r="P69">
        <v>16.6</v>
      </c>
      <c r="Q69">
        <v>14.2</v>
      </c>
      <c r="R69">
        <v>117.6</v>
      </c>
      <c r="S69">
        <v>6.1</v>
      </c>
      <c r="W69" s="11" t="s">
        <v>572</v>
      </c>
      <c r="X69" t="s">
        <v>638</v>
      </c>
      <c r="Y69" t="s">
        <v>574</v>
      </c>
      <c r="Z69">
        <v>2050</v>
      </c>
      <c r="AA69">
        <v>1</v>
      </c>
      <c r="AB69">
        <v>29.6</v>
      </c>
      <c r="AC69">
        <v>60.8</v>
      </c>
      <c r="AD69">
        <v>16.6</v>
      </c>
      <c r="AE69">
        <v>14.2</v>
      </c>
      <c r="AF69">
        <v>117.6</v>
      </c>
      <c r="AG69">
        <v>6.1</v>
      </c>
    </row>
    <row r="70" ht="14.5" spans="9:33">
      <c r="I70" s="11" t="s">
        <v>572</v>
      </c>
      <c r="J70" t="s">
        <v>639</v>
      </c>
      <c r="K70" t="s">
        <v>574</v>
      </c>
      <c r="L70">
        <v>2030</v>
      </c>
      <c r="M70">
        <v>0</v>
      </c>
      <c r="N70">
        <v>11.6</v>
      </c>
      <c r="O70">
        <v>157.8</v>
      </c>
      <c r="P70">
        <v>1.9</v>
      </c>
      <c r="Q70">
        <v>4.8</v>
      </c>
      <c r="R70">
        <v>2.5</v>
      </c>
      <c r="S70">
        <v>0.9</v>
      </c>
      <c r="W70" s="11" t="s">
        <v>572</v>
      </c>
      <c r="X70" t="s">
        <v>639</v>
      </c>
      <c r="Y70" t="s">
        <v>574</v>
      </c>
      <c r="Z70">
        <v>2050</v>
      </c>
      <c r="AA70">
        <v>0</v>
      </c>
      <c r="AB70">
        <v>11.6</v>
      </c>
      <c r="AC70">
        <v>157.8</v>
      </c>
      <c r="AD70">
        <v>1.9</v>
      </c>
      <c r="AE70">
        <v>4.8</v>
      </c>
      <c r="AF70">
        <v>2.5</v>
      </c>
      <c r="AG70">
        <v>0.9</v>
      </c>
    </row>
    <row r="71" ht="14.5" spans="9:33">
      <c r="I71" s="11" t="s">
        <v>572</v>
      </c>
      <c r="J71" t="s">
        <v>640</v>
      </c>
      <c r="K71" t="s">
        <v>574</v>
      </c>
      <c r="L71">
        <v>2030</v>
      </c>
      <c r="M71">
        <v>24.3</v>
      </c>
      <c r="N71">
        <v>99.8</v>
      </c>
      <c r="O71">
        <v>161.5</v>
      </c>
      <c r="P71">
        <v>19.4</v>
      </c>
      <c r="Q71">
        <v>15.1</v>
      </c>
      <c r="R71">
        <v>57.8</v>
      </c>
      <c r="S71">
        <v>49.6</v>
      </c>
      <c r="W71" s="11" t="s">
        <v>572</v>
      </c>
      <c r="X71" t="s">
        <v>640</v>
      </c>
      <c r="Y71" t="s">
        <v>574</v>
      </c>
      <c r="Z71">
        <v>2050</v>
      </c>
      <c r="AA71">
        <v>24.3</v>
      </c>
      <c r="AB71">
        <v>99.8</v>
      </c>
      <c r="AC71">
        <v>161.5</v>
      </c>
      <c r="AD71">
        <v>19.4</v>
      </c>
      <c r="AE71">
        <v>15.1</v>
      </c>
      <c r="AF71">
        <v>57.8</v>
      </c>
      <c r="AG71">
        <v>49.6</v>
      </c>
    </row>
    <row r="72" ht="14.5" spans="9:33">
      <c r="I72" s="11" t="s">
        <v>572</v>
      </c>
      <c r="J72" t="s">
        <v>641</v>
      </c>
      <c r="K72" t="s">
        <v>574</v>
      </c>
      <c r="L72">
        <v>2030</v>
      </c>
      <c r="M72">
        <v>1.8</v>
      </c>
      <c r="N72">
        <v>5.9</v>
      </c>
      <c r="O72">
        <v>3.4</v>
      </c>
      <c r="P72">
        <v>0.5</v>
      </c>
      <c r="Q72">
        <v>0.3</v>
      </c>
      <c r="R72">
        <v>2.6</v>
      </c>
      <c r="S72">
        <v>6.6</v>
      </c>
      <c r="W72" s="11" t="s">
        <v>572</v>
      </c>
      <c r="X72" t="s">
        <v>641</v>
      </c>
      <c r="Y72" t="s">
        <v>574</v>
      </c>
      <c r="Z72">
        <v>2050</v>
      </c>
      <c r="AA72">
        <v>1.8</v>
      </c>
      <c r="AB72">
        <v>5.9</v>
      </c>
      <c r="AC72">
        <v>3.4</v>
      </c>
      <c r="AD72">
        <v>0.5</v>
      </c>
      <c r="AE72">
        <v>0.3</v>
      </c>
      <c r="AF72">
        <v>2.6</v>
      </c>
      <c r="AG72">
        <v>6.6</v>
      </c>
    </row>
    <row r="73" ht="14.5" spans="9:26">
      <c r="I73" s="11" t="s">
        <v>165</v>
      </c>
      <c r="J73" t="s">
        <v>165</v>
      </c>
      <c r="L73">
        <v>2030</v>
      </c>
      <c r="W73" s="11" t="s">
        <v>165</v>
      </c>
      <c r="X73" t="s">
        <v>165</v>
      </c>
      <c r="Z73">
        <v>2050</v>
      </c>
    </row>
    <row r="74" ht="14.5" spans="9:33">
      <c r="I74" s="11" t="s">
        <v>572</v>
      </c>
      <c r="J74" t="s">
        <v>642</v>
      </c>
      <c r="K74" t="s">
        <v>574</v>
      </c>
      <c r="L74">
        <v>2030</v>
      </c>
      <c r="M74">
        <v>53.342952</v>
      </c>
      <c r="N74">
        <v>124.50964</v>
      </c>
      <c r="O74">
        <v>227.962187</v>
      </c>
      <c r="P74">
        <v>25.618392</v>
      </c>
      <c r="Q74">
        <v>27.017457</v>
      </c>
      <c r="R74">
        <v>109.281769</v>
      </c>
      <c r="S74">
        <v>60.31598</v>
      </c>
      <c r="W74" s="11" t="s">
        <v>572</v>
      </c>
      <c r="X74" t="s">
        <v>642</v>
      </c>
      <c r="Y74" t="s">
        <v>574</v>
      </c>
      <c r="Z74">
        <v>2050</v>
      </c>
      <c r="AA74">
        <v>53.342952</v>
      </c>
      <c r="AB74">
        <v>124.50964</v>
      </c>
      <c r="AC74">
        <v>227.962187</v>
      </c>
      <c r="AD74">
        <v>25.618392</v>
      </c>
      <c r="AE74">
        <v>27.017457</v>
      </c>
      <c r="AF74">
        <v>109.281769</v>
      </c>
      <c r="AG74">
        <v>60.31598</v>
      </c>
    </row>
    <row r="75" ht="14.5" spans="9:33">
      <c r="I75" s="11" t="s">
        <v>572</v>
      </c>
      <c r="J75" t="s">
        <v>643</v>
      </c>
      <c r="K75" t="s">
        <v>574</v>
      </c>
      <c r="L75">
        <v>2030</v>
      </c>
      <c r="M75">
        <v>3.8975298206879</v>
      </c>
      <c r="N75">
        <v>17.3619563186669</v>
      </c>
      <c r="O75">
        <v>42.9341580550847</v>
      </c>
      <c r="P75">
        <v>1.90372829280051</v>
      </c>
      <c r="Q75">
        <v>1.64599472844096</v>
      </c>
      <c r="R75">
        <v>10.410747317144</v>
      </c>
      <c r="S75">
        <v>8.66796811457646</v>
      </c>
      <c r="W75" s="11" t="s">
        <v>572</v>
      </c>
      <c r="X75" t="s">
        <v>643</v>
      </c>
      <c r="Y75" t="s">
        <v>574</v>
      </c>
      <c r="Z75">
        <v>2050</v>
      </c>
      <c r="AA75">
        <v>3.8975298206879</v>
      </c>
      <c r="AB75">
        <v>17.3619563186669</v>
      </c>
      <c r="AC75">
        <v>42.9341580550847</v>
      </c>
      <c r="AD75">
        <v>1.90372829280051</v>
      </c>
      <c r="AE75">
        <v>1.64599472844096</v>
      </c>
      <c r="AF75">
        <v>10.410747317144</v>
      </c>
      <c r="AG75">
        <v>8.66796811457646</v>
      </c>
    </row>
    <row r="76" ht="14.5" spans="9:33">
      <c r="I76" s="11" t="s">
        <v>572</v>
      </c>
      <c r="J76" t="s">
        <v>644</v>
      </c>
      <c r="K76" t="s">
        <v>574</v>
      </c>
      <c r="L76">
        <v>2030</v>
      </c>
      <c r="M76">
        <v>4.56594580862896</v>
      </c>
      <c r="N76">
        <v>64.368187987038</v>
      </c>
      <c r="O76">
        <v>41.4156945695518</v>
      </c>
      <c r="P76">
        <v>3.89896705155251</v>
      </c>
      <c r="Q76">
        <v>2.8914982249009</v>
      </c>
      <c r="R76">
        <v>15.5972740616563</v>
      </c>
      <c r="S76">
        <v>11.3932371716246</v>
      </c>
      <c r="W76" s="11" t="s">
        <v>572</v>
      </c>
      <c r="X76" t="s">
        <v>644</v>
      </c>
      <c r="Y76" t="s">
        <v>574</v>
      </c>
      <c r="Z76">
        <v>2050</v>
      </c>
      <c r="AA76">
        <v>4.56594580862896</v>
      </c>
      <c r="AB76">
        <v>64.368187987038</v>
      </c>
      <c r="AC76">
        <v>41.4156945695518</v>
      </c>
      <c r="AD76">
        <v>3.89896705155251</v>
      </c>
      <c r="AE76">
        <v>2.8914982249009</v>
      </c>
      <c r="AF76">
        <v>15.5972740616563</v>
      </c>
      <c r="AG76">
        <v>11.3932371716246</v>
      </c>
    </row>
    <row r="77" ht="14.5" spans="9:33">
      <c r="I77" s="11" t="s">
        <v>572</v>
      </c>
      <c r="J77" t="s">
        <v>645</v>
      </c>
      <c r="K77" t="s">
        <v>574</v>
      </c>
      <c r="L77">
        <v>2030</v>
      </c>
      <c r="M77">
        <v>2.34291109284439</v>
      </c>
      <c r="N77">
        <v>5.07187806502851</v>
      </c>
      <c r="O77">
        <v>1.95575929535783</v>
      </c>
      <c r="P77">
        <v>1.00433222229077</v>
      </c>
      <c r="Q77">
        <v>1.11705805968008</v>
      </c>
      <c r="R77">
        <v>7.84155413875944</v>
      </c>
      <c r="S77">
        <v>3.67275469348402</v>
      </c>
      <c r="W77" s="11" t="s">
        <v>572</v>
      </c>
      <c r="X77" t="s">
        <v>645</v>
      </c>
      <c r="Y77" t="s">
        <v>574</v>
      </c>
      <c r="Z77">
        <v>2050</v>
      </c>
      <c r="AA77">
        <v>2.34291109284439</v>
      </c>
      <c r="AB77">
        <v>5.07187806502851</v>
      </c>
      <c r="AC77">
        <v>1.95575929535783</v>
      </c>
      <c r="AD77">
        <v>1.00433222229077</v>
      </c>
      <c r="AE77">
        <v>1.11705805968008</v>
      </c>
      <c r="AF77">
        <v>7.84155413875944</v>
      </c>
      <c r="AG77">
        <v>3.67275469348402</v>
      </c>
    </row>
    <row r="78" ht="14.5" spans="9:33">
      <c r="I78" s="11" t="s">
        <v>572</v>
      </c>
      <c r="J78" t="s">
        <v>646</v>
      </c>
      <c r="K78" t="s">
        <v>574</v>
      </c>
      <c r="L78">
        <v>2030</v>
      </c>
      <c r="M78">
        <v>0.32287300349784</v>
      </c>
      <c r="N78">
        <v>2.566813537084</v>
      </c>
      <c r="O78">
        <v>13.703384696134</v>
      </c>
      <c r="P78">
        <v>1.68723300593026</v>
      </c>
      <c r="Q78">
        <v>0.47763621997262</v>
      </c>
      <c r="R78">
        <v>0.17504331539595</v>
      </c>
      <c r="S78">
        <v>0.36544633966764</v>
      </c>
      <c r="W78" s="11" t="s">
        <v>572</v>
      </c>
      <c r="X78" t="s">
        <v>646</v>
      </c>
      <c r="Y78" t="s">
        <v>574</v>
      </c>
      <c r="Z78">
        <v>2050</v>
      </c>
      <c r="AA78">
        <v>0.32287300349784</v>
      </c>
      <c r="AB78">
        <v>2.566813537084</v>
      </c>
      <c r="AC78">
        <v>13.703384696134</v>
      </c>
      <c r="AD78">
        <v>1.68723300593026</v>
      </c>
      <c r="AE78">
        <v>0.47763621997262</v>
      </c>
      <c r="AF78">
        <v>0.17504331539595</v>
      </c>
      <c r="AG78">
        <v>0.36544633966764</v>
      </c>
    </row>
    <row r="79" ht="14.5" spans="9:33">
      <c r="I79" s="11" t="s">
        <v>572</v>
      </c>
      <c r="J79" t="s">
        <v>647</v>
      </c>
      <c r="K79" t="s">
        <v>574</v>
      </c>
      <c r="L79">
        <v>2030</v>
      </c>
      <c r="M79">
        <v>0.03666161887608</v>
      </c>
      <c r="N79">
        <v>0.4923777387002</v>
      </c>
      <c r="O79">
        <v>3.9534163604664</v>
      </c>
      <c r="P79">
        <v>0.19411534009974</v>
      </c>
      <c r="Q79">
        <v>0.05193201320539</v>
      </c>
      <c r="R79">
        <v>0.0424707728775</v>
      </c>
      <c r="S79">
        <v>0.09653183407206</v>
      </c>
      <c r="W79" s="11" t="s">
        <v>572</v>
      </c>
      <c r="X79" t="s">
        <v>647</v>
      </c>
      <c r="Y79" t="s">
        <v>574</v>
      </c>
      <c r="Z79">
        <v>2050</v>
      </c>
      <c r="AA79">
        <v>0.03666161887608</v>
      </c>
      <c r="AB79">
        <v>0.4923777387002</v>
      </c>
      <c r="AC79">
        <v>3.9534163604664</v>
      </c>
      <c r="AD79">
        <v>0.19411534009974</v>
      </c>
      <c r="AE79">
        <v>0.05193201320539</v>
      </c>
      <c r="AF79">
        <v>0.0424707728775</v>
      </c>
      <c r="AG79">
        <v>0.09653183407206</v>
      </c>
    </row>
    <row r="80" ht="14.5" spans="9:33">
      <c r="I80" s="11" t="s">
        <v>572</v>
      </c>
      <c r="J80" t="s">
        <v>648</v>
      </c>
      <c r="K80" t="s">
        <v>574</v>
      </c>
      <c r="L80">
        <v>2030</v>
      </c>
      <c r="M80">
        <v>0.09315830299302</v>
      </c>
      <c r="N80">
        <v>2.7526786978974</v>
      </c>
      <c r="O80">
        <v>7.40832007827252</v>
      </c>
      <c r="P80">
        <v>0.6476276460937</v>
      </c>
      <c r="Q80">
        <v>0.13547921432063</v>
      </c>
      <c r="R80">
        <v>0.065968583859</v>
      </c>
      <c r="S80">
        <v>0.2824844116239</v>
      </c>
      <c r="W80" s="11" t="s">
        <v>572</v>
      </c>
      <c r="X80" t="s">
        <v>648</v>
      </c>
      <c r="Y80" t="s">
        <v>574</v>
      </c>
      <c r="Z80">
        <v>2050</v>
      </c>
      <c r="AA80">
        <v>0.09315830299302</v>
      </c>
      <c r="AB80">
        <v>2.7526786978974</v>
      </c>
      <c r="AC80">
        <v>7.40832007827252</v>
      </c>
      <c r="AD80">
        <v>0.6476276460937</v>
      </c>
      <c r="AE80">
        <v>0.13547921432063</v>
      </c>
      <c r="AF80">
        <v>0.065968583859</v>
      </c>
      <c r="AG80">
        <v>0.2824844116239</v>
      </c>
    </row>
    <row r="81" ht="14.5" spans="9:33">
      <c r="I81" s="11" t="s">
        <v>572</v>
      </c>
      <c r="J81" t="s">
        <v>649</v>
      </c>
      <c r="K81" t="s">
        <v>574</v>
      </c>
      <c r="L81">
        <v>2030</v>
      </c>
      <c r="M81">
        <v>0.01722107463306</v>
      </c>
      <c r="N81">
        <v>0.0673100263184</v>
      </c>
      <c r="O81">
        <v>0.11548986512706</v>
      </c>
      <c r="P81">
        <v>0.0557020078763</v>
      </c>
      <c r="Q81">
        <v>0.01844955250136</v>
      </c>
      <c r="R81">
        <v>0.01128232786755</v>
      </c>
      <c r="S81">
        <v>0.0278994146364</v>
      </c>
      <c r="W81" s="11" t="s">
        <v>572</v>
      </c>
      <c r="X81" t="s">
        <v>649</v>
      </c>
      <c r="Y81" t="s">
        <v>574</v>
      </c>
      <c r="Z81">
        <v>2050</v>
      </c>
      <c r="AA81">
        <v>0.01722107463306</v>
      </c>
      <c r="AB81">
        <v>0.0673100263184</v>
      </c>
      <c r="AC81">
        <v>0.11548986512706</v>
      </c>
      <c r="AD81">
        <v>0.0557020078763</v>
      </c>
      <c r="AE81">
        <v>0.01844955250136</v>
      </c>
      <c r="AF81">
        <v>0.01128232786755</v>
      </c>
      <c r="AG81">
        <v>0.0278994146364</v>
      </c>
    </row>
    <row r="82" ht="14.5" spans="9:33">
      <c r="I82" s="11" t="s">
        <v>572</v>
      </c>
      <c r="J82" t="s">
        <v>650</v>
      </c>
      <c r="K82" t="s">
        <v>574</v>
      </c>
      <c r="L82">
        <v>2030</v>
      </c>
      <c r="M82">
        <v>9.941026</v>
      </c>
      <c r="N82">
        <v>24.893886</v>
      </c>
      <c r="O82">
        <v>55.8924</v>
      </c>
      <c r="P82">
        <v>7.137875</v>
      </c>
      <c r="Q82">
        <v>8.336168</v>
      </c>
      <c r="R82">
        <v>31.563828</v>
      </c>
      <c r="S82">
        <v>22.658503</v>
      </c>
      <c r="W82" s="11" t="s">
        <v>572</v>
      </c>
      <c r="X82" t="s">
        <v>650</v>
      </c>
      <c r="Y82" t="s">
        <v>574</v>
      </c>
      <c r="Z82">
        <v>2050</v>
      </c>
      <c r="AA82">
        <v>9.941026</v>
      </c>
      <c r="AB82">
        <v>24.893886</v>
      </c>
      <c r="AC82">
        <v>55.8924</v>
      </c>
      <c r="AD82">
        <v>7.137875</v>
      </c>
      <c r="AE82">
        <v>8.336168</v>
      </c>
      <c r="AF82">
        <v>31.563828</v>
      </c>
      <c r="AG82">
        <v>22.658503</v>
      </c>
    </row>
    <row r="83" ht="14.5" spans="9:33">
      <c r="I83" s="11" t="s">
        <v>572</v>
      </c>
      <c r="J83" t="s">
        <v>651</v>
      </c>
      <c r="K83" t="s">
        <v>574</v>
      </c>
      <c r="L83">
        <v>2030</v>
      </c>
      <c r="M83">
        <v>1.035603</v>
      </c>
      <c r="N83">
        <v>4.459298</v>
      </c>
      <c r="O83">
        <v>14.072972</v>
      </c>
      <c r="P83">
        <v>0.511973</v>
      </c>
      <c r="Q83">
        <v>0.616728</v>
      </c>
      <c r="R83">
        <v>5.427296</v>
      </c>
      <c r="S83">
        <v>5.603568</v>
      </c>
      <c r="W83" s="11" t="s">
        <v>572</v>
      </c>
      <c r="X83" t="s">
        <v>651</v>
      </c>
      <c r="Y83" t="s">
        <v>574</v>
      </c>
      <c r="Z83">
        <v>2050</v>
      </c>
      <c r="AA83">
        <v>1.035603</v>
      </c>
      <c r="AB83">
        <v>4.459298</v>
      </c>
      <c r="AC83">
        <v>14.072972</v>
      </c>
      <c r="AD83">
        <v>0.511973</v>
      </c>
      <c r="AE83">
        <v>0.616728</v>
      </c>
      <c r="AF83">
        <v>5.427296</v>
      </c>
      <c r="AG83">
        <v>5.603568</v>
      </c>
    </row>
    <row r="84" ht="14.5" spans="9:33">
      <c r="I84" s="11" t="s">
        <v>572</v>
      </c>
      <c r="J84" t="s">
        <v>652</v>
      </c>
      <c r="K84" t="s">
        <v>574</v>
      </c>
      <c r="L84">
        <v>2030</v>
      </c>
      <c r="M84">
        <v>2.101473</v>
      </c>
      <c r="N84">
        <v>16.715567</v>
      </c>
      <c r="O84">
        <v>20.511383</v>
      </c>
      <c r="P84">
        <v>1.607726</v>
      </c>
      <c r="Q84">
        <v>1.392631</v>
      </c>
      <c r="R84">
        <v>6.813086</v>
      </c>
      <c r="S84">
        <v>12.603456</v>
      </c>
      <c r="W84" s="11" t="s">
        <v>572</v>
      </c>
      <c r="X84" t="s">
        <v>652</v>
      </c>
      <c r="Y84" t="s">
        <v>574</v>
      </c>
      <c r="Z84">
        <v>2050</v>
      </c>
      <c r="AA84">
        <v>2.101473</v>
      </c>
      <c r="AB84">
        <v>16.715567</v>
      </c>
      <c r="AC84">
        <v>20.511383</v>
      </c>
      <c r="AD84">
        <v>1.607726</v>
      </c>
      <c r="AE84">
        <v>1.392631</v>
      </c>
      <c r="AF84">
        <v>6.813086</v>
      </c>
      <c r="AG84">
        <v>12.603456</v>
      </c>
    </row>
    <row r="85" ht="14.5" spans="9:33">
      <c r="I85" s="11" t="s">
        <v>572</v>
      </c>
      <c r="J85" t="s">
        <v>653</v>
      </c>
      <c r="K85" t="s">
        <v>574</v>
      </c>
      <c r="L85">
        <v>2030</v>
      </c>
      <c r="M85">
        <v>0.379977</v>
      </c>
      <c r="N85">
        <v>0.279053</v>
      </c>
      <c r="O85">
        <v>0.164087</v>
      </c>
      <c r="P85">
        <v>0.130327</v>
      </c>
      <c r="Q85">
        <v>0.263527</v>
      </c>
      <c r="R85">
        <v>1.728686</v>
      </c>
      <c r="S85">
        <v>1.294958</v>
      </c>
      <c r="W85" s="11" t="s">
        <v>572</v>
      </c>
      <c r="X85" t="s">
        <v>653</v>
      </c>
      <c r="Y85" t="s">
        <v>574</v>
      </c>
      <c r="Z85">
        <v>2050</v>
      </c>
      <c r="AA85">
        <v>0.379977</v>
      </c>
      <c r="AB85">
        <v>0.279053</v>
      </c>
      <c r="AC85">
        <v>0.164087</v>
      </c>
      <c r="AD85">
        <v>0.130327</v>
      </c>
      <c r="AE85">
        <v>0.263527</v>
      </c>
      <c r="AF85">
        <v>1.728686</v>
      </c>
      <c r="AG85">
        <v>1.294958</v>
      </c>
    </row>
    <row r="86" ht="14.5" spans="9:33">
      <c r="I86" s="11" t="s">
        <v>572</v>
      </c>
      <c r="J86" t="s">
        <v>654</v>
      </c>
      <c r="K86" t="s">
        <v>574</v>
      </c>
      <c r="L86">
        <v>2030</v>
      </c>
      <c r="M86">
        <v>0.240668491938939</v>
      </c>
      <c r="N86">
        <v>1.19165988764971</v>
      </c>
      <c r="O86">
        <v>1.15723553594285</v>
      </c>
      <c r="P86">
        <v>0.185285541416712</v>
      </c>
      <c r="Q86">
        <v>0.115391334721569</v>
      </c>
      <c r="R86">
        <v>0.368470350442422</v>
      </c>
      <c r="S86">
        <v>0.521510964347799</v>
      </c>
      <c r="W86" s="11" t="s">
        <v>572</v>
      </c>
      <c r="X86" t="s">
        <v>654</v>
      </c>
      <c r="Y86" t="s">
        <v>574</v>
      </c>
      <c r="Z86">
        <v>2050</v>
      </c>
      <c r="AA86">
        <v>0.240668491938939</v>
      </c>
      <c r="AB86">
        <v>1.19165988764971</v>
      </c>
      <c r="AC86">
        <v>1.15723553594285</v>
      </c>
      <c r="AD86">
        <v>0.185285541416712</v>
      </c>
      <c r="AE86">
        <v>0.115391334721569</v>
      </c>
      <c r="AF86">
        <v>0.368470350442422</v>
      </c>
      <c r="AG86">
        <v>0.521510964347799</v>
      </c>
    </row>
    <row r="87" ht="14.5" spans="9:33">
      <c r="I87" s="11" t="s">
        <v>572</v>
      </c>
      <c r="J87" t="s">
        <v>655</v>
      </c>
      <c r="K87" t="s">
        <v>574</v>
      </c>
      <c r="L87">
        <v>2030</v>
      </c>
      <c r="M87">
        <v>0.143727064790553</v>
      </c>
      <c r="N87">
        <v>0.468798213227213</v>
      </c>
      <c r="O87">
        <v>0.454133622510275</v>
      </c>
      <c r="P87">
        <v>0.0947905938314246</v>
      </c>
      <c r="Q87">
        <v>0.0641717116563829</v>
      </c>
      <c r="R87">
        <v>0.186555967157137</v>
      </c>
      <c r="S87">
        <v>0.203761362061145</v>
      </c>
      <c r="W87" s="11" t="s">
        <v>572</v>
      </c>
      <c r="X87" t="s">
        <v>655</v>
      </c>
      <c r="Y87" t="s">
        <v>574</v>
      </c>
      <c r="Z87">
        <v>2050</v>
      </c>
      <c r="AA87">
        <v>0.143727064790553</v>
      </c>
      <c r="AB87">
        <v>0.468798213227213</v>
      </c>
      <c r="AC87">
        <v>0.454133622510275</v>
      </c>
      <c r="AD87">
        <v>0.0947905938314246</v>
      </c>
      <c r="AE87">
        <v>0.0641717116563829</v>
      </c>
      <c r="AF87">
        <v>0.186555967157137</v>
      </c>
      <c r="AG87">
        <v>0.203761362061145</v>
      </c>
    </row>
    <row r="88" ht="14.5" spans="9:33">
      <c r="I88" s="11" t="s">
        <v>572</v>
      </c>
      <c r="J88" t="s">
        <v>656</v>
      </c>
      <c r="K88" t="s">
        <v>574</v>
      </c>
      <c r="L88">
        <v>2030</v>
      </c>
      <c r="M88">
        <v>0.216879184663262</v>
      </c>
      <c r="N88">
        <v>1.10067947378515</v>
      </c>
      <c r="O88">
        <v>1.03452283369007</v>
      </c>
      <c r="P88">
        <v>0.161516298854754</v>
      </c>
      <c r="Q88">
        <v>0.109896509258637</v>
      </c>
      <c r="R88">
        <v>0.445592051697813</v>
      </c>
      <c r="S88">
        <v>0.537457505726498</v>
      </c>
      <c r="W88" s="11" t="s">
        <v>572</v>
      </c>
      <c r="X88" t="s">
        <v>656</v>
      </c>
      <c r="Y88" t="s">
        <v>574</v>
      </c>
      <c r="Z88">
        <v>2050</v>
      </c>
      <c r="AA88">
        <v>0.216879184663262</v>
      </c>
      <c r="AB88">
        <v>1.10067947378515</v>
      </c>
      <c r="AC88">
        <v>1.03452283369007</v>
      </c>
      <c r="AD88">
        <v>0.161516298854754</v>
      </c>
      <c r="AE88">
        <v>0.109896509258637</v>
      </c>
      <c r="AF88">
        <v>0.445592051697813</v>
      </c>
      <c r="AG88">
        <v>0.537457505726498</v>
      </c>
    </row>
    <row r="89" ht="14.5" spans="9:33">
      <c r="I89" s="11" t="s">
        <v>572</v>
      </c>
      <c r="J89" t="s">
        <v>657</v>
      </c>
      <c r="K89" t="s">
        <v>574</v>
      </c>
      <c r="L89">
        <v>2030</v>
      </c>
      <c r="M89">
        <v>0.0361200982135707</v>
      </c>
      <c r="N89">
        <v>0.1675403010359</v>
      </c>
      <c r="O89">
        <v>0.136819831803096</v>
      </c>
      <c r="P89">
        <v>0.0214782312306853</v>
      </c>
      <c r="Q89">
        <v>0.0149930237631427</v>
      </c>
      <c r="R89">
        <v>0.0511645360643402</v>
      </c>
      <c r="S89">
        <v>0.0622899468175325</v>
      </c>
      <c r="W89" s="11" t="s">
        <v>572</v>
      </c>
      <c r="X89" t="s">
        <v>657</v>
      </c>
      <c r="Y89" t="s">
        <v>574</v>
      </c>
      <c r="Z89">
        <v>2050</v>
      </c>
      <c r="AA89">
        <v>0.0361200982135707</v>
      </c>
      <c r="AB89">
        <v>0.1675403010359</v>
      </c>
      <c r="AC89">
        <v>0.136819831803096</v>
      </c>
      <c r="AD89">
        <v>0.0214782312306853</v>
      </c>
      <c r="AE89">
        <v>0.0149930237631427</v>
      </c>
      <c r="AF89">
        <v>0.0511645360643402</v>
      </c>
      <c r="AG89">
        <v>0.0622899468175325</v>
      </c>
    </row>
    <row r="90" ht="14.5" spans="9:33">
      <c r="I90" s="11" t="s">
        <v>572</v>
      </c>
      <c r="J90" t="s">
        <v>658</v>
      </c>
      <c r="K90" t="s">
        <v>574</v>
      </c>
      <c r="L90">
        <v>2030</v>
      </c>
      <c r="M90">
        <v>0.714472195179521</v>
      </c>
      <c r="N90">
        <v>3.23963686948291</v>
      </c>
      <c r="O90">
        <v>2.83559745573082</v>
      </c>
      <c r="P90">
        <v>0.463929794582803</v>
      </c>
      <c r="Q90">
        <v>0.406617084256958</v>
      </c>
      <c r="R90">
        <v>1.14040145282277</v>
      </c>
      <c r="S90">
        <v>1.27178589267149</v>
      </c>
      <c r="W90" s="11" t="s">
        <v>572</v>
      </c>
      <c r="X90" t="s">
        <v>658</v>
      </c>
      <c r="Y90" t="s">
        <v>574</v>
      </c>
      <c r="Z90">
        <v>2050</v>
      </c>
      <c r="AA90">
        <v>0.714472195179521</v>
      </c>
      <c r="AB90">
        <v>3.23963686948291</v>
      </c>
      <c r="AC90">
        <v>2.83559745573082</v>
      </c>
      <c r="AD90">
        <v>0.463929794582803</v>
      </c>
      <c r="AE90">
        <v>0.406617084256958</v>
      </c>
      <c r="AF90">
        <v>1.14040145282277</v>
      </c>
      <c r="AG90">
        <v>1.27178589267149</v>
      </c>
    </row>
    <row r="91" ht="14.5" spans="9:33">
      <c r="I91" s="11" t="s">
        <v>572</v>
      </c>
      <c r="J91" t="s">
        <v>659</v>
      </c>
      <c r="K91" t="s">
        <v>574</v>
      </c>
      <c r="L91">
        <v>2030</v>
      </c>
      <c r="M91">
        <v>1.64146220202176</v>
      </c>
      <c r="N91">
        <v>7.66857390406574</v>
      </c>
      <c r="O91">
        <v>7.20945177749645</v>
      </c>
      <c r="P91">
        <v>1.12717757498637</v>
      </c>
      <c r="Q91">
        <v>0.687638157932616</v>
      </c>
      <c r="R91">
        <v>2.31793557662035</v>
      </c>
      <c r="S91">
        <v>3.28538126577428</v>
      </c>
      <c r="W91" s="11" t="s">
        <v>572</v>
      </c>
      <c r="X91" t="s">
        <v>659</v>
      </c>
      <c r="Y91" t="s">
        <v>574</v>
      </c>
      <c r="Z91">
        <v>2050</v>
      </c>
      <c r="AA91">
        <v>1.64146220202176</v>
      </c>
      <c r="AB91">
        <v>7.66857390406574</v>
      </c>
      <c r="AC91">
        <v>7.20945177749645</v>
      </c>
      <c r="AD91">
        <v>1.12717757498637</v>
      </c>
      <c r="AE91">
        <v>0.687638157932616</v>
      </c>
      <c r="AF91">
        <v>2.31793557662035</v>
      </c>
      <c r="AG91">
        <v>3.28538126577428</v>
      </c>
    </row>
    <row r="92" ht="14.5" spans="9:33">
      <c r="I92" s="11" t="s">
        <v>572</v>
      </c>
      <c r="J92" t="s">
        <v>660</v>
      </c>
      <c r="K92" t="s">
        <v>574</v>
      </c>
      <c r="L92">
        <v>2030</v>
      </c>
      <c r="M92">
        <v>11.1168027631924</v>
      </c>
      <c r="N92">
        <v>47.5486453507534</v>
      </c>
      <c r="O92">
        <v>47.0232659428264</v>
      </c>
      <c r="P92">
        <v>7.87056896509726</v>
      </c>
      <c r="Q92">
        <v>4.73640217841069</v>
      </c>
      <c r="R92">
        <v>15.8692360651952</v>
      </c>
      <c r="S92">
        <v>22.0678870626013</v>
      </c>
      <c r="W92" s="11" t="s">
        <v>572</v>
      </c>
      <c r="X92" t="s">
        <v>660</v>
      </c>
      <c r="Y92" t="s">
        <v>574</v>
      </c>
      <c r="Z92">
        <v>2050</v>
      </c>
      <c r="AA92">
        <v>11.1168027631924</v>
      </c>
      <c r="AB92">
        <v>47.5486453507534</v>
      </c>
      <c r="AC92">
        <v>47.0232659428264</v>
      </c>
      <c r="AD92">
        <v>7.87056896509726</v>
      </c>
      <c r="AE92">
        <v>4.73640217841069</v>
      </c>
      <c r="AF92">
        <v>15.8692360651952</v>
      </c>
      <c r="AG92">
        <v>22.0678870626013</v>
      </c>
    </row>
    <row r="93" ht="14.5" spans="9:33">
      <c r="I93" s="11" t="s">
        <v>572</v>
      </c>
      <c r="J93" t="s">
        <v>661</v>
      </c>
      <c r="K93" t="s">
        <v>574</v>
      </c>
      <c r="L93">
        <v>2030</v>
      </c>
      <c r="M93">
        <v>3</v>
      </c>
      <c r="N93">
        <v>15.103673</v>
      </c>
      <c r="O93">
        <v>17.356068</v>
      </c>
      <c r="P93">
        <v>2.200014</v>
      </c>
      <c r="Q93">
        <v>1.763456</v>
      </c>
      <c r="R93">
        <v>5.920701</v>
      </c>
      <c r="S93">
        <v>7.46243</v>
      </c>
      <c r="W93" s="11" t="s">
        <v>572</v>
      </c>
      <c r="X93" t="s">
        <v>661</v>
      </c>
      <c r="Y93" t="s">
        <v>574</v>
      </c>
      <c r="Z93">
        <v>2050</v>
      </c>
      <c r="AA93">
        <v>3</v>
      </c>
      <c r="AB93">
        <v>15.103673</v>
      </c>
      <c r="AC93">
        <v>17.356068</v>
      </c>
      <c r="AD93">
        <v>2.200014</v>
      </c>
      <c r="AE93">
        <v>1.763456</v>
      </c>
      <c r="AF93">
        <v>5.920701</v>
      </c>
      <c r="AG93">
        <v>7.46243</v>
      </c>
    </row>
    <row r="94" ht="14.5" spans="9:26">
      <c r="I94" s="11" t="s">
        <v>165</v>
      </c>
      <c r="J94" t="s">
        <v>165</v>
      </c>
      <c r="L94">
        <v>2030</v>
      </c>
      <c r="W94" s="11" t="s">
        <v>165</v>
      </c>
      <c r="X94" t="s">
        <v>165</v>
      </c>
      <c r="Z94">
        <v>2050</v>
      </c>
    </row>
    <row r="95" ht="14.5" spans="9:33">
      <c r="I95" s="11" t="s">
        <v>572</v>
      </c>
      <c r="J95" t="s">
        <v>662</v>
      </c>
      <c r="K95" t="s">
        <v>574</v>
      </c>
      <c r="L95">
        <v>2030</v>
      </c>
      <c r="M95">
        <v>3.2</v>
      </c>
      <c r="N95">
        <v>13.2</v>
      </c>
      <c r="O95">
        <v>36.7</v>
      </c>
      <c r="P95">
        <v>4</v>
      </c>
      <c r="Q95">
        <v>7.5</v>
      </c>
      <c r="R95">
        <v>13.4</v>
      </c>
      <c r="S95">
        <v>15.1</v>
      </c>
      <c r="W95" s="11" t="s">
        <v>572</v>
      </c>
      <c r="X95" t="s">
        <v>662</v>
      </c>
      <c r="Y95" t="s">
        <v>574</v>
      </c>
      <c r="Z95">
        <v>2050</v>
      </c>
      <c r="AA95">
        <v>3.2</v>
      </c>
      <c r="AB95">
        <v>13.2</v>
      </c>
      <c r="AC95">
        <v>36.7</v>
      </c>
      <c r="AD95">
        <v>4</v>
      </c>
      <c r="AE95">
        <v>7.5</v>
      </c>
      <c r="AF95">
        <v>13.4</v>
      </c>
      <c r="AG95">
        <v>15.1</v>
      </c>
    </row>
    <row r="96" ht="14.5" spans="9:33">
      <c r="I96" s="11" t="s">
        <v>572</v>
      </c>
      <c r="J96" t="s">
        <v>663</v>
      </c>
      <c r="K96" t="s">
        <v>574</v>
      </c>
      <c r="L96">
        <v>2030</v>
      </c>
      <c r="M96">
        <v>4.2</v>
      </c>
      <c r="N96">
        <v>21</v>
      </c>
      <c r="O96">
        <v>23.3</v>
      </c>
      <c r="P96">
        <v>20.9</v>
      </c>
      <c r="Q96">
        <v>67</v>
      </c>
      <c r="R96">
        <v>43.2</v>
      </c>
      <c r="S96">
        <v>17.2</v>
      </c>
      <c r="W96" s="11" t="s">
        <v>572</v>
      </c>
      <c r="X96" t="s">
        <v>663</v>
      </c>
      <c r="Y96" t="s">
        <v>574</v>
      </c>
      <c r="Z96">
        <v>2050</v>
      </c>
      <c r="AA96">
        <v>4.2</v>
      </c>
      <c r="AB96">
        <v>21</v>
      </c>
      <c r="AC96">
        <v>23.3</v>
      </c>
      <c r="AD96">
        <v>20.9</v>
      </c>
      <c r="AE96">
        <v>67</v>
      </c>
      <c r="AF96">
        <v>43.2</v>
      </c>
      <c r="AG96">
        <v>17.2</v>
      </c>
    </row>
    <row r="97" ht="14.5" spans="9:26">
      <c r="I97" s="11" t="s">
        <v>165</v>
      </c>
      <c r="J97" t="s">
        <v>165</v>
      </c>
      <c r="L97">
        <v>2030</v>
      </c>
      <c r="W97" s="11" t="s">
        <v>165</v>
      </c>
      <c r="X97" t="s">
        <v>165</v>
      </c>
      <c r="Z97">
        <v>2050</v>
      </c>
    </row>
    <row r="98" ht="14.5" spans="9:33">
      <c r="I98" s="11" t="s">
        <v>572</v>
      </c>
      <c r="J98" t="s">
        <v>664</v>
      </c>
      <c r="L98">
        <v>2030</v>
      </c>
      <c r="M98">
        <v>34.8484848484848</v>
      </c>
      <c r="N98">
        <v>53.030303030303</v>
      </c>
      <c r="O98">
        <v>51.5151515151515</v>
      </c>
      <c r="P98">
        <v>0</v>
      </c>
      <c r="Q98">
        <v>0</v>
      </c>
      <c r="R98">
        <v>0</v>
      </c>
      <c r="S98">
        <v>84.5454545454545</v>
      </c>
      <c r="W98" s="11" t="s">
        <v>572</v>
      </c>
      <c r="X98" t="s">
        <v>664</v>
      </c>
      <c r="Z98">
        <v>2050</v>
      </c>
      <c r="AA98">
        <v>34.8484848484848</v>
      </c>
      <c r="AB98">
        <v>53.030303030303</v>
      </c>
      <c r="AC98">
        <v>51.5151515151515</v>
      </c>
      <c r="AD98">
        <v>0</v>
      </c>
      <c r="AE98">
        <v>0</v>
      </c>
      <c r="AF98">
        <v>0</v>
      </c>
      <c r="AG98">
        <v>84.5454545454545</v>
      </c>
    </row>
    <row r="99" ht="14.5" spans="9:23">
      <c r="I99" s="11" t="s">
        <v>165</v>
      </c>
      <c r="J99"/>
      <c r="W99" s="11"/>
    </row>
    <row r="100" ht="14.5" spans="9:23">
      <c r="I100" s="11" t="s">
        <v>165</v>
      </c>
      <c r="J100"/>
      <c r="W100" s="11"/>
    </row>
    <row r="101" ht="14.5" spans="9:23">
      <c r="I101" s="11" t="s">
        <v>165</v>
      </c>
      <c r="J101"/>
      <c r="W101" s="11"/>
    </row>
    <row r="102" ht="14.5" spans="9:23">
      <c r="I102" s="11" t="s">
        <v>165</v>
      </c>
      <c r="J102"/>
      <c r="W102" s="11"/>
    </row>
    <row r="103" ht="14.5" spans="9:23">
      <c r="I103" s="11" t="s">
        <v>165</v>
      </c>
      <c r="J103"/>
      <c r="W103" s="11"/>
    </row>
    <row r="104" ht="14.5" spans="9:33">
      <c r="I104" s="11" t="s">
        <v>572</v>
      </c>
      <c r="J104" t="s">
        <v>665</v>
      </c>
      <c r="L104">
        <v>2030</v>
      </c>
      <c r="M104">
        <v>0.278009115684598</v>
      </c>
      <c r="N104">
        <v>0.872638931065896</v>
      </c>
      <c r="O104">
        <v>1.06024096385542</v>
      </c>
      <c r="P104">
        <v>0.145439434863911</v>
      </c>
      <c r="Q104">
        <v>0.0407292474786655</v>
      </c>
      <c r="R104">
        <v>0.450861808285455</v>
      </c>
      <c r="S104">
        <v>0.368619022031165</v>
      </c>
      <c r="W104" s="11" t="s">
        <v>572</v>
      </c>
      <c r="X104" t="s">
        <v>665</v>
      </c>
      <c r="Z104">
        <v>2050</v>
      </c>
      <c r="AA104">
        <v>0.278009115684598</v>
      </c>
      <c r="AB104">
        <v>0.872638931065896</v>
      </c>
      <c r="AC104">
        <v>1.06024096385542</v>
      </c>
      <c r="AD104">
        <v>0.145439434863911</v>
      </c>
      <c r="AE104">
        <v>0.0407292474786655</v>
      </c>
      <c r="AF104">
        <v>0.450861808285455</v>
      </c>
      <c r="AG104">
        <v>0.368619022031165</v>
      </c>
    </row>
    <row r="105" ht="14.5" spans="9:33">
      <c r="I105" s="11" t="s">
        <v>572</v>
      </c>
      <c r="J105" t="s">
        <v>666</v>
      </c>
      <c r="L105">
        <v>2030</v>
      </c>
      <c r="M105">
        <v>3.24533333333333</v>
      </c>
      <c r="N105">
        <v>9.59934037914415</v>
      </c>
      <c r="O105">
        <v>13.8794820964395</v>
      </c>
      <c r="P105">
        <v>0.968912613126834</v>
      </c>
      <c r="Q105">
        <v>1.57777366277226</v>
      </c>
      <c r="R105">
        <v>7.70736909044284</v>
      </c>
      <c r="S105">
        <v>7.24190576623392</v>
      </c>
      <c r="W105" s="11" t="s">
        <v>572</v>
      </c>
      <c r="X105" t="s">
        <v>666</v>
      </c>
      <c r="Z105">
        <v>2050</v>
      </c>
      <c r="AA105">
        <v>3.24533333333333</v>
      </c>
      <c r="AB105">
        <v>9.59934037914415</v>
      </c>
      <c r="AC105">
        <v>13.8794820964395</v>
      </c>
      <c r="AD105">
        <v>0.968912613126834</v>
      </c>
      <c r="AE105">
        <v>1.57777366277226</v>
      </c>
      <c r="AF105">
        <v>7.70736909044284</v>
      </c>
      <c r="AG105">
        <v>7.24190576623392</v>
      </c>
    </row>
    <row r="106" ht="14.5" spans="9:33">
      <c r="I106" s="11" t="s">
        <v>572</v>
      </c>
      <c r="J106" t="s">
        <v>667</v>
      </c>
      <c r="L106">
        <v>2030</v>
      </c>
      <c r="M106">
        <v>19.6474704090015</v>
      </c>
      <c r="N106">
        <v>58.8586698701717</v>
      </c>
      <c r="O106">
        <v>86.8823394179624</v>
      </c>
      <c r="P106">
        <v>7.46871500486207</v>
      </c>
      <c r="Q106">
        <v>6.83488781853325</v>
      </c>
      <c r="R106">
        <v>18.3329249591819</v>
      </c>
      <c r="S106">
        <v>29.0273635682738</v>
      </c>
      <c r="W106" s="11" t="s">
        <v>572</v>
      </c>
      <c r="X106" t="s">
        <v>667</v>
      </c>
      <c r="Z106">
        <v>2050</v>
      </c>
      <c r="AA106">
        <v>19.6474704090015</v>
      </c>
      <c r="AB106">
        <v>58.8586698701717</v>
      </c>
      <c r="AC106">
        <v>86.8823394179624</v>
      </c>
      <c r="AD106">
        <v>7.46871500486207</v>
      </c>
      <c r="AE106">
        <v>6.83488781853325</v>
      </c>
      <c r="AF106">
        <v>18.3329249591819</v>
      </c>
      <c r="AG106">
        <v>29.0273635682738</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2:J18"/>
  <sheetViews>
    <sheetView workbookViewId="0">
      <selection activeCell="H19" sqref="H19"/>
    </sheetView>
  </sheetViews>
  <sheetFormatPr defaultColWidth="8.72727272727273" defaultRowHeight="12.5"/>
  <sheetData>
    <row r="12" ht="14.5" spans="5:10">
      <c r="E12" s="1"/>
      <c r="F12" s="1"/>
      <c r="G12" s="1"/>
      <c r="H12" s="2" t="s">
        <v>0</v>
      </c>
      <c r="I12" s="1"/>
      <c r="J12" s="1"/>
    </row>
    <row r="13" ht="13.75" spans="5:10">
      <c r="E13" s="3"/>
      <c r="F13" s="3" t="s">
        <v>2</v>
      </c>
      <c r="G13" s="3" t="s">
        <v>3</v>
      </c>
      <c r="H13" s="4" t="s">
        <v>668</v>
      </c>
      <c r="I13" s="3" t="s">
        <v>4</v>
      </c>
      <c r="J13" s="6" t="s">
        <v>5</v>
      </c>
    </row>
    <row r="14" ht="14.5" spans="5:10">
      <c r="E14" s="1"/>
      <c r="F14" s="1" t="s">
        <v>385</v>
      </c>
      <c r="G14" s="5" t="s">
        <v>669</v>
      </c>
      <c r="H14" s="1" t="s">
        <v>670</v>
      </c>
      <c r="I14" s="1">
        <v>2020</v>
      </c>
      <c r="J14" s="1">
        <v>0.03</v>
      </c>
    </row>
    <row r="15" ht="14.5" spans="5:10">
      <c r="E15" s="1"/>
      <c r="F15" s="1" t="s">
        <v>385</v>
      </c>
      <c r="G15" s="1" t="s">
        <v>669</v>
      </c>
      <c r="H15" s="1" t="s">
        <v>670</v>
      </c>
      <c r="I15" s="1">
        <v>2030</v>
      </c>
      <c r="J15" s="1">
        <v>0.17</v>
      </c>
    </row>
    <row r="16" ht="14.5" spans="5:10">
      <c r="E16" s="1"/>
      <c r="F16" s="1" t="s">
        <v>385</v>
      </c>
      <c r="G16" s="1" t="s">
        <v>669</v>
      </c>
      <c r="H16" s="1" t="s">
        <v>670</v>
      </c>
      <c r="I16" s="1">
        <v>2050</v>
      </c>
      <c r="J16" s="1">
        <f>J15+0.015*20</f>
        <v>0.47</v>
      </c>
    </row>
    <row r="17" ht="14.5" spans="5:10">
      <c r="E17" s="1"/>
      <c r="F17" s="1" t="s">
        <v>385</v>
      </c>
      <c r="G17" s="1" t="s">
        <v>669</v>
      </c>
      <c r="H17" s="1" t="s">
        <v>670</v>
      </c>
      <c r="I17" s="1">
        <v>0</v>
      </c>
      <c r="J17" s="1">
        <v>15</v>
      </c>
    </row>
    <row r="18" ht="14.5" spans="5:10">
      <c r="E18" s="1"/>
      <c r="F18" s="1"/>
      <c r="G18" s="1"/>
      <c r="H18" s="1"/>
      <c r="I18" s="1"/>
      <c r="J18"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43"/>
    <col min="3" max="3" width="11.4545454545455" style="43" customWidth="1"/>
    <col min="4" max="4" width="10.7272727272727" style="43" customWidth="1"/>
    <col min="5" max="5" width="9.18181818181818" style="43"/>
    <col min="6" max="6" width="9.81818181818182" style="43" customWidth="1"/>
    <col min="7" max="7" width="9.18181818181818" style="43"/>
    <col min="8" max="8" width="12.8181818181818" style="43" customWidth="1"/>
    <col min="9" max="9" width="11.4545454545455" style="43" customWidth="1"/>
    <col min="10" max="10" width="9.18181818181818" style="43"/>
    <col min="11" max="11" width="15.1818181818182" style="43" customWidth="1"/>
    <col min="12" max="16384" width="9.18181818181818" style="43"/>
  </cols>
  <sheetData>
    <row r="1" spans="3:3">
      <c r="C1" s="43" t="s">
        <v>0</v>
      </c>
    </row>
    <row r="2" spans="3:8">
      <c r="C2" s="43" t="s">
        <v>157</v>
      </c>
      <c r="D2" s="43" t="s">
        <v>158</v>
      </c>
      <c r="E2" s="43" t="s">
        <v>159</v>
      </c>
      <c r="F2" s="43" t="s">
        <v>160</v>
      </c>
      <c r="G2" s="43" t="s">
        <v>161</v>
      </c>
      <c r="H2" s="43" t="s">
        <v>162</v>
      </c>
    </row>
    <row r="3" spans="3:8">
      <c r="C3" s="43" t="s">
        <v>163</v>
      </c>
      <c r="D3" s="43" t="s">
        <v>164</v>
      </c>
      <c r="E3" s="43" t="s">
        <v>165</v>
      </c>
      <c r="F3" s="43">
        <v>0</v>
      </c>
      <c r="G3" s="43">
        <v>2</v>
      </c>
      <c r="H3" s="43"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topLeftCell="B16" workbookViewId="0">
      <selection activeCell="H38" sqref="H38"/>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63" customWidth="1"/>
    <col min="38" max="50" width="9" style="63"/>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76"/>
      <c r="U1" s="77"/>
      <c r="V1" s="76"/>
      <c r="W1" s="76"/>
      <c r="X1" s="76"/>
      <c r="Y1" s="77"/>
      <c r="Z1" s="76"/>
    </row>
    <row r="2" spans="3:26">
      <c r="C2" s="9" t="s">
        <v>0</v>
      </c>
      <c r="T2" s="76"/>
      <c r="U2" s="77"/>
      <c r="V2" s="76"/>
      <c r="W2" s="76"/>
      <c r="X2" s="76"/>
      <c r="Y2" s="77"/>
      <c r="Z2" s="76"/>
    </row>
    <row r="3" ht="13" spans="2:26">
      <c r="B3" s="9"/>
      <c r="C3" s="9" t="s">
        <v>2</v>
      </c>
      <c r="D3" s="50" t="s">
        <v>3</v>
      </c>
      <c r="E3" s="9" t="s">
        <v>4</v>
      </c>
      <c r="F3" s="9" t="s">
        <v>168</v>
      </c>
      <c r="G3" s="9" t="s">
        <v>169</v>
      </c>
      <c r="H3" s="9" t="s">
        <v>170</v>
      </c>
      <c r="I3" s="9" t="s">
        <v>171</v>
      </c>
      <c r="J3" s="9" t="s">
        <v>172</v>
      </c>
      <c r="K3" s="9" t="s">
        <v>173</v>
      </c>
      <c r="L3" s="9" t="s">
        <v>174</v>
      </c>
      <c r="M3" s="9" t="s">
        <v>175</v>
      </c>
      <c r="T3" s="76"/>
      <c r="U3" s="77"/>
      <c r="V3" s="76"/>
      <c r="W3" s="76"/>
      <c r="X3" s="76"/>
      <c r="Y3" s="77"/>
      <c r="Z3" s="76"/>
    </row>
    <row r="4" spans="2:26">
      <c r="B4" s="51"/>
      <c r="C4" s="51" t="s">
        <v>166</v>
      </c>
      <c r="D4" s="64" t="s">
        <v>176</v>
      </c>
      <c r="E4" s="65" t="s">
        <v>177</v>
      </c>
      <c r="F4" s="66">
        <v>0.53</v>
      </c>
      <c r="G4" s="66">
        <v>0.53</v>
      </c>
      <c r="H4" s="66">
        <v>0.53</v>
      </c>
      <c r="I4" s="66">
        <v>0.53</v>
      </c>
      <c r="J4" s="66">
        <v>0.53</v>
      </c>
      <c r="K4" s="66">
        <v>0.53</v>
      </c>
      <c r="L4" s="66">
        <v>0.53</v>
      </c>
      <c r="M4" s="51" t="s">
        <v>178</v>
      </c>
      <c r="T4" s="76"/>
      <c r="U4" s="77"/>
      <c r="V4" s="76"/>
      <c r="W4" s="76"/>
      <c r="X4" s="76"/>
      <c r="Y4" s="77"/>
      <c r="Z4" s="76"/>
    </row>
    <row r="5" spans="1:14">
      <c r="A5" s="67"/>
      <c r="B5" s="67"/>
      <c r="C5" s="67"/>
      <c r="D5" s="68"/>
      <c r="E5" s="69"/>
      <c r="F5" s="70"/>
      <c r="G5" s="70"/>
      <c r="H5" s="70"/>
      <c r="I5" s="70"/>
      <c r="J5" s="70"/>
      <c r="K5" s="70"/>
      <c r="L5" s="70"/>
      <c r="M5" s="67"/>
      <c r="N5" s="67"/>
    </row>
    <row r="6" spans="1:14">
      <c r="A6" s="67"/>
      <c r="B6" s="67"/>
      <c r="C6" s="67"/>
      <c r="D6" s="68"/>
      <c r="E6" s="69"/>
      <c r="F6" s="71"/>
      <c r="G6" s="71"/>
      <c r="H6" s="71"/>
      <c r="I6" s="71"/>
      <c r="J6" s="71"/>
      <c r="K6" s="71"/>
      <c r="L6" s="71"/>
      <c r="M6" s="67"/>
      <c r="N6" s="67"/>
    </row>
    <row r="7" spans="1:29">
      <c r="A7" s="67"/>
      <c r="B7" s="67"/>
      <c r="C7" s="67"/>
      <c r="D7" s="68"/>
      <c r="E7" s="69"/>
      <c r="F7" s="71"/>
      <c r="G7" s="71"/>
      <c r="H7" s="71"/>
      <c r="I7" s="71"/>
      <c r="J7" s="71"/>
      <c r="K7" s="71"/>
      <c r="L7" s="71"/>
      <c r="M7" s="67"/>
      <c r="N7" s="67"/>
      <c r="P7" s="66" t="s">
        <v>179</v>
      </c>
      <c r="AC7" s="63" t="s">
        <v>180</v>
      </c>
    </row>
    <row r="8" spans="1:14">
      <c r="A8" s="67"/>
      <c r="B8" s="67"/>
      <c r="C8" s="67"/>
      <c r="D8" s="68"/>
      <c r="E8" s="69"/>
      <c r="F8" s="71"/>
      <c r="G8" s="71"/>
      <c r="H8" s="71"/>
      <c r="I8" s="71"/>
      <c r="J8" s="71"/>
      <c r="K8" s="71"/>
      <c r="L8" s="71"/>
      <c r="M8" s="67"/>
      <c r="N8" s="67"/>
    </row>
    <row r="9" spans="1:14">
      <c r="A9" s="67"/>
      <c r="B9" s="67"/>
      <c r="C9" s="67"/>
      <c r="D9" s="68"/>
      <c r="E9" s="69"/>
      <c r="F9" s="71"/>
      <c r="G9" s="71"/>
      <c r="H9" s="71"/>
      <c r="I9" s="71"/>
      <c r="J9" s="71"/>
      <c r="K9" s="71"/>
      <c r="L9" s="71"/>
      <c r="M9" s="67"/>
      <c r="N9" s="67"/>
    </row>
    <row r="10" spans="1:14">
      <c r="A10" s="67"/>
      <c r="B10" s="67"/>
      <c r="C10" s="67"/>
      <c r="D10" s="68"/>
      <c r="E10" s="69"/>
      <c r="F10" s="71"/>
      <c r="G10" s="71"/>
      <c r="H10" s="71"/>
      <c r="I10" s="71"/>
      <c r="J10" s="71"/>
      <c r="K10" s="71"/>
      <c r="L10" s="71"/>
      <c r="M10" s="67"/>
      <c r="N10" s="67"/>
    </row>
    <row r="11" spans="1:14">
      <c r="A11" s="67"/>
      <c r="B11" s="67"/>
      <c r="C11" s="67"/>
      <c r="D11" s="68"/>
      <c r="E11" s="69"/>
      <c r="F11" s="71"/>
      <c r="G11" s="71"/>
      <c r="H11" s="71"/>
      <c r="I11" s="71"/>
      <c r="J11" s="71"/>
      <c r="K11" s="71"/>
      <c r="L11" s="71"/>
      <c r="M11" s="67"/>
      <c r="N11" s="67"/>
    </row>
    <row r="12" spans="1:14">
      <c r="A12" s="67"/>
      <c r="B12" s="67"/>
      <c r="C12" s="67"/>
      <c r="D12" s="68"/>
      <c r="E12" s="69"/>
      <c r="F12" s="71"/>
      <c r="G12" s="71"/>
      <c r="H12" s="71"/>
      <c r="I12" s="71"/>
      <c r="J12" s="71"/>
      <c r="K12" s="71"/>
      <c r="L12" s="71"/>
      <c r="M12" s="67"/>
      <c r="N12" s="67"/>
    </row>
    <row r="13" spans="1:14">
      <c r="A13" s="67"/>
      <c r="B13" s="67"/>
      <c r="C13" s="67"/>
      <c r="D13" s="68"/>
      <c r="E13" s="69"/>
      <c r="F13" s="71"/>
      <c r="G13" s="71"/>
      <c r="H13" s="71"/>
      <c r="I13" s="71"/>
      <c r="J13" s="71"/>
      <c r="K13" s="71"/>
      <c r="L13" s="71"/>
      <c r="M13" s="67"/>
      <c r="N13" s="67"/>
    </row>
    <row r="14" spans="1:14">
      <c r="A14" s="67"/>
      <c r="B14" s="67"/>
      <c r="C14" s="67"/>
      <c r="D14" s="68"/>
      <c r="E14" s="69"/>
      <c r="F14" s="71"/>
      <c r="G14" s="71"/>
      <c r="H14" s="71"/>
      <c r="I14" s="71"/>
      <c r="J14" s="71"/>
      <c r="K14" s="71"/>
      <c r="L14" s="71"/>
      <c r="M14" s="67"/>
      <c r="N14" s="67"/>
    </row>
    <row r="15" spans="1:14">
      <c r="A15" s="67"/>
      <c r="B15" s="67"/>
      <c r="C15" s="67"/>
      <c r="D15" s="68"/>
      <c r="E15" s="69"/>
      <c r="F15" s="71"/>
      <c r="G15" s="71"/>
      <c r="H15" s="71"/>
      <c r="I15" s="71"/>
      <c r="J15" s="71"/>
      <c r="K15" s="71"/>
      <c r="L15" s="71"/>
      <c r="M15" s="67"/>
      <c r="N15" s="67"/>
    </row>
    <row r="16" ht="13" spans="1:14">
      <c r="A16" s="67"/>
      <c r="B16" s="68"/>
      <c r="C16" s="67"/>
      <c r="D16" s="72"/>
      <c r="E16" s="67"/>
      <c r="F16" s="71"/>
      <c r="G16" s="71"/>
      <c r="H16" s="71"/>
      <c r="I16" s="71"/>
      <c r="J16" s="71"/>
      <c r="K16" s="71"/>
      <c r="L16" s="71"/>
      <c r="M16" s="68"/>
      <c r="N16" s="67"/>
    </row>
    <row r="17" ht="13" spans="2:14">
      <c r="B17" s="62"/>
      <c r="C17" s="62"/>
      <c r="D17" s="73"/>
      <c r="E17" s="62"/>
      <c r="F17" s="62"/>
      <c r="G17" s="62"/>
      <c r="H17" s="62"/>
      <c r="I17" s="62"/>
      <c r="J17" s="62"/>
      <c r="K17" s="62"/>
      <c r="L17" s="62"/>
      <c r="M17" s="62"/>
      <c r="N17" s="62"/>
    </row>
    <row r="19" spans="2:12">
      <c r="B19" s="9" t="s">
        <v>0</v>
      </c>
      <c r="C19" s="9"/>
      <c r="D19" s="9"/>
      <c r="E19" s="9"/>
      <c r="F19" s="9"/>
      <c r="G19" s="9"/>
      <c r="H19" s="9"/>
      <c r="I19" s="9"/>
      <c r="J19" s="9"/>
      <c r="K19" s="9"/>
      <c r="L19" s="9"/>
    </row>
    <row r="20" ht="14.5" spans="2:13">
      <c r="B20" s="9" t="s">
        <v>1</v>
      </c>
      <c r="C20" s="9" t="s">
        <v>2</v>
      </c>
      <c r="D20" s="9" t="s">
        <v>3</v>
      </c>
      <c r="E20" s="9" t="s">
        <v>4</v>
      </c>
      <c r="F20" s="9" t="s">
        <v>181</v>
      </c>
      <c r="G20" s="74" t="s">
        <v>168</v>
      </c>
      <c r="H20" s="74" t="s">
        <v>169</v>
      </c>
      <c r="I20" s="74" t="s">
        <v>170</v>
      </c>
      <c r="J20" s="74" t="s">
        <v>171</v>
      </c>
      <c r="K20" s="74" t="s">
        <v>172</v>
      </c>
      <c r="L20" s="74" t="s">
        <v>173</v>
      </c>
      <c r="M20" s="74" t="s">
        <v>174</v>
      </c>
    </row>
    <row r="21" ht="14.5" spans="2:13">
      <c r="B21" s="9" t="s">
        <v>182</v>
      </c>
      <c r="C21" s="9" t="s">
        <v>166</v>
      </c>
      <c r="D21" s="64" t="s">
        <v>183</v>
      </c>
      <c r="E21" s="14" t="s">
        <v>177</v>
      </c>
      <c r="F21" s="9" t="s">
        <v>184</v>
      </c>
      <c r="G21" s="75">
        <v>0.57</v>
      </c>
      <c r="H21">
        <f t="shared" ref="H21:M21" si="0">G21</f>
        <v>0.57</v>
      </c>
      <c r="I21">
        <f t="shared" si="0"/>
        <v>0.57</v>
      </c>
      <c r="J21">
        <f t="shared" si="0"/>
        <v>0.57</v>
      </c>
      <c r="K21">
        <f t="shared" si="0"/>
        <v>0.57</v>
      </c>
      <c r="L21">
        <f t="shared" si="0"/>
        <v>0.57</v>
      </c>
      <c r="M21">
        <f t="shared" si="0"/>
        <v>0.57</v>
      </c>
    </row>
    <row r="22" ht="14.5" spans="2:13">
      <c r="B22" s="9" t="s">
        <v>185</v>
      </c>
      <c r="C22" s="9" t="s">
        <v>166</v>
      </c>
      <c r="D22" s="64" t="str">
        <f>D21</f>
        <v>AF</v>
      </c>
      <c r="E22" s="14" t="s">
        <v>177</v>
      </c>
      <c r="F22" s="9" t="s">
        <v>184</v>
      </c>
      <c r="G22" s="75">
        <v>0.62</v>
      </c>
      <c r="H22">
        <f t="shared" ref="H22:M22" si="1">G22</f>
        <v>0.62</v>
      </c>
      <c r="I22">
        <f t="shared" si="1"/>
        <v>0.62</v>
      </c>
      <c r="J22">
        <f t="shared" si="1"/>
        <v>0.62</v>
      </c>
      <c r="K22">
        <f t="shared" si="1"/>
        <v>0.62</v>
      </c>
      <c r="L22">
        <f t="shared" si="1"/>
        <v>0.62</v>
      </c>
      <c r="M22">
        <f t="shared" si="1"/>
        <v>0.62</v>
      </c>
    </row>
    <row r="23" ht="14.5" spans="2:13">
      <c r="B23" s="9" t="s">
        <v>186</v>
      </c>
      <c r="C23" s="9" t="s">
        <v>166</v>
      </c>
      <c r="D23" s="64" t="str">
        <f t="shared" ref="D23:D24" si="2">D22</f>
        <v>AF</v>
      </c>
      <c r="E23" s="14" t="s">
        <v>177</v>
      </c>
      <c r="F23" s="9" t="s">
        <v>184</v>
      </c>
      <c r="G23" s="75">
        <v>0.57</v>
      </c>
      <c r="H23">
        <f t="shared" ref="H23:M23" si="3">G23</f>
        <v>0.57</v>
      </c>
      <c r="I23">
        <f t="shared" si="3"/>
        <v>0.57</v>
      </c>
      <c r="J23">
        <f t="shared" si="3"/>
        <v>0.57</v>
      </c>
      <c r="K23">
        <f t="shared" si="3"/>
        <v>0.57</v>
      </c>
      <c r="L23">
        <f t="shared" si="3"/>
        <v>0.57</v>
      </c>
      <c r="M23">
        <f t="shared" si="3"/>
        <v>0.57</v>
      </c>
    </row>
    <row r="24" ht="14.5" spans="2:13">
      <c r="B24" s="9" t="s">
        <v>187</v>
      </c>
      <c r="C24" s="9" t="s">
        <v>166</v>
      </c>
      <c r="D24" s="64" t="str">
        <f t="shared" si="2"/>
        <v>AF</v>
      </c>
      <c r="E24" s="65" t="s">
        <v>177</v>
      </c>
      <c r="F24" s="51" t="s">
        <v>184</v>
      </c>
      <c r="G24" s="75">
        <v>0.57</v>
      </c>
      <c r="H24">
        <f t="shared" ref="H24:M24" si="4">G24</f>
        <v>0.57</v>
      </c>
      <c r="I24">
        <f t="shared" si="4"/>
        <v>0.57</v>
      </c>
      <c r="J24">
        <f t="shared" si="4"/>
        <v>0.57</v>
      </c>
      <c r="K24">
        <f t="shared" si="4"/>
        <v>0.57</v>
      </c>
      <c r="L24">
        <f t="shared" si="4"/>
        <v>0.57</v>
      </c>
      <c r="M24">
        <f t="shared" si="4"/>
        <v>0.57</v>
      </c>
    </row>
    <row r="25" spans="2:14">
      <c r="B25" s="67"/>
      <c r="C25" s="67"/>
      <c r="D25" s="68"/>
      <c r="E25" s="69"/>
      <c r="F25" s="67"/>
      <c r="G25" s="71"/>
      <c r="H25" s="67"/>
      <c r="I25" s="71"/>
      <c r="J25" s="71"/>
      <c r="K25" s="71"/>
      <c r="L25" s="71"/>
      <c r="M25" s="71"/>
      <c r="N25" s="67"/>
    </row>
    <row r="26" spans="2:14">
      <c r="B26" s="67"/>
      <c r="C26" s="67"/>
      <c r="D26" s="67"/>
      <c r="E26" s="67"/>
      <c r="F26" s="67"/>
      <c r="G26" s="67"/>
      <c r="H26" s="67"/>
      <c r="I26" s="67"/>
      <c r="J26" s="67"/>
      <c r="K26" s="67"/>
      <c r="L26" s="67"/>
      <c r="M26" s="67"/>
      <c r="N26" s="67"/>
    </row>
    <row r="27" spans="2:14">
      <c r="B27" s="67"/>
      <c r="C27" s="67"/>
      <c r="D27" s="67"/>
      <c r="E27" s="67"/>
      <c r="F27" s="67"/>
      <c r="G27" s="67"/>
      <c r="H27" s="67"/>
      <c r="I27" s="67"/>
      <c r="J27" s="67"/>
      <c r="K27" s="67"/>
      <c r="L27" s="67"/>
      <c r="M27" s="67"/>
      <c r="N27" s="67"/>
    </row>
    <row r="28" spans="2:14">
      <c r="B28" s="67"/>
      <c r="C28" s="67"/>
      <c r="D28" s="67"/>
      <c r="E28" s="67"/>
      <c r="F28" s="67"/>
      <c r="G28" s="67"/>
      <c r="H28" s="67"/>
      <c r="I28" s="67"/>
      <c r="J28" s="67"/>
      <c r="K28" s="67"/>
      <c r="L28" s="67"/>
      <c r="M28" s="67"/>
      <c r="N28" s="67"/>
    </row>
    <row r="29" spans="2:14">
      <c r="B29" s="67"/>
      <c r="C29" s="67"/>
      <c r="D29" s="67"/>
      <c r="E29" s="67"/>
      <c r="F29" s="67"/>
      <c r="G29" s="67"/>
      <c r="H29" s="67"/>
      <c r="I29" s="67"/>
      <c r="J29" s="67"/>
      <c r="K29" s="67"/>
      <c r="L29" s="67"/>
      <c r="M29" s="67"/>
      <c r="N29" s="67"/>
    </row>
    <row r="30" ht="14.5" spans="2:14">
      <c r="B30" s="67"/>
      <c r="C30" s="67"/>
      <c r="D30" s="67"/>
      <c r="E30" s="67"/>
      <c r="F30" s="67"/>
      <c r="G30" s="74">
        <v>0.456</v>
      </c>
      <c r="H30" s="75">
        <v>0.57</v>
      </c>
      <c r="I30" s="74">
        <v>0.513</v>
      </c>
      <c r="J30" s="74">
        <v>0.513</v>
      </c>
      <c r="K30" s="74">
        <v>0.399</v>
      </c>
      <c r="L30" s="74">
        <v>0.399</v>
      </c>
      <c r="M30" s="75">
        <v>0.57</v>
      </c>
      <c r="N30" s="67"/>
    </row>
    <row r="31" ht="14.5" spans="2:14">
      <c r="B31" s="67"/>
      <c r="C31" s="67"/>
      <c r="D31" s="68"/>
      <c r="E31" s="69"/>
      <c r="F31" s="67"/>
      <c r="G31" s="74">
        <v>0.496</v>
      </c>
      <c r="H31" s="75">
        <v>0.62</v>
      </c>
      <c r="I31" s="74">
        <v>0.558</v>
      </c>
      <c r="J31" s="74">
        <v>0.558</v>
      </c>
      <c r="K31" s="74">
        <v>0.434</v>
      </c>
      <c r="L31" s="74">
        <v>0.434</v>
      </c>
      <c r="M31" s="75">
        <v>0.62</v>
      </c>
      <c r="N31" s="67"/>
    </row>
    <row r="32" ht="14.5" spans="2:14">
      <c r="B32" s="67"/>
      <c r="C32" s="67"/>
      <c r="D32" s="68"/>
      <c r="E32" s="69"/>
      <c r="F32" s="67"/>
      <c r="G32" s="74">
        <v>0.456</v>
      </c>
      <c r="H32" s="75">
        <v>0.57</v>
      </c>
      <c r="I32" s="74">
        <v>0.513</v>
      </c>
      <c r="J32" s="74">
        <v>0.513</v>
      </c>
      <c r="K32" s="74">
        <v>0.399</v>
      </c>
      <c r="L32" s="74">
        <v>0.399</v>
      </c>
      <c r="M32" s="75">
        <v>0.57</v>
      </c>
      <c r="N32" s="67"/>
    </row>
    <row r="33" ht="14.5" spans="2:14">
      <c r="B33" s="68"/>
      <c r="C33" s="67"/>
      <c r="D33" s="67"/>
      <c r="E33" s="67"/>
      <c r="F33" s="67"/>
      <c r="G33" s="74">
        <v>0.456</v>
      </c>
      <c r="H33" s="75">
        <v>0.57</v>
      </c>
      <c r="I33" s="74">
        <v>0.513</v>
      </c>
      <c r="J33" s="74">
        <v>0.513</v>
      </c>
      <c r="K33" s="74">
        <v>0.399</v>
      </c>
      <c r="L33" s="74">
        <v>0.399</v>
      </c>
      <c r="M33" s="75">
        <v>0.57</v>
      </c>
      <c r="N33" s="67"/>
    </row>
    <row r="34" ht="13" spans="2:14">
      <c r="B34" s="67"/>
      <c r="C34" s="72"/>
      <c r="D34" s="67"/>
      <c r="E34" s="67"/>
      <c r="F34" s="67"/>
      <c r="G34" s="67"/>
      <c r="H34" s="67"/>
      <c r="I34" s="67"/>
      <c r="J34" s="67"/>
      <c r="K34" s="67"/>
      <c r="L34" s="67"/>
      <c r="M34" s="67"/>
      <c r="N34" s="67"/>
    </row>
    <row r="35" s="62" customFormat="1" spans="2:50">
      <c r="B35" s="67"/>
      <c r="C35" s="67"/>
      <c r="D35" s="67"/>
      <c r="E35" s="67"/>
      <c r="F35" s="67"/>
      <c r="G35" s="67"/>
      <c r="H35" s="67"/>
      <c r="I35" s="67"/>
      <c r="J35" s="67"/>
      <c r="K35" s="67"/>
      <c r="L35" s="67"/>
      <c r="M35" s="67"/>
      <c r="N35" s="67"/>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row>
    <row r="36" s="62" customFormat="1" spans="2:50">
      <c r="B36" s="67"/>
      <c r="C36" s="67"/>
      <c r="D36" s="67"/>
      <c r="E36" s="67"/>
      <c r="F36" s="67"/>
      <c r="G36" s="67"/>
      <c r="H36" s="67"/>
      <c r="I36" s="67"/>
      <c r="J36" s="67"/>
      <c r="K36" s="67"/>
      <c r="L36" s="67"/>
      <c r="M36" s="67"/>
      <c r="N36" s="67"/>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row>
    <row r="37" s="62" customFormat="1" spans="2:50">
      <c r="B37" s="67"/>
      <c r="C37" s="67"/>
      <c r="D37" s="67"/>
      <c r="E37" s="67"/>
      <c r="F37" s="67"/>
      <c r="G37" s="67"/>
      <c r="H37" s="67"/>
      <c r="I37" s="67"/>
      <c r="J37" s="67"/>
      <c r="K37" s="67"/>
      <c r="L37" s="67"/>
      <c r="M37" s="67"/>
      <c r="N37" s="67"/>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row>
    <row r="38" s="62" customFormat="1" spans="15:50">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row>
    <row r="39" s="62" customFormat="1" spans="15:50">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row>
    <row r="40" s="62" customFormat="1" spans="15:50">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row>
    <row r="41" s="62" customFormat="1" spans="15:50">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row>
    <row r="42" s="62" customFormat="1" spans="15:50">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row>
    <row r="43" s="62" customFormat="1" spans="15:50">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row>
    <row r="44" s="62" customFormat="1" spans="15:50">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row>
    <row r="45" s="62" customFormat="1" spans="15:50">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row>
    <row r="46" s="62" customFormat="1" spans="15:50">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row>
    <row r="47" s="62" customFormat="1" spans="15:50">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row>
    <row r="48" s="62" customFormat="1" spans="15:50">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row>
    <row r="49" s="62" customFormat="1" spans="15:50">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row>
    <row r="50" s="62" customFormat="1" spans="15:50">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row>
    <row r="51" s="62" customFormat="1" spans="15:50">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row>
    <row r="52" s="62" customFormat="1" spans="15:50">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row>
    <row r="53" s="62" customFormat="1" spans="15:50">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row>
    <row r="54" s="62" customFormat="1" spans="15:50">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row>
    <row r="55" s="62" customFormat="1" spans="15:50">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row>
    <row r="56" s="62" customFormat="1" spans="15:50">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row>
    <row r="57" s="62" customFormat="1" spans="15:50">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row>
    <row r="58" s="62" customFormat="1" spans="15:50">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row>
    <row r="59" s="62" customFormat="1" spans="15:50">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row>
    <row r="60" s="62" customFormat="1" spans="15:50">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row>
    <row r="61" s="62" customFormat="1" spans="15:50">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row>
    <row r="62" s="62" customFormat="1" spans="15:50">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row>
    <row r="63" s="62" customFormat="1" spans="15:50">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row>
    <row r="64" s="62" customFormat="1" spans="15:50">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row>
    <row r="65" s="62" customFormat="1" spans="15:50">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row>
    <row r="66" s="62" customFormat="1" spans="15:50">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row>
    <row r="67" s="62" customFormat="1" spans="15:50">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row>
    <row r="68" s="62" customFormat="1" spans="15:50">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row>
    <row r="69" s="62" customFormat="1" spans="15:50">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row>
    <row r="70" s="62" customFormat="1" spans="15:50">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row>
    <row r="71" s="62" customFormat="1" spans="15:50">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row>
    <row r="72" s="62" customFormat="1" spans="15:50">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row>
    <row r="73" s="62" customFormat="1" spans="2:50">
      <c r="B73" s="67"/>
      <c r="C73" s="67"/>
      <c r="D73" s="67"/>
      <c r="E73" s="67"/>
      <c r="F73" s="67"/>
      <c r="G73" s="67"/>
      <c r="H73" s="67"/>
      <c r="I73" s="67"/>
      <c r="J73" s="67"/>
      <c r="K73" s="67"/>
      <c r="L73" s="67"/>
      <c r="M73" s="67"/>
      <c r="N73" s="67"/>
      <c r="O73" s="21"/>
      <c r="P73" s="21"/>
      <c r="Q73" s="21"/>
      <c r="R73" s="21"/>
      <c r="S73" s="21"/>
      <c r="T73" s="21"/>
      <c r="U73" s="21"/>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row>
    <row r="74" s="62" customFormat="1" spans="2:50">
      <c r="B74" s="67"/>
      <c r="C74" s="67"/>
      <c r="D74" s="67"/>
      <c r="E74" s="67"/>
      <c r="F74" s="67"/>
      <c r="G74" s="67"/>
      <c r="H74" s="67"/>
      <c r="I74" s="67"/>
      <c r="J74" s="67"/>
      <c r="K74" s="67"/>
      <c r="L74" s="67"/>
      <c r="M74" s="67"/>
      <c r="N74" s="67"/>
      <c r="O74" s="21"/>
      <c r="P74" s="21"/>
      <c r="Q74" s="21"/>
      <c r="R74" s="21"/>
      <c r="S74" s="21"/>
      <c r="T74" s="21"/>
      <c r="U74" s="21"/>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row>
    <row r="75" s="62" customFormat="1" spans="2:50">
      <c r="B75" s="67"/>
      <c r="C75" s="67"/>
      <c r="D75" s="67"/>
      <c r="E75" s="67"/>
      <c r="F75" s="67"/>
      <c r="G75" s="67"/>
      <c r="H75" s="67"/>
      <c r="I75" s="67"/>
      <c r="J75" s="67"/>
      <c r="K75" s="67"/>
      <c r="L75" s="67"/>
      <c r="M75" s="67"/>
      <c r="N75" s="67"/>
      <c r="O75" s="21"/>
      <c r="P75" s="21"/>
      <c r="Q75" s="21"/>
      <c r="R75" s="21"/>
      <c r="S75" s="21"/>
      <c r="T75" s="21"/>
      <c r="U75" s="21"/>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row>
    <row r="76" s="62" customFormat="1" spans="2:50">
      <c r="B76" s="67"/>
      <c r="C76" s="67"/>
      <c r="D76" s="67"/>
      <c r="E76" s="67"/>
      <c r="F76" s="67"/>
      <c r="G76" s="67"/>
      <c r="H76" s="67"/>
      <c r="I76" s="67"/>
      <c r="J76" s="67"/>
      <c r="K76" s="67"/>
      <c r="L76" s="67"/>
      <c r="M76" s="67"/>
      <c r="N76" s="67"/>
      <c r="O76" s="21"/>
      <c r="P76" s="21"/>
      <c r="Q76" s="21"/>
      <c r="R76" s="21"/>
      <c r="S76" s="21"/>
      <c r="T76" s="21"/>
      <c r="U76" s="21"/>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row>
    <row r="77" s="62" customFormat="1" spans="2:50">
      <c r="B77" s="67"/>
      <c r="C77" s="67"/>
      <c r="D77" s="67"/>
      <c r="E77" s="67"/>
      <c r="F77" s="67"/>
      <c r="G77" s="67"/>
      <c r="H77" s="67"/>
      <c r="I77" s="67"/>
      <c r="J77" s="67"/>
      <c r="K77" s="67"/>
      <c r="L77" s="67"/>
      <c r="M77" s="67"/>
      <c r="N77" s="67"/>
      <c r="O77" s="21"/>
      <c r="P77" s="21"/>
      <c r="Q77" s="21"/>
      <c r="R77" s="21"/>
      <c r="S77" s="21"/>
      <c r="T77" s="21"/>
      <c r="U77" s="21"/>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row>
    <row r="78" s="62" customFormat="1" spans="2:50">
      <c r="B78" s="67"/>
      <c r="C78" s="67"/>
      <c r="D78" s="67"/>
      <c r="E78" s="67"/>
      <c r="F78" s="67"/>
      <c r="G78" s="67"/>
      <c r="H78" s="67"/>
      <c r="I78" s="67"/>
      <c r="J78" s="67"/>
      <c r="K78" s="67"/>
      <c r="L78" s="67"/>
      <c r="M78" s="67"/>
      <c r="N78" s="67"/>
      <c r="O78" s="21"/>
      <c r="P78" s="21"/>
      <c r="Q78" s="21"/>
      <c r="R78" s="21"/>
      <c r="S78" s="21"/>
      <c r="T78" s="21"/>
      <c r="U78" s="21"/>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row>
    <row r="79" s="62" customFormat="1" spans="2:50">
      <c r="B79" s="67"/>
      <c r="C79" s="67"/>
      <c r="D79" s="67"/>
      <c r="E79" s="67"/>
      <c r="F79" s="67"/>
      <c r="G79" s="67"/>
      <c r="H79" s="67"/>
      <c r="I79" s="67"/>
      <c r="J79" s="67"/>
      <c r="K79" s="67"/>
      <c r="L79" s="67"/>
      <c r="M79" s="67"/>
      <c r="N79" s="67"/>
      <c r="O79" s="21"/>
      <c r="P79" s="21"/>
      <c r="Q79" s="21"/>
      <c r="R79" s="21"/>
      <c r="S79" s="21"/>
      <c r="T79" s="21"/>
      <c r="U79" s="21"/>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row>
    <row r="80" s="62" customFormat="1" spans="2:50">
      <c r="B80" s="67"/>
      <c r="C80" s="67"/>
      <c r="D80" s="67"/>
      <c r="E80" s="67"/>
      <c r="F80" s="67"/>
      <c r="G80" s="67"/>
      <c r="H80" s="67"/>
      <c r="I80" s="67"/>
      <c r="J80" s="67"/>
      <c r="K80" s="67"/>
      <c r="L80" s="67"/>
      <c r="M80" s="67"/>
      <c r="N80" s="67"/>
      <c r="O80" s="21"/>
      <c r="P80" s="21"/>
      <c r="Q80" s="21"/>
      <c r="R80" s="21"/>
      <c r="S80" s="21"/>
      <c r="T80" s="21"/>
      <c r="U80" s="21"/>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row>
    <row r="81" s="62" customFormat="1" ht="13" spans="2:50">
      <c r="B81" s="67"/>
      <c r="C81" s="67"/>
      <c r="D81" s="72"/>
      <c r="E81" s="67"/>
      <c r="F81" s="67"/>
      <c r="G81" s="67"/>
      <c r="H81" s="67"/>
      <c r="I81" s="67"/>
      <c r="J81" s="67"/>
      <c r="K81" s="67"/>
      <c r="L81" s="67"/>
      <c r="M81" s="67"/>
      <c r="N81" s="67"/>
      <c r="O81" s="21"/>
      <c r="P81" s="21"/>
      <c r="Q81" s="21"/>
      <c r="R81" s="21"/>
      <c r="S81" s="21"/>
      <c r="T81" s="21"/>
      <c r="U81" s="21"/>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row>
    <row r="82" s="62" customFormat="1" ht="13" spans="2:50">
      <c r="B82" s="67"/>
      <c r="C82" s="67"/>
      <c r="D82" s="72"/>
      <c r="E82" s="69"/>
      <c r="F82" s="69"/>
      <c r="G82" s="78"/>
      <c r="H82" s="78"/>
      <c r="I82" s="78"/>
      <c r="J82" s="78"/>
      <c r="K82" s="78"/>
      <c r="L82" s="78"/>
      <c r="M82" s="78"/>
      <c r="N82" s="67"/>
      <c r="O82" s="21"/>
      <c r="P82" s="21"/>
      <c r="Q82" s="21"/>
      <c r="R82" s="21"/>
      <c r="S82" s="21"/>
      <c r="T82" s="21"/>
      <c r="U82" s="21"/>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row>
    <row r="83" s="62" customFormat="1" ht="13" spans="2:50">
      <c r="B83" s="67"/>
      <c r="C83" s="67"/>
      <c r="D83" s="72"/>
      <c r="E83" s="67"/>
      <c r="F83" s="67"/>
      <c r="G83" s="67"/>
      <c r="H83" s="67"/>
      <c r="I83" s="67"/>
      <c r="J83" s="67"/>
      <c r="K83" s="67"/>
      <c r="L83" s="67"/>
      <c r="M83" s="67"/>
      <c r="N83" s="68"/>
      <c r="O83" s="21"/>
      <c r="P83" s="21"/>
      <c r="Q83" s="21"/>
      <c r="R83" s="21"/>
      <c r="S83" s="21"/>
      <c r="T83" s="21"/>
      <c r="U83" s="21"/>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row>
    <row r="84" s="62" customFormat="1" spans="2:50">
      <c r="B84" s="67"/>
      <c r="C84" s="67"/>
      <c r="D84" s="68"/>
      <c r="E84" s="67"/>
      <c r="F84" s="67"/>
      <c r="G84" s="67"/>
      <c r="H84" s="67"/>
      <c r="I84" s="67"/>
      <c r="J84" s="67"/>
      <c r="K84" s="67"/>
      <c r="L84" s="67"/>
      <c r="M84" s="67"/>
      <c r="N84" s="67"/>
      <c r="O84" s="21"/>
      <c r="P84" s="21"/>
      <c r="Q84" s="21"/>
      <c r="R84" s="21"/>
      <c r="S84" s="21"/>
      <c r="T84" s="21"/>
      <c r="U84" s="21"/>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row>
    <row r="85" s="62" customFormat="1" spans="2:50">
      <c r="B85" s="67"/>
      <c r="C85" s="67"/>
      <c r="D85" s="68"/>
      <c r="E85" s="67"/>
      <c r="F85" s="67"/>
      <c r="G85" s="67"/>
      <c r="H85" s="67"/>
      <c r="I85" s="67"/>
      <c r="J85" s="67"/>
      <c r="K85" s="67"/>
      <c r="L85" s="67"/>
      <c r="M85" s="67"/>
      <c r="N85" s="67"/>
      <c r="O85" s="70"/>
      <c r="P85" s="21"/>
      <c r="Q85" s="21"/>
      <c r="R85" s="21"/>
      <c r="S85" s="21"/>
      <c r="T85" s="21"/>
      <c r="U85" s="21"/>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row>
    <row r="86" s="62" customFormat="1" spans="2:50">
      <c r="B86" s="67"/>
      <c r="C86" s="67"/>
      <c r="D86" s="68"/>
      <c r="E86" s="67"/>
      <c r="F86" s="67"/>
      <c r="G86" s="67"/>
      <c r="H86" s="67"/>
      <c r="I86" s="67"/>
      <c r="J86" s="67"/>
      <c r="K86" s="67"/>
      <c r="L86" s="67"/>
      <c r="M86" s="67"/>
      <c r="N86" s="67"/>
      <c r="O86" s="70"/>
      <c r="P86" s="21"/>
      <c r="Q86" s="21"/>
      <c r="R86" s="21"/>
      <c r="S86" s="21"/>
      <c r="T86" s="21"/>
      <c r="U86" s="21"/>
      <c r="V86" s="63"/>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row>
    <row r="87" s="62" customFormat="1" spans="2:50">
      <c r="B87" s="67"/>
      <c r="C87" s="67"/>
      <c r="D87" s="67"/>
      <c r="E87" s="67"/>
      <c r="F87" s="67"/>
      <c r="G87" s="67"/>
      <c r="H87" s="67"/>
      <c r="I87" s="67"/>
      <c r="J87" s="67"/>
      <c r="K87" s="67"/>
      <c r="L87" s="67"/>
      <c r="M87" s="67"/>
      <c r="N87" s="67"/>
      <c r="O87" s="21"/>
      <c r="P87" s="21"/>
      <c r="Q87" s="21"/>
      <c r="R87" s="21"/>
      <c r="S87" s="21"/>
      <c r="T87" s="21"/>
      <c r="U87" s="21"/>
      <c r="V87" s="63"/>
      <c r="W87" s="6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row>
    <row r="88" s="62" customFormat="1" spans="2:50">
      <c r="B88" s="67"/>
      <c r="C88" s="67"/>
      <c r="D88" s="67"/>
      <c r="E88" s="67"/>
      <c r="F88" s="67"/>
      <c r="G88" s="67"/>
      <c r="H88" s="67"/>
      <c r="I88" s="67"/>
      <c r="J88" s="67"/>
      <c r="K88" s="67"/>
      <c r="L88" s="67"/>
      <c r="M88" s="67"/>
      <c r="N88" s="67"/>
      <c r="O88" s="21"/>
      <c r="P88" s="21"/>
      <c r="Q88" s="21"/>
      <c r="R88" s="21"/>
      <c r="S88" s="21"/>
      <c r="T88" s="21"/>
      <c r="U88" s="21"/>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row>
    <row r="89" s="62" customFormat="1" spans="2:50">
      <c r="B89" s="67"/>
      <c r="C89" s="67"/>
      <c r="D89" s="67"/>
      <c r="E89" s="67"/>
      <c r="F89" s="67"/>
      <c r="G89" s="67"/>
      <c r="H89" s="67"/>
      <c r="I89" s="67"/>
      <c r="J89" s="67"/>
      <c r="K89" s="67"/>
      <c r="L89" s="67"/>
      <c r="M89" s="67"/>
      <c r="N89" s="67"/>
      <c r="O89" s="21"/>
      <c r="P89" s="21"/>
      <c r="Q89" s="21"/>
      <c r="R89" s="21"/>
      <c r="S89" s="21"/>
      <c r="T89" s="21"/>
      <c r="U89" s="21"/>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row>
    <row r="90" spans="2:21">
      <c r="B90" s="19"/>
      <c r="C90" s="19"/>
      <c r="D90" s="19"/>
      <c r="E90" s="19"/>
      <c r="F90" s="19"/>
      <c r="G90" s="19"/>
      <c r="H90" s="19"/>
      <c r="I90" s="19"/>
      <c r="J90" s="19"/>
      <c r="K90" s="19"/>
      <c r="L90" s="19"/>
      <c r="M90" s="19"/>
      <c r="N90" s="19"/>
      <c r="O90" s="21"/>
      <c r="P90" s="21"/>
      <c r="Q90" s="21"/>
      <c r="R90" s="21"/>
      <c r="S90" s="21"/>
      <c r="T90" s="21"/>
      <c r="U90" s="21"/>
    </row>
    <row r="91" spans="2:21">
      <c r="B91" s="19"/>
      <c r="C91" s="19"/>
      <c r="D91" s="19"/>
      <c r="E91" s="19"/>
      <c r="F91" s="19"/>
      <c r="G91" s="19"/>
      <c r="H91" s="19"/>
      <c r="I91" s="19"/>
      <c r="J91" s="19"/>
      <c r="K91" s="19"/>
      <c r="L91" s="19"/>
      <c r="M91" s="19"/>
      <c r="N91" s="19"/>
      <c r="O91" s="21"/>
      <c r="P91" s="21"/>
      <c r="Q91" s="21"/>
      <c r="R91" s="21"/>
      <c r="S91" s="21"/>
      <c r="T91" s="21"/>
      <c r="U91" s="21"/>
    </row>
    <row r="92" spans="2:21">
      <c r="B92" s="19"/>
      <c r="C92" s="19"/>
      <c r="D92" s="19"/>
      <c r="E92" s="19"/>
      <c r="F92" s="19"/>
      <c r="G92" s="19"/>
      <c r="H92" s="19"/>
      <c r="I92" s="19"/>
      <c r="J92" s="19"/>
      <c r="K92" s="19"/>
      <c r="L92" s="19"/>
      <c r="M92" s="19"/>
      <c r="N92" s="19"/>
      <c r="O92" s="21"/>
      <c r="P92" s="21"/>
      <c r="Q92" s="21"/>
      <c r="R92" s="21"/>
      <c r="S92" s="21"/>
      <c r="T92" s="21"/>
      <c r="U92" s="21"/>
    </row>
    <row r="93" spans="2:21">
      <c r="B93" s="19"/>
      <c r="C93" s="19"/>
      <c r="D93" s="19"/>
      <c r="E93" s="19"/>
      <c r="F93" s="19"/>
      <c r="G93" s="19"/>
      <c r="H93" s="19"/>
      <c r="I93" s="19"/>
      <c r="J93" s="19"/>
      <c r="K93" s="19"/>
      <c r="L93" s="19"/>
      <c r="M93" s="19"/>
      <c r="N93" s="19"/>
      <c r="O93" s="21"/>
      <c r="P93" s="21"/>
      <c r="Q93" s="21"/>
      <c r="R93" s="21"/>
      <c r="S93" s="21"/>
      <c r="T93" s="21"/>
      <c r="U93" s="21"/>
    </row>
    <row r="94" spans="2:21">
      <c r="B94" s="19"/>
      <c r="C94" s="19"/>
      <c r="D94" s="19"/>
      <c r="E94" s="19"/>
      <c r="F94" s="19"/>
      <c r="G94" s="19"/>
      <c r="H94" s="19"/>
      <c r="I94" s="19"/>
      <c r="J94" s="19"/>
      <c r="K94" s="19"/>
      <c r="L94" s="19"/>
      <c r="M94" s="19"/>
      <c r="N94" s="19"/>
      <c r="O94" s="21"/>
      <c r="P94" s="21"/>
      <c r="Q94" s="21"/>
      <c r="R94" s="21"/>
      <c r="S94" s="21"/>
      <c r="T94" s="21"/>
      <c r="U94" s="21"/>
    </row>
    <row r="95" spans="2:21">
      <c r="B95" s="19"/>
      <c r="C95" s="19"/>
      <c r="D95" s="19"/>
      <c r="E95" s="19"/>
      <c r="F95" s="19"/>
      <c r="G95" s="19"/>
      <c r="H95" s="19"/>
      <c r="I95" s="19"/>
      <c r="J95" s="19"/>
      <c r="K95" s="19"/>
      <c r="L95" s="19"/>
      <c r="M95" s="19"/>
      <c r="N95" s="19"/>
      <c r="O95" s="21"/>
      <c r="P95" s="21"/>
      <c r="Q95" s="21"/>
      <c r="R95" s="21"/>
      <c r="S95" s="21"/>
      <c r="T95" s="21"/>
      <c r="U95" s="21"/>
    </row>
    <row r="96" spans="2:21">
      <c r="B96" s="19"/>
      <c r="C96" s="19"/>
      <c r="D96" s="19"/>
      <c r="E96" s="19"/>
      <c r="F96" s="19"/>
      <c r="G96" s="19"/>
      <c r="H96" s="19"/>
      <c r="I96" s="19"/>
      <c r="J96" s="19"/>
      <c r="K96" s="19"/>
      <c r="L96" s="19"/>
      <c r="M96" s="19"/>
      <c r="N96" s="19"/>
      <c r="O96" s="21"/>
      <c r="P96" s="21"/>
      <c r="Q96" s="21"/>
      <c r="R96" s="21"/>
      <c r="S96" s="21"/>
      <c r="T96" s="21"/>
      <c r="U96" s="21"/>
    </row>
    <row r="97" spans="2:21">
      <c r="B97" s="19"/>
      <c r="C97" s="19"/>
      <c r="D97" s="19"/>
      <c r="E97" s="19"/>
      <c r="F97" s="19"/>
      <c r="G97" s="19"/>
      <c r="H97" s="19"/>
      <c r="I97" s="19"/>
      <c r="J97" s="19"/>
      <c r="K97" s="19"/>
      <c r="L97" s="19"/>
      <c r="M97" s="19"/>
      <c r="N97" s="19"/>
      <c r="O97" s="21"/>
      <c r="P97" s="21"/>
      <c r="Q97" s="21"/>
      <c r="R97" s="21"/>
      <c r="S97" s="21"/>
      <c r="T97" s="21"/>
      <c r="U97" s="21"/>
    </row>
    <row r="98" spans="2:21">
      <c r="B98" s="19"/>
      <c r="C98" s="19"/>
      <c r="D98" s="19"/>
      <c r="E98" s="19"/>
      <c r="F98" s="19"/>
      <c r="G98" s="19"/>
      <c r="H98" s="19"/>
      <c r="I98" s="19"/>
      <c r="J98" s="19"/>
      <c r="K98" s="19"/>
      <c r="L98" s="19"/>
      <c r="M98" s="19"/>
      <c r="N98" s="19"/>
      <c r="O98" s="21"/>
      <c r="P98" s="21"/>
      <c r="Q98" s="21"/>
      <c r="R98" s="21"/>
      <c r="S98" s="21"/>
      <c r="T98" s="21"/>
      <c r="U98" s="21"/>
    </row>
    <row r="99" spans="2:21">
      <c r="B99" s="19"/>
      <c r="C99" s="19"/>
      <c r="D99" s="19"/>
      <c r="E99" s="19"/>
      <c r="F99" s="19"/>
      <c r="G99" s="19"/>
      <c r="H99" s="19"/>
      <c r="I99" s="19"/>
      <c r="J99" s="19"/>
      <c r="K99" s="19"/>
      <c r="L99" s="19"/>
      <c r="M99" s="19"/>
      <c r="N99" s="19"/>
      <c r="O99" s="21"/>
      <c r="P99" s="21"/>
      <c r="Q99" s="21"/>
      <c r="R99" s="21"/>
      <c r="S99" s="21"/>
      <c r="T99" s="21"/>
      <c r="U99" s="21"/>
    </row>
    <row r="100" spans="2:21">
      <c r="B100" s="19"/>
      <c r="C100" s="19"/>
      <c r="D100" s="19"/>
      <c r="E100" s="19"/>
      <c r="F100" s="19"/>
      <c r="G100" s="19"/>
      <c r="H100" s="19"/>
      <c r="I100" s="19"/>
      <c r="J100" s="19"/>
      <c r="K100" s="19"/>
      <c r="L100" s="19"/>
      <c r="M100" s="19"/>
      <c r="N100" s="19"/>
      <c r="O100" s="21"/>
      <c r="P100" s="21"/>
      <c r="Q100" s="21"/>
      <c r="R100" s="21"/>
      <c r="S100" s="21"/>
      <c r="T100" s="21"/>
      <c r="U100" s="21"/>
    </row>
    <row r="101" spans="2:21">
      <c r="B101" s="19"/>
      <c r="C101" s="19"/>
      <c r="D101" s="19"/>
      <c r="E101" s="19"/>
      <c r="F101" s="19"/>
      <c r="G101" s="19"/>
      <c r="H101" s="19"/>
      <c r="I101" s="19"/>
      <c r="J101" s="19"/>
      <c r="K101" s="19"/>
      <c r="L101" s="19"/>
      <c r="M101" s="19"/>
      <c r="N101" s="19"/>
      <c r="O101" s="21"/>
      <c r="P101" s="21"/>
      <c r="Q101" s="21"/>
      <c r="R101" s="21"/>
      <c r="S101" s="21"/>
      <c r="T101" s="21"/>
      <c r="U101" s="21"/>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topLeftCell="C28" workbookViewId="0">
      <selection activeCell="O54" sqref="O5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43"/>
      <c r="M1" s="43" t="s">
        <v>188</v>
      </c>
      <c r="P1" s="43" t="s">
        <v>189</v>
      </c>
    </row>
    <row r="2" spans="3:3">
      <c r="C2" s="43" t="s">
        <v>190</v>
      </c>
    </row>
    <row r="3" ht="13" spans="1:1">
      <c r="A3" s="46" t="s">
        <v>191</v>
      </c>
    </row>
    <row r="6" spans="42:42">
      <c r="AP6">
        <f>1.53*31.54*0.36*0.36</f>
        <v>6.25400352</v>
      </c>
    </row>
    <row r="11" spans="14:14">
      <c r="N11">
        <f>17.95*1.52*31.54</f>
        <v>860.53736</v>
      </c>
    </row>
    <row r="14" ht="14.5" spans="5:7">
      <c r="E14" s="47"/>
      <c r="F14" s="24"/>
      <c r="G14" s="24"/>
    </row>
    <row r="15" ht="14.5" spans="5:6">
      <c r="E15" s="47"/>
      <c r="F15" s="24"/>
    </row>
    <row r="16" ht="14.5" spans="1:7">
      <c r="A16" s="46" t="s">
        <v>192</v>
      </c>
      <c r="B16" t="s">
        <v>193</v>
      </c>
      <c r="G16" s="48" t="s">
        <v>194</v>
      </c>
    </row>
    <row r="19" spans="1:9">
      <c r="A19" t="s">
        <v>195</v>
      </c>
      <c r="B19" t="s">
        <v>196</v>
      </c>
      <c r="C19" s="27" t="s">
        <v>197</v>
      </c>
      <c r="D19" s="27"/>
      <c r="E19" s="27"/>
      <c r="F19" s="27"/>
      <c r="G19" s="27"/>
      <c r="H19" s="27"/>
      <c r="I19" s="27"/>
    </row>
    <row r="20" ht="13" spans="3:9">
      <c r="C20" t="s">
        <v>168</v>
      </c>
      <c r="D20" s="43" t="s">
        <v>169</v>
      </c>
      <c r="E20" s="46" t="s">
        <v>170</v>
      </c>
      <c r="F20" t="s">
        <v>171</v>
      </c>
      <c r="G20" t="s">
        <v>172</v>
      </c>
      <c r="H20" s="46" t="s">
        <v>173</v>
      </c>
      <c r="I20" s="46" t="s">
        <v>174</v>
      </c>
    </row>
    <row r="21" ht="13" spans="1:9">
      <c r="A21" t="s">
        <v>198</v>
      </c>
      <c r="B21" t="s">
        <v>199</v>
      </c>
      <c r="C21" t="s">
        <v>200</v>
      </c>
      <c r="D21" s="43" t="str">
        <f>E21</f>
        <v>13PM-20PM</v>
      </c>
      <c r="E21" s="46" t="s">
        <v>201</v>
      </c>
      <c r="F21" t="s">
        <v>202</v>
      </c>
      <c r="G21" t="str">
        <f>H21</f>
        <v>16PM-23PM</v>
      </c>
      <c r="H21" s="46" t="s">
        <v>203</v>
      </c>
      <c r="I21" s="46" t="str">
        <f>H21</f>
        <v>16PM-23PM</v>
      </c>
    </row>
    <row r="22" ht="13" spans="1:9">
      <c r="A22" t="s">
        <v>204</v>
      </c>
      <c r="B22" t="s">
        <v>205</v>
      </c>
      <c r="C22" t="s">
        <v>206</v>
      </c>
      <c r="D22" s="43" t="str">
        <f>E22</f>
        <v>0AM-9AM</v>
      </c>
      <c r="E22" s="46" t="s">
        <v>207</v>
      </c>
      <c r="F22" t="s">
        <v>208</v>
      </c>
      <c r="G22" t="str">
        <f>H22</f>
        <v>3AM-12PM</v>
      </c>
      <c r="H22" s="46" t="s">
        <v>209</v>
      </c>
      <c r="I22" s="46" t="str">
        <f>H22</f>
        <v>3AM-12PM</v>
      </c>
    </row>
    <row r="23" ht="13" spans="1:9">
      <c r="A23" t="s">
        <v>210</v>
      </c>
      <c r="B23" t="s">
        <v>211</v>
      </c>
      <c r="C23" t="s">
        <v>212</v>
      </c>
      <c r="D23" s="43" t="str">
        <f>E23</f>
        <v>10AM-12AM</v>
      </c>
      <c r="E23" s="46" t="s">
        <v>213</v>
      </c>
      <c r="F23" t="s">
        <v>214</v>
      </c>
      <c r="G23" t="str">
        <f>H23</f>
        <v>13PM-15PM</v>
      </c>
      <c r="H23" s="46" t="s">
        <v>215</v>
      </c>
      <c r="I23" s="46" t="str">
        <f>H23</f>
        <v>13PM-15PM</v>
      </c>
    </row>
    <row r="24" ht="13" spans="1:16">
      <c r="A24" t="s">
        <v>216</v>
      </c>
      <c r="B24" t="s">
        <v>217</v>
      </c>
      <c r="C24" t="s">
        <v>218</v>
      </c>
      <c r="D24" s="43" t="str">
        <f>E24</f>
        <v>21PM-23PM</v>
      </c>
      <c r="E24" s="46" t="s">
        <v>219</v>
      </c>
      <c r="F24" t="s">
        <v>220</v>
      </c>
      <c r="G24" t="str">
        <f>H24</f>
        <v>0AM-2AM</v>
      </c>
      <c r="H24" s="46" t="s">
        <v>221</v>
      </c>
      <c r="I24" s="46" t="str">
        <f>H24</f>
        <v>0AM-2AM</v>
      </c>
      <c r="L24" s="46"/>
      <c r="O24" s="46"/>
      <c r="P24" s="46"/>
    </row>
    <row r="25" ht="13" spans="15:16">
      <c r="O25" s="46"/>
      <c r="P25" s="46"/>
    </row>
    <row r="26" ht="13" spans="15:16">
      <c r="O26" s="46"/>
      <c r="P26" s="46"/>
    </row>
    <row r="33" spans="1:40">
      <c r="A33" s="9" t="s">
        <v>0</v>
      </c>
      <c r="B33" s="9"/>
      <c r="C33" s="9"/>
      <c r="D33" s="9"/>
      <c r="E33" s="9"/>
      <c r="F33" s="9"/>
      <c r="G33" s="9"/>
      <c r="H33" s="9"/>
      <c r="J33" s="9" t="s">
        <v>0</v>
      </c>
      <c r="K33" s="9"/>
      <c r="L33" s="9"/>
      <c r="M33" s="9"/>
      <c r="N33" s="9"/>
      <c r="O33" s="9"/>
      <c r="P33" s="9"/>
      <c r="Q33" s="9"/>
      <c r="R33" s="9"/>
      <c r="S33" s="9"/>
      <c r="W33" s="9" t="s">
        <v>0</v>
      </c>
      <c r="X33" s="9"/>
      <c r="Y33" s="9"/>
      <c r="Z33" s="9"/>
      <c r="AA33" s="9"/>
      <c r="AB33" s="9"/>
      <c r="AC33" s="9"/>
      <c r="AF33" s="9" t="s">
        <v>0</v>
      </c>
      <c r="AG33" s="9"/>
      <c r="AH33" s="9"/>
      <c r="AI33" s="9"/>
      <c r="AJ33" s="9"/>
      <c r="AK33" s="9"/>
      <c r="AL33" s="9"/>
      <c r="AM33" s="9"/>
      <c r="AN33" s="9"/>
    </row>
    <row r="34" ht="14.5" spans="1:41">
      <c r="A34" s="9" t="s">
        <v>1</v>
      </c>
      <c r="B34" s="9" t="s">
        <v>2</v>
      </c>
      <c r="C34" s="9" t="s">
        <v>3</v>
      </c>
      <c r="D34" s="9" t="s">
        <v>4</v>
      </c>
      <c r="E34" s="9" t="s">
        <v>168</v>
      </c>
      <c r="F34" s="9" t="s">
        <v>222</v>
      </c>
      <c r="G34" s="18" t="s">
        <v>223</v>
      </c>
      <c r="H34" s="9"/>
      <c r="J34" s="9" t="s">
        <v>1</v>
      </c>
      <c r="K34" s="9" t="s">
        <v>2</v>
      </c>
      <c r="L34" s="9" t="s">
        <v>3</v>
      </c>
      <c r="M34" s="9" t="s">
        <v>4</v>
      </c>
      <c r="N34" s="9" t="s">
        <v>169</v>
      </c>
      <c r="O34" s="9" t="s">
        <v>170</v>
      </c>
      <c r="P34" s="9" t="s">
        <v>222</v>
      </c>
      <c r="Q34" s="18" t="s">
        <v>223</v>
      </c>
      <c r="R34" s="9"/>
      <c r="S34" s="9"/>
      <c r="W34" s="9" t="s">
        <v>1</v>
      </c>
      <c r="X34" s="9" t="s">
        <v>2</v>
      </c>
      <c r="Y34" s="9" t="s">
        <v>3</v>
      </c>
      <c r="Z34" s="9" t="s">
        <v>4</v>
      </c>
      <c r="AA34" s="9" t="s">
        <v>171</v>
      </c>
      <c r="AB34" s="9" t="s">
        <v>222</v>
      </c>
      <c r="AC34" s="18" t="s">
        <v>223</v>
      </c>
      <c r="AD34" s="9"/>
      <c r="AF34" s="9" t="s">
        <v>1</v>
      </c>
      <c r="AG34" s="9" t="s">
        <v>2</v>
      </c>
      <c r="AH34" s="9" t="s">
        <v>3</v>
      </c>
      <c r="AI34" s="9" t="s">
        <v>4</v>
      </c>
      <c r="AJ34" s="9" t="s">
        <v>172</v>
      </c>
      <c r="AK34" s="9" t="s">
        <v>173</v>
      </c>
      <c r="AL34" s="9" t="s">
        <v>174</v>
      </c>
      <c r="AM34" s="9" t="s">
        <v>222</v>
      </c>
      <c r="AN34" s="18" t="s">
        <v>223</v>
      </c>
      <c r="AO34" s="9"/>
    </row>
    <row r="35" ht="25" spans="1:41">
      <c r="A35" s="12" t="s">
        <v>224</v>
      </c>
      <c r="B35" s="9" t="s">
        <v>166</v>
      </c>
      <c r="C35" s="13" t="s">
        <v>225</v>
      </c>
      <c r="D35" s="14" t="s">
        <v>177</v>
      </c>
      <c r="E35" s="49">
        <v>0.42</v>
      </c>
      <c r="F35" s="9"/>
      <c r="G35" s="18" t="s">
        <v>226</v>
      </c>
      <c r="H35" s="9"/>
      <c r="J35" s="12" t="s">
        <v>227</v>
      </c>
      <c r="K35" s="9" t="s">
        <v>166</v>
      </c>
      <c r="L35" s="13" t="s">
        <v>225</v>
      </c>
      <c r="M35" s="14" t="s">
        <v>177</v>
      </c>
      <c r="N35" s="49">
        <v>0.42</v>
      </c>
      <c r="O35" s="60">
        <v>0.336</v>
      </c>
      <c r="P35" s="9"/>
      <c r="Q35" s="18" t="s">
        <v>226</v>
      </c>
      <c r="R35" s="9"/>
      <c r="S35" s="9"/>
      <c r="W35" s="12" t="s">
        <v>228</v>
      </c>
      <c r="X35" s="9" t="s">
        <v>166</v>
      </c>
      <c r="Y35" s="13" t="s">
        <v>225</v>
      </c>
      <c r="Z35" s="14" t="s">
        <v>177</v>
      </c>
      <c r="AA35" s="49">
        <v>0.42</v>
      </c>
      <c r="AB35" s="9"/>
      <c r="AC35" s="18" t="s">
        <v>226</v>
      </c>
      <c r="AD35" s="9"/>
      <c r="AF35" s="12" t="s">
        <v>228</v>
      </c>
      <c r="AG35" s="9" t="s">
        <v>166</v>
      </c>
      <c r="AH35" s="13" t="s">
        <v>225</v>
      </c>
      <c r="AI35" s="14" t="s">
        <v>177</v>
      </c>
      <c r="AJ35" s="49">
        <v>0.42</v>
      </c>
      <c r="AK35" s="49">
        <f>AJ35</f>
        <v>0.42</v>
      </c>
      <c r="AL35" s="49">
        <f>AK35</f>
        <v>0.42</v>
      </c>
      <c r="AM35" s="9"/>
      <c r="AN35" s="18" t="s">
        <v>226</v>
      </c>
      <c r="AO35" s="9"/>
    </row>
    <row r="36" ht="25" spans="1:41">
      <c r="A36" s="12" t="s">
        <v>229</v>
      </c>
      <c r="B36" s="9" t="s">
        <v>166</v>
      </c>
      <c r="C36" s="13" t="s">
        <v>225</v>
      </c>
      <c r="D36" s="14" t="s">
        <v>177</v>
      </c>
      <c r="E36" s="9">
        <v>0.44</v>
      </c>
      <c r="F36" s="9"/>
      <c r="G36" s="18" t="s">
        <v>226</v>
      </c>
      <c r="H36" s="9"/>
      <c r="J36" s="12" t="s">
        <v>229</v>
      </c>
      <c r="K36" s="9" t="s">
        <v>166</v>
      </c>
      <c r="L36" s="13" t="s">
        <v>225</v>
      </c>
      <c r="M36" s="14" t="s">
        <v>177</v>
      </c>
      <c r="N36" s="9">
        <v>0.44</v>
      </c>
      <c r="O36" s="61">
        <v>0.352</v>
      </c>
      <c r="P36" s="9"/>
      <c r="Q36" s="18" t="s">
        <v>226</v>
      </c>
      <c r="R36" s="9"/>
      <c r="S36" s="9"/>
      <c r="W36" s="12" t="s">
        <v>230</v>
      </c>
      <c r="X36" s="9" t="s">
        <v>166</v>
      </c>
      <c r="Y36" s="13" t="s">
        <v>225</v>
      </c>
      <c r="Z36" s="14" t="s">
        <v>177</v>
      </c>
      <c r="AA36" s="49">
        <v>0.44</v>
      </c>
      <c r="AB36" s="9"/>
      <c r="AC36" s="18" t="s">
        <v>226</v>
      </c>
      <c r="AD36" s="9"/>
      <c r="AF36" s="12" t="s">
        <v>231</v>
      </c>
      <c r="AG36" s="9" t="s">
        <v>166</v>
      </c>
      <c r="AH36" s="13" t="s">
        <v>225</v>
      </c>
      <c r="AI36" s="14" t="s">
        <v>177</v>
      </c>
      <c r="AJ36" s="49">
        <v>0.44</v>
      </c>
      <c r="AK36" s="49">
        <f t="shared" ref="AK36:AK50" si="0">AJ36</f>
        <v>0.44</v>
      </c>
      <c r="AL36" s="49">
        <f t="shared" ref="AL36:AL50" si="1">AK36</f>
        <v>0.44</v>
      </c>
      <c r="AM36" s="9"/>
      <c r="AN36" s="18" t="s">
        <v>226</v>
      </c>
      <c r="AO36" s="9"/>
    </row>
    <row r="37" ht="14.5" spans="1:41">
      <c r="A37" s="12" t="s">
        <v>72</v>
      </c>
      <c r="B37" s="9" t="s">
        <v>166</v>
      </c>
      <c r="C37" s="13" t="s">
        <v>225</v>
      </c>
      <c r="D37" s="14" t="s">
        <v>177</v>
      </c>
      <c r="E37" s="9">
        <v>0.45</v>
      </c>
      <c r="F37" s="9"/>
      <c r="G37" s="18" t="s">
        <v>226</v>
      </c>
      <c r="H37" s="9"/>
      <c r="J37" s="12" t="s">
        <v>232</v>
      </c>
      <c r="K37" s="9" t="s">
        <v>166</v>
      </c>
      <c r="L37" s="13" t="s">
        <v>225</v>
      </c>
      <c r="M37" s="14" t="s">
        <v>177</v>
      </c>
      <c r="N37" s="9">
        <v>0.45</v>
      </c>
      <c r="O37" s="61">
        <v>0.36</v>
      </c>
      <c r="P37" s="9"/>
      <c r="Q37" s="18" t="s">
        <v>226</v>
      </c>
      <c r="R37" s="9"/>
      <c r="S37" s="9"/>
      <c r="W37" s="12" t="s">
        <v>233</v>
      </c>
      <c r="X37" s="9" t="s">
        <v>166</v>
      </c>
      <c r="Y37" s="13" t="s">
        <v>225</v>
      </c>
      <c r="Z37" s="14" t="s">
        <v>177</v>
      </c>
      <c r="AA37" s="49">
        <v>0.45</v>
      </c>
      <c r="AB37" s="9"/>
      <c r="AC37" s="18" t="s">
        <v>226</v>
      </c>
      <c r="AD37" s="9"/>
      <c r="AF37" s="12" t="s">
        <v>76</v>
      </c>
      <c r="AG37" s="9" t="s">
        <v>166</v>
      </c>
      <c r="AH37" s="13" t="s">
        <v>225</v>
      </c>
      <c r="AI37" s="14" t="s">
        <v>177</v>
      </c>
      <c r="AJ37" s="49">
        <v>0.45</v>
      </c>
      <c r="AK37" s="49">
        <f t="shared" si="0"/>
        <v>0.45</v>
      </c>
      <c r="AL37" s="49">
        <f t="shared" si="1"/>
        <v>0.45</v>
      </c>
      <c r="AM37" s="9"/>
      <c r="AN37" s="18" t="s">
        <v>226</v>
      </c>
      <c r="AO37" s="9"/>
    </row>
    <row r="38" ht="14.5" spans="1:41">
      <c r="A38" s="12" t="s">
        <v>234</v>
      </c>
      <c r="B38" s="9" t="s">
        <v>166</v>
      </c>
      <c r="C38" s="13" t="s">
        <v>225</v>
      </c>
      <c r="D38" s="14" t="s">
        <v>177</v>
      </c>
      <c r="E38" s="9">
        <v>0.36</v>
      </c>
      <c r="F38" s="9"/>
      <c r="G38" s="18" t="s">
        <v>226</v>
      </c>
      <c r="H38" s="9"/>
      <c r="J38" s="12" t="s">
        <v>84</v>
      </c>
      <c r="K38" s="9" t="s">
        <v>166</v>
      </c>
      <c r="L38" s="13" t="s">
        <v>225</v>
      </c>
      <c r="M38" s="14" t="s">
        <v>177</v>
      </c>
      <c r="N38" s="9">
        <v>0.36</v>
      </c>
      <c r="O38" s="61">
        <v>0.288</v>
      </c>
      <c r="P38" s="9"/>
      <c r="Q38" s="18" t="s">
        <v>226</v>
      </c>
      <c r="R38" s="9"/>
      <c r="S38" s="9"/>
      <c r="W38" s="12" t="s">
        <v>62</v>
      </c>
      <c r="X38" s="9" t="s">
        <v>166</v>
      </c>
      <c r="Y38" s="13" t="s">
        <v>225</v>
      </c>
      <c r="Z38" s="14" t="s">
        <v>177</v>
      </c>
      <c r="AA38" s="49">
        <v>0.36</v>
      </c>
      <c r="AB38" s="9"/>
      <c r="AC38" s="18" t="s">
        <v>226</v>
      </c>
      <c r="AD38" s="9"/>
      <c r="AF38" s="12" t="s">
        <v>235</v>
      </c>
      <c r="AG38" s="9" t="s">
        <v>166</v>
      </c>
      <c r="AH38" s="13" t="s">
        <v>225</v>
      </c>
      <c r="AI38" s="14" t="s">
        <v>177</v>
      </c>
      <c r="AJ38" s="49">
        <v>0.36</v>
      </c>
      <c r="AK38" s="49">
        <f t="shared" si="0"/>
        <v>0.36</v>
      </c>
      <c r="AL38" s="49">
        <f t="shared" si="1"/>
        <v>0.36</v>
      </c>
      <c r="AM38" s="9"/>
      <c r="AN38" s="18" t="s">
        <v>226</v>
      </c>
      <c r="AO38" s="9"/>
    </row>
    <row r="39" ht="25" spans="1:41">
      <c r="A39" s="12" t="s">
        <v>236</v>
      </c>
      <c r="B39" s="9" t="s">
        <v>166</v>
      </c>
      <c r="C39" s="13" t="s">
        <v>225</v>
      </c>
      <c r="D39" s="14" t="s">
        <v>177</v>
      </c>
      <c r="E39" s="9">
        <v>0.33</v>
      </c>
      <c r="F39" s="9"/>
      <c r="G39" s="18" t="s">
        <v>226</v>
      </c>
      <c r="H39" s="9"/>
      <c r="J39" s="12" t="s">
        <v>237</v>
      </c>
      <c r="K39" s="9" t="s">
        <v>166</v>
      </c>
      <c r="L39" s="13" t="s">
        <v>225</v>
      </c>
      <c r="M39" s="14" t="s">
        <v>177</v>
      </c>
      <c r="N39" s="9">
        <v>0.33</v>
      </c>
      <c r="O39" s="61">
        <v>0.264</v>
      </c>
      <c r="P39" s="9"/>
      <c r="Q39" s="18" t="s">
        <v>226</v>
      </c>
      <c r="R39" s="9"/>
      <c r="S39" s="9"/>
      <c r="W39" s="12" t="s">
        <v>238</v>
      </c>
      <c r="X39" s="9" t="s">
        <v>166</v>
      </c>
      <c r="Y39" s="13" t="s">
        <v>225</v>
      </c>
      <c r="Z39" s="14" t="s">
        <v>177</v>
      </c>
      <c r="AA39" s="49">
        <v>0.33</v>
      </c>
      <c r="AB39" s="9"/>
      <c r="AC39" s="18" t="s">
        <v>226</v>
      </c>
      <c r="AD39" s="9"/>
      <c r="AF39" s="12" t="s">
        <v>238</v>
      </c>
      <c r="AG39" s="9" t="s">
        <v>166</v>
      </c>
      <c r="AH39" s="13" t="s">
        <v>225</v>
      </c>
      <c r="AI39" s="14" t="s">
        <v>177</v>
      </c>
      <c r="AJ39" s="49">
        <v>0.33</v>
      </c>
      <c r="AK39" s="49">
        <f t="shared" si="0"/>
        <v>0.33</v>
      </c>
      <c r="AL39" s="49">
        <f t="shared" si="1"/>
        <v>0.33</v>
      </c>
      <c r="AM39" s="9"/>
      <c r="AN39" s="18" t="s">
        <v>226</v>
      </c>
      <c r="AO39" s="9"/>
    </row>
    <row r="40" ht="25" spans="1:41">
      <c r="A40" s="12" t="s">
        <v>239</v>
      </c>
      <c r="B40" s="9" t="s">
        <v>166</v>
      </c>
      <c r="C40" s="13" t="s">
        <v>225</v>
      </c>
      <c r="D40" s="14" t="s">
        <v>177</v>
      </c>
      <c r="E40" s="9">
        <v>0.36</v>
      </c>
      <c r="F40" s="9"/>
      <c r="G40" s="18" t="s">
        <v>226</v>
      </c>
      <c r="H40" s="9"/>
      <c r="J40" s="12" t="s">
        <v>239</v>
      </c>
      <c r="K40" s="9" t="s">
        <v>166</v>
      </c>
      <c r="L40" s="13" t="s">
        <v>225</v>
      </c>
      <c r="M40" s="14" t="s">
        <v>177</v>
      </c>
      <c r="N40" s="9">
        <v>0.36</v>
      </c>
      <c r="O40" s="61">
        <v>0.288</v>
      </c>
      <c r="P40" s="9"/>
      <c r="Q40" s="18" t="s">
        <v>226</v>
      </c>
      <c r="R40" s="9"/>
      <c r="S40" s="9"/>
      <c r="W40" s="12" t="s">
        <v>240</v>
      </c>
      <c r="X40" s="9" t="s">
        <v>166</v>
      </c>
      <c r="Y40" s="13" t="s">
        <v>225</v>
      </c>
      <c r="Z40" s="14" t="s">
        <v>177</v>
      </c>
      <c r="AA40" s="49">
        <v>0.36</v>
      </c>
      <c r="AB40" s="9"/>
      <c r="AC40" s="18" t="s">
        <v>226</v>
      </c>
      <c r="AD40" s="9"/>
      <c r="AF40" s="12" t="s">
        <v>241</v>
      </c>
      <c r="AG40" s="9" t="s">
        <v>166</v>
      </c>
      <c r="AH40" s="13" t="s">
        <v>225</v>
      </c>
      <c r="AI40" s="14" t="s">
        <v>177</v>
      </c>
      <c r="AJ40" s="49">
        <v>0.36</v>
      </c>
      <c r="AK40" s="49">
        <f t="shared" si="0"/>
        <v>0.36</v>
      </c>
      <c r="AL40" s="49">
        <f t="shared" si="1"/>
        <v>0.36</v>
      </c>
      <c r="AM40" s="9"/>
      <c r="AN40" s="18" t="s">
        <v>226</v>
      </c>
      <c r="AO40" s="9"/>
    </row>
    <row r="41" ht="14.5" spans="1:41">
      <c r="A41" s="12" t="s">
        <v>24</v>
      </c>
      <c r="B41" s="9" t="s">
        <v>166</v>
      </c>
      <c r="C41" s="13" t="s">
        <v>225</v>
      </c>
      <c r="D41" s="14" t="s">
        <v>177</v>
      </c>
      <c r="E41" s="9">
        <v>0.42</v>
      </c>
      <c r="F41" s="9"/>
      <c r="G41" s="18" t="s">
        <v>226</v>
      </c>
      <c r="H41" s="9"/>
      <c r="J41" s="12" t="s">
        <v>242</v>
      </c>
      <c r="K41" s="9" t="s">
        <v>166</v>
      </c>
      <c r="L41" s="13" t="s">
        <v>225</v>
      </c>
      <c r="M41" s="14" t="s">
        <v>177</v>
      </c>
      <c r="N41" s="9">
        <v>0.42</v>
      </c>
      <c r="O41" s="61">
        <v>0.336</v>
      </c>
      <c r="P41" s="9"/>
      <c r="Q41" s="18" t="s">
        <v>226</v>
      </c>
      <c r="R41" s="9"/>
      <c r="S41" s="9"/>
      <c r="W41" s="12" t="s">
        <v>243</v>
      </c>
      <c r="X41" s="9" t="s">
        <v>166</v>
      </c>
      <c r="Y41" s="13" t="s">
        <v>225</v>
      </c>
      <c r="Z41" s="14" t="s">
        <v>177</v>
      </c>
      <c r="AA41" s="49">
        <v>0.42</v>
      </c>
      <c r="AB41" s="9"/>
      <c r="AC41" s="18" t="s">
        <v>226</v>
      </c>
      <c r="AD41" s="9"/>
      <c r="AF41" s="12" t="s">
        <v>28</v>
      </c>
      <c r="AG41" s="9" t="s">
        <v>166</v>
      </c>
      <c r="AH41" s="13" t="s">
        <v>225</v>
      </c>
      <c r="AI41" s="14" t="s">
        <v>177</v>
      </c>
      <c r="AJ41" s="49">
        <v>0.42</v>
      </c>
      <c r="AK41" s="49">
        <f t="shared" si="0"/>
        <v>0.42</v>
      </c>
      <c r="AL41" s="49">
        <f t="shared" si="1"/>
        <v>0.42</v>
      </c>
      <c r="AM41" s="9"/>
      <c r="AN41" s="18" t="s">
        <v>226</v>
      </c>
      <c r="AO41" s="9"/>
    </row>
    <row r="42" ht="14.5" spans="1:41">
      <c r="A42" s="12" t="s">
        <v>244</v>
      </c>
      <c r="B42" s="9" t="s">
        <v>166</v>
      </c>
      <c r="C42" s="13" t="s">
        <v>225</v>
      </c>
      <c r="D42" s="14" t="s">
        <v>177</v>
      </c>
      <c r="E42" s="9">
        <v>0.31</v>
      </c>
      <c r="F42" s="9"/>
      <c r="G42" s="18" t="s">
        <v>226</v>
      </c>
      <c r="H42" s="9"/>
      <c r="J42" s="12" t="s">
        <v>36</v>
      </c>
      <c r="K42" s="9" t="s">
        <v>166</v>
      </c>
      <c r="L42" s="13" t="s">
        <v>225</v>
      </c>
      <c r="M42" s="14" t="s">
        <v>177</v>
      </c>
      <c r="N42" s="9">
        <v>0.31</v>
      </c>
      <c r="O42" s="61">
        <v>0.248</v>
      </c>
      <c r="P42" s="9"/>
      <c r="Q42" s="18" t="s">
        <v>226</v>
      </c>
      <c r="R42" s="9"/>
      <c r="S42" s="9"/>
      <c r="W42" s="12" t="s">
        <v>11</v>
      </c>
      <c r="X42" s="9" t="s">
        <v>166</v>
      </c>
      <c r="Y42" s="13" t="s">
        <v>225</v>
      </c>
      <c r="Z42" s="14" t="s">
        <v>177</v>
      </c>
      <c r="AA42" s="49">
        <v>0.31</v>
      </c>
      <c r="AB42" s="9"/>
      <c r="AC42" s="18" t="s">
        <v>226</v>
      </c>
      <c r="AD42" s="9"/>
      <c r="AF42" s="12" t="s">
        <v>245</v>
      </c>
      <c r="AG42" s="9" t="s">
        <v>166</v>
      </c>
      <c r="AH42" s="13" t="s">
        <v>225</v>
      </c>
      <c r="AI42" s="14" t="s">
        <v>177</v>
      </c>
      <c r="AJ42" s="49">
        <v>0.31</v>
      </c>
      <c r="AK42" s="49">
        <f t="shared" si="0"/>
        <v>0.31</v>
      </c>
      <c r="AL42" s="49">
        <f t="shared" si="1"/>
        <v>0.31</v>
      </c>
      <c r="AM42" s="9"/>
      <c r="AN42" s="18" t="s">
        <v>226</v>
      </c>
      <c r="AO42" s="9"/>
    </row>
    <row r="43" ht="25" spans="1:41">
      <c r="A43" s="12" t="s">
        <v>246</v>
      </c>
      <c r="B43" s="9" t="s">
        <v>166</v>
      </c>
      <c r="C43" s="13" t="s">
        <v>225</v>
      </c>
      <c r="D43" s="14" t="s">
        <v>177</v>
      </c>
      <c r="E43" s="9">
        <v>0.31</v>
      </c>
      <c r="F43" s="9"/>
      <c r="G43" s="18" t="s">
        <v>226</v>
      </c>
      <c r="H43" s="9"/>
      <c r="J43" s="12" t="s">
        <v>247</v>
      </c>
      <c r="K43" s="9" t="s">
        <v>166</v>
      </c>
      <c r="L43" s="13" t="s">
        <v>225</v>
      </c>
      <c r="M43" s="14" t="s">
        <v>177</v>
      </c>
      <c r="N43" s="9">
        <v>0.31</v>
      </c>
      <c r="O43" s="61">
        <v>0.248</v>
      </c>
      <c r="P43" s="9"/>
      <c r="Q43" s="18" t="s">
        <v>226</v>
      </c>
      <c r="R43" s="9"/>
      <c r="S43" s="9"/>
      <c r="W43" s="12" t="s">
        <v>248</v>
      </c>
      <c r="X43" s="9" t="s">
        <v>166</v>
      </c>
      <c r="Y43" s="13" t="s">
        <v>225</v>
      </c>
      <c r="Z43" s="14" t="s">
        <v>177</v>
      </c>
      <c r="AA43" s="49">
        <v>0.31</v>
      </c>
      <c r="AB43" s="9"/>
      <c r="AC43" s="18" t="s">
        <v>226</v>
      </c>
      <c r="AD43" s="9"/>
      <c r="AF43" s="12" t="s">
        <v>248</v>
      </c>
      <c r="AG43" s="9" t="s">
        <v>166</v>
      </c>
      <c r="AH43" s="13" t="s">
        <v>225</v>
      </c>
      <c r="AI43" s="14" t="s">
        <v>177</v>
      </c>
      <c r="AJ43" s="49">
        <v>0.31</v>
      </c>
      <c r="AK43" s="49">
        <f t="shared" si="0"/>
        <v>0.31</v>
      </c>
      <c r="AL43" s="49">
        <f t="shared" si="1"/>
        <v>0.31</v>
      </c>
      <c r="AM43" s="9"/>
      <c r="AN43" s="18" t="s">
        <v>226</v>
      </c>
      <c r="AO43" s="9"/>
    </row>
    <row r="44" ht="25" spans="1:41">
      <c r="A44" s="12" t="s">
        <v>249</v>
      </c>
      <c r="B44" s="9" t="s">
        <v>166</v>
      </c>
      <c r="C44" s="13" t="s">
        <v>225</v>
      </c>
      <c r="D44" s="14" t="s">
        <v>177</v>
      </c>
      <c r="E44" s="9">
        <v>0.36</v>
      </c>
      <c r="F44" s="9"/>
      <c r="G44" s="18" t="s">
        <v>226</v>
      </c>
      <c r="H44" s="9"/>
      <c r="J44" s="12" t="s">
        <v>249</v>
      </c>
      <c r="K44" s="9" t="s">
        <v>166</v>
      </c>
      <c r="L44" s="13" t="s">
        <v>225</v>
      </c>
      <c r="M44" s="14" t="s">
        <v>177</v>
      </c>
      <c r="N44" s="9">
        <v>0.36</v>
      </c>
      <c r="O44" s="61">
        <v>0.288</v>
      </c>
      <c r="P44" s="9"/>
      <c r="Q44" s="18" t="s">
        <v>226</v>
      </c>
      <c r="R44" s="9"/>
      <c r="S44" s="9"/>
      <c r="W44" s="12" t="s">
        <v>250</v>
      </c>
      <c r="X44" s="9" t="s">
        <v>166</v>
      </c>
      <c r="Y44" s="13" t="s">
        <v>225</v>
      </c>
      <c r="Z44" s="14" t="s">
        <v>177</v>
      </c>
      <c r="AA44" s="49">
        <v>0.36</v>
      </c>
      <c r="AB44" s="9"/>
      <c r="AC44" s="18" t="s">
        <v>226</v>
      </c>
      <c r="AD44" s="9"/>
      <c r="AF44" s="12" t="s">
        <v>251</v>
      </c>
      <c r="AG44" s="9" t="s">
        <v>166</v>
      </c>
      <c r="AH44" s="13" t="s">
        <v>225</v>
      </c>
      <c r="AI44" s="14" t="s">
        <v>177</v>
      </c>
      <c r="AJ44" s="49">
        <v>0.36</v>
      </c>
      <c r="AK44" s="49">
        <f t="shared" si="0"/>
        <v>0.36</v>
      </c>
      <c r="AL44" s="49">
        <f t="shared" si="1"/>
        <v>0.36</v>
      </c>
      <c r="AM44" s="9"/>
      <c r="AN44" s="18" t="s">
        <v>226</v>
      </c>
      <c r="AO44" s="9"/>
    </row>
    <row r="45" ht="14.5" spans="1:41">
      <c r="A45" s="12" t="s">
        <v>48</v>
      </c>
      <c r="B45" s="9" t="s">
        <v>166</v>
      </c>
      <c r="C45" s="13" t="s">
        <v>225</v>
      </c>
      <c r="D45" s="14" t="s">
        <v>177</v>
      </c>
      <c r="E45" s="9">
        <v>0.41</v>
      </c>
      <c r="F45" s="9"/>
      <c r="G45" s="18" t="s">
        <v>226</v>
      </c>
      <c r="H45" s="9"/>
      <c r="J45" s="12" t="s">
        <v>252</v>
      </c>
      <c r="K45" s="9" t="s">
        <v>166</v>
      </c>
      <c r="L45" s="13" t="s">
        <v>225</v>
      </c>
      <c r="M45" s="14" t="s">
        <v>177</v>
      </c>
      <c r="N45" s="9">
        <v>0.41</v>
      </c>
      <c r="O45" s="61">
        <v>0.328</v>
      </c>
      <c r="P45" s="9"/>
      <c r="Q45" s="18" t="s">
        <v>226</v>
      </c>
      <c r="R45" s="9"/>
      <c r="S45" s="9"/>
      <c r="W45" s="12" t="s">
        <v>253</v>
      </c>
      <c r="X45" s="9" t="s">
        <v>166</v>
      </c>
      <c r="Y45" s="13" t="s">
        <v>225</v>
      </c>
      <c r="Z45" s="14" t="s">
        <v>177</v>
      </c>
      <c r="AA45" s="49">
        <v>0.41</v>
      </c>
      <c r="AB45" s="9"/>
      <c r="AC45" s="18" t="s">
        <v>226</v>
      </c>
      <c r="AD45" s="9"/>
      <c r="AF45" s="12" t="s">
        <v>52</v>
      </c>
      <c r="AG45" s="9" t="s">
        <v>166</v>
      </c>
      <c r="AH45" s="13" t="s">
        <v>225</v>
      </c>
      <c r="AI45" s="14" t="s">
        <v>177</v>
      </c>
      <c r="AJ45" s="49">
        <v>0.41</v>
      </c>
      <c r="AK45" s="49">
        <f t="shared" si="0"/>
        <v>0.41</v>
      </c>
      <c r="AL45" s="49">
        <f t="shared" si="1"/>
        <v>0.41</v>
      </c>
      <c r="AM45" s="9"/>
      <c r="AN45" s="18" t="s">
        <v>226</v>
      </c>
      <c r="AO45" s="9"/>
    </row>
    <row r="46" ht="14.5" spans="1:41">
      <c r="A46" s="12" t="s">
        <v>254</v>
      </c>
      <c r="B46" s="9" t="s">
        <v>166</v>
      </c>
      <c r="C46" s="13" t="s">
        <v>225</v>
      </c>
      <c r="D46" s="14" t="s">
        <v>177</v>
      </c>
      <c r="E46" s="9">
        <v>0.29</v>
      </c>
      <c r="F46" s="9"/>
      <c r="G46" s="18" t="s">
        <v>226</v>
      </c>
      <c r="H46" s="9"/>
      <c r="J46" s="12" t="s">
        <v>60</v>
      </c>
      <c r="K46" s="9" t="s">
        <v>166</v>
      </c>
      <c r="L46" s="13" t="s">
        <v>225</v>
      </c>
      <c r="M46" s="14" t="s">
        <v>177</v>
      </c>
      <c r="N46" s="9">
        <v>0.29</v>
      </c>
      <c r="O46" s="61">
        <v>0.232</v>
      </c>
      <c r="P46" s="9"/>
      <c r="Q46" s="18" t="s">
        <v>226</v>
      </c>
      <c r="R46" s="9"/>
      <c r="S46" s="9"/>
      <c r="W46" s="12" t="s">
        <v>38</v>
      </c>
      <c r="X46" s="9" t="s">
        <v>166</v>
      </c>
      <c r="Y46" s="13" t="s">
        <v>225</v>
      </c>
      <c r="Z46" s="14" t="s">
        <v>177</v>
      </c>
      <c r="AA46" s="49">
        <v>0.29</v>
      </c>
      <c r="AB46" s="9"/>
      <c r="AC46" s="18" t="s">
        <v>226</v>
      </c>
      <c r="AD46" s="9"/>
      <c r="AF46" s="12" t="s">
        <v>255</v>
      </c>
      <c r="AG46" s="9" t="s">
        <v>166</v>
      </c>
      <c r="AH46" s="13" t="s">
        <v>225</v>
      </c>
      <c r="AI46" s="14" t="s">
        <v>177</v>
      </c>
      <c r="AJ46" s="49">
        <v>0.29</v>
      </c>
      <c r="AK46" s="49">
        <f t="shared" si="0"/>
        <v>0.29</v>
      </c>
      <c r="AL46" s="49">
        <f t="shared" si="1"/>
        <v>0.29</v>
      </c>
      <c r="AM46" s="9"/>
      <c r="AN46" s="18" t="s">
        <v>226</v>
      </c>
      <c r="AO46" s="9"/>
    </row>
    <row r="47" ht="25" spans="1:41">
      <c r="A47" s="12" t="s">
        <v>256</v>
      </c>
      <c r="B47" s="9" t="s">
        <v>166</v>
      </c>
      <c r="C47" s="13" t="s">
        <v>225</v>
      </c>
      <c r="D47" s="14" t="s">
        <v>177</v>
      </c>
      <c r="E47" s="9">
        <v>0.39</v>
      </c>
      <c r="F47" s="9"/>
      <c r="G47" s="18" t="s">
        <v>226</v>
      </c>
      <c r="H47" s="9"/>
      <c r="J47" s="12" t="s">
        <v>257</v>
      </c>
      <c r="K47" s="9" t="s">
        <v>166</v>
      </c>
      <c r="L47" s="13" t="s">
        <v>225</v>
      </c>
      <c r="M47" s="14" t="s">
        <v>177</v>
      </c>
      <c r="N47" s="9">
        <v>0.39</v>
      </c>
      <c r="O47" s="61">
        <v>0.312</v>
      </c>
      <c r="P47" s="9"/>
      <c r="Q47" s="18" t="s">
        <v>226</v>
      </c>
      <c r="R47" s="9"/>
      <c r="S47" s="9"/>
      <c r="W47" s="12" t="s">
        <v>258</v>
      </c>
      <c r="X47" s="9" t="s">
        <v>166</v>
      </c>
      <c r="Y47" s="13" t="s">
        <v>225</v>
      </c>
      <c r="Z47" s="14" t="s">
        <v>177</v>
      </c>
      <c r="AA47" s="49">
        <v>0.39</v>
      </c>
      <c r="AB47" s="9"/>
      <c r="AC47" s="18" t="s">
        <v>226</v>
      </c>
      <c r="AD47" s="9"/>
      <c r="AF47" s="12" t="s">
        <v>258</v>
      </c>
      <c r="AG47" s="9" t="s">
        <v>166</v>
      </c>
      <c r="AH47" s="13" t="s">
        <v>225</v>
      </c>
      <c r="AI47" s="14" t="s">
        <v>177</v>
      </c>
      <c r="AJ47" s="49">
        <v>0.39</v>
      </c>
      <c r="AK47" s="49">
        <f t="shared" si="0"/>
        <v>0.39</v>
      </c>
      <c r="AL47" s="49">
        <f t="shared" si="1"/>
        <v>0.39</v>
      </c>
      <c r="AM47" s="9"/>
      <c r="AN47" s="18" t="s">
        <v>226</v>
      </c>
      <c r="AO47" s="9"/>
    </row>
    <row r="48" ht="25" spans="1:41">
      <c r="A48" s="12" t="s">
        <v>259</v>
      </c>
      <c r="B48" s="9" t="s">
        <v>166</v>
      </c>
      <c r="C48" s="13" t="s">
        <v>225</v>
      </c>
      <c r="D48" s="14" t="s">
        <v>177</v>
      </c>
      <c r="E48" s="9">
        <v>0.41</v>
      </c>
      <c r="F48" s="9"/>
      <c r="G48" s="18" t="s">
        <v>226</v>
      </c>
      <c r="H48" s="9"/>
      <c r="J48" s="12" t="s">
        <v>259</v>
      </c>
      <c r="K48" s="9" t="s">
        <v>166</v>
      </c>
      <c r="L48" s="13" t="s">
        <v>225</v>
      </c>
      <c r="M48" s="14" t="s">
        <v>177</v>
      </c>
      <c r="N48" s="9">
        <v>0.41</v>
      </c>
      <c r="O48" s="61">
        <v>0.328</v>
      </c>
      <c r="P48" s="9"/>
      <c r="Q48" s="18" t="s">
        <v>226</v>
      </c>
      <c r="R48" s="9"/>
      <c r="S48" s="9"/>
      <c r="W48" s="12" t="s">
        <v>260</v>
      </c>
      <c r="X48" s="9" t="s">
        <v>166</v>
      </c>
      <c r="Y48" s="13" t="s">
        <v>225</v>
      </c>
      <c r="Z48" s="14" t="s">
        <v>177</v>
      </c>
      <c r="AA48" s="49">
        <v>0.41</v>
      </c>
      <c r="AB48" s="9"/>
      <c r="AC48" s="18" t="s">
        <v>226</v>
      </c>
      <c r="AD48" s="9"/>
      <c r="AF48" s="12" t="s">
        <v>261</v>
      </c>
      <c r="AG48" s="9" t="s">
        <v>166</v>
      </c>
      <c r="AH48" s="13" t="s">
        <v>225</v>
      </c>
      <c r="AI48" s="14" t="s">
        <v>177</v>
      </c>
      <c r="AJ48" s="49">
        <v>0.41</v>
      </c>
      <c r="AK48" s="49">
        <f t="shared" si="0"/>
        <v>0.41</v>
      </c>
      <c r="AL48" s="49">
        <f t="shared" si="1"/>
        <v>0.41</v>
      </c>
      <c r="AM48" s="9"/>
      <c r="AN48" s="18" t="s">
        <v>226</v>
      </c>
      <c r="AO48" s="9"/>
    </row>
    <row r="49" ht="14.5" spans="1:41">
      <c r="A49" s="12" t="s">
        <v>96</v>
      </c>
      <c r="B49" s="9" t="s">
        <v>166</v>
      </c>
      <c r="C49" s="13" t="s">
        <v>225</v>
      </c>
      <c r="D49" s="14" t="s">
        <v>177</v>
      </c>
      <c r="E49" s="9">
        <v>0.42</v>
      </c>
      <c r="F49" s="9"/>
      <c r="G49" s="18" t="s">
        <v>226</v>
      </c>
      <c r="H49" s="9"/>
      <c r="J49" s="12" t="s">
        <v>262</v>
      </c>
      <c r="K49" s="9" t="s">
        <v>166</v>
      </c>
      <c r="L49" s="13" t="s">
        <v>225</v>
      </c>
      <c r="M49" s="14" t="s">
        <v>177</v>
      </c>
      <c r="N49" s="9">
        <v>0.42</v>
      </c>
      <c r="O49" s="61">
        <v>0.336</v>
      </c>
      <c r="P49" s="9"/>
      <c r="Q49" s="18" t="s">
        <v>226</v>
      </c>
      <c r="R49" s="9"/>
      <c r="S49" s="9"/>
      <c r="W49" s="12" t="s">
        <v>263</v>
      </c>
      <c r="X49" s="9" t="s">
        <v>166</v>
      </c>
      <c r="Y49" s="13" t="s">
        <v>225</v>
      </c>
      <c r="Z49" s="14" t="s">
        <v>177</v>
      </c>
      <c r="AA49" s="49">
        <v>0.42</v>
      </c>
      <c r="AB49" s="9"/>
      <c r="AC49" s="18" t="s">
        <v>226</v>
      </c>
      <c r="AD49" s="9"/>
      <c r="AF49" s="12" t="s">
        <v>100</v>
      </c>
      <c r="AG49" s="9" t="s">
        <v>166</v>
      </c>
      <c r="AH49" s="13" t="s">
        <v>225</v>
      </c>
      <c r="AI49" s="14" t="s">
        <v>177</v>
      </c>
      <c r="AJ49" s="49">
        <v>0.42</v>
      </c>
      <c r="AK49" s="49">
        <f t="shared" si="0"/>
        <v>0.42</v>
      </c>
      <c r="AL49" s="49">
        <f t="shared" si="1"/>
        <v>0.42</v>
      </c>
      <c r="AM49" s="9"/>
      <c r="AN49" s="18" t="s">
        <v>226</v>
      </c>
      <c r="AO49" s="9"/>
    </row>
    <row r="50" ht="14.5" spans="1:41">
      <c r="A50" s="12" t="s">
        <v>264</v>
      </c>
      <c r="B50" s="9" t="s">
        <v>166</v>
      </c>
      <c r="C50" s="13" t="s">
        <v>225</v>
      </c>
      <c r="D50" s="14" t="s">
        <v>177</v>
      </c>
      <c r="E50" s="9">
        <v>0.34</v>
      </c>
      <c r="F50" s="9"/>
      <c r="G50" s="18" t="s">
        <v>226</v>
      </c>
      <c r="H50" s="9"/>
      <c r="J50" s="12" t="s">
        <v>108</v>
      </c>
      <c r="K50" s="9" t="s">
        <v>166</v>
      </c>
      <c r="L50" s="13" t="s">
        <v>225</v>
      </c>
      <c r="M50" s="14" t="s">
        <v>177</v>
      </c>
      <c r="N50" s="9">
        <v>0.34</v>
      </c>
      <c r="O50" s="61">
        <v>0.272</v>
      </c>
      <c r="P50" s="9"/>
      <c r="Q50" s="18" t="s">
        <v>226</v>
      </c>
      <c r="R50" s="9"/>
      <c r="S50" s="9"/>
      <c r="W50" s="12" t="s">
        <v>86</v>
      </c>
      <c r="X50" s="9" t="s">
        <v>166</v>
      </c>
      <c r="Y50" s="13" t="s">
        <v>225</v>
      </c>
      <c r="Z50" s="14" t="s">
        <v>177</v>
      </c>
      <c r="AA50" s="49">
        <v>0.34</v>
      </c>
      <c r="AB50" s="9"/>
      <c r="AC50" s="18" t="s">
        <v>226</v>
      </c>
      <c r="AD50" s="9"/>
      <c r="AF50" s="12" t="s">
        <v>265</v>
      </c>
      <c r="AG50" s="9" t="s">
        <v>166</v>
      </c>
      <c r="AH50" s="13" t="s">
        <v>225</v>
      </c>
      <c r="AI50" s="14" t="s">
        <v>177</v>
      </c>
      <c r="AJ50" s="49">
        <v>0.34</v>
      </c>
      <c r="AK50" s="49">
        <f t="shared" si="0"/>
        <v>0.34</v>
      </c>
      <c r="AL50" s="49">
        <f t="shared" si="1"/>
        <v>0.34</v>
      </c>
      <c r="AM50" s="9"/>
      <c r="AN50" s="18" t="s">
        <v>226</v>
      </c>
      <c r="AO50" s="9"/>
    </row>
    <row r="51" spans="1:3">
      <c r="A51" s="19"/>
      <c r="B51" s="19"/>
      <c r="C51" s="19"/>
    </row>
    <row r="52" spans="1:3">
      <c r="A52" s="19"/>
      <c r="B52" s="19"/>
      <c r="C52" s="19"/>
    </row>
    <row r="53" spans="1:3">
      <c r="A53" s="19"/>
      <c r="B53" s="19"/>
      <c r="C53" s="19"/>
    </row>
    <row r="54" spans="1:3">
      <c r="A54" s="19"/>
      <c r="B54" s="19"/>
      <c r="C54" s="19"/>
    </row>
    <row r="55" spans="1:3">
      <c r="A55" s="19"/>
      <c r="B55" s="19"/>
      <c r="C55" s="19"/>
    </row>
    <row r="56" spans="1:3">
      <c r="A56" s="19"/>
      <c r="B56" s="19"/>
      <c r="C56" s="19"/>
    </row>
    <row r="57" spans="1:3">
      <c r="A57" s="19"/>
      <c r="B57" s="19"/>
      <c r="C57" s="19"/>
    </row>
    <row r="58" spans="1:3">
      <c r="A58" s="19"/>
      <c r="B58" s="19"/>
      <c r="C58" s="19"/>
    </row>
    <row r="59" ht="50" spans="1:33">
      <c r="A59" s="12" t="s">
        <v>266</v>
      </c>
      <c r="B59" s="12" t="s">
        <v>267</v>
      </c>
      <c r="C59" s="19"/>
      <c r="J59" s="12" t="s">
        <v>268</v>
      </c>
      <c r="K59" s="12" t="s">
        <v>269</v>
      </c>
      <c r="W59" s="12" t="s">
        <v>270</v>
      </c>
      <c r="X59" s="12" t="s">
        <v>271</v>
      </c>
      <c r="AF59" s="12" t="s">
        <v>272</v>
      </c>
      <c r="AG59" s="12" t="s">
        <v>273</v>
      </c>
    </row>
    <row r="60" ht="137.5" customHeight="1" spans="1:33">
      <c r="A60" s="12" t="s">
        <v>274</v>
      </c>
      <c r="B60" s="12" t="s">
        <v>275</v>
      </c>
      <c r="C60" s="19"/>
      <c r="J60" s="12" t="s">
        <v>276</v>
      </c>
      <c r="K60" s="12" t="s">
        <v>277</v>
      </c>
      <c r="W60" s="12" t="s">
        <v>278</v>
      </c>
      <c r="X60" s="12" t="s">
        <v>279</v>
      </c>
      <c r="AF60" s="12" t="s">
        <v>280</v>
      </c>
      <c r="AG60" s="12" t="s">
        <v>281</v>
      </c>
    </row>
    <row r="61" ht="75" customHeight="1" spans="1:33">
      <c r="A61" s="12" t="s">
        <v>282</v>
      </c>
      <c r="B61" s="12" t="s">
        <v>72</v>
      </c>
      <c r="C61" s="19"/>
      <c r="J61" s="12" t="s">
        <v>283</v>
      </c>
      <c r="K61" s="12" t="s">
        <v>284</v>
      </c>
      <c r="W61" s="12" t="s">
        <v>285</v>
      </c>
      <c r="X61" s="12" t="s">
        <v>286</v>
      </c>
      <c r="AF61" s="12" t="s">
        <v>287</v>
      </c>
      <c r="AG61" s="12" t="s">
        <v>76</v>
      </c>
    </row>
    <row r="62" ht="25" spans="1:33">
      <c r="A62" s="12" t="s">
        <v>288</v>
      </c>
      <c r="B62" s="12" t="s">
        <v>289</v>
      </c>
      <c r="C62" s="19"/>
      <c r="J62" s="12" t="s">
        <v>290</v>
      </c>
      <c r="K62" s="12" t="s">
        <v>84</v>
      </c>
      <c r="W62" s="12" t="s">
        <v>291</v>
      </c>
      <c r="X62" s="12" t="s">
        <v>62</v>
      </c>
      <c r="AF62" s="12" t="s">
        <v>292</v>
      </c>
      <c r="AG62" s="12" t="s">
        <v>293</v>
      </c>
    </row>
    <row r="63" ht="50" spans="1:33">
      <c r="A63" s="12" t="s">
        <v>294</v>
      </c>
      <c r="B63" s="12" t="s">
        <v>295</v>
      </c>
      <c r="C63" s="19"/>
      <c r="J63" s="12" t="s">
        <v>296</v>
      </c>
      <c r="K63" s="12" t="s">
        <v>297</v>
      </c>
      <c r="W63" s="12" t="s">
        <v>298</v>
      </c>
      <c r="X63" s="12" t="s">
        <v>299</v>
      </c>
      <c r="AF63" s="12" t="s">
        <v>300</v>
      </c>
      <c r="AG63" s="12" t="s">
        <v>301</v>
      </c>
    </row>
    <row r="64" ht="137.5" customHeight="1" spans="1:33">
      <c r="A64" s="12" t="s">
        <v>302</v>
      </c>
      <c r="B64" s="12" t="s">
        <v>303</v>
      </c>
      <c r="C64" s="19"/>
      <c r="J64" s="12" t="s">
        <v>304</v>
      </c>
      <c r="K64" s="12" t="s">
        <v>305</v>
      </c>
      <c r="W64" s="12" t="s">
        <v>306</v>
      </c>
      <c r="X64" s="12" t="s">
        <v>307</v>
      </c>
      <c r="AF64" s="12" t="s">
        <v>308</v>
      </c>
      <c r="AG64" s="12" t="s">
        <v>309</v>
      </c>
    </row>
    <row r="65" ht="75" customHeight="1" spans="1:33">
      <c r="A65" s="12" t="s">
        <v>310</v>
      </c>
      <c r="B65" s="12" t="s">
        <v>24</v>
      </c>
      <c r="C65" s="19"/>
      <c r="J65" s="12" t="s">
        <v>311</v>
      </c>
      <c r="K65" s="12" t="s">
        <v>312</v>
      </c>
      <c r="W65" s="12" t="s">
        <v>313</v>
      </c>
      <c r="X65" s="12" t="s">
        <v>314</v>
      </c>
      <c r="AF65" s="12" t="s">
        <v>315</v>
      </c>
      <c r="AG65" s="12" t="s">
        <v>28</v>
      </c>
    </row>
    <row r="66" ht="25" spans="1:33">
      <c r="A66" s="12" t="s">
        <v>316</v>
      </c>
      <c r="B66" s="12" t="s">
        <v>317</v>
      </c>
      <c r="C66" s="19"/>
      <c r="J66" s="12" t="s">
        <v>318</v>
      </c>
      <c r="K66" s="12" t="s">
        <v>36</v>
      </c>
      <c r="W66" s="12" t="s">
        <v>319</v>
      </c>
      <c r="X66" s="12" t="s">
        <v>11</v>
      </c>
      <c r="AF66" s="12" t="s">
        <v>320</v>
      </c>
      <c r="AG66" s="12" t="s">
        <v>321</v>
      </c>
    </row>
    <row r="67" ht="50" spans="1:33">
      <c r="A67" s="12" t="s">
        <v>322</v>
      </c>
      <c r="B67" s="12" t="s">
        <v>323</v>
      </c>
      <c r="C67" s="19"/>
      <c r="J67" s="12" t="s">
        <v>324</v>
      </c>
      <c r="K67" s="12" t="s">
        <v>325</v>
      </c>
      <c r="W67" s="12" t="s">
        <v>326</v>
      </c>
      <c r="X67" s="12" t="s">
        <v>327</v>
      </c>
      <c r="AF67" s="12" t="s">
        <v>328</v>
      </c>
      <c r="AG67" s="12" t="s">
        <v>329</v>
      </c>
    </row>
    <row r="68" ht="137.5" customHeight="1" spans="1:33">
      <c r="A68" s="12" t="s">
        <v>330</v>
      </c>
      <c r="B68" s="12" t="s">
        <v>331</v>
      </c>
      <c r="C68" s="19"/>
      <c r="J68" s="12" t="s">
        <v>332</v>
      </c>
      <c r="K68" s="12" t="s">
        <v>333</v>
      </c>
      <c r="W68" s="12" t="s">
        <v>334</v>
      </c>
      <c r="X68" s="12" t="s">
        <v>335</v>
      </c>
      <c r="AF68" s="12" t="s">
        <v>336</v>
      </c>
      <c r="AG68" s="12" t="s">
        <v>337</v>
      </c>
    </row>
    <row r="69" ht="75" customHeight="1" spans="1:33">
      <c r="A69" s="12" t="s">
        <v>338</v>
      </c>
      <c r="B69" s="12" t="s">
        <v>48</v>
      </c>
      <c r="J69" s="12" t="s">
        <v>339</v>
      </c>
      <c r="K69" s="12" t="s">
        <v>340</v>
      </c>
      <c r="W69" s="12" t="s">
        <v>341</v>
      </c>
      <c r="X69" s="12" t="s">
        <v>342</v>
      </c>
      <c r="AF69" s="12" t="s">
        <v>343</v>
      </c>
      <c r="AG69" s="12" t="s">
        <v>52</v>
      </c>
    </row>
    <row r="70" ht="25" spans="1:33">
      <c r="A70" s="12" t="s">
        <v>344</v>
      </c>
      <c r="B70" s="12" t="s">
        <v>345</v>
      </c>
      <c r="J70" s="12" t="s">
        <v>346</v>
      </c>
      <c r="K70" s="12" t="s">
        <v>60</v>
      </c>
      <c r="W70" s="12" t="s">
        <v>347</v>
      </c>
      <c r="X70" s="12" t="s">
        <v>38</v>
      </c>
      <c r="AF70" s="12" t="s">
        <v>348</v>
      </c>
      <c r="AG70" s="12" t="s">
        <v>349</v>
      </c>
    </row>
    <row r="71" ht="50" spans="1:33">
      <c r="A71" s="12" t="s">
        <v>350</v>
      </c>
      <c r="B71" s="12" t="s">
        <v>351</v>
      </c>
      <c r="J71" s="12" t="s">
        <v>352</v>
      </c>
      <c r="K71" s="12" t="s">
        <v>353</v>
      </c>
      <c r="W71" s="12" t="s">
        <v>354</v>
      </c>
      <c r="X71" s="12" t="s">
        <v>355</v>
      </c>
      <c r="AF71" s="12" t="s">
        <v>356</v>
      </c>
      <c r="AG71" s="12" t="s">
        <v>357</v>
      </c>
    </row>
    <row r="72" ht="46.5" customHeight="1" spans="1:33">
      <c r="A72" s="12" t="s">
        <v>358</v>
      </c>
      <c r="B72" s="12" t="s">
        <v>359</v>
      </c>
      <c r="J72" s="12" t="s">
        <v>360</v>
      </c>
      <c r="K72" s="12" t="s">
        <v>361</v>
      </c>
      <c r="W72" s="12" t="s">
        <v>362</v>
      </c>
      <c r="X72" s="12" t="s">
        <v>363</v>
      </c>
      <c r="AF72" s="12" t="s">
        <v>364</v>
      </c>
      <c r="AG72" s="12" t="s">
        <v>365</v>
      </c>
    </row>
    <row r="73" ht="75" customHeight="1" spans="1:33">
      <c r="A73" s="12" t="s">
        <v>366</v>
      </c>
      <c r="B73" s="12" t="s">
        <v>96</v>
      </c>
      <c r="J73" s="12" t="s">
        <v>367</v>
      </c>
      <c r="K73" s="12" t="s">
        <v>368</v>
      </c>
      <c r="W73" s="12" t="s">
        <v>369</v>
      </c>
      <c r="X73" s="12" t="s">
        <v>370</v>
      </c>
      <c r="AF73" s="12" t="s">
        <v>371</v>
      </c>
      <c r="AG73" s="12" t="s">
        <v>100</v>
      </c>
    </row>
    <row r="74" ht="25" spans="1:33">
      <c r="A74" s="12" t="s">
        <v>372</v>
      </c>
      <c r="B74" s="12" t="s">
        <v>373</v>
      </c>
      <c r="J74" s="12" t="s">
        <v>374</v>
      </c>
      <c r="K74" s="12" t="s">
        <v>108</v>
      </c>
      <c r="W74" s="12" t="s">
        <v>375</v>
      </c>
      <c r="X74" s="12" t="s">
        <v>86</v>
      </c>
      <c r="AF74" s="12" t="s">
        <v>376</v>
      </c>
      <c r="AG74" s="12"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D34" sqref="D34"/>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43"/>
      <c r="M1" s="23"/>
      <c r="N1" s="19"/>
      <c r="O1" s="19"/>
      <c r="P1" s="23"/>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row>
    <row r="2" spans="3:56">
      <c r="C2" s="43" t="s">
        <v>190</v>
      </c>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ht="13" spans="1:56">
      <c r="A3" s="46" t="s">
        <v>191</v>
      </c>
      <c r="M3" s="19"/>
      <c r="N3" s="19"/>
      <c r="O3" s="19"/>
      <c r="P3" s="19"/>
      <c r="Q3" s="19"/>
      <c r="R3" s="19"/>
      <c r="S3" s="19"/>
      <c r="T3" s="19"/>
      <c r="U3" s="19"/>
      <c r="V3" s="19"/>
      <c r="W3" s="19"/>
      <c r="X3" s="19"/>
      <c r="Y3" s="19"/>
      <c r="Z3" s="19"/>
      <c r="AA3" s="19"/>
      <c r="AB3" s="19"/>
      <c r="AC3" s="19"/>
      <c r="AD3" s="19"/>
      <c r="AE3" s="19"/>
      <c r="AF3" s="19"/>
      <c r="AG3" s="19"/>
      <c r="AH3" s="19"/>
      <c r="AI3" s="19"/>
      <c r="AJ3" s="19"/>
      <c r="AK3" s="19"/>
      <c r="AL3" s="59"/>
      <c r="AM3" s="19"/>
      <c r="AN3" s="19"/>
      <c r="AO3" s="19"/>
      <c r="AP3" s="19"/>
      <c r="AQ3" s="19"/>
      <c r="AR3" s="19"/>
      <c r="AS3" s="19"/>
      <c r="AT3" s="19"/>
      <c r="AU3" s="19"/>
      <c r="AV3" s="19"/>
      <c r="AW3" s="19"/>
      <c r="AX3" s="19"/>
      <c r="AY3" s="19"/>
      <c r="AZ3" s="19"/>
      <c r="BA3" s="19"/>
      <c r="BB3" s="19"/>
      <c r="BC3" s="19"/>
      <c r="BD3" s="19"/>
    </row>
    <row r="4" spans="13:56">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row>
    <row r="5" ht="13" spans="13:56">
      <c r="M5" s="19"/>
      <c r="N5" s="19"/>
      <c r="O5" s="19"/>
      <c r="P5" s="19"/>
      <c r="Q5" s="19"/>
      <c r="R5" s="19"/>
      <c r="S5" s="19"/>
      <c r="T5" s="19"/>
      <c r="U5" s="19"/>
      <c r="V5" s="19"/>
      <c r="W5" s="19"/>
      <c r="X5" s="19"/>
      <c r="Y5" s="19"/>
      <c r="Z5" s="19"/>
      <c r="AA5" s="19"/>
      <c r="AB5" s="19"/>
      <c r="AC5" s="19"/>
      <c r="AD5" s="19"/>
      <c r="AE5" s="19"/>
      <c r="AF5" s="19"/>
      <c r="AG5" s="19"/>
      <c r="AH5" s="19"/>
      <c r="AI5" s="19"/>
      <c r="AJ5" s="19"/>
      <c r="AK5" s="19"/>
      <c r="AL5" s="59"/>
      <c r="AM5" s="19"/>
      <c r="AN5" s="19"/>
      <c r="AO5" s="19"/>
      <c r="AP5" s="19"/>
      <c r="AQ5" s="19"/>
      <c r="AR5" s="19"/>
      <c r="AS5" s="19"/>
      <c r="AT5" s="19"/>
      <c r="AU5" s="19"/>
      <c r="AV5" s="19"/>
      <c r="AW5" s="19"/>
      <c r="AX5" s="19"/>
      <c r="AY5" s="19"/>
      <c r="AZ5" s="19"/>
      <c r="BA5" s="19"/>
      <c r="BB5" s="19"/>
      <c r="BC5" s="19"/>
      <c r="BD5" s="19"/>
    </row>
    <row r="6" ht="13" spans="13:56">
      <c r="M6" s="19"/>
      <c r="N6" s="19"/>
      <c r="O6" s="19"/>
      <c r="P6" s="19"/>
      <c r="Q6" s="19"/>
      <c r="R6" s="19"/>
      <c r="S6" s="19"/>
      <c r="T6" s="19"/>
      <c r="U6" s="19"/>
      <c r="V6" s="57"/>
      <c r="W6" s="19"/>
      <c r="X6" s="19"/>
      <c r="Y6" s="19"/>
      <c r="Z6" s="58"/>
      <c r="AA6" s="58"/>
      <c r="AB6" s="58"/>
      <c r="AC6" s="58"/>
      <c r="AD6" s="58"/>
      <c r="AE6" s="58"/>
      <c r="AF6" s="58"/>
      <c r="AG6" s="19"/>
      <c r="AH6" s="19"/>
      <c r="AI6" s="19"/>
      <c r="AJ6" s="19"/>
      <c r="AK6" s="19"/>
      <c r="AL6" s="19"/>
      <c r="AM6" s="19"/>
      <c r="AN6" s="19"/>
      <c r="AO6" s="19"/>
      <c r="AP6" s="19"/>
      <c r="AQ6" s="19"/>
      <c r="AR6" s="19"/>
      <c r="AS6" s="19"/>
      <c r="AT6" s="19"/>
      <c r="AU6" s="19"/>
      <c r="AV6" s="19"/>
      <c r="AW6" s="19"/>
      <c r="AX6" s="19"/>
      <c r="AY6" s="19"/>
      <c r="AZ6" s="19"/>
      <c r="BA6" s="19"/>
      <c r="BB6" s="19"/>
      <c r="BC6" s="19"/>
      <c r="BD6" s="19"/>
    </row>
    <row r="7" ht="13" spans="13:56">
      <c r="M7" s="19"/>
      <c r="N7" s="19"/>
      <c r="O7" s="19"/>
      <c r="P7" s="19"/>
      <c r="Q7" s="19"/>
      <c r="R7" s="19"/>
      <c r="S7" s="19"/>
      <c r="T7" s="19"/>
      <c r="U7" s="19"/>
      <c r="V7" s="57"/>
      <c r="W7" s="19"/>
      <c r="X7" s="19"/>
      <c r="Y7" s="19"/>
      <c r="Z7" s="58"/>
      <c r="AA7" s="58"/>
      <c r="AB7" s="58"/>
      <c r="AC7" s="58"/>
      <c r="AD7" s="58"/>
      <c r="AE7" s="58"/>
      <c r="AF7" s="58"/>
      <c r="AG7" s="19"/>
      <c r="AH7" s="19"/>
      <c r="AI7" s="19"/>
      <c r="AJ7" s="19"/>
      <c r="AK7" s="19"/>
      <c r="AL7" s="19"/>
      <c r="AM7" s="19"/>
      <c r="AN7" s="19"/>
      <c r="AO7" s="19"/>
      <c r="AP7" s="19"/>
      <c r="AQ7" s="19"/>
      <c r="AR7" s="19"/>
      <c r="AS7" s="19"/>
      <c r="AT7" s="19"/>
      <c r="AU7" s="19"/>
      <c r="AV7" s="19"/>
      <c r="AW7" s="19"/>
      <c r="AX7" s="19"/>
      <c r="AY7" s="19"/>
      <c r="AZ7" s="19"/>
      <c r="BA7" s="19"/>
      <c r="BB7" s="19"/>
      <c r="BC7" s="19"/>
      <c r="BD7" s="19"/>
    </row>
    <row r="8" ht="13" spans="13:56">
      <c r="M8" s="19"/>
      <c r="N8" s="19"/>
      <c r="O8" s="19"/>
      <c r="P8" s="19"/>
      <c r="Q8" s="19"/>
      <c r="R8" s="19"/>
      <c r="S8" s="19"/>
      <c r="T8" s="19"/>
      <c r="U8" s="19"/>
      <c r="V8" s="57"/>
      <c r="W8" s="19"/>
      <c r="X8" s="19"/>
      <c r="Y8" s="19"/>
      <c r="Z8" s="23"/>
      <c r="AA8" s="23"/>
      <c r="AB8" s="23"/>
      <c r="AC8" s="23"/>
      <c r="AD8" s="23"/>
      <c r="AE8" s="23"/>
      <c r="AF8" s="23"/>
      <c r="AG8" s="19"/>
      <c r="AH8" s="19"/>
      <c r="AI8" s="19"/>
      <c r="AJ8" s="19"/>
      <c r="AK8" s="19"/>
      <c r="AL8" s="19"/>
      <c r="AM8" s="19"/>
      <c r="AN8" s="19"/>
      <c r="AO8" s="19"/>
      <c r="AP8" s="19"/>
      <c r="AQ8" s="19"/>
      <c r="AR8" s="19"/>
      <c r="AS8" s="19"/>
      <c r="AT8" s="19"/>
      <c r="AU8" s="19"/>
      <c r="AV8" s="19"/>
      <c r="AW8" s="19"/>
      <c r="AX8" s="19"/>
      <c r="AY8" s="19"/>
      <c r="AZ8" s="19"/>
      <c r="BA8" s="19"/>
      <c r="BB8" s="19"/>
      <c r="BC8" s="19"/>
      <c r="BD8" s="19"/>
    </row>
    <row r="9" spans="13:56">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row>
    <row r="10" spans="13:56">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row>
    <row r="11" spans="13:56">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row>
    <row r="12" spans="13:56">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row>
    <row r="13" spans="13:56">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ht="14.5" spans="5:56">
      <c r="E14" s="47"/>
      <c r="F14" s="24"/>
      <c r="G14" s="24"/>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row>
    <row r="15" ht="14.5" spans="5:56">
      <c r="E15" s="47"/>
      <c r="F15" s="24"/>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row>
    <row r="16" ht="14.5" spans="1:56">
      <c r="A16" s="46" t="s">
        <v>192</v>
      </c>
      <c r="B16" t="s">
        <v>193</v>
      </c>
      <c r="G16" s="48" t="s">
        <v>194</v>
      </c>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row>
    <row r="17" spans="13:56">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row>
    <row r="18" spans="13:56">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row>
    <row r="19" spans="1:56">
      <c r="A19" t="s">
        <v>195</v>
      </c>
      <c r="B19" t="s">
        <v>196</v>
      </c>
      <c r="C19" s="27" t="s">
        <v>197</v>
      </c>
      <c r="D19" s="27"/>
      <c r="E19" s="27"/>
      <c r="F19" s="27"/>
      <c r="G19" s="27"/>
      <c r="H19" s="27"/>
      <c r="I19" s="27"/>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row>
    <row r="20" ht="13" spans="3:56">
      <c r="C20" t="s">
        <v>168</v>
      </c>
      <c r="D20" s="43" t="s">
        <v>169</v>
      </c>
      <c r="E20" s="46" t="s">
        <v>170</v>
      </c>
      <c r="F20" t="s">
        <v>171</v>
      </c>
      <c r="G20" t="s">
        <v>172</v>
      </c>
      <c r="H20" s="46" t="s">
        <v>173</v>
      </c>
      <c r="I20" s="46" t="s">
        <v>174</v>
      </c>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row>
    <row r="21" ht="13" spans="1:56">
      <c r="A21" t="s">
        <v>198</v>
      </c>
      <c r="B21" t="s">
        <v>199</v>
      </c>
      <c r="C21" t="s">
        <v>200</v>
      </c>
      <c r="D21" s="43" t="str">
        <f t="shared" ref="D21:D24" si="0">E21</f>
        <v>13PM-20PM</v>
      </c>
      <c r="E21" s="46" t="s">
        <v>201</v>
      </c>
      <c r="F21" t="s">
        <v>202</v>
      </c>
      <c r="G21" t="str">
        <f t="shared" ref="G21:G24" si="1">H21</f>
        <v>16PM-23PM</v>
      </c>
      <c r="H21" s="46" t="s">
        <v>203</v>
      </c>
      <c r="I21" s="46" t="str">
        <f t="shared" ref="I21:I24" si="2">H21</f>
        <v>16PM-23PM</v>
      </c>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row>
    <row r="22" ht="13" spans="1:56">
      <c r="A22" t="s">
        <v>204</v>
      </c>
      <c r="B22" t="s">
        <v>205</v>
      </c>
      <c r="C22" t="s">
        <v>206</v>
      </c>
      <c r="D22" s="43" t="str">
        <f t="shared" si="0"/>
        <v>0AM-9AM</v>
      </c>
      <c r="E22" s="46" t="s">
        <v>207</v>
      </c>
      <c r="F22" t="s">
        <v>208</v>
      </c>
      <c r="G22" t="str">
        <f t="shared" si="1"/>
        <v>3AM-12PM</v>
      </c>
      <c r="H22" s="46" t="s">
        <v>209</v>
      </c>
      <c r="I22" s="46" t="str">
        <f t="shared" si="2"/>
        <v>3AM-12PM</v>
      </c>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row>
    <row r="23" ht="13" spans="1:56">
      <c r="A23" t="s">
        <v>210</v>
      </c>
      <c r="B23" t="s">
        <v>211</v>
      </c>
      <c r="C23" t="s">
        <v>212</v>
      </c>
      <c r="D23" s="43" t="str">
        <f t="shared" si="0"/>
        <v>10AM-12AM</v>
      </c>
      <c r="E23" s="46" t="s">
        <v>213</v>
      </c>
      <c r="F23" t="s">
        <v>214</v>
      </c>
      <c r="G23" t="str">
        <f t="shared" si="1"/>
        <v>13PM-15PM</v>
      </c>
      <c r="H23" s="46" t="s">
        <v>215</v>
      </c>
      <c r="I23" s="46" t="str">
        <f t="shared" si="2"/>
        <v>13PM-15PM</v>
      </c>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row>
    <row r="24" ht="13" spans="1:56">
      <c r="A24" t="s">
        <v>216</v>
      </c>
      <c r="B24" t="s">
        <v>217</v>
      </c>
      <c r="C24" t="s">
        <v>218</v>
      </c>
      <c r="D24" s="43" t="str">
        <f t="shared" si="0"/>
        <v>21PM-23PM</v>
      </c>
      <c r="E24" s="46" t="s">
        <v>219</v>
      </c>
      <c r="F24" t="s">
        <v>220</v>
      </c>
      <c r="G24" t="str">
        <f t="shared" si="1"/>
        <v>0AM-2AM</v>
      </c>
      <c r="H24" s="46" t="s">
        <v>221</v>
      </c>
      <c r="I24" s="46" t="str">
        <f t="shared" si="2"/>
        <v>0AM-2AM</v>
      </c>
      <c r="L24" s="46"/>
      <c r="M24" s="19"/>
      <c r="N24" s="19"/>
      <c r="O24" s="57"/>
      <c r="P24" s="57"/>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row>
    <row r="25" ht="13" spans="13:56">
      <c r="M25" s="19"/>
      <c r="N25" s="19"/>
      <c r="O25" s="57"/>
      <c r="P25" s="57"/>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row>
    <row r="26" ht="13" spans="13:56">
      <c r="M26" s="19"/>
      <c r="N26" s="19"/>
      <c r="O26" s="57"/>
      <c r="P26" s="57"/>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row>
    <row r="33" spans="1:40">
      <c r="A33" s="9" t="s">
        <v>0</v>
      </c>
      <c r="B33" s="9"/>
      <c r="C33" s="9"/>
      <c r="D33" s="9"/>
      <c r="E33" s="9"/>
      <c r="F33" s="9"/>
      <c r="G33" s="9"/>
      <c r="H33" s="9"/>
      <c r="J33" s="9" t="s">
        <v>0</v>
      </c>
      <c r="K33" s="9"/>
      <c r="L33" s="9"/>
      <c r="M33" s="9"/>
      <c r="N33" s="9"/>
      <c r="O33" s="9"/>
      <c r="P33" s="9"/>
      <c r="Q33" s="9"/>
      <c r="R33" s="9"/>
      <c r="S33" s="9"/>
      <c r="W33" s="9" t="s">
        <v>0</v>
      </c>
      <c r="X33" s="9"/>
      <c r="Y33" s="9"/>
      <c r="Z33" s="9"/>
      <c r="AA33" s="9"/>
      <c r="AB33" s="9"/>
      <c r="AC33" s="9"/>
      <c r="AF33" s="9" t="s">
        <v>0</v>
      </c>
      <c r="AG33" s="9"/>
      <c r="AH33" s="9"/>
      <c r="AI33" s="9"/>
      <c r="AJ33" s="9"/>
      <c r="AK33" s="9"/>
      <c r="AL33" s="9"/>
      <c r="AM33" s="9"/>
      <c r="AN33" s="9"/>
    </row>
    <row r="34" ht="14.5" spans="1:40">
      <c r="A34" s="9" t="s">
        <v>1</v>
      </c>
      <c r="B34" s="9" t="s">
        <v>2</v>
      </c>
      <c r="C34" s="9" t="s">
        <v>3</v>
      </c>
      <c r="D34" s="9" t="s">
        <v>4</v>
      </c>
      <c r="E34" s="9" t="s">
        <v>168</v>
      </c>
      <c r="F34" s="9" t="s">
        <v>222</v>
      </c>
      <c r="G34" s="18" t="s">
        <v>223</v>
      </c>
      <c r="H34" s="9"/>
      <c r="J34" s="9" t="s">
        <v>1</v>
      </c>
      <c r="K34" s="9" t="s">
        <v>2</v>
      </c>
      <c r="L34" s="9" t="s">
        <v>3</v>
      </c>
      <c r="M34" s="9" t="s">
        <v>4</v>
      </c>
      <c r="N34" s="9" t="s">
        <v>169</v>
      </c>
      <c r="O34" s="9" t="s">
        <v>170</v>
      </c>
      <c r="P34" s="9" t="s">
        <v>222</v>
      </c>
      <c r="Q34" s="18" t="s">
        <v>223</v>
      </c>
      <c r="R34" s="9"/>
      <c r="S34" s="9"/>
      <c r="W34" s="9" t="s">
        <v>1</v>
      </c>
      <c r="X34" s="9" t="s">
        <v>2</v>
      </c>
      <c r="Y34" s="9" t="s">
        <v>3</v>
      </c>
      <c r="Z34" s="9" t="s">
        <v>4</v>
      </c>
      <c r="AA34" s="9" t="s">
        <v>171</v>
      </c>
      <c r="AB34" s="9" t="s">
        <v>222</v>
      </c>
      <c r="AC34" s="18" t="s">
        <v>223</v>
      </c>
      <c r="AF34" s="9" t="s">
        <v>1</v>
      </c>
      <c r="AG34" s="9" t="s">
        <v>2</v>
      </c>
      <c r="AH34" s="9" t="s">
        <v>3</v>
      </c>
      <c r="AI34" s="9" t="s">
        <v>4</v>
      </c>
      <c r="AJ34" s="9" t="s">
        <v>172</v>
      </c>
      <c r="AK34" s="9" t="s">
        <v>173</v>
      </c>
      <c r="AL34" s="9" t="s">
        <v>174</v>
      </c>
      <c r="AM34" s="9" t="s">
        <v>222</v>
      </c>
      <c r="AN34" s="18" t="s">
        <v>223</v>
      </c>
    </row>
    <row r="35" ht="50" spans="1:40">
      <c r="A35" s="12" t="s">
        <v>224</v>
      </c>
      <c r="B35" s="9" t="s">
        <v>166</v>
      </c>
      <c r="C35" s="13" t="s">
        <v>225</v>
      </c>
      <c r="D35" s="14" t="s">
        <v>177</v>
      </c>
      <c r="E35" s="49">
        <v>0.34</v>
      </c>
      <c r="F35" s="9"/>
      <c r="G35" s="18" t="s">
        <v>378</v>
      </c>
      <c r="H35" s="9"/>
      <c r="J35" s="12" t="s">
        <v>227</v>
      </c>
      <c r="K35" s="9" t="s">
        <v>166</v>
      </c>
      <c r="L35" s="13" t="s">
        <v>225</v>
      </c>
      <c r="M35" s="14" t="s">
        <v>177</v>
      </c>
      <c r="N35" s="49">
        <f>E35</f>
        <v>0.34</v>
      </c>
      <c r="O35" s="49">
        <f>E35</f>
        <v>0.34</v>
      </c>
      <c r="P35" s="9"/>
      <c r="Q35" s="18" t="s">
        <v>378</v>
      </c>
      <c r="R35" s="9"/>
      <c r="S35" s="9"/>
      <c r="W35" s="12" t="s">
        <v>228</v>
      </c>
      <c r="X35" s="9" t="s">
        <v>166</v>
      </c>
      <c r="Y35" s="13" t="s">
        <v>225</v>
      </c>
      <c r="Z35" s="14" t="s">
        <v>177</v>
      </c>
      <c r="AA35" s="49">
        <f>E35</f>
        <v>0.34</v>
      </c>
      <c r="AB35" s="9"/>
      <c r="AC35" s="18" t="s">
        <v>378</v>
      </c>
      <c r="AF35" s="12" t="s">
        <v>228</v>
      </c>
      <c r="AG35" s="9" t="s">
        <v>166</v>
      </c>
      <c r="AH35" s="13" t="s">
        <v>225</v>
      </c>
      <c r="AI35" s="14" t="s">
        <v>177</v>
      </c>
      <c r="AJ35" s="60">
        <v>0.51</v>
      </c>
      <c r="AK35" s="60">
        <v>0.51</v>
      </c>
      <c r="AL35" s="49">
        <f>AK35</f>
        <v>0.51</v>
      </c>
      <c r="AM35" s="9"/>
      <c r="AN35" s="18" t="s">
        <v>378</v>
      </c>
    </row>
    <row r="36" ht="62.5" spans="1:40">
      <c r="A36" s="12" t="s">
        <v>229</v>
      </c>
      <c r="B36" s="9" t="s">
        <v>166</v>
      </c>
      <c r="C36" s="13" t="s">
        <v>225</v>
      </c>
      <c r="D36" s="14" t="s">
        <v>177</v>
      </c>
      <c r="E36" s="9">
        <v>0</v>
      </c>
      <c r="F36" s="9"/>
      <c r="G36" s="18" t="s">
        <v>378</v>
      </c>
      <c r="H36" s="9"/>
      <c r="J36" s="12" t="s">
        <v>229</v>
      </c>
      <c r="K36" s="9" t="s">
        <v>166</v>
      </c>
      <c r="L36" s="13" t="s">
        <v>225</v>
      </c>
      <c r="M36" s="14" t="s">
        <v>177</v>
      </c>
      <c r="N36" s="49">
        <f t="shared" ref="N36:N50" si="3">E36</f>
        <v>0</v>
      </c>
      <c r="O36" s="49">
        <f t="shared" ref="O36:O50" si="4">E36</f>
        <v>0</v>
      </c>
      <c r="P36" s="9"/>
      <c r="Q36" s="18" t="s">
        <v>378</v>
      </c>
      <c r="R36" s="9"/>
      <c r="S36" s="9"/>
      <c r="W36" s="12" t="s">
        <v>230</v>
      </c>
      <c r="X36" s="9" t="s">
        <v>166</v>
      </c>
      <c r="Y36" s="13" t="s">
        <v>225</v>
      </c>
      <c r="Z36" s="14" t="s">
        <v>177</v>
      </c>
      <c r="AA36" s="49">
        <f t="shared" ref="AA36:AA50" si="5">E36</f>
        <v>0</v>
      </c>
      <c r="AB36" s="9"/>
      <c r="AC36" s="18" t="s">
        <v>378</v>
      </c>
      <c r="AF36" s="12" t="s">
        <v>231</v>
      </c>
      <c r="AG36" s="9" t="s">
        <v>166</v>
      </c>
      <c r="AH36" s="13" t="s">
        <v>225</v>
      </c>
      <c r="AI36" s="14" t="s">
        <v>177</v>
      </c>
      <c r="AJ36" s="60">
        <v>0</v>
      </c>
      <c r="AK36" s="60">
        <v>0</v>
      </c>
      <c r="AL36" s="49">
        <f t="shared" ref="AL36:AL50" si="6">AK36</f>
        <v>0</v>
      </c>
      <c r="AM36" s="9"/>
      <c r="AN36" s="18" t="s">
        <v>378</v>
      </c>
    </row>
    <row r="37" ht="14.5" spans="1:40">
      <c r="A37" s="12" t="s">
        <v>72</v>
      </c>
      <c r="B37" s="9" t="s">
        <v>166</v>
      </c>
      <c r="C37" s="13" t="s">
        <v>225</v>
      </c>
      <c r="D37" s="14" t="s">
        <v>177</v>
      </c>
      <c r="E37" s="9">
        <v>0.11</v>
      </c>
      <c r="F37" s="9"/>
      <c r="G37" s="18" t="s">
        <v>378</v>
      </c>
      <c r="H37" s="9"/>
      <c r="J37" s="12" t="s">
        <v>232</v>
      </c>
      <c r="K37" s="9" t="s">
        <v>166</v>
      </c>
      <c r="L37" s="13" t="s">
        <v>225</v>
      </c>
      <c r="M37" s="14" t="s">
        <v>177</v>
      </c>
      <c r="N37" s="49">
        <f t="shared" si="3"/>
        <v>0.11</v>
      </c>
      <c r="O37" s="49">
        <f t="shared" si="4"/>
        <v>0.11</v>
      </c>
      <c r="P37" s="9"/>
      <c r="Q37" s="18" t="s">
        <v>378</v>
      </c>
      <c r="R37" s="9"/>
      <c r="S37" s="9"/>
      <c r="W37" s="12" t="s">
        <v>233</v>
      </c>
      <c r="X37" s="9" t="s">
        <v>166</v>
      </c>
      <c r="Y37" s="13" t="s">
        <v>225</v>
      </c>
      <c r="Z37" s="14" t="s">
        <v>177</v>
      </c>
      <c r="AA37" s="49">
        <f t="shared" si="5"/>
        <v>0.11</v>
      </c>
      <c r="AB37" s="9"/>
      <c r="AC37" s="18" t="s">
        <v>378</v>
      </c>
      <c r="AF37" s="12" t="s">
        <v>76</v>
      </c>
      <c r="AG37" s="9" t="s">
        <v>166</v>
      </c>
      <c r="AH37" s="13" t="s">
        <v>225</v>
      </c>
      <c r="AI37" s="14" t="s">
        <v>177</v>
      </c>
      <c r="AJ37" s="60">
        <v>0.165</v>
      </c>
      <c r="AK37" s="60">
        <v>0.165</v>
      </c>
      <c r="AL37" s="49">
        <f t="shared" si="6"/>
        <v>0.165</v>
      </c>
      <c r="AM37" s="9"/>
      <c r="AN37" s="18" t="s">
        <v>378</v>
      </c>
    </row>
    <row r="38" ht="25" spans="1:40">
      <c r="A38" s="12" t="s">
        <v>234</v>
      </c>
      <c r="B38" s="9" t="s">
        <v>166</v>
      </c>
      <c r="C38" s="13" t="s">
        <v>225</v>
      </c>
      <c r="D38" s="14" t="s">
        <v>177</v>
      </c>
      <c r="E38" s="9">
        <v>0.09</v>
      </c>
      <c r="F38" s="9"/>
      <c r="G38" s="18" t="s">
        <v>378</v>
      </c>
      <c r="H38" s="9"/>
      <c r="J38" s="12" t="s">
        <v>84</v>
      </c>
      <c r="K38" s="9" t="s">
        <v>166</v>
      </c>
      <c r="L38" s="13" t="s">
        <v>225</v>
      </c>
      <c r="M38" s="14" t="s">
        <v>177</v>
      </c>
      <c r="N38" s="49">
        <f t="shared" si="3"/>
        <v>0.09</v>
      </c>
      <c r="O38" s="49">
        <f t="shared" si="4"/>
        <v>0.09</v>
      </c>
      <c r="P38" s="9"/>
      <c r="Q38" s="18" t="s">
        <v>378</v>
      </c>
      <c r="R38" s="9"/>
      <c r="S38" s="9"/>
      <c r="W38" s="12" t="s">
        <v>62</v>
      </c>
      <c r="X38" s="9" t="s">
        <v>166</v>
      </c>
      <c r="Y38" s="13" t="s">
        <v>225</v>
      </c>
      <c r="Z38" s="14" t="s">
        <v>177</v>
      </c>
      <c r="AA38" s="49">
        <f t="shared" si="5"/>
        <v>0.09</v>
      </c>
      <c r="AB38" s="9"/>
      <c r="AC38" s="18" t="s">
        <v>378</v>
      </c>
      <c r="AF38" s="12" t="s">
        <v>235</v>
      </c>
      <c r="AG38" s="9" t="s">
        <v>166</v>
      </c>
      <c r="AH38" s="13" t="s">
        <v>225</v>
      </c>
      <c r="AI38" s="14" t="s">
        <v>177</v>
      </c>
      <c r="AJ38" s="60">
        <v>0.135</v>
      </c>
      <c r="AK38" s="60">
        <v>0.135</v>
      </c>
      <c r="AL38" s="49">
        <f t="shared" si="6"/>
        <v>0.135</v>
      </c>
      <c r="AM38" s="9"/>
      <c r="AN38" s="18" t="s">
        <v>378</v>
      </c>
    </row>
    <row r="39" ht="50" spans="1:40">
      <c r="A39" s="12" t="s">
        <v>236</v>
      </c>
      <c r="B39" s="9" t="s">
        <v>166</v>
      </c>
      <c r="C39" s="13" t="s">
        <v>225</v>
      </c>
      <c r="D39" s="14" t="s">
        <v>177</v>
      </c>
      <c r="E39" s="9">
        <v>0.37</v>
      </c>
      <c r="F39" s="9"/>
      <c r="G39" s="18" t="s">
        <v>378</v>
      </c>
      <c r="H39" s="9"/>
      <c r="J39" s="12" t="s">
        <v>237</v>
      </c>
      <c r="K39" s="9" t="s">
        <v>166</v>
      </c>
      <c r="L39" s="13" t="s">
        <v>225</v>
      </c>
      <c r="M39" s="14" t="s">
        <v>177</v>
      </c>
      <c r="N39" s="49">
        <f t="shared" si="3"/>
        <v>0.37</v>
      </c>
      <c r="O39" s="49">
        <f t="shared" si="4"/>
        <v>0.37</v>
      </c>
      <c r="P39" s="9"/>
      <c r="Q39" s="18" t="s">
        <v>378</v>
      </c>
      <c r="R39" s="9"/>
      <c r="S39" s="9"/>
      <c r="W39" s="12" t="s">
        <v>238</v>
      </c>
      <c r="X39" s="9" t="s">
        <v>166</v>
      </c>
      <c r="Y39" s="13" t="s">
        <v>225</v>
      </c>
      <c r="Z39" s="14" t="s">
        <v>177</v>
      </c>
      <c r="AA39" s="49">
        <f t="shared" si="5"/>
        <v>0.37</v>
      </c>
      <c r="AB39" s="9"/>
      <c r="AC39" s="18" t="s">
        <v>378</v>
      </c>
      <c r="AF39" s="12" t="s">
        <v>238</v>
      </c>
      <c r="AG39" s="9" t="s">
        <v>166</v>
      </c>
      <c r="AH39" s="13" t="s">
        <v>225</v>
      </c>
      <c r="AI39" s="14" t="s">
        <v>177</v>
      </c>
      <c r="AJ39" s="60">
        <v>0.555</v>
      </c>
      <c r="AK39" s="60">
        <v>0.555</v>
      </c>
      <c r="AL39" s="49">
        <f t="shared" si="6"/>
        <v>0.555</v>
      </c>
      <c r="AM39" s="9"/>
      <c r="AN39" s="18" t="s">
        <v>378</v>
      </c>
    </row>
    <row r="40" ht="62.5" spans="1:40">
      <c r="A40" s="12" t="s">
        <v>239</v>
      </c>
      <c r="B40" s="9" t="s">
        <v>166</v>
      </c>
      <c r="C40" s="13" t="s">
        <v>225</v>
      </c>
      <c r="D40" s="14" t="s">
        <v>177</v>
      </c>
      <c r="E40" s="9">
        <v>0</v>
      </c>
      <c r="F40" s="9"/>
      <c r="G40" s="18" t="s">
        <v>378</v>
      </c>
      <c r="H40" s="9"/>
      <c r="J40" s="12" t="s">
        <v>239</v>
      </c>
      <c r="K40" s="9" t="s">
        <v>166</v>
      </c>
      <c r="L40" s="13" t="s">
        <v>225</v>
      </c>
      <c r="M40" s="14" t="s">
        <v>177</v>
      </c>
      <c r="N40" s="49">
        <f t="shared" si="3"/>
        <v>0</v>
      </c>
      <c r="O40" s="49">
        <f t="shared" si="4"/>
        <v>0</v>
      </c>
      <c r="P40" s="9"/>
      <c r="Q40" s="18" t="s">
        <v>378</v>
      </c>
      <c r="R40" s="9"/>
      <c r="S40" s="9"/>
      <c r="W40" s="12" t="s">
        <v>240</v>
      </c>
      <c r="X40" s="9" t="s">
        <v>166</v>
      </c>
      <c r="Y40" s="13" t="s">
        <v>225</v>
      </c>
      <c r="Z40" s="14" t="s">
        <v>177</v>
      </c>
      <c r="AA40" s="49">
        <f t="shared" si="5"/>
        <v>0</v>
      </c>
      <c r="AB40" s="9"/>
      <c r="AC40" s="18" t="s">
        <v>378</v>
      </c>
      <c r="AF40" s="12" t="s">
        <v>241</v>
      </c>
      <c r="AG40" s="9" t="s">
        <v>166</v>
      </c>
      <c r="AH40" s="13" t="s">
        <v>225</v>
      </c>
      <c r="AI40" s="14" t="s">
        <v>177</v>
      </c>
      <c r="AJ40" s="60">
        <v>0</v>
      </c>
      <c r="AK40" s="60">
        <v>0</v>
      </c>
      <c r="AL40" s="49">
        <f t="shared" si="6"/>
        <v>0</v>
      </c>
      <c r="AM40" s="9"/>
      <c r="AN40" s="18" t="s">
        <v>378</v>
      </c>
    </row>
    <row r="41" ht="14.5" spans="1:40">
      <c r="A41" s="12" t="s">
        <v>24</v>
      </c>
      <c r="B41" s="9" t="s">
        <v>166</v>
      </c>
      <c r="C41" s="13" t="s">
        <v>225</v>
      </c>
      <c r="D41" s="14" t="s">
        <v>177</v>
      </c>
      <c r="E41" s="9">
        <v>0.1</v>
      </c>
      <c r="F41" s="9"/>
      <c r="G41" s="18" t="s">
        <v>378</v>
      </c>
      <c r="H41" s="9"/>
      <c r="J41" s="12" t="s">
        <v>242</v>
      </c>
      <c r="K41" s="9" t="s">
        <v>166</v>
      </c>
      <c r="L41" s="13" t="s">
        <v>225</v>
      </c>
      <c r="M41" s="14" t="s">
        <v>177</v>
      </c>
      <c r="N41" s="49">
        <f t="shared" si="3"/>
        <v>0.1</v>
      </c>
      <c r="O41" s="49">
        <f t="shared" si="4"/>
        <v>0.1</v>
      </c>
      <c r="P41" s="9"/>
      <c r="Q41" s="18" t="s">
        <v>378</v>
      </c>
      <c r="R41" s="9"/>
      <c r="S41" s="9"/>
      <c r="W41" s="12" t="s">
        <v>243</v>
      </c>
      <c r="X41" s="9" t="s">
        <v>166</v>
      </c>
      <c r="Y41" s="13" t="s">
        <v>225</v>
      </c>
      <c r="Z41" s="14" t="s">
        <v>177</v>
      </c>
      <c r="AA41" s="49">
        <f t="shared" si="5"/>
        <v>0.1</v>
      </c>
      <c r="AB41" s="9"/>
      <c r="AC41" s="18" t="s">
        <v>378</v>
      </c>
      <c r="AF41" s="12" t="s">
        <v>28</v>
      </c>
      <c r="AG41" s="9" t="s">
        <v>166</v>
      </c>
      <c r="AH41" s="13" t="s">
        <v>225</v>
      </c>
      <c r="AI41" s="14" t="s">
        <v>177</v>
      </c>
      <c r="AJ41" s="60">
        <v>0.15</v>
      </c>
      <c r="AK41" s="60">
        <v>0.15</v>
      </c>
      <c r="AL41" s="49">
        <f t="shared" si="6"/>
        <v>0.15</v>
      </c>
      <c r="AM41" s="9"/>
      <c r="AN41" s="18" t="s">
        <v>378</v>
      </c>
    </row>
    <row r="42" ht="25" spans="1:40">
      <c r="A42" s="12" t="s">
        <v>244</v>
      </c>
      <c r="B42" s="9" t="s">
        <v>166</v>
      </c>
      <c r="C42" s="13" t="s">
        <v>225</v>
      </c>
      <c r="D42" s="14" t="s">
        <v>177</v>
      </c>
      <c r="E42" s="9">
        <v>0.1</v>
      </c>
      <c r="F42" s="9"/>
      <c r="G42" s="18" t="s">
        <v>378</v>
      </c>
      <c r="H42" s="9"/>
      <c r="J42" s="12" t="s">
        <v>36</v>
      </c>
      <c r="K42" s="9" t="s">
        <v>166</v>
      </c>
      <c r="L42" s="13" t="s">
        <v>225</v>
      </c>
      <c r="M42" s="14" t="s">
        <v>177</v>
      </c>
      <c r="N42" s="49">
        <f t="shared" si="3"/>
        <v>0.1</v>
      </c>
      <c r="O42" s="49">
        <f t="shared" si="4"/>
        <v>0.1</v>
      </c>
      <c r="P42" s="9"/>
      <c r="Q42" s="18" t="s">
        <v>378</v>
      </c>
      <c r="R42" s="9"/>
      <c r="S42" s="9"/>
      <c r="W42" s="12" t="s">
        <v>11</v>
      </c>
      <c r="X42" s="9" t="s">
        <v>166</v>
      </c>
      <c r="Y42" s="13" t="s">
        <v>225</v>
      </c>
      <c r="Z42" s="14" t="s">
        <v>177</v>
      </c>
      <c r="AA42" s="49">
        <f t="shared" si="5"/>
        <v>0.1</v>
      </c>
      <c r="AB42" s="9"/>
      <c r="AC42" s="18" t="s">
        <v>378</v>
      </c>
      <c r="AF42" s="12" t="s">
        <v>245</v>
      </c>
      <c r="AG42" s="9" t="s">
        <v>166</v>
      </c>
      <c r="AH42" s="13" t="s">
        <v>225</v>
      </c>
      <c r="AI42" s="14" t="s">
        <v>177</v>
      </c>
      <c r="AJ42" s="60">
        <v>0.15</v>
      </c>
      <c r="AK42" s="60">
        <v>0.15</v>
      </c>
      <c r="AL42" s="49">
        <f t="shared" si="6"/>
        <v>0.15</v>
      </c>
      <c r="AM42" s="9"/>
      <c r="AN42" s="18" t="s">
        <v>378</v>
      </c>
    </row>
    <row r="43" ht="50" spans="1:40">
      <c r="A43" s="12" t="s">
        <v>246</v>
      </c>
      <c r="B43" s="9" t="s">
        <v>166</v>
      </c>
      <c r="C43" s="13" t="s">
        <v>225</v>
      </c>
      <c r="D43" s="14" t="s">
        <v>177</v>
      </c>
      <c r="E43" s="9">
        <v>0.45</v>
      </c>
      <c r="F43" s="9"/>
      <c r="G43" s="18" t="s">
        <v>378</v>
      </c>
      <c r="H43" s="9"/>
      <c r="J43" s="12" t="s">
        <v>247</v>
      </c>
      <c r="K43" s="9" t="s">
        <v>166</v>
      </c>
      <c r="L43" s="13" t="s">
        <v>225</v>
      </c>
      <c r="M43" s="14" t="s">
        <v>177</v>
      </c>
      <c r="N43" s="49">
        <f t="shared" si="3"/>
        <v>0.45</v>
      </c>
      <c r="O43" s="49">
        <f t="shared" si="4"/>
        <v>0.45</v>
      </c>
      <c r="P43" s="9"/>
      <c r="Q43" s="18" t="s">
        <v>378</v>
      </c>
      <c r="R43" s="9"/>
      <c r="S43" s="9"/>
      <c r="W43" s="12" t="s">
        <v>248</v>
      </c>
      <c r="X43" s="9" t="s">
        <v>166</v>
      </c>
      <c r="Y43" s="13" t="s">
        <v>225</v>
      </c>
      <c r="Z43" s="14" t="s">
        <v>177</v>
      </c>
      <c r="AA43" s="49">
        <f t="shared" si="5"/>
        <v>0.45</v>
      </c>
      <c r="AB43" s="9"/>
      <c r="AC43" s="18" t="s">
        <v>378</v>
      </c>
      <c r="AF43" s="12" t="s">
        <v>248</v>
      </c>
      <c r="AG43" s="9" t="s">
        <v>166</v>
      </c>
      <c r="AH43" s="13" t="s">
        <v>225</v>
      </c>
      <c r="AI43" s="14" t="s">
        <v>177</v>
      </c>
      <c r="AJ43" s="60">
        <v>0.675</v>
      </c>
      <c r="AK43" s="60">
        <v>0.675</v>
      </c>
      <c r="AL43" s="49">
        <f t="shared" si="6"/>
        <v>0.675</v>
      </c>
      <c r="AM43" s="9"/>
      <c r="AN43" s="18" t="s">
        <v>378</v>
      </c>
    </row>
    <row r="44" ht="62.5" spans="1:40">
      <c r="A44" s="12" t="s">
        <v>249</v>
      </c>
      <c r="B44" s="9" t="s">
        <v>166</v>
      </c>
      <c r="C44" s="13" t="s">
        <v>225</v>
      </c>
      <c r="D44" s="14" t="s">
        <v>177</v>
      </c>
      <c r="E44" s="9">
        <v>0</v>
      </c>
      <c r="F44" s="9"/>
      <c r="G44" s="18" t="s">
        <v>378</v>
      </c>
      <c r="H44" s="9"/>
      <c r="J44" s="12" t="s">
        <v>249</v>
      </c>
      <c r="K44" s="9" t="s">
        <v>166</v>
      </c>
      <c r="L44" s="13" t="s">
        <v>225</v>
      </c>
      <c r="M44" s="14" t="s">
        <v>177</v>
      </c>
      <c r="N44" s="49">
        <f t="shared" si="3"/>
        <v>0</v>
      </c>
      <c r="O44" s="49">
        <f t="shared" si="4"/>
        <v>0</v>
      </c>
      <c r="P44" s="9"/>
      <c r="Q44" s="18" t="s">
        <v>378</v>
      </c>
      <c r="R44" s="9"/>
      <c r="S44" s="9"/>
      <c r="W44" s="12" t="s">
        <v>250</v>
      </c>
      <c r="X44" s="9" t="s">
        <v>166</v>
      </c>
      <c r="Y44" s="13" t="s">
        <v>225</v>
      </c>
      <c r="Z44" s="14" t="s">
        <v>177</v>
      </c>
      <c r="AA44" s="49">
        <f t="shared" si="5"/>
        <v>0</v>
      </c>
      <c r="AB44" s="9"/>
      <c r="AC44" s="18" t="s">
        <v>378</v>
      </c>
      <c r="AF44" s="12" t="s">
        <v>251</v>
      </c>
      <c r="AG44" s="9" t="s">
        <v>166</v>
      </c>
      <c r="AH44" s="13" t="s">
        <v>225</v>
      </c>
      <c r="AI44" s="14" t="s">
        <v>177</v>
      </c>
      <c r="AJ44" s="60">
        <v>0</v>
      </c>
      <c r="AK44" s="60">
        <v>0</v>
      </c>
      <c r="AL44" s="49">
        <f t="shared" si="6"/>
        <v>0</v>
      </c>
      <c r="AM44" s="9"/>
      <c r="AN44" s="18" t="s">
        <v>378</v>
      </c>
    </row>
    <row r="45" ht="14.5" spans="1:40">
      <c r="A45" s="12" t="s">
        <v>48</v>
      </c>
      <c r="B45" s="9" t="s">
        <v>166</v>
      </c>
      <c r="C45" s="13" t="s">
        <v>225</v>
      </c>
      <c r="D45" s="14" t="s">
        <v>177</v>
      </c>
      <c r="E45" s="9">
        <v>0.23</v>
      </c>
      <c r="F45" s="9"/>
      <c r="G45" s="18" t="s">
        <v>378</v>
      </c>
      <c r="H45" s="9"/>
      <c r="J45" s="12" t="s">
        <v>252</v>
      </c>
      <c r="K45" s="9" t="s">
        <v>166</v>
      </c>
      <c r="L45" s="13" t="s">
        <v>225</v>
      </c>
      <c r="M45" s="14" t="s">
        <v>177</v>
      </c>
      <c r="N45" s="49">
        <f t="shared" si="3"/>
        <v>0.23</v>
      </c>
      <c r="O45" s="49">
        <f t="shared" si="4"/>
        <v>0.23</v>
      </c>
      <c r="P45" s="9"/>
      <c r="Q45" s="18" t="s">
        <v>378</v>
      </c>
      <c r="R45" s="9"/>
      <c r="S45" s="9"/>
      <c r="W45" s="12" t="s">
        <v>253</v>
      </c>
      <c r="X45" s="9" t="s">
        <v>166</v>
      </c>
      <c r="Y45" s="13" t="s">
        <v>225</v>
      </c>
      <c r="Z45" s="14" t="s">
        <v>177</v>
      </c>
      <c r="AA45" s="49">
        <f t="shared" si="5"/>
        <v>0.23</v>
      </c>
      <c r="AB45" s="9"/>
      <c r="AC45" s="18" t="s">
        <v>378</v>
      </c>
      <c r="AF45" s="12" t="s">
        <v>52</v>
      </c>
      <c r="AG45" s="9" t="s">
        <v>166</v>
      </c>
      <c r="AH45" s="13" t="s">
        <v>225</v>
      </c>
      <c r="AI45" s="14" t="s">
        <v>177</v>
      </c>
      <c r="AJ45" s="60">
        <v>0.345</v>
      </c>
      <c r="AK45" s="60">
        <v>0.345</v>
      </c>
      <c r="AL45" s="49">
        <f t="shared" si="6"/>
        <v>0.345</v>
      </c>
      <c r="AM45" s="9"/>
      <c r="AN45" s="18" t="s">
        <v>378</v>
      </c>
    </row>
    <row r="46" ht="25" spans="1:40">
      <c r="A46" s="12" t="s">
        <v>254</v>
      </c>
      <c r="B46" s="9" t="s">
        <v>166</v>
      </c>
      <c r="C46" s="13" t="s">
        <v>225</v>
      </c>
      <c r="D46" s="14" t="s">
        <v>177</v>
      </c>
      <c r="E46" s="9">
        <v>0.22</v>
      </c>
      <c r="F46" s="9"/>
      <c r="G46" s="18" t="s">
        <v>378</v>
      </c>
      <c r="H46" s="9"/>
      <c r="J46" s="12" t="s">
        <v>60</v>
      </c>
      <c r="K46" s="9" t="s">
        <v>166</v>
      </c>
      <c r="L46" s="13" t="s">
        <v>225</v>
      </c>
      <c r="M46" s="14" t="s">
        <v>177</v>
      </c>
      <c r="N46" s="49">
        <f t="shared" si="3"/>
        <v>0.22</v>
      </c>
      <c r="O46" s="49">
        <f t="shared" si="4"/>
        <v>0.22</v>
      </c>
      <c r="P46" s="9"/>
      <c r="Q46" s="18" t="s">
        <v>378</v>
      </c>
      <c r="R46" s="9"/>
      <c r="S46" s="9"/>
      <c r="W46" s="12" t="s">
        <v>38</v>
      </c>
      <c r="X46" s="9" t="s">
        <v>166</v>
      </c>
      <c r="Y46" s="13" t="s">
        <v>225</v>
      </c>
      <c r="Z46" s="14" t="s">
        <v>177</v>
      </c>
      <c r="AA46" s="49">
        <f t="shared" si="5"/>
        <v>0.22</v>
      </c>
      <c r="AB46" s="9"/>
      <c r="AC46" s="18" t="s">
        <v>378</v>
      </c>
      <c r="AF46" s="12" t="s">
        <v>255</v>
      </c>
      <c r="AG46" s="9" t="s">
        <v>166</v>
      </c>
      <c r="AH46" s="13" t="s">
        <v>225</v>
      </c>
      <c r="AI46" s="14" t="s">
        <v>177</v>
      </c>
      <c r="AJ46" s="60">
        <v>0.33</v>
      </c>
      <c r="AK46" s="60">
        <v>0.33</v>
      </c>
      <c r="AL46" s="49">
        <f t="shared" si="6"/>
        <v>0.33</v>
      </c>
      <c r="AM46" s="9"/>
      <c r="AN46" s="18" t="s">
        <v>378</v>
      </c>
    </row>
    <row r="47" ht="62.5" spans="1:40">
      <c r="A47" s="12" t="s">
        <v>256</v>
      </c>
      <c r="B47" s="9" t="s">
        <v>166</v>
      </c>
      <c r="C47" s="13" t="s">
        <v>225</v>
      </c>
      <c r="D47" s="14" t="s">
        <v>177</v>
      </c>
      <c r="E47" s="9">
        <v>0.2</v>
      </c>
      <c r="F47" s="9"/>
      <c r="G47" s="18" t="s">
        <v>378</v>
      </c>
      <c r="H47" s="9"/>
      <c r="J47" s="12" t="s">
        <v>257</v>
      </c>
      <c r="K47" s="9" t="s">
        <v>166</v>
      </c>
      <c r="L47" s="13" t="s">
        <v>225</v>
      </c>
      <c r="M47" s="14" t="s">
        <v>177</v>
      </c>
      <c r="N47" s="49">
        <f t="shared" si="3"/>
        <v>0.2</v>
      </c>
      <c r="O47" s="49">
        <f t="shared" si="4"/>
        <v>0.2</v>
      </c>
      <c r="P47" s="9"/>
      <c r="Q47" s="18" t="s">
        <v>378</v>
      </c>
      <c r="R47" s="9"/>
      <c r="S47" s="9"/>
      <c r="W47" s="12" t="s">
        <v>258</v>
      </c>
      <c r="X47" s="9" t="s">
        <v>166</v>
      </c>
      <c r="Y47" s="13" t="s">
        <v>225</v>
      </c>
      <c r="Z47" s="14" t="s">
        <v>177</v>
      </c>
      <c r="AA47" s="49">
        <f t="shared" si="5"/>
        <v>0.2</v>
      </c>
      <c r="AB47" s="9"/>
      <c r="AC47" s="18" t="s">
        <v>378</v>
      </c>
      <c r="AF47" s="12" t="s">
        <v>258</v>
      </c>
      <c r="AG47" s="9" t="s">
        <v>166</v>
      </c>
      <c r="AH47" s="13" t="s">
        <v>225</v>
      </c>
      <c r="AI47" s="14" t="s">
        <v>177</v>
      </c>
      <c r="AJ47" s="60">
        <v>0.3</v>
      </c>
      <c r="AK47" s="60">
        <v>0.3</v>
      </c>
      <c r="AL47" s="49">
        <f t="shared" si="6"/>
        <v>0.3</v>
      </c>
      <c r="AM47" s="9"/>
      <c r="AN47" s="18" t="s">
        <v>378</v>
      </c>
    </row>
    <row r="48" ht="62.5" spans="1:40">
      <c r="A48" s="12" t="s">
        <v>259</v>
      </c>
      <c r="B48" s="9" t="s">
        <v>166</v>
      </c>
      <c r="C48" s="13" t="s">
        <v>225</v>
      </c>
      <c r="D48" s="14" t="s">
        <v>177</v>
      </c>
      <c r="E48" s="9">
        <v>0</v>
      </c>
      <c r="F48" s="9"/>
      <c r="G48" s="18" t="s">
        <v>378</v>
      </c>
      <c r="H48" s="9"/>
      <c r="J48" s="12" t="s">
        <v>259</v>
      </c>
      <c r="K48" s="9" t="s">
        <v>166</v>
      </c>
      <c r="L48" s="13" t="s">
        <v>225</v>
      </c>
      <c r="M48" s="14" t="s">
        <v>177</v>
      </c>
      <c r="N48" s="49">
        <f t="shared" si="3"/>
        <v>0</v>
      </c>
      <c r="O48" s="49">
        <f t="shared" si="4"/>
        <v>0</v>
      </c>
      <c r="P48" s="9"/>
      <c r="Q48" s="18" t="s">
        <v>378</v>
      </c>
      <c r="R48" s="9"/>
      <c r="S48" s="9"/>
      <c r="W48" s="12" t="s">
        <v>260</v>
      </c>
      <c r="X48" s="9" t="s">
        <v>166</v>
      </c>
      <c r="Y48" s="13" t="s">
        <v>225</v>
      </c>
      <c r="Z48" s="14" t="s">
        <v>177</v>
      </c>
      <c r="AA48" s="49">
        <f t="shared" si="5"/>
        <v>0</v>
      </c>
      <c r="AB48" s="9"/>
      <c r="AC48" s="18" t="s">
        <v>378</v>
      </c>
      <c r="AF48" s="12" t="s">
        <v>261</v>
      </c>
      <c r="AG48" s="9" t="s">
        <v>166</v>
      </c>
      <c r="AH48" s="13" t="s">
        <v>225</v>
      </c>
      <c r="AI48" s="14" t="s">
        <v>177</v>
      </c>
      <c r="AJ48" s="60">
        <v>0</v>
      </c>
      <c r="AK48" s="60">
        <v>0</v>
      </c>
      <c r="AL48" s="49">
        <f t="shared" si="6"/>
        <v>0</v>
      </c>
      <c r="AM48" s="9"/>
      <c r="AN48" s="18" t="s">
        <v>378</v>
      </c>
    </row>
    <row r="49" ht="14.5" spans="1:40">
      <c r="A49" s="12" t="s">
        <v>96</v>
      </c>
      <c r="B49" s="9" t="s">
        <v>166</v>
      </c>
      <c r="C49" s="13" t="s">
        <v>225</v>
      </c>
      <c r="D49" s="14" t="s">
        <v>177</v>
      </c>
      <c r="E49" s="9">
        <v>0.01</v>
      </c>
      <c r="F49" s="9"/>
      <c r="G49" s="18" t="s">
        <v>378</v>
      </c>
      <c r="H49" s="9"/>
      <c r="J49" s="12" t="s">
        <v>262</v>
      </c>
      <c r="K49" s="9" t="s">
        <v>166</v>
      </c>
      <c r="L49" s="13" t="s">
        <v>225</v>
      </c>
      <c r="M49" s="14" t="s">
        <v>177</v>
      </c>
      <c r="N49" s="49">
        <f t="shared" si="3"/>
        <v>0.01</v>
      </c>
      <c r="O49" s="49">
        <f t="shared" si="4"/>
        <v>0.01</v>
      </c>
      <c r="P49" s="9"/>
      <c r="Q49" s="18" t="s">
        <v>378</v>
      </c>
      <c r="R49" s="9"/>
      <c r="S49" s="9"/>
      <c r="W49" s="12" t="s">
        <v>263</v>
      </c>
      <c r="X49" s="9" t="s">
        <v>166</v>
      </c>
      <c r="Y49" s="13" t="s">
        <v>225</v>
      </c>
      <c r="Z49" s="14" t="s">
        <v>177</v>
      </c>
      <c r="AA49" s="49">
        <f t="shared" si="5"/>
        <v>0.01</v>
      </c>
      <c r="AB49" s="9"/>
      <c r="AC49" s="18" t="s">
        <v>378</v>
      </c>
      <c r="AF49" s="12" t="s">
        <v>100</v>
      </c>
      <c r="AG49" s="9" t="s">
        <v>166</v>
      </c>
      <c r="AH49" s="13" t="s">
        <v>225</v>
      </c>
      <c r="AI49" s="14" t="s">
        <v>177</v>
      </c>
      <c r="AJ49" s="60">
        <v>0.015</v>
      </c>
      <c r="AK49" s="60">
        <v>0.015</v>
      </c>
      <c r="AL49" s="49">
        <f t="shared" si="6"/>
        <v>0.015</v>
      </c>
      <c r="AM49" s="9"/>
      <c r="AN49" s="18" t="s">
        <v>378</v>
      </c>
    </row>
    <row r="50" ht="25" spans="1:40">
      <c r="A50" s="12" t="s">
        <v>264</v>
      </c>
      <c r="B50" s="9" t="s">
        <v>166</v>
      </c>
      <c r="C50" s="13" t="s">
        <v>225</v>
      </c>
      <c r="D50" s="14" t="s">
        <v>177</v>
      </c>
      <c r="E50" s="9">
        <v>0</v>
      </c>
      <c r="F50" s="9"/>
      <c r="G50" s="18" t="s">
        <v>378</v>
      </c>
      <c r="H50" s="9"/>
      <c r="J50" s="12" t="s">
        <v>108</v>
      </c>
      <c r="K50" s="9" t="s">
        <v>166</v>
      </c>
      <c r="L50" s="13" t="s">
        <v>225</v>
      </c>
      <c r="M50" s="14" t="s">
        <v>177</v>
      </c>
      <c r="N50" s="49">
        <f t="shared" si="3"/>
        <v>0</v>
      </c>
      <c r="O50" s="49">
        <f t="shared" si="4"/>
        <v>0</v>
      </c>
      <c r="P50" s="9"/>
      <c r="Q50" s="18" t="s">
        <v>378</v>
      </c>
      <c r="R50" s="9"/>
      <c r="S50" s="9"/>
      <c r="W50" s="12" t="s">
        <v>86</v>
      </c>
      <c r="X50" s="9" t="s">
        <v>166</v>
      </c>
      <c r="Y50" s="13" t="s">
        <v>225</v>
      </c>
      <c r="Z50" s="14" t="s">
        <v>177</v>
      </c>
      <c r="AA50" s="49">
        <f t="shared" si="5"/>
        <v>0</v>
      </c>
      <c r="AB50" s="9"/>
      <c r="AC50" s="18" t="s">
        <v>378</v>
      </c>
      <c r="AF50" s="12" t="s">
        <v>265</v>
      </c>
      <c r="AG50" s="9" t="s">
        <v>166</v>
      </c>
      <c r="AH50" s="13" t="s">
        <v>225</v>
      </c>
      <c r="AI50" s="14" t="s">
        <v>177</v>
      </c>
      <c r="AJ50" s="60">
        <v>0</v>
      </c>
      <c r="AK50" s="60">
        <v>0</v>
      </c>
      <c r="AL50" s="49">
        <f t="shared" si="6"/>
        <v>0</v>
      </c>
      <c r="AM50" s="9"/>
      <c r="AN50" s="18" t="s">
        <v>378</v>
      </c>
    </row>
    <row r="51" spans="1:3">
      <c r="A51" s="19"/>
      <c r="B51" s="19"/>
      <c r="C51" s="19"/>
    </row>
    <row r="52" spans="1:3">
      <c r="A52" s="19"/>
      <c r="B52" s="19"/>
      <c r="C52" s="19"/>
    </row>
    <row r="53" spans="1:3">
      <c r="A53" s="19"/>
      <c r="B53" s="19"/>
      <c r="C53" s="19"/>
    </row>
    <row r="54" spans="1:3">
      <c r="A54" s="19"/>
      <c r="B54" s="19"/>
      <c r="C54" s="19"/>
    </row>
    <row r="55" spans="1:3">
      <c r="A55" s="19"/>
      <c r="B55" s="19"/>
      <c r="C55" s="19"/>
    </row>
    <row r="56" spans="1:3">
      <c r="A56" s="19"/>
      <c r="B56" s="19"/>
      <c r="C56" s="19"/>
    </row>
    <row r="57" spans="1:3">
      <c r="A57" s="19"/>
      <c r="B57" s="19"/>
      <c r="C57" s="19"/>
    </row>
    <row r="58" spans="1:3">
      <c r="A58" s="19"/>
      <c r="B58" s="19"/>
      <c r="C58" s="19"/>
    </row>
    <row r="59" spans="1:3">
      <c r="A59" s="19"/>
      <c r="B59" s="19"/>
      <c r="C59" s="19"/>
    </row>
    <row r="60" spans="1:3">
      <c r="A60" s="19"/>
      <c r="B60" s="19"/>
      <c r="C60" s="19"/>
    </row>
    <row r="61" spans="1:3">
      <c r="A61" s="19"/>
      <c r="B61" s="19"/>
      <c r="C61" s="19"/>
    </row>
    <row r="62" spans="1:3">
      <c r="A62" s="19"/>
      <c r="B62" s="19"/>
      <c r="C62" s="19"/>
    </row>
    <row r="63" spans="1:3">
      <c r="A63" s="19"/>
      <c r="B63" s="19"/>
      <c r="C63" s="19"/>
    </row>
    <row r="64" spans="1:3">
      <c r="A64" s="19"/>
      <c r="B64" s="19"/>
      <c r="C64" s="19"/>
    </row>
    <row r="65" spans="1:3">
      <c r="A65" s="19"/>
      <c r="B65" s="19"/>
      <c r="C65" s="19"/>
    </row>
    <row r="66" spans="1:3">
      <c r="A66" s="19"/>
      <c r="B66" s="19"/>
      <c r="C66" s="19"/>
    </row>
    <row r="67" spans="1:3">
      <c r="A67" s="19"/>
      <c r="B67" s="19"/>
      <c r="C67" s="19"/>
    </row>
    <row r="68" spans="1:3">
      <c r="A68" s="19"/>
      <c r="B68" s="19"/>
      <c r="C68" s="19"/>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43"/>
      <c r="M1" s="43" t="s">
        <v>188</v>
      </c>
      <c r="P1" s="43" t="s">
        <v>189</v>
      </c>
    </row>
    <row r="2" spans="3:3">
      <c r="C2" s="43" t="s">
        <v>190</v>
      </c>
    </row>
    <row r="3" ht="13" spans="1:38">
      <c r="A3" s="46" t="s">
        <v>191</v>
      </c>
      <c r="AL3" s="56" t="s">
        <v>379</v>
      </c>
    </row>
    <row r="4" spans="21:32">
      <c r="U4" s="9"/>
      <c r="V4" s="9"/>
      <c r="X4" s="9"/>
      <c r="Y4" s="9"/>
      <c r="Z4" s="9"/>
      <c r="AA4" s="9"/>
      <c r="AB4" s="9"/>
      <c r="AC4" s="9"/>
      <c r="AD4" s="9"/>
      <c r="AE4" s="9"/>
      <c r="AF4" s="9"/>
    </row>
    <row r="5" ht="13" spans="21:38">
      <c r="U5" s="9"/>
      <c r="V5" s="9" t="s">
        <v>3</v>
      </c>
      <c r="W5" s="9" t="s">
        <v>4</v>
      </c>
      <c r="X5" s="9" t="s">
        <v>175</v>
      </c>
      <c r="Y5" s="9" t="s">
        <v>5</v>
      </c>
      <c r="Z5" s="9" t="s">
        <v>168</v>
      </c>
      <c r="AA5" s="9" t="s">
        <v>169</v>
      </c>
      <c r="AB5" s="9" t="s">
        <v>170</v>
      </c>
      <c r="AC5" s="9" t="s">
        <v>171</v>
      </c>
      <c r="AD5" s="9" t="s">
        <v>172</v>
      </c>
      <c r="AE5" s="9" t="s">
        <v>173</v>
      </c>
      <c r="AF5" s="9" t="s">
        <v>174</v>
      </c>
      <c r="AL5" s="56" t="s">
        <v>380</v>
      </c>
    </row>
    <row r="6" ht="13" spans="21:32">
      <c r="U6" s="9"/>
      <c r="V6" s="50" t="s">
        <v>381</v>
      </c>
      <c r="W6" s="9">
        <v>2020</v>
      </c>
      <c r="X6" t="s">
        <v>382</v>
      </c>
      <c r="Y6" s="9"/>
      <c r="Z6" s="53">
        <v>0.005</v>
      </c>
      <c r="AA6" s="53">
        <v>0.00625</v>
      </c>
      <c r="AB6" s="53">
        <v>3.21</v>
      </c>
      <c r="AC6" s="53">
        <v>0.0358</v>
      </c>
      <c r="AD6" s="53">
        <v>0.048</v>
      </c>
      <c r="AE6" s="53">
        <v>0.275</v>
      </c>
      <c r="AF6" s="53">
        <v>0.03618</v>
      </c>
    </row>
    <row r="7" ht="13" spans="21:32">
      <c r="U7" s="9"/>
      <c r="V7" s="50" t="s">
        <v>381</v>
      </c>
      <c r="W7" s="9">
        <v>2020</v>
      </c>
      <c r="X7" t="s">
        <v>383</v>
      </c>
      <c r="Z7" s="54">
        <f t="shared" ref="Z7" si="0">(317+616+204+55)/1000</f>
        <v>1.192</v>
      </c>
      <c r="AA7" s="54">
        <f t="shared" ref="AA7" si="1">3.9</f>
        <v>3.9</v>
      </c>
      <c r="AB7" s="54">
        <v>5.17</v>
      </c>
      <c r="AC7" s="54">
        <v>0.26</v>
      </c>
      <c r="AD7" s="54">
        <v>0.428</v>
      </c>
      <c r="AE7" s="54">
        <f t="shared" ref="AE7" si="2">2.27</f>
        <v>2.27</v>
      </c>
      <c r="AF7" s="54">
        <f t="shared" ref="AF7" si="3">0.743</f>
        <v>0.743</v>
      </c>
    </row>
    <row r="8" ht="13" spans="21:32">
      <c r="U8" s="51"/>
      <c r="V8" s="52" t="s">
        <v>381</v>
      </c>
      <c r="W8" s="51">
        <v>2020</v>
      </c>
      <c r="X8" t="s">
        <v>384</v>
      </c>
      <c r="Y8" s="51"/>
      <c r="Z8" s="55">
        <v>0</v>
      </c>
      <c r="AA8" s="55">
        <v>0</v>
      </c>
      <c r="AB8" s="55">
        <v>0</v>
      </c>
      <c r="AC8" s="55">
        <v>0</v>
      </c>
      <c r="AD8" s="55">
        <v>0</v>
      </c>
      <c r="AE8" s="55">
        <v>0</v>
      </c>
      <c r="AF8" s="55">
        <v>0</v>
      </c>
    </row>
    <row r="14" ht="14.5" spans="5:7">
      <c r="E14" s="47"/>
      <c r="F14" s="24"/>
      <c r="G14" s="24"/>
    </row>
    <row r="15" ht="14.5" spans="5:6">
      <c r="E15" s="47"/>
      <c r="F15" s="24"/>
    </row>
    <row r="16" ht="14.5" spans="1:7">
      <c r="A16" s="46" t="s">
        <v>192</v>
      </c>
      <c r="B16" t="s">
        <v>193</v>
      </c>
      <c r="G16" s="48" t="s">
        <v>194</v>
      </c>
    </row>
    <row r="19" spans="1:9">
      <c r="A19" t="s">
        <v>195</v>
      </c>
      <c r="B19" t="s">
        <v>196</v>
      </c>
      <c r="C19" s="27" t="s">
        <v>197</v>
      </c>
      <c r="D19" s="27"/>
      <c r="E19" s="27"/>
      <c r="F19" s="27"/>
      <c r="G19" s="27"/>
      <c r="H19" s="27"/>
      <c r="I19" s="27"/>
    </row>
    <row r="20" ht="13" spans="3:52">
      <c r="C20" t="s">
        <v>168</v>
      </c>
      <c r="D20" s="43" t="s">
        <v>169</v>
      </c>
      <c r="E20" s="46" t="s">
        <v>170</v>
      </c>
      <c r="F20" t="s">
        <v>171</v>
      </c>
      <c r="G20" t="s">
        <v>172</v>
      </c>
      <c r="H20" s="46" t="s">
        <v>173</v>
      </c>
      <c r="I20" s="46"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43" t="str">
        <f>E21</f>
        <v>13PM-20PM</v>
      </c>
      <c r="E21" s="46" t="s">
        <v>201</v>
      </c>
      <c r="F21" t="s">
        <v>202</v>
      </c>
      <c r="G21" t="str">
        <f>H21</f>
        <v>16PM-23PM</v>
      </c>
      <c r="H21" s="46" t="s">
        <v>203</v>
      </c>
      <c r="I21" s="46"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43" t="str">
        <f>E22</f>
        <v>0AM-9AM</v>
      </c>
      <c r="E22" s="46" t="s">
        <v>207</v>
      </c>
      <c r="F22" t="s">
        <v>208</v>
      </c>
      <c r="G22" t="str">
        <f>H22</f>
        <v>3AM-12PM</v>
      </c>
      <c r="H22" s="46" t="s">
        <v>209</v>
      </c>
      <c r="I22" s="46" t="str">
        <f>H22</f>
        <v>3AM-12PM</v>
      </c>
      <c r="AP22" t="s">
        <v>381</v>
      </c>
      <c r="AQ22">
        <v>2020</v>
      </c>
      <c r="AR22" t="s">
        <v>384</v>
      </c>
      <c r="AT22">
        <v>0</v>
      </c>
      <c r="AU22">
        <v>0</v>
      </c>
      <c r="AV22">
        <v>0</v>
      </c>
      <c r="AW22">
        <v>0</v>
      </c>
      <c r="AX22">
        <v>0</v>
      </c>
      <c r="AY22">
        <v>0</v>
      </c>
      <c r="AZ22">
        <v>0</v>
      </c>
    </row>
    <row r="23" ht="13" spans="1:52">
      <c r="A23" t="s">
        <v>210</v>
      </c>
      <c r="B23" t="s">
        <v>211</v>
      </c>
      <c r="C23" t="s">
        <v>212</v>
      </c>
      <c r="D23" s="43" t="str">
        <f>E23</f>
        <v>10AM-12AM</v>
      </c>
      <c r="E23" s="46" t="s">
        <v>213</v>
      </c>
      <c r="F23" t="s">
        <v>214</v>
      </c>
      <c r="G23" t="str">
        <f>H23</f>
        <v>13PM-15PM</v>
      </c>
      <c r="H23" s="46" t="s">
        <v>215</v>
      </c>
      <c r="I23" s="46"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43" t="str">
        <f>E24</f>
        <v>21PM-23PM</v>
      </c>
      <c r="E24" s="46" t="s">
        <v>219</v>
      </c>
      <c r="F24" t="s">
        <v>220</v>
      </c>
      <c r="G24" t="str">
        <f>H24</f>
        <v>0AM-2AM</v>
      </c>
      <c r="H24" s="46" t="s">
        <v>221</v>
      </c>
      <c r="I24" s="46" t="str">
        <f>H24</f>
        <v>0AM-2AM</v>
      </c>
      <c r="L24" s="46"/>
      <c r="O24" s="46"/>
      <c r="P24" s="46"/>
    </row>
    <row r="25" ht="13" spans="15:16">
      <c r="O25" s="46"/>
      <c r="P25" s="46"/>
    </row>
    <row r="26" ht="13" spans="15:16">
      <c r="O26" s="46"/>
      <c r="P26" s="46"/>
    </row>
    <row r="33" spans="1:40">
      <c r="A33" s="9"/>
      <c r="B33" s="9"/>
      <c r="C33" s="9"/>
      <c r="D33" s="9"/>
      <c r="E33" s="9"/>
      <c r="F33" s="9"/>
      <c r="G33" s="9"/>
      <c r="H33" s="9"/>
      <c r="J33" s="9"/>
      <c r="K33" s="9"/>
      <c r="L33" s="9"/>
      <c r="M33" s="9"/>
      <c r="N33" s="9"/>
      <c r="O33" s="9"/>
      <c r="P33" s="9"/>
      <c r="Q33" s="9"/>
      <c r="R33" s="9"/>
      <c r="S33" s="9"/>
      <c r="W33" s="9"/>
      <c r="X33" s="9"/>
      <c r="Y33" s="9"/>
      <c r="Z33" s="9"/>
      <c r="AA33" s="9"/>
      <c r="AB33" s="9"/>
      <c r="AC33" s="9"/>
      <c r="AF33" s="9"/>
      <c r="AG33" s="9"/>
      <c r="AH33" s="9"/>
      <c r="AI33" s="9"/>
      <c r="AJ33" s="9"/>
      <c r="AK33" s="9"/>
      <c r="AL33" s="9"/>
      <c r="AM33" s="9"/>
      <c r="AN33" s="9"/>
    </row>
    <row r="34" ht="14.5" spans="1:41">
      <c r="A34" s="9" t="s">
        <v>1</v>
      </c>
      <c r="B34" s="9" t="s">
        <v>2</v>
      </c>
      <c r="C34" s="9" t="s">
        <v>3</v>
      </c>
      <c r="D34" s="9" t="s">
        <v>4</v>
      </c>
      <c r="E34" s="9" t="s">
        <v>168</v>
      </c>
      <c r="F34" s="9" t="s">
        <v>222</v>
      </c>
      <c r="G34" s="18" t="s">
        <v>223</v>
      </c>
      <c r="H34" s="9"/>
      <c r="J34" s="9" t="s">
        <v>1</v>
      </c>
      <c r="K34" s="9" t="s">
        <v>2</v>
      </c>
      <c r="L34" s="9" t="s">
        <v>3</v>
      </c>
      <c r="M34" s="9" t="s">
        <v>4</v>
      </c>
      <c r="N34" s="9" t="s">
        <v>169</v>
      </c>
      <c r="O34" s="9" t="s">
        <v>170</v>
      </c>
      <c r="P34" s="9" t="s">
        <v>222</v>
      </c>
      <c r="Q34" s="18" t="s">
        <v>223</v>
      </c>
      <c r="R34" s="9"/>
      <c r="S34" s="9"/>
      <c r="W34" s="9" t="s">
        <v>1</v>
      </c>
      <c r="X34" s="9" t="s">
        <v>2</v>
      </c>
      <c r="Y34" s="9" t="s">
        <v>3</v>
      </c>
      <c r="Z34" s="9" t="s">
        <v>4</v>
      </c>
      <c r="AA34" s="9" t="s">
        <v>171</v>
      </c>
      <c r="AB34" s="9" t="s">
        <v>222</v>
      </c>
      <c r="AC34" s="18" t="s">
        <v>223</v>
      </c>
      <c r="AD34" s="9"/>
      <c r="AF34" s="9" t="s">
        <v>1</v>
      </c>
      <c r="AG34" s="9" t="s">
        <v>2</v>
      </c>
      <c r="AH34" s="9" t="s">
        <v>3</v>
      </c>
      <c r="AI34" s="9" t="s">
        <v>4</v>
      </c>
      <c r="AJ34" s="9" t="s">
        <v>172</v>
      </c>
      <c r="AK34" s="9" t="s">
        <v>173</v>
      </c>
      <c r="AL34" s="9" t="s">
        <v>174</v>
      </c>
      <c r="AM34" s="9" t="s">
        <v>222</v>
      </c>
      <c r="AN34" s="18" t="s">
        <v>223</v>
      </c>
      <c r="AO34" s="9"/>
    </row>
    <row r="35" ht="14.5" spans="1:41">
      <c r="A35" s="9" t="s">
        <v>266</v>
      </c>
      <c r="B35" s="9" t="s">
        <v>385</v>
      </c>
      <c r="C35" s="13" t="s">
        <v>225</v>
      </c>
      <c r="D35" s="14" t="s">
        <v>177</v>
      </c>
      <c r="E35" s="49">
        <v>0.42</v>
      </c>
      <c r="F35" s="9"/>
      <c r="G35" s="18" t="s">
        <v>226</v>
      </c>
      <c r="H35" s="9"/>
      <c r="J35" s="9" t="s">
        <v>268</v>
      </c>
      <c r="K35" s="9" t="s">
        <v>385</v>
      </c>
      <c r="L35" s="13" t="s">
        <v>225</v>
      </c>
      <c r="M35" s="14" t="s">
        <v>177</v>
      </c>
      <c r="N35" s="49">
        <v>0.42</v>
      </c>
      <c r="O35" s="49">
        <v>0.42</v>
      </c>
      <c r="P35" s="9"/>
      <c r="Q35" s="18" t="s">
        <v>226</v>
      </c>
      <c r="R35" s="9"/>
      <c r="S35" s="9"/>
      <c r="W35" s="9" t="s">
        <v>270</v>
      </c>
      <c r="X35" s="9" t="s">
        <v>385</v>
      </c>
      <c r="Y35" s="13" t="s">
        <v>225</v>
      </c>
      <c r="Z35" s="14" t="s">
        <v>177</v>
      </c>
      <c r="AA35" s="49">
        <v>0.42</v>
      </c>
      <c r="AB35" s="9"/>
      <c r="AC35" s="18" t="s">
        <v>226</v>
      </c>
      <c r="AD35" s="9"/>
      <c r="AF35" s="9" t="s">
        <v>272</v>
      </c>
      <c r="AG35" s="9" t="s">
        <v>385</v>
      </c>
      <c r="AH35" s="13" t="s">
        <v>225</v>
      </c>
      <c r="AI35" s="14" t="s">
        <v>177</v>
      </c>
      <c r="AJ35" s="49">
        <v>0.42</v>
      </c>
      <c r="AK35" s="49">
        <f>AJ35</f>
        <v>0.42</v>
      </c>
      <c r="AL35" s="49">
        <f>AK35</f>
        <v>0.42</v>
      </c>
      <c r="AM35" s="9"/>
      <c r="AN35" s="18" t="s">
        <v>226</v>
      </c>
      <c r="AO35" s="9"/>
    </row>
    <row r="36" ht="14.5" spans="1:41">
      <c r="A36" s="9" t="s">
        <v>274</v>
      </c>
      <c r="B36" s="9" t="s">
        <v>385</v>
      </c>
      <c r="C36" s="13" t="s">
        <v>225</v>
      </c>
      <c r="D36" s="14" t="s">
        <v>177</v>
      </c>
      <c r="E36" s="9">
        <v>0.44</v>
      </c>
      <c r="F36" s="9"/>
      <c r="G36" s="18" t="s">
        <v>226</v>
      </c>
      <c r="H36" s="9"/>
      <c r="J36" s="9" t="s">
        <v>276</v>
      </c>
      <c r="K36" s="9" t="s">
        <v>385</v>
      </c>
      <c r="L36" s="13" t="s">
        <v>225</v>
      </c>
      <c r="M36" s="14" t="s">
        <v>177</v>
      </c>
      <c r="N36" s="9">
        <v>0.44</v>
      </c>
      <c r="O36" s="9">
        <v>0.44</v>
      </c>
      <c r="P36" s="9"/>
      <c r="Q36" s="18" t="s">
        <v>226</v>
      </c>
      <c r="R36" s="9"/>
      <c r="S36" s="9"/>
      <c r="W36" s="9" t="s">
        <v>278</v>
      </c>
      <c r="X36" s="9" t="s">
        <v>385</v>
      </c>
      <c r="Y36" s="13" t="s">
        <v>225</v>
      </c>
      <c r="Z36" s="14" t="s">
        <v>177</v>
      </c>
      <c r="AA36" s="49">
        <v>0.44</v>
      </c>
      <c r="AB36" s="9"/>
      <c r="AC36" s="18" t="s">
        <v>226</v>
      </c>
      <c r="AD36" s="9"/>
      <c r="AF36" s="9" t="s">
        <v>280</v>
      </c>
      <c r="AG36" s="9" t="s">
        <v>385</v>
      </c>
      <c r="AH36" s="13" t="s">
        <v>225</v>
      </c>
      <c r="AI36" s="14" t="s">
        <v>177</v>
      </c>
      <c r="AJ36" s="49">
        <v>0.44</v>
      </c>
      <c r="AK36" s="49">
        <f t="shared" ref="AK36:AL50" si="4">AJ36</f>
        <v>0.44</v>
      </c>
      <c r="AL36" s="49">
        <f t="shared" si="4"/>
        <v>0.44</v>
      </c>
      <c r="AM36" s="9"/>
      <c r="AN36" s="18" t="s">
        <v>226</v>
      </c>
      <c r="AO36" s="9"/>
    </row>
    <row r="37" ht="14.5" spans="1:41">
      <c r="A37" s="9" t="s">
        <v>282</v>
      </c>
      <c r="B37" s="9" t="s">
        <v>385</v>
      </c>
      <c r="C37" s="13" t="s">
        <v>225</v>
      </c>
      <c r="D37" s="14" t="s">
        <v>177</v>
      </c>
      <c r="E37" s="9">
        <v>0.45</v>
      </c>
      <c r="F37" s="9"/>
      <c r="G37" s="18" t="s">
        <v>226</v>
      </c>
      <c r="H37" s="9"/>
      <c r="J37" s="9" t="s">
        <v>283</v>
      </c>
      <c r="K37" s="9" t="s">
        <v>385</v>
      </c>
      <c r="L37" s="13" t="s">
        <v>225</v>
      </c>
      <c r="M37" s="14" t="s">
        <v>177</v>
      </c>
      <c r="N37" s="9">
        <v>0.45</v>
      </c>
      <c r="O37" s="9">
        <v>0.45</v>
      </c>
      <c r="P37" s="9"/>
      <c r="Q37" s="18" t="s">
        <v>226</v>
      </c>
      <c r="R37" s="9"/>
      <c r="S37" s="9"/>
      <c r="W37" s="9" t="s">
        <v>285</v>
      </c>
      <c r="X37" s="9" t="s">
        <v>385</v>
      </c>
      <c r="Y37" s="13" t="s">
        <v>225</v>
      </c>
      <c r="Z37" s="14" t="s">
        <v>177</v>
      </c>
      <c r="AA37" s="49">
        <v>0.45</v>
      </c>
      <c r="AB37" s="9"/>
      <c r="AC37" s="18" t="s">
        <v>226</v>
      </c>
      <c r="AD37" s="9"/>
      <c r="AF37" s="9" t="s">
        <v>287</v>
      </c>
      <c r="AG37" s="9" t="s">
        <v>385</v>
      </c>
      <c r="AH37" s="13" t="s">
        <v>225</v>
      </c>
      <c r="AI37" s="14" t="s">
        <v>177</v>
      </c>
      <c r="AJ37" s="49">
        <v>0.45</v>
      </c>
      <c r="AK37" s="49">
        <f t="shared" si="4"/>
        <v>0.45</v>
      </c>
      <c r="AL37" s="49">
        <f t="shared" si="4"/>
        <v>0.45</v>
      </c>
      <c r="AM37" s="9"/>
      <c r="AN37" s="18" t="s">
        <v>226</v>
      </c>
      <c r="AO37" s="9"/>
    </row>
    <row r="38" ht="14.5" spans="1:41">
      <c r="A38" s="9" t="s">
        <v>288</v>
      </c>
      <c r="B38" s="9" t="s">
        <v>385</v>
      </c>
      <c r="C38" s="13" t="s">
        <v>225</v>
      </c>
      <c r="D38" s="14" t="s">
        <v>177</v>
      </c>
      <c r="E38" s="9">
        <v>0.36</v>
      </c>
      <c r="F38" s="9"/>
      <c r="G38" s="18" t="s">
        <v>226</v>
      </c>
      <c r="H38" s="9"/>
      <c r="J38" s="9" t="s">
        <v>290</v>
      </c>
      <c r="K38" s="9" t="s">
        <v>385</v>
      </c>
      <c r="L38" s="13" t="s">
        <v>225</v>
      </c>
      <c r="M38" s="14" t="s">
        <v>177</v>
      </c>
      <c r="N38" s="9">
        <v>0.36</v>
      </c>
      <c r="O38" s="9">
        <v>0.36</v>
      </c>
      <c r="P38" s="9"/>
      <c r="Q38" s="18" t="s">
        <v>226</v>
      </c>
      <c r="R38" s="9"/>
      <c r="S38" s="9"/>
      <c r="W38" s="9" t="s">
        <v>291</v>
      </c>
      <c r="X38" s="9" t="s">
        <v>385</v>
      </c>
      <c r="Y38" s="13" t="s">
        <v>225</v>
      </c>
      <c r="Z38" s="14" t="s">
        <v>177</v>
      </c>
      <c r="AA38" s="49">
        <v>0.36</v>
      </c>
      <c r="AB38" s="9"/>
      <c r="AC38" s="18" t="s">
        <v>226</v>
      </c>
      <c r="AD38" s="9"/>
      <c r="AF38" s="9" t="s">
        <v>292</v>
      </c>
      <c r="AG38" s="9" t="s">
        <v>385</v>
      </c>
      <c r="AH38" s="13" t="s">
        <v>225</v>
      </c>
      <c r="AI38" s="14" t="s">
        <v>177</v>
      </c>
      <c r="AJ38" s="49">
        <v>0.36</v>
      </c>
      <c r="AK38" s="49">
        <f t="shared" si="4"/>
        <v>0.36</v>
      </c>
      <c r="AL38" s="49">
        <f t="shared" si="4"/>
        <v>0.36</v>
      </c>
      <c r="AM38" s="9"/>
      <c r="AN38" s="18" t="s">
        <v>226</v>
      </c>
      <c r="AO38" s="9"/>
    </row>
    <row r="39" ht="14.5" spans="1:41">
      <c r="A39" s="9" t="s">
        <v>294</v>
      </c>
      <c r="B39" s="9" t="s">
        <v>385</v>
      </c>
      <c r="C39" s="13" t="s">
        <v>225</v>
      </c>
      <c r="D39" s="14" t="s">
        <v>177</v>
      </c>
      <c r="E39" s="9">
        <v>0.33</v>
      </c>
      <c r="F39" s="9"/>
      <c r="G39" s="18" t="s">
        <v>226</v>
      </c>
      <c r="H39" s="9"/>
      <c r="J39" s="9" t="s">
        <v>296</v>
      </c>
      <c r="K39" s="9" t="s">
        <v>385</v>
      </c>
      <c r="L39" s="13" t="s">
        <v>225</v>
      </c>
      <c r="M39" s="14" t="s">
        <v>177</v>
      </c>
      <c r="N39" s="9">
        <v>0.33</v>
      </c>
      <c r="O39" s="9">
        <v>0.33</v>
      </c>
      <c r="P39" s="9"/>
      <c r="Q39" s="18" t="s">
        <v>226</v>
      </c>
      <c r="R39" s="9"/>
      <c r="S39" s="9"/>
      <c r="W39" s="9" t="s">
        <v>298</v>
      </c>
      <c r="X39" s="9" t="s">
        <v>385</v>
      </c>
      <c r="Y39" s="13" t="s">
        <v>225</v>
      </c>
      <c r="Z39" s="14" t="s">
        <v>177</v>
      </c>
      <c r="AA39" s="49">
        <v>0.33</v>
      </c>
      <c r="AB39" s="9"/>
      <c r="AC39" s="18" t="s">
        <v>226</v>
      </c>
      <c r="AD39" s="9"/>
      <c r="AF39" s="9" t="s">
        <v>300</v>
      </c>
      <c r="AG39" s="9" t="s">
        <v>385</v>
      </c>
      <c r="AH39" s="13" t="s">
        <v>225</v>
      </c>
      <c r="AI39" s="14" t="s">
        <v>177</v>
      </c>
      <c r="AJ39" s="49">
        <v>0.33</v>
      </c>
      <c r="AK39" s="49">
        <f t="shared" si="4"/>
        <v>0.33</v>
      </c>
      <c r="AL39" s="49">
        <f t="shared" si="4"/>
        <v>0.33</v>
      </c>
      <c r="AM39" s="9"/>
      <c r="AN39" s="18" t="s">
        <v>226</v>
      </c>
      <c r="AO39" s="9"/>
    </row>
    <row r="40" ht="14.5" spans="1:41">
      <c r="A40" s="9" t="s">
        <v>302</v>
      </c>
      <c r="B40" s="9" t="s">
        <v>385</v>
      </c>
      <c r="C40" s="13" t="s">
        <v>225</v>
      </c>
      <c r="D40" s="14" t="s">
        <v>177</v>
      </c>
      <c r="E40" s="9">
        <v>0.36</v>
      </c>
      <c r="F40" s="9"/>
      <c r="G40" s="18" t="s">
        <v>226</v>
      </c>
      <c r="H40" s="9"/>
      <c r="J40" s="9" t="s">
        <v>304</v>
      </c>
      <c r="K40" s="9" t="s">
        <v>385</v>
      </c>
      <c r="L40" s="13" t="s">
        <v>225</v>
      </c>
      <c r="M40" s="14" t="s">
        <v>177</v>
      </c>
      <c r="N40" s="9">
        <v>0.36</v>
      </c>
      <c r="O40" s="9">
        <v>0.36</v>
      </c>
      <c r="P40" s="9"/>
      <c r="Q40" s="18" t="s">
        <v>226</v>
      </c>
      <c r="R40" s="9"/>
      <c r="S40" s="9"/>
      <c r="W40" s="9" t="s">
        <v>306</v>
      </c>
      <c r="X40" s="9" t="s">
        <v>385</v>
      </c>
      <c r="Y40" s="13" t="s">
        <v>225</v>
      </c>
      <c r="Z40" s="14" t="s">
        <v>177</v>
      </c>
      <c r="AA40" s="49">
        <v>0.36</v>
      </c>
      <c r="AB40" s="9"/>
      <c r="AC40" s="18" t="s">
        <v>226</v>
      </c>
      <c r="AD40" s="9"/>
      <c r="AF40" s="9" t="s">
        <v>308</v>
      </c>
      <c r="AG40" s="9" t="s">
        <v>385</v>
      </c>
      <c r="AH40" s="13" t="s">
        <v>225</v>
      </c>
      <c r="AI40" s="14" t="s">
        <v>177</v>
      </c>
      <c r="AJ40" s="49">
        <v>0.36</v>
      </c>
      <c r="AK40" s="49">
        <f t="shared" si="4"/>
        <v>0.36</v>
      </c>
      <c r="AL40" s="49">
        <f t="shared" si="4"/>
        <v>0.36</v>
      </c>
      <c r="AM40" s="9"/>
      <c r="AN40" s="18" t="s">
        <v>226</v>
      </c>
      <c r="AO40" s="9"/>
    </row>
    <row r="41" ht="14.5" spans="1:41">
      <c r="A41" s="9" t="s">
        <v>310</v>
      </c>
      <c r="B41" s="9" t="s">
        <v>385</v>
      </c>
      <c r="C41" s="13" t="s">
        <v>225</v>
      </c>
      <c r="D41" s="14" t="s">
        <v>177</v>
      </c>
      <c r="E41" s="9">
        <v>0.42</v>
      </c>
      <c r="F41" s="9"/>
      <c r="G41" s="18" t="s">
        <v>226</v>
      </c>
      <c r="H41" s="9"/>
      <c r="J41" s="9" t="s">
        <v>311</v>
      </c>
      <c r="K41" s="9" t="s">
        <v>385</v>
      </c>
      <c r="L41" s="13" t="s">
        <v>225</v>
      </c>
      <c r="M41" s="14" t="s">
        <v>177</v>
      </c>
      <c r="N41" s="9">
        <v>0.42</v>
      </c>
      <c r="O41" s="9">
        <v>0.42</v>
      </c>
      <c r="P41" s="9"/>
      <c r="Q41" s="18" t="s">
        <v>226</v>
      </c>
      <c r="R41" s="9"/>
      <c r="S41" s="9"/>
      <c r="W41" s="9" t="s">
        <v>313</v>
      </c>
      <c r="X41" s="9" t="s">
        <v>385</v>
      </c>
      <c r="Y41" s="13" t="s">
        <v>225</v>
      </c>
      <c r="Z41" s="14" t="s">
        <v>177</v>
      </c>
      <c r="AA41" s="49">
        <v>0.42</v>
      </c>
      <c r="AB41" s="9"/>
      <c r="AC41" s="18" t="s">
        <v>226</v>
      </c>
      <c r="AD41" s="9"/>
      <c r="AF41" s="9" t="s">
        <v>315</v>
      </c>
      <c r="AG41" s="9" t="s">
        <v>385</v>
      </c>
      <c r="AH41" s="13" t="s">
        <v>225</v>
      </c>
      <c r="AI41" s="14" t="s">
        <v>177</v>
      </c>
      <c r="AJ41" s="49">
        <v>0.42</v>
      </c>
      <c r="AK41" s="49">
        <f t="shared" si="4"/>
        <v>0.42</v>
      </c>
      <c r="AL41" s="49">
        <f t="shared" si="4"/>
        <v>0.42</v>
      </c>
      <c r="AM41" s="9"/>
      <c r="AN41" s="18" t="s">
        <v>226</v>
      </c>
      <c r="AO41" s="9"/>
    </row>
    <row r="42" ht="14.5" spans="1:41">
      <c r="A42" s="9" t="s">
        <v>316</v>
      </c>
      <c r="B42" s="9" t="s">
        <v>385</v>
      </c>
      <c r="C42" s="13" t="s">
        <v>225</v>
      </c>
      <c r="D42" s="14" t="s">
        <v>177</v>
      </c>
      <c r="E42" s="9">
        <v>0.31</v>
      </c>
      <c r="F42" s="9"/>
      <c r="G42" s="18" t="s">
        <v>226</v>
      </c>
      <c r="H42" s="9"/>
      <c r="J42" s="9" t="s">
        <v>318</v>
      </c>
      <c r="K42" s="9" t="s">
        <v>385</v>
      </c>
      <c r="L42" s="13" t="s">
        <v>225</v>
      </c>
      <c r="M42" s="14" t="s">
        <v>177</v>
      </c>
      <c r="N42" s="9">
        <v>0.31</v>
      </c>
      <c r="O42" s="9">
        <v>0.31</v>
      </c>
      <c r="P42" s="9"/>
      <c r="Q42" s="18" t="s">
        <v>226</v>
      </c>
      <c r="R42" s="9"/>
      <c r="S42" s="9"/>
      <c r="W42" s="9" t="s">
        <v>319</v>
      </c>
      <c r="X42" s="9" t="s">
        <v>385</v>
      </c>
      <c r="Y42" s="13" t="s">
        <v>225</v>
      </c>
      <c r="Z42" s="14" t="s">
        <v>177</v>
      </c>
      <c r="AA42" s="49">
        <v>0.31</v>
      </c>
      <c r="AB42" s="9"/>
      <c r="AC42" s="18" t="s">
        <v>226</v>
      </c>
      <c r="AD42" s="9"/>
      <c r="AF42" s="9" t="s">
        <v>320</v>
      </c>
      <c r="AG42" s="9" t="s">
        <v>385</v>
      </c>
      <c r="AH42" s="13" t="s">
        <v>225</v>
      </c>
      <c r="AI42" s="14" t="s">
        <v>177</v>
      </c>
      <c r="AJ42" s="49">
        <v>0.31</v>
      </c>
      <c r="AK42" s="49">
        <f t="shared" si="4"/>
        <v>0.31</v>
      </c>
      <c r="AL42" s="49">
        <f t="shared" si="4"/>
        <v>0.31</v>
      </c>
      <c r="AM42" s="9"/>
      <c r="AN42" s="18" t="s">
        <v>226</v>
      </c>
      <c r="AO42" s="9"/>
    </row>
    <row r="43" ht="14.5" spans="1:41">
      <c r="A43" s="9" t="s">
        <v>322</v>
      </c>
      <c r="B43" s="9" t="s">
        <v>385</v>
      </c>
      <c r="C43" s="13" t="s">
        <v>225</v>
      </c>
      <c r="D43" s="14" t="s">
        <v>177</v>
      </c>
      <c r="E43" s="9">
        <v>0.31</v>
      </c>
      <c r="F43" s="9"/>
      <c r="G43" s="18" t="s">
        <v>226</v>
      </c>
      <c r="H43" s="9"/>
      <c r="J43" s="9" t="s">
        <v>324</v>
      </c>
      <c r="K43" s="9" t="s">
        <v>385</v>
      </c>
      <c r="L43" s="13" t="s">
        <v>225</v>
      </c>
      <c r="M43" s="14" t="s">
        <v>177</v>
      </c>
      <c r="N43" s="9">
        <v>0.31</v>
      </c>
      <c r="O43" s="9">
        <v>0.31</v>
      </c>
      <c r="P43" s="9"/>
      <c r="Q43" s="18" t="s">
        <v>226</v>
      </c>
      <c r="R43" s="9"/>
      <c r="S43" s="9"/>
      <c r="W43" s="9" t="s">
        <v>326</v>
      </c>
      <c r="X43" s="9" t="s">
        <v>385</v>
      </c>
      <c r="Y43" s="13" t="s">
        <v>225</v>
      </c>
      <c r="Z43" s="14" t="s">
        <v>177</v>
      </c>
      <c r="AA43" s="49">
        <v>0.31</v>
      </c>
      <c r="AB43" s="9"/>
      <c r="AC43" s="18" t="s">
        <v>226</v>
      </c>
      <c r="AD43" s="9"/>
      <c r="AF43" s="9" t="s">
        <v>328</v>
      </c>
      <c r="AG43" s="9" t="s">
        <v>385</v>
      </c>
      <c r="AH43" s="13" t="s">
        <v>225</v>
      </c>
      <c r="AI43" s="14" t="s">
        <v>177</v>
      </c>
      <c r="AJ43" s="49">
        <v>0.31</v>
      </c>
      <c r="AK43" s="49">
        <f t="shared" si="4"/>
        <v>0.31</v>
      </c>
      <c r="AL43" s="49">
        <f t="shared" si="4"/>
        <v>0.31</v>
      </c>
      <c r="AM43" s="9"/>
      <c r="AN43" s="18" t="s">
        <v>226</v>
      </c>
      <c r="AO43" s="9"/>
    </row>
    <row r="44" ht="14.5" spans="1:41">
      <c r="A44" s="9" t="s">
        <v>330</v>
      </c>
      <c r="B44" s="9" t="s">
        <v>385</v>
      </c>
      <c r="C44" s="13" t="s">
        <v>225</v>
      </c>
      <c r="D44" s="14" t="s">
        <v>177</v>
      </c>
      <c r="E44" s="9">
        <v>0.36</v>
      </c>
      <c r="F44" s="9"/>
      <c r="G44" s="18" t="s">
        <v>226</v>
      </c>
      <c r="H44" s="9"/>
      <c r="J44" s="9" t="s">
        <v>332</v>
      </c>
      <c r="K44" s="9" t="s">
        <v>385</v>
      </c>
      <c r="L44" s="13" t="s">
        <v>225</v>
      </c>
      <c r="M44" s="14" t="s">
        <v>177</v>
      </c>
      <c r="N44" s="9">
        <v>0.36</v>
      </c>
      <c r="O44" s="9">
        <v>0.36</v>
      </c>
      <c r="P44" s="9"/>
      <c r="Q44" s="18" t="s">
        <v>226</v>
      </c>
      <c r="R44" s="9"/>
      <c r="S44" s="9"/>
      <c r="W44" s="9" t="s">
        <v>334</v>
      </c>
      <c r="X44" s="9" t="s">
        <v>385</v>
      </c>
      <c r="Y44" s="13" t="s">
        <v>225</v>
      </c>
      <c r="Z44" s="14" t="s">
        <v>177</v>
      </c>
      <c r="AA44" s="49">
        <v>0.36</v>
      </c>
      <c r="AB44" s="9"/>
      <c r="AC44" s="18" t="s">
        <v>226</v>
      </c>
      <c r="AD44" s="9"/>
      <c r="AF44" s="9" t="s">
        <v>336</v>
      </c>
      <c r="AG44" s="9" t="s">
        <v>385</v>
      </c>
      <c r="AH44" s="13" t="s">
        <v>225</v>
      </c>
      <c r="AI44" s="14" t="s">
        <v>177</v>
      </c>
      <c r="AJ44" s="49">
        <v>0.36</v>
      </c>
      <c r="AK44" s="49">
        <f t="shared" si="4"/>
        <v>0.36</v>
      </c>
      <c r="AL44" s="49">
        <f t="shared" si="4"/>
        <v>0.36</v>
      </c>
      <c r="AM44" s="9"/>
      <c r="AN44" s="18" t="s">
        <v>226</v>
      </c>
      <c r="AO44" s="9"/>
    </row>
    <row r="45" ht="14.5" spans="1:41">
      <c r="A45" s="9" t="s">
        <v>338</v>
      </c>
      <c r="B45" s="9" t="s">
        <v>385</v>
      </c>
      <c r="C45" s="13" t="s">
        <v>225</v>
      </c>
      <c r="D45" s="14" t="s">
        <v>177</v>
      </c>
      <c r="E45" s="9">
        <v>0.41</v>
      </c>
      <c r="F45" s="9"/>
      <c r="G45" s="18" t="s">
        <v>226</v>
      </c>
      <c r="H45" s="9"/>
      <c r="J45" s="9" t="s">
        <v>339</v>
      </c>
      <c r="K45" s="9" t="s">
        <v>385</v>
      </c>
      <c r="L45" s="13" t="s">
        <v>225</v>
      </c>
      <c r="M45" s="14" t="s">
        <v>177</v>
      </c>
      <c r="N45" s="9">
        <v>0.41</v>
      </c>
      <c r="O45" s="9">
        <v>0.41</v>
      </c>
      <c r="P45" s="9"/>
      <c r="Q45" s="18" t="s">
        <v>226</v>
      </c>
      <c r="R45" s="9"/>
      <c r="S45" s="9"/>
      <c r="W45" s="9" t="s">
        <v>341</v>
      </c>
      <c r="X45" s="9" t="s">
        <v>385</v>
      </c>
      <c r="Y45" s="13" t="s">
        <v>225</v>
      </c>
      <c r="Z45" s="14" t="s">
        <v>177</v>
      </c>
      <c r="AA45" s="49">
        <v>0.41</v>
      </c>
      <c r="AB45" s="9"/>
      <c r="AC45" s="18" t="s">
        <v>226</v>
      </c>
      <c r="AD45" s="9"/>
      <c r="AF45" s="9" t="s">
        <v>343</v>
      </c>
      <c r="AG45" s="9" t="s">
        <v>385</v>
      </c>
      <c r="AH45" s="13" t="s">
        <v>225</v>
      </c>
      <c r="AI45" s="14" t="s">
        <v>177</v>
      </c>
      <c r="AJ45" s="49">
        <v>0.41</v>
      </c>
      <c r="AK45" s="49">
        <f t="shared" si="4"/>
        <v>0.41</v>
      </c>
      <c r="AL45" s="49">
        <f t="shared" si="4"/>
        <v>0.41</v>
      </c>
      <c r="AM45" s="9"/>
      <c r="AN45" s="18" t="s">
        <v>226</v>
      </c>
      <c r="AO45" s="9"/>
    </row>
    <row r="46" ht="14.5" spans="1:41">
      <c r="A46" s="9" t="s">
        <v>344</v>
      </c>
      <c r="B46" s="9" t="s">
        <v>385</v>
      </c>
      <c r="C46" s="13" t="s">
        <v>225</v>
      </c>
      <c r="D46" s="14" t="s">
        <v>177</v>
      </c>
      <c r="E46" s="9">
        <v>0.29</v>
      </c>
      <c r="F46" s="9"/>
      <c r="G46" s="18" t="s">
        <v>226</v>
      </c>
      <c r="H46" s="9"/>
      <c r="J46" s="9" t="s">
        <v>346</v>
      </c>
      <c r="K46" s="9" t="s">
        <v>385</v>
      </c>
      <c r="L46" s="13" t="s">
        <v>225</v>
      </c>
      <c r="M46" s="14" t="s">
        <v>177</v>
      </c>
      <c r="N46" s="9">
        <v>0.29</v>
      </c>
      <c r="O46" s="9">
        <v>0.29</v>
      </c>
      <c r="P46" s="9"/>
      <c r="Q46" s="18" t="s">
        <v>226</v>
      </c>
      <c r="R46" s="9"/>
      <c r="S46" s="9"/>
      <c r="W46" s="9" t="s">
        <v>347</v>
      </c>
      <c r="X46" s="9" t="s">
        <v>385</v>
      </c>
      <c r="Y46" s="13" t="s">
        <v>225</v>
      </c>
      <c r="Z46" s="14" t="s">
        <v>177</v>
      </c>
      <c r="AA46" s="49">
        <v>0.29</v>
      </c>
      <c r="AB46" s="9"/>
      <c r="AC46" s="18" t="s">
        <v>226</v>
      </c>
      <c r="AD46" s="9"/>
      <c r="AF46" s="9" t="s">
        <v>348</v>
      </c>
      <c r="AG46" s="9" t="s">
        <v>385</v>
      </c>
      <c r="AH46" s="13" t="s">
        <v>225</v>
      </c>
      <c r="AI46" s="14" t="s">
        <v>177</v>
      </c>
      <c r="AJ46" s="49">
        <v>0.29</v>
      </c>
      <c r="AK46" s="49">
        <f t="shared" si="4"/>
        <v>0.29</v>
      </c>
      <c r="AL46" s="49">
        <f t="shared" si="4"/>
        <v>0.29</v>
      </c>
      <c r="AM46" s="9"/>
      <c r="AN46" s="18" t="s">
        <v>226</v>
      </c>
      <c r="AO46" s="9"/>
    </row>
    <row r="47" ht="14.5" spans="1:41">
      <c r="A47" s="9" t="s">
        <v>350</v>
      </c>
      <c r="B47" s="9" t="s">
        <v>385</v>
      </c>
      <c r="C47" s="13" t="s">
        <v>225</v>
      </c>
      <c r="D47" s="14" t="s">
        <v>177</v>
      </c>
      <c r="E47" s="9">
        <v>0.39</v>
      </c>
      <c r="F47" s="9"/>
      <c r="G47" s="18" t="s">
        <v>226</v>
      </c>
      <c r="H47" s="9"/>
      <c r="J47" s="9" t="s">
        <v>352</v>
      </c>
      <c r="K47" s="9" t="s">
        <v>385</v>
      </c>
      <c r="L47" s="13" t="s">
        <v>225</v>
      </c>
      <c r="M47" s="14" t="s">
        <v>177</v>
      </c>
      <c r="N47" s="9">
        <v>0.39</v>
      </c>
      <c r="O47" s="9">
        <v>0.39</v>
      </c>
      <c r="P47" s="9"/>
      <c r="Q47" s="18" t="s">
        <v>226</v>
      </c>
      <c r="R47" s="9"/>
      <c r="S47" s="9"/>
      <c r="W47" s="9" t="s">
        <v>354</v>
      </c>
      <c r="X47" s="9" t="s">
        <v>385</v>
      </c>
      <c r="Y47" s="13" t="s">
        <v>225</v>
      </c>
      <c r="Z47" s="14" t="s">
        <v>177</v>
      </c>
      <c r="AA47" s="49">
        <v>0.39</v>
      </c>
      <c r="AB47" s="9"/>
      <c r="AC47" s="18" t="s">
        <v>226</v>
      </c>
      <c r="AD47" s="9"/>
      <c r="AF47" s="9" t="s">
        <v>356</v>
      </c>
      <c r="AG47" s="9" t="s">
        <v>385</v>
      </c>
      <c r="AH47" s="13" t="s">
        <v>225</v>
      </c>
      <c r="AI47" s="14" t="s">
        <v>177</v>
      </c>
      <c r="AJ47" s="49">
        <v>0.39</v>
      </c>
      <c r="AK47" s="49">
        <f t="shared" si="4"/>
        <v>0.39</v>
      </c>
      <c r="AL47" s="49">
        <f t="shared" si="4"/>
        <v>0.39</v>
      </c>
      <c r="AM47" s="9"/>
      <c r="AN47" s="18" t="s">
        <v>226</v>
      </c>
      <c r="AO47" s="9"/>
    </row>
    <row r="48" ht="14.5" spans="1:41">
      <c r="A48" s="9" t="s">
        <v>358</v>
      </c>
      <c r="B48" s="9" t="s">
        <v>385</v>
      </c>
      <c r="C48" s="13" t="s">
        <v>225</v>
      </c>
      <c r="D48" s="14" t="s">
        <v>177</v>
      </c>
      <c r="E48" s="9">
        <v>0.41</v>
      </c>
      <c r="F48" s="9"/>
      <c r="G48" s="18" t="s">
        <v>226</v>
      </c>
      <c r="H48" s="9"/>
      <c r="J48" s="9" t="s">
        <v>360</v>
      </c>
      <c r="K48" s="9" t="s">
        <v>385</v>
      </c>
      <c r="L48" s="13" t="s">
        <v>225</v>
      </c>
      <c r="M48" s="14" t="s">
        <v>177</v>
      </c>
      <c r="N48" s="9">
        <v>0.41</v>
      </c>
      <c r="O48" s="9">
        <v>0.41</v>
      </c>
      <c r="P48" s="9"/>
      <c r="Q48" s="18" t="s">
        <v>226</v>
      </c>
      <c r="R48" s="9"/>
      <c r="S48" s="9"/>
      <c r="W48" s="9" t="s">
        <v>362</v>
      </c>
      <c r="X48" s="9" t="s">
        <v>385</v>
      </c>
      <c r="Y48" s="13" t="s">
        <v>225</v>
      </c>
      <c r="Z48" s="14" t="s">
        <v>177</v>
      </c>
      <c r="AA48" s="49">
        <v>0.41</v>
      </c>
      <c r="AB48" s="9"/>
      <c r="AC48" s="18" t="s">
        <v>226</v>
      </c>
      <c r="AD48" s="9"/>
      <c r="AF48" s="9" t="s">
        <v>364</v>
      </c>
      <c r="AG48" s="9" t="s">
        <v>385</v>
      </c>
      <c r="AH48" s="13" t="s">
        <v>225</v>
      </c>
      <c r="AI48" s="14" t="s">
        <v>177</v>
      </c>
      <c r="AJ48" s="49">
        <v>0.41</v>
      </c>
      <c r="AK48" s="49">
        <f t="shared" si="4"/>
        <v>0.41</v>
      </c>
      <c r="AL48" s="49">
        <f t="shared" si="4"/>
        <v>0.41</v>
      </c>
      <c r="AM48" s="9"/>
      <c r="AN48" s="18" t="s">
        <v>226</v>
      </c>
      <c r="AO48" s="9"/>
    </row>
    <row r="49" ht="14.5" spans="1:41">
      <c r="A49" s="9" t="s">
        <v>366</v>
      </c>
      <c r="B49" s="9" t="s">
        <v>385</v>
      </c>
      <c r="C49" s="13" t="s">
        <v>225</v>
      </c>
      <c r="D49" s="14" t="s">
        <v>177</v>
      </c>
      <c r="E49" s="9">
        <v>0.42</v>
      </c>
      <c r="F49" s="9"/>
      <c r="G49" s="18" t="s">
        <v>226</v>
      </c>
      <c r="H49" s="9"/>
      <c r="J49" s="9" t="s">
        <v>367</v>
      </c>
      <c r="K49" s="9" t="s">
        <v>385</v>
      </c>
      <c r="L49" s="13" t="s">
        <v>225</v>
      </c>
      <c r="M49" s="14" t="s">
        <v>177</v>
      </c>
      <c r="N49" s="9">
        <v>0.42</v>
      </c>
      <c r="O49" s="9">
        <v>0.42</v>
      </c>
      <c r="P49" s="9"/>
      <c r="Q49" s="18" t="s">
        <v>226</v>
      </c>
      <c r="R49" s="9"/>
      <c r="S49" s="9"/>
      <c r="W49" s="9" t="s">
        <v>369</v>
      </c>
      <c r="X49" s="9" t="s">
        <v>385</v>
      </c>
      <c r="Y49" s="13" t="s">
        <v>225</v>
      </c>
      <c r="Z49" s="14" t="s">
        <v>177</v>
      </c>
      <c r="AA49" s="49">
        <v>0.42</v>
      </c>
      <c r="AB49" s="9"/>
      <c r="AC49" s="18" t="s">
        <v>226</v>
      </c>
      <c r="AD49" s="9"/>
      <c r="AF49" s="9" t="s">
        <v>371</v>
      </c>
      <c r="AG49" s="9" t="s">
        <v>385</v>
      </c>
      <c r="AH49" s="13" t="s">
        <v>225</v>
      </c>
      <c r="AI49" s="14" t="s">
        <v>177</v>
      </c>
      <c r="AJ49" s="49">
        <v>0.42</v>
      </c>
      <c r="AK49" s="49">
        <f t="shared" si="4"/>
        <v>0.42</v>
      </c>
      <c r="AL49" s="49">
        <f t="shared" si="4"/>
        <v>0.42</v>
      </c>
      <c r="AM49" s="9"/>
      <c r="AN49" s="18" t="s">
        <v>226</v>
      </c>
      <c r="AO49" s="9"/>
    </row>
    <row r="50" ht="14.5" spans="1:41">
      <c r="A50" s="9" t="s">
        <v>372</v>
      </c>
      <c r="B50" s="9" t="s">
        <v>385</v>
      </c>
      <c r="C50" s="13" t="s">
        <v>225</v>
      </c>
      <c r="D50" s="14" t="s">
        <v>177</v>
      </c>
      <c r="E50" s="9">
        <v>0.34</v>
      </c>
      <c r="F50" s="9"/>
      <c r="G50" s="18" t="s">
        <v>226</v>
      </c>
      <c r="H50" s="9"/>
      <c r="J50" s="9" t="s">
        <v>374</v>
      </c>
      <c r="K50" s="9" t="s">
        <v>385</v>
      </c>
      <c r="L50" s="13" t="s">
        <v>225</v>
      </c>
      <c r="M50" s="14" t="s">
        <v>177</v>
      </c>
      <c r="N50" s="9">
        <v>0.34</v>
      </c>
      <c r="O50" s="9">
        <v>0.34</v>
      </c>
      <c r="P50" s="9"/>
      <c r="Q50" s="18" t="s">
        <v>226</v>
      </c>
      <c r="R50" s="9"/>
      <c r="S50" s="9"/>
      <c r="W50" s="9" t="s">
        <v>375</v>
      </c>
      <c r="X50" s="9" t="s">
        <v>385</v>
      </c>
      <c r="Y50" s="13" t="s">
        <v>225</v>
      </c>
      <c r="Z50" s="14" t="s">
        <v>177</v>
      </c>
      <c r="AA50" s="49">
        <v>0.34</v>
      </c>
      <c r="AB50" s="9"/>
      <c r="AC50" s="18" t="s">
        <v>226</v>
      </c>
      <c r="AD50" s="9"/>
      <c r="AF50" s="9" t="s">
        <v>376</v>
      </c>
      <c r="AG50" s="9" t="s">
        <v>385</v>
      </c>
      <c r="AH50" s="13" t="s">
        <v>225</v>
      </c>
      <c r="AI50" s="14" t="s">
        <v>177</v>
      </c>
      <c r="AJ50" s="49">
        <v>0.34</v>
      </c>
      <c r="AK50" s="49">
        <f t="shared" si="4"/>
        <v>0.34</v>
      </c>
      <c r="AL50" s="49">
        <f t="shared" si="4"/>
        <v>0.34</v>
      </c>
      <c r="AM50" s="9"/>
      <c r="AN50" s="18" t="s">
        <v>226</v>
      </c>
      <c r="AO50" s="9"/>
    </row>
    <row r="51" spans="1:3">
      <c r="A51" s="19"/>
      <c r="B51" s="19"/>
      <c r="C51" s="19"/>
    </row>
    <row r="52" spans="1:3">
      <c r="A52" s="19"/>
      <c r="B52" s="19"/>
      <c r="C52" s="19"/>
    </row>
    <row r="53" spans="1:3">
      <c r="A53" s="19"/>
      <c r="B53" s="19"/>
      <c r="C53" s="19"/>
    </row>
    <row r="54" spans="1:3">
      <c r="A54" s="19"/>
      <c r="B54" s="19"/>
      <c r="C54" s="19"/>
    </row>
    <row r="55" spans="1:3">
      <c r="A55" s="19"/>
      <c r="B55" s="19"/>
      <c r="C55" s="19"/>
    </row>
    <row r="56" spans="1:3">
      <c r="A56" s="19"/>
      <c r="B56" s="19"/>
      <c r="C56" s="19"/>
    </row>
    <row r="57" spans="1:3">
      <c r="A57" s="19"/>
      <c r="B57" s="19"/>
      <c r="C57" s="19"/>
    </row>
    <row r="58" spans="1:3">
      <c r="A58" s="19"/>
      <c r="B58" s="19"/>
      <c r="C58" s="19"/>
    </row>
    <row r="59" spans="1:3">
      <c r="A59" s="19"/>
      <c r="B59" s="19"/>
      <c r="C59" s="19"/>
    </row>
    <row r="60" spans="1:3">
      <c r="A60" s="19"/>
      <c r="B60" s="19"/>
      <c r="C60" s="19"/>
    </row>
    <row r="61" spans="1:3">
      <c r="A61" s="19"/>
      <c r="B61" s="19"/>
      <c r="C61" s="19"/>
    </row>
    <row r="62" spans="1:3">
      <c r="A62" s="19"/>
      <c r="B62" s="19"/>
      <c r="C62" s="19"/>
    </row>
    <row r="63" spans="1:3">
      <c r="A63" s="19"/>
      <c r="B63" s="19"/>
      <c r="C63" s="19"/>
    </row>
    <row r="64" spans="1:3">
      <c r="A64" s="19"/>
      <c r="B64" s="19"/>
      <c r="C64" s="19"/>
    </row>
    <row r="65" spans="1:3">
      <c r="A65" s="19"/>
      <c r="B65" s="19"/>
      <c r="C65" s="19"/>
    </row>
    <row r="66" spans="1:3">
      <c r="A66" s="19"/>
      <c r="B66" s="19"/>
      <c r="C66" s="19"/>
    </row>
    <row r="67" spans="1:3">
      <c r="A67" s="19"/>
      <c r="B67" s="19"/>
      <c r="C67" s="19"/>
    </row>
    <row r="68" spans="1:3">
      <c r="A68" s="19"/>
      <c r="B68" s="19"/>
      <c r="C68" s="19"/>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43" t="s">
        <v>386</v>
      </c>
    </row>
    <row r="2" spans="3:3">
      <c r="C2" s="43"/>
    </row>
    <row r="4" spans="2:6">
      <c r="B4" s="44" t="s">
        <v>387</v>
      </c>
      <c r="C4" s="9"/>
      <c r="D4" s="44">
        <v>31.536</v>
      </c>
      <c r="E4" s="44" t="s">
        <v>388</v>
      </c>
      <c r="F4" s="9"/>
    </row>
    <row r="5" ht="13" spans="2:6">
      <c r="B5" s="45" t="s">
        <v>389</v>
      </c>
      <c r="C5" s="9"/>
      <c r="D5" s="9"/>
      <c r="E5" s="9"/>
      <c r="F5" s="9"/>
    </row>
    <row r="6" s="43" customFormat="1" spans="2:14">
      <c r="B6" s="43" t="s">
        <v>0</v>
      </c>
      <c r="H6" s="43" t="s">
        <v>0</v>
      </c>
      <c r="N6" s="43" t="s">
        <v>0</v>
      </c>
    </row>
    <row r="9" s="43" customFormat="1" spans="2:19">
      <c r="B9" s="43" t="s">
        <v>3</v>
      </c>
      <c r="C9" s="43" t="s">
        <v>4</v>
      </c>
      <c r="D9" s="43" t="s">
        <v>5</v>
      </c>
      <c r="E9" s="43" t="s">
        <v>181</v>
      </c>
      <c r="F9" s="43" t="s">
        <v>390</v>
      </c>
      <c r="H9" s="43" t="s">
        <v>3</v>
      </c>
      <c r="I9" s="43" t="s">
        <v>4</v>
      </c>
      <c r="J9" s="43" t="s">
        <v>5</v>
      </c>
      <c r="K9" s="43" t="s">
        <v>181</v>
      </c>
      <c r="L9" s="43" t="s">
        <v>390</v>
      </c>
      <c r="N9" s="43" t="s">
        <v>3</v>
      </c>
      <c r="O9" s="43" t="s">
        <v>4</v>
      </c>
      <c r="P9" s="43" t="s">
        <v>5</v>
      </c>
      <c r="Q9" s="43" t="s">
        <v>181</v>
      </c>
      <c r="R9" s="43" t="s">
        <v>390</v>
      </c>
      <c r="S9" s="43" t="s">
        <v>391</v>
      </c>
    </row>
    <row r="10" s="43" customFormat="1" spans="2:19">
      <c r="B10" s="43" t="s">
        <v>392</v>
      </c>
      <c r="C10" s="43">
        <v>1960</v>
      </c>
      <c r="D10" s="43">
        <v>0.32</v>
      </c>
      <c r="E10" s="43" t="s">
        <v>393</v>
      </c>
      <c r="F10" s="43" t="s">
        <v>394</v>
      </c>
      <c r="H10" s="43" t="s">
        <v>392</v>
      </c>
      <c r="I10" s="43">
        <v>1960</v>
      </c>
      <c r="J10" s="43">
        <v>0.288</v>
      </c>
      <c r="K10" s="43" t="s">
        <v>393</v>
      </c>
      <c r="L10" s="43" t="s">
        <v>395</v>
      </c>
      <c r="N10" s="43" t="s">
        <v>396</v>
      </c>
      <c r="O10" s="43">
        <v>1960</v>
      </c>
      <c r="P10" s="43">
        <v>1.8527966932641</v>
      </c>
      <c r="Q10" s="43" t="s">
        <v>393</v>
      </c>
      <c r="R10" s="43" t="s">
        <v>397</v>
      </c>
      <c r="S10" s="43" t="s">
        <v>398</v>
      </c>
    </row>
    <row r="11" s="43" customFormat="1" spans="2:19">
      <c r="B11" s="43" t="s">
        <v>392</v>
      </c>
      <c r="C11" s="43">
        <v>1965</v>
      </c>
      <c r="D11" s="43">
        <v>0.33</v>
      </c>
      <c r="E11" s="43" t="s">
        <v>393</v>
      </c>
      <c r="F11" s="43" t="s">
        <v>394</v>
      </c>
      <c r="H11" s="43" t="s">
        <v>392</v>
      </c>
      <c r="I11" s="43">
        <v>1965</v>
      </c>
      <c r="J11" s="43">
        <v>0.297</v>
      </c>
      <c r="K11" s="43" t="s">
        <v>393</v>
      </c>
      <c r="L11" s="43" t="s">
        <v>395</v>
      </c>
      <c r="N11" s="43" t="s">
        <v>396</v>
      </c>
      <c r="O11" s="43">
        <v>1961</v>
      </c>
      <c r="P11" s="43">
        <v>1.84357879926776</v>
      </c>
      <c r="Q11" s="43" t="s">
        <v>393</v>
      </c>
      <c r="R11" s="43" t="s">
        <v>397</v>
      </c>
      <c r="S11" s="43" t="s">
        <v>398</v>
      </c>
    </row>
    <row r="12" s="43" customFormat="1" spans="2:19">
      <c r="B12" s="43" t="s">
        <v>392</v>
      </c>
      <c r="C12" s="43">
        <v>1970</v>
      </c>
      <c r="D12" s="43">
        <v>0.34</v>
      </c>
      <c r="E12" s="43" t="s">
        <v>393</v>
      </c>
      <c r="F12" s="43" t="s">
        <v>394</v>
      </c>
      <c r="H12" s="43" t="s">
        <v>392</v>
      </c>
      <c r="I12" s="43">
        <v>1970</v>
      </c>
      <c r="J12" s="43">
        <v>0.306</v>
      </c>
      <c r="K12" s="43" t="s">
        <v>393</v>
      </c>
      <c r="L12" s="43" t="s">
        <v>395</v>
      </c>
      <c r="N12" s="43" t="s">
        <v>396</v>
      </c>
      <c r="O12" s="43">
        <v>1962</v>
      </c>
      <c r="P12" s="43">
        <v>1.83440676544056</v>
      </c>
      <c r="Q12" s="43" t="s">
        <v>393</v>
      </c>
      <c r="R12" s="43" t="s">
        <v>397</v>
      </c>
      <c r="S12" s="43" t="s">
        <v>398</v>
      </c>
    </row>
    <row r="13" s="43" customFormat="1" spans="2:19">
      <c r="B13" s="43" t="s">
        <v>392</v>
      </c>
      <c r="C13" s="43">
        <v>1975</v>
      </c>
      <c r="D13" s="43">
        <v>0.35</v>
      </c>
      <c r="E13" s="43" t="s">
        <v>393</v>
      </c>
      <c r="F13" s="43" t="s">
        <v>394</v>
      </c>
      <c r="H13" s="43" t="s">
        <v>392</v>
      </c>
      <c r="I13" s="43">
        <v>1975</v>
      </c>
      <c r="J13" s="43">
        <v>0.315</v>
      </c>
      <c r="K13" s="43" t="s">
        <v>393</v>
      </c>
      <c r="L13" s="43" t="s">
        <v>395</v>
      </c>
      <c r="N13" s="43" t="s">
        <v>396</v>
      </c>
      <c r="O13" s="43">
        <v>1963</v>
      </c>
      <c r="P13" s="43">
        <v>1.82528036362245</v>
      </c>
      <c r="Q13" s="43" t="s">
        <v>393</v>
      </c>
      <c r="R13" s="43" t="s">
        <v>397</v>
      </c>
      <c r="S13" s="43" t="s">
        <v>398</v>
      </c>
    </row>
    <row r="14" s="43" customFormat="1" spans="2:19">
      <c r="B14" s="43" t="s">
        <v>392</v>
      </c>
      <c r="C14" s="43">
        <v>1980</v>
      </c>
      <c r="D14" s="43">
        <v>0.36</v>
      </c>
      <c r="E14" s="43" t="s">
        <v>393</v>
      </c>
      <c r="F14" s="43" t="s">
        <v>394</v>
      </c>
      <c r="H14" s="43" t="s">
        <v>392</v>
      </c>
      <c r="I14" s="43">
        <v>1980</v>
      </c>
      <c r="J14" s="43">
        <v>0.324</v>
      </c>
      <c r="K14" s="43" t="s">
        <v>393</v>
      </c>
      <c r="L14" s="43" t="s">
        <v>395</v>
      </c>
      <c r="N14" s="43" t="s">
        <v>396</v>
      </c>
      <c r="O14" s="43">
        <v>1964</v>
      </c>
      <c r="P14" s="43">
        <v>1.8161993667885</v>
      </c>
      <c r="Q14" s="43" t="s">
        <v>393</v>
      </c>
      <c r="R14" s="43" t="s">
        <v>397</v>
      </c>
      <c r="S14" s="43" t="s">
        <v>398</v>
      </c>
    </row>
    <row r="15" s="43" customFormat="1" spans="2:19">
      <c r="B15" s="43" t="s">
        <v>392</v>
      </c>
      <c r="C15" s="43">
        <v>1985</v>
      </c>
      <c r="D15" s="43">
        <v>0.37</v>
      </c>
      <c r="E15" s="43" t="s">
        <v>393</v>
      </c>
      <c r="F15" s="43" t="s">
        <v>394</v>
      </c>
      <c r="H15" s="43" t="s">
        <v>392</v>
      </c>
      <c r="I15" s="43">
        <v>1985</v>
      </c>
      <c r="J15" s="43">
        <v>0.333</v>
      </c>
      <c r="K15" s="43" t="s">
        <v>393</v>
      </c>
      <c r="L15" s="43" t="s">
        <v>395</v>
      </c>
      <c r="N15" s="43" t="s">
        <v>396</v>
      </c>
      <c r="O15" s="43">
        <v>1965</v>
      </c>
      <c r="P15" s="43">
        <v>1.80716354904329</v>
      </c>
      <c r="Q15" s="43" t="s">
        <v>393</v>
      </c>
      <c r="R15" s="43" t="s">
        <v>397</v>
      </c>
      <c r="S15" s="43" t="s">
        <v>398</v>
      </c>
    </row>
    <row r="16" s="43" customFormat="1" spans="2:19">
      <c r="B16" s="43" t="s">
        <v>392</v>
      </c>
      <c r="C16" s="43">
        <v>1990</v>
      </c>
      <c r="D16" s="43">
        <v>0.38</v>
      </c>
      <c r="E16" s="43" t="s">
        <v>393</v>
      </c>
      <c r="F16" s="43" t="s">
        <v>394</v>
      </c>
      <c r="H16" s="43" t="s">
        <v>392</v>
      </c>
      <c r="I16" s="43">
        <v>1990</v>
      </c>
      <c r="J16" s="43">
        <v>0.342</v>
      </c>
      <c r="K16" s="43" t="s">
        <v>393</v>
      </c>
      <c r="L16" s="43" t="s">
        <v>395</v>
      </c>
      <c r="N16" s="43" t="s">
        <v>396</v>
      </c>
      <c r="O16" s="43">
        <v>1966</v>
      </c>
      <c r="P16" s="43">
        <v>1.79817268561521</v>
      </c>
      <c r="Q16" s="43" t="s">
        <v>393</v>
      </c>
      <c r="R16" s="43" t="s">
        <v>397</v>
      </c>
      <c r="S16" s="43" t="s">
        <v>398</v>
      </c>
    </row>
    <row r="17" s="43" customFormat="1" spans="2:19">
      <c r="B17" s="43" t="s">
        <v>392</v>
      </c>
      <c r="C17" s="43">
        <v>1995</v>
      </c>
      <c r="D17" s="43">
        <v>0.39</v>
      </c>
      <c r="E17" s="43" t="s">
        <v>393</v>
      </c>
      <c r="F17" s="43" t="s">
        <v>394</v>
      </c>
      <c r="H17" s="43" t="s">
        <v>392</v>
      </c>
      <c r="I17" s="43">
        <v>1995</v>
      </c>
      <c r="J17" s="43">
        <v>0.351</v>
      </c>
      <c r="K17" s="43" t="s">
        <v>393</v>
      </c>
      <c r="L17" s="43" t="s">
        <v>395</v>
      </c>
      <c r="N17" s="43" t="s">
        <v>396</v>
      </c>
      <c r="O17" s="43">
        <v>1967</v>
      </c>
      <c r="P17" s="43">
        <v>1.78922655285096</v>
      </c>
      <c r="Q17" s="43" t="s">
        <v>393</v>
      </c>
      <c r="R17" s="43" t="s">
        <v>397</v>
      </c>
      <c r="S17" s="43" t="s">
        <v>398</v>
      </c>
    </row>
    <row r="18" s="43" customFormat="1" spans="2:19">
      <c r="B18" s="43" t="s">
        <v>392</v>
      </c>
      <c r="C18" s="43">
        <v>2000</v>
      </c>
      <c r="D18" s="43">
        <v>0.4</v>
      </c>
      <c r="E18" s="43" t="s">
        <v>393</v>
      </c>
      <c r="F18" s="43" t="s">
        <v>394</v>
      </c>
      <c r="H18" s="43" t="s">
        <v>392</v>
      </c>
      <c r="I18" s="43">
        <v>2000</v>
      </c>
      <c r="J18" s="43">
        <v>0.36</v>
      </c>
      <c r="K18" s="43" t="s">
        <v>393</v>
      </c>
      <c r="L18" s="43" t="s">
        <v>395</v>
      </c>
      <c r="N18" s="43" t="s">
        <v>396</v>
      </c>
      <c r="O18" s="43">
        <v>1968</v>
      </c>
      <c r="P18" s="43">
        <v>1.78032492820991</v>
      </c>
      <c r="Q18" s="43" t="s">
        <v>393</v>
      </c>
      <c r="R18" s="43" t="s">
        <v>397</v>
      </c>
      <c r="S18" s="43" t="s">
        <v>398</v>
      </c>
    </row>
    <row r="19" s="43" customFormat="1" spans="2:19">
      <c r="B19" s="43" t="s">
        <v>392</v>
      </c>
      <c r="C19" s="43">
        <v>2005</v>
      </c>
      <c r="D19" s="43">
        <v>0.41</v>
      </c>
      <c r="E19" s="43" t="s">
        <v>393</v>
      </c>
      <c r="F19" s="43" t="s">
        <v>394</v>
      </c>
      <c r="H19" s="43" t="s">
        <v>392</v>
      </c>
      <c r="I19" s="43">
        <v>2005</v>
      </c>
      <c r="J19" s="43">
        <v>0.369</v>
      </c>
      <c r="K19" s="43" t="s">
        <v>393</v>
      </c>
      <c r="L19" s="43" t="s">
        <v>395</v>
      </c>
      <c r="N19" s="43" t="s">
        <v>396</v>
      </c>
      <c r="O19" s="43">
        <v>1969</v>
      </c>
      <c r="P19" s="43">
        <v>1.77146759025861</v>
      </c>
      <c r="Q19" s="43" t="s">
        <v>393</v>
      </c>
      <c r="R19" s="43" t="s">
        <v>397</v>
      </c>
      <c r="S19" s="43" t="s">
        <v>398</v>
      </c>
    </row>
    <row r="20" s="43" customFormat="1" spans="2:19">
      <c r="B20" s="43" t="s">
        <v>392</v>
      </c>
      <c r="C20" s="43">
        <v>2010</v>
      </c>
      <c r="D20" s="43">
        <v>0.42</v>
      </c>
      <c r="E20" s="43" t="s">
        <v>393</v>
      </c>
      <c r="F20" s="43" t="s">
        <v>394</v>
      </c>
      <c r="H20" s="43" t="s">
        <v>392</v>
      </c>
      <c r="I20" s="43">
        <v>2010</v>
      </c>
      <c r="J20" s="43">
        <v>0.378</v>
      </c>
      <c r="K20" s="43" t="s">
        <v>393</v>
      </c>
      <c r="L20" s="43" t="s">
        <v>395</v>
      </c>
      <c r="N20" s="43" t="s">
        <v>396</v>
      </c>
      <c r="O20" s="43">
        <v>1970</v>
      </c>
      <c r="P20" s="43">
        <v>1.76265431866529</v>
      </c>
      <c r="Q20" s="43" t="s">
        <v>393</v>
      </c>
      <c r="R20" s="43" t="s">
        <v>397</v>
      </c>
      <c r="S20" s="43" t="s">
        <v>398</v>
      </c>
    </row>
    <row r="21" s="43" customFormat="1" spans="2:19">
      <c r="B21" s="43" t="s">
        <v>392</v>
      </c>
      <c r="C21" s="43">
        <v>2015</v>
      </c>
      <c r="D21" s="43">
        <v>0.43</v>
      </c>
      <c r="E21" s="43" t="s">
        <v>393</v>
      </c>
      <c r="F21" s="43" t="s">
        <v>394</v>
      </c>
      <c r="H21" s="43" t="s">
        <v>392</v>
      </c>
      <c r="I21" s="43">
        <v>2015</v>
      </c>
      <c r="J21" s="43">
        <v>0.387</v>
      </c>
      <c r="K21" s="43" t="s">
        <v>393</v>
      </c>
      <c r="L21" s="43" t="s">
        <v>395</v>
      </c>
      <c r="N21" s="43" t="s">
        <v>396</v>
      </c>
      <c r="O21" s="43">
        <v>1971</v>
      </c>
      <c r="P21" s="43">
        <v>1.75388489419432</v>
      </c>
      <c r="Q21" s="43" t="s">
        <v>393</v>
      </c>
      <c r="R21" s="43" t="s">
        <v>397</v>
      </c>
      <c r="S21" s="43" t="s">
        <v>398</v>
      </c>
    </row>
    <row r="22" s="43" customFormat="1" spans="2:19">
      <c r="B22" s="43" t="s">
        <v>392</v>
      </c>
      <c r="C22" s="43">
        <v>1960</v>
      </c>
      <c r="D22" s="43">
        <v>0.253</v>
      </c>
      <c r="E22" s="43" t="s">
        <v>399</v>
      </c>
      <c r="F22" s="43" t="s">
        <v>394</v>
      </c>
      <c r="H22" s="43" t="s">
        <v>392</v>
      </c>
      <c r="I22" s="43">
        <v>1960</v>
      </c>
      <c r="J22" s="43">
        <v>0.2277</v>
      </c>
      <c r="K22" s="43" t="s">
        <v>399</v>
      </c>
      <c r="L22" s="43" t="s">
        <v>395</v>
      </c>
      <c r="N22" s="43" t="s">
        <v>396</v>
      </c>
      <c r="O22" s="43">
        <v>1972</v>
      </c>
      <c r="P22" s="43">
        <v>1.74515909870081</v>
      </c>
      <c r="Q22" s="43" t="s">
        <v>393</v>
      </c>
      <c r="R22" s="43" t="s">
        <v>397</v>
      </c>
      <c r="S22" s="43" t="s">
        <v>398</v>
      </c>
    </row>
    <row r="23" s="43" customFormat="1" spans="2:19">
      <c r="B23" s="43" t="s">
        <v>392</v>
      </c>
      <c r="C23" s="43">
        <v>1965</v>
      </c>
      <c r="D23" s="43">
        <v>0.2645</v>
      </c>
      <c r="E23" s="43" t="s">
        <v>399</v>
      </c>
      <c r="F23" s="43" t="s">
        <v>394</v>
      </c>
      <c r="H23" s="43" t="s">
        <v>392</v>
      </c>
      <c r="I23" s="43">
        <v>1965</v>
      </c>
      <c r="J23" s="43">
        <v>0.23805</v>
      </c>
      <c r="K23" s="43" t="s">
        <v>399</v>
      </c>
      <c r="L23" s="43" t="s">
        <v>395</v>
      </c>
      <c r="N23" s="43" t="s">
        <v>396</v>
      </c>
      <c r="O23" s="43">
        <v>1973</v>
      </c>
      <c r="P23" s="43">
        <v>1.73647671512519</v>
      </c>
      <c r="Q23" s="43" t="s">
        <v>393</v>
      </c>
      <c r="R23" s="43" t="s">
        <v>397</v>
      </c>
      <c r="S23" s="43" t="s">
        <v>398</v>
      </c>
    </row>
    <row r="24" s="43" customFormat="1" spans="2:19">
      <c r="B24" s="43" t="s">
        <v>392</v>
      </c>
      <c r="C24" s="43">
        <v>1970</v>
      </c>
      <c r="D24" s="43">
        <v>0.276</v>
      </c>
      <c r="E24" s="43" t="s">
        <v>399</v>
      </c>
      <c r="F24" s="43" t="s">
        <v>394</v>
      </c>
      <c r="H24" s="43" t="s">
        <v>392</v>
      </c>
      <c r="I24" s="43">
        <v>1970</v>
      </c>
      <c r="J24" s="43">
        <v>0.2484</v>
      </c>
      <c r="K24" s="43" t="s">
        <v>399</v>
      </c>
      <c r="L24" s="43" t="s">
        <v>395</v>
      </c>
      <c r="N24" s="43" t="s">
        <v>396</v>
      </c>
      <c r="O24" s="43">
        <v>1974</v>
      </c>
      <c r="P24" s="43">
        <v>1.72783752748775</v>
      </c>
      <c r="Q24" s="43" t="s">
        <v>393</v>
      </c>
      <c r="R24" s="43" t="s">
        <v>397</v>
      </c>
      <c r="S24" s="43" t="s">
        <v>398</v>
      </c>
    </row>
    <row r="25" s="43" customFormat="1" spans="2:19">
      <c r="B25" s="43" t="s">
        <v>392</v>
      </c>
      <c r="C25" s="43">
        <v>1975</v>
      </c>
      <c r="D25" s="43">
        <v>0.2875</v>
      </c>
      <c r="E25" s="43" t="s">
        <v>399</v>
      </c>
      <c r="F25" s="43" t="s">
        <v>394</v>
      </c>
      <c r="H25" s="43" t="s">
        <v>392</v>
      </c>
      <c r="I25" s="43">
        <v>1975</v>
      </c>
      <c r="J25" s="43">
        <v>0.25875</v>
      </c>
      <c r="K25" s="43" t="s">
        <v>399</v>
      </c>
      <c r="L25" s="43" t="s">
        <v>395</v>
      </c>
      <c r="N25" s="43" t="s">
        <v>396</v>
      </c>
      <c r="O25" s="43">
        <v>1975</v>
      </c>
      <c r="P25" s="43">
        <v>1.71924132088333</v>
      </c>
      <c r="Q25" s="43" t="s">
        <v>393</v>
      </c>
      <c r="R25" s="43" t="s">
        <v>397</v>
      </c>
      <c r="S25" s="43" t="s">
        <v>398</v>
      </c>
    </row>
    <row r="26" s="43" customFormat="1" spans="2:19">
      <c r="B26" s="43" t="s">
        <v>392</v>
      </c>
      <c r="C26" s="43">
        <v>1980</v>
      </c>
      <c r="D26" s="43">
        <v>0.299</v>
      </c>
      <c r="E26" s="43" t="s">
        <v>399</v>
      </c>
      <c r="F26" s="43" t="s">
        <v>394</v>
      </c>
      <c r="H26" s="43" t="s">
        <v>392</v>
      </c>
      <c r="I26" s="43">
        <v>1980</v>
      </c>
      <c r="J26" s="43">
        <v>0.2691</v>
      </c>
      <c r="K26" s="43" t="s">
        <v>399</v>
      </c>
      <c r="L26" s="43" t="s">
        <v>395</v>
      </c>
      <c r="N26" s="43" t="s">
        <v>396</v>
      </c>
      <c r="O26" s="43">
        <v>1976</v>
      </c>
      <c r="P26" s="43">
        <v>1.71068788147595</v>
      </c>
      <c r="Q26" s="43" t="s">
        <v>393</v>
      </c>
      <c r="R26" s="43" t="s">
        <v>397</v>
      </c>
      <c r="S26" s="43" t="s">
        <v>398</v>
      </c>
    </row>
    <row r="27" s="43" customFormat="1" spans="2:19">
      <c r="B27" s="43" t="s">
        <v>392</v>
      </c>
      <c r="C27" s="43">
        <v>1985</v>
      </c>
      <c r="D27" s="43">
        <v>0.3105</v>
      </c>
      <c r="E27" s="43" t="s">
        <v>399</v>
      </c>
      <c r="F27" s="43" t="s">
        <v>394</v>
      </c>
      <c r="H27" s="43" t="s">
        <v>392</v>
      </c>
      <c r="I27" s="43">
        <v>1985</v>
      </c>
      <c r="J27" s="43">
        <v>0.27945</v>
      </c>
      <c r="K27" s="43" t="s">
        <v>399</v>
      </c>
      <c r="L27" s="43" t="s">
        <v>395</v>
      </c>
      <c r="N27" s="43" t="s">
        <v>396</v>
      </c>
      <c r="O27" s="43">
        <v>1977</v>
      </c>
      <c r="P27" s="43">
        <v>1.70217699649349</v>
      </c>
      <c r="Q27" s="43" t="s">
        <v>393</v>
      </c>
      <c r="R27" s="43" t="s">
        <v>397</v>
      </c>
      <c r="S27" s="43" t="s">
        <v>398</v>
      </c>
    </row>
    <row r="28" s="43" customFormat="1" spans="2:19">
      <c r="B28" s="43" t="s">
        <v>392</v>
      </c>
      <c r="C28" s="43">
        <v>1990</v>
      </c>
      <c r="D28" s="43">
        <v>0.322</v>
      </c>
      <c r="E28" s="43" t="s">
        <v>399</v>
      </c>
      <c r="F28" s="43" t="s">
        <v>394</v>
      </c>
      <c r="H28" s="43" t="s">
        <v>392</v>
      </c>
      <c r="I28" s="43">
        <v>1990</v>
      </c>
      <c r="J28" s="43">
        <v>0.2898</v>
      </c>
      <c r="K28" s="43" t="s">
        <v>399</v>
      </c>
      <c r="L28" s="43" t="s">
        <v>395</v>
      </c>
      <c r="N28" s="43" t="s">
        <v>396</v>
      </c>
      <c r="O28" s="43">
        <v>1978</v>
      </c>
      <c r="P28" s="43">
        <v>1.69370845422237</v>
      </c>
      <c r="Q28" s="43" t="s">
        <v>393</v>
      </c>
      <c r="R28" s="43" t="s">
        <v>397</v>
      </c>
      <c r="S28" s="43" t="s">
        <v>398</v>
      </c>
    </row>
    <row r="29" s="43" customFormat="1" spans="2:19">
      <c r="B29" s="43" t="s">
        <v>392</v>
      </c>
      <c r="C29" s="43">
        <v>1995</v>
      </c>
      <c r="D29" s="43">
        <v>0.3335</v>
      </c>
      <c r="E29" s="43" t="s">
        <v>399</v>
      </c>
      <c r="F29" s="43" t="s">
        <v>394</v>
      </c>
      <c r="H29" s="43" t="s">
        <v>392</v>
      </c>
      <c r="I29" s="43">
        <v>1995</v>
      </c>
      <c r="J29" s="43">
        <v>0.30015</v>
      </c>
      <c r="K29" s="43" t="s">
        <v>399</v>
      </c>
      <c r="L29" s="43" t="s">
        <v>395</v>
      </c>
      <c r="N29" s="43" t="s">
        <v>396</v>
      </c>
      <c r="O29" s="43">
        <v>1979</v>
      </c>
      <c r="P29" s="43">
        <v>1.68528204400236</v>
      </c>
      <c r="Q29" s="43" t="s">
        <v>393</v>
      </c>
      <c r="R29" s="43" t="s">
        <v>397</v>
      </c>
      <c r="S29" s="43" t="s">
        <v>398</v>
      </c>
    </row>
    <row r="30" s="43" customFormat="1" spans="2:19">
      <c r="B30" s="43" t="s">
        <v>392</v>
      </c>
      <c r="C30" s="43">
        <v>2000</v>
      </c>
      <c r="D30" s="43">
        <v>0.345</v>
      </c>
      <c r="E30" s="43" t="s">
        <v>399</v>
      </c>
      <c r="F30" s="43" t="s">
        <v>394</v>
      </c>
      <c r="H30" s="43" t="s">
        <v>392</v>
      </c>
      <c r="I30" s="43">
        <v>2000</v>
      </c>
      <c r="J30" s="43">
        <v>0.3105</v>
      </c>
      <c r="K30" s="43" t="s">
        <v>399</v>
      </c>
      <c r="L30" s="43" t="s">
        <v>395</v>
      </c>
      <c r="N30" s="43" t="s">
        <v>396</v>
      </c>
      <c r="O30" s="43">
        <v>1980</v>
      </c>
      <c r="P30" s="43">
        <v>1.67689755622126</v>
      </c>
      <c r="Q30" s="43" t="s">
        <v>393</v>
      </c>
      <c r="R30" s="43" t="s">
        <v>397</v>
      </c>
      <c r="S30" s="43" t="s">
        <v>398</v>
      </c>
    </row>
    <row r="31" s="43" customFormat="1" spans="2:19">
      <c r="B31" s="43" t="s">
        <v>392</v>
      </c>
      <c r="C31" s="43">
        <v>2005</v>
      </c>
      <c r="D31" s="43">
        <v>0.3565</v>
      </c>
      <c r="E31" s="43" t="s">
        <v>399</v>
      </c>
      <c r="F31" s="43" t="s">
        <v>394</v>
      </c>
      <c r="H31" s="43" t="s">
        <v>392</v>
      </c>
      <c r="I31" s="43">
        <v>2005</v>
      </c>
      <c r="J31" s="43">
        <v>0.32085</v>
      </c>
      <c r="K31" s="43" t="s">
        <v>399</v>
      </c>
      <c r="L31" s="43" t="s">
        <v>395</v>
      </c>
      <c r="N31" s="43" t="s">
        <v>396</v>
      </c>
      <c r="O31" s="43">
        <v>1981</v>
      </c>
      <c r="P31" s="43">
        <v>1.66855478230971</v>
      </c>
      <c r="Q31" s="43" t="s">
        <v>393</v>
      </c>
      <c r="R31" s="43" t="s">
        <v>397</v>
      </c>
      <c r="S31" s="43" t="s">
        <v>398</v>
      </c>
    </row>
    <row r="32" s="43" customFormat="1" spans="2:19">
      <c r="B32" s="43" t="s">
        <v>392</v>
      </c>
      <c r="C32" s="43">
        <v>2010</v>
      </c>
      <c r="D32" s="43">
        <v>0.368</v>
      </c>
      <c r="E32" s="43" t="s">
        <v>399</v>
      </c>
      <c r="F32" s="43" t="s">
        <v>394</v>
      </c>
      <c r="H32" s="43" t="s">
        <v>392</v>
      </c>
      <c r="I32" s="43">
        <v>2010</v>
      </c>
      <c r="J32" s="43">
        <v>0.3312</v>
      </c>
      <c r="K32" s="43" t="s">
        <v>399</v>
      </c>
      <c r="L32" s="43" t="s">
        <v>395</v>
      </c>
      <c r="N32" s="43" t="s">
        <v>396</v>
      </c>
      <c r="O32" s="43">
        <v>1982</v>
      </c>
      <c r="P32" s="43">
        <v>1.66025351473603</v>
      </c>
      <c r="Q32" s="43" t="s">
        <v>393</v>
      </c>
      <c r="R32" s="43" t="s">
        <v>397</v>
      </c>
      <c r="S32" s="43" t="s">
        <v>398</v>
      </c>
    </row>
    <row r="33" s="43" customFormat="1" spans="2:19">
      <c r="B33" s="43" t="s">
        <v>392</v>
      </c>
      <c r="C33" s="43">
        <v>2015</v>
      </c>
      <c r="D33" s="43">
        <v>0.3795</v>
      </c>
      <c r="E33" s="43" t="s">
        <v>399</v>
      </c>
      <c r="F33" s="43" t="s">
        <v>394</v>
      </c>
      <c r="H33" s="43" t="s">
        <v>392</v>
      </c>
      <c r="I33" s="43">
        <v>2015</v>
      </c>
      <c r="J33" s="43">
        <v>0.34155</v>
      </c>
      <c r="K33" s="43" t="s">
        <v>399</v>
      </c>
      <c r="L33" s="43" t="s">
        <v>395</v>
      </c>
      <c r="N33" s="43" t="s">
        <v>396</v>
      </c>
      <c r="O33" s="43">
        <v>1983</v>
      </c>
      <c r="P33" s="43">
        <v>1.65199354700102</v>
      </c>
      <c r="Q33" s="43" t="s">
        <v>393</v>
      </c>
      <c r="R33" s="43" t="s">
        <v>397</v>
      </c>
      <c r="S33" s="43" t="s">
        <v>398</v>
      </c>
    </row>
    <row r="34" s="43" customFormat="1" spans="2:19">
      <c r="B34" s="43" t="s">
        <v>392</v>
      </c>
      <c r="C34" s="43">
        <v>1970</v>
      </c>
      <c r="D34" s="43">
        <v>0.45</v>
      </c>
      <c r="E34" s="43" t="s">
        <v>400</v>
      </c>
      <c r="F34" s="43" t="s">
        <v>394</v>
      </c>
      <c r="H34" s="43" t="s">
        <v>392</v>
      </c>
      <c r="I34" s="43">
        <v>1970</v>
      </c>
      <c r="J34" s="43">
        <v>0.405</v>
      </c>
      <c r="K34" s="43" t="s">
        <v>400</v>
      </c>
      <c r="L34" s="43" t="s">
        <v>395</v>
      </c>
      <c r="N34" s="43" t="s">
        <v>396</v>
      </c>
      <c r="O34" s="43">
        <v>1984</v>
      </c>
      <c r="P34" s="43">
        <v>1.64377467363286</v>
      </c>
      <c r="Q34" s="43" t="s">
        <v>393</v>
      </c>
      <c r="R34" s="43" t="s">
        <v>397</v>
      </c>
      <c r="S34" s="43" t="s">
        <v>398</v>
      </c>
    </row>
    <row r="35" s="43" customFormat="1" spans="2:19">
      <c r="B35" s="43" t="s">
        <v>392</v>
      </c>
      <c r="C35" s="43">
        <v>1975</v>
      </c>
      <c r="D35" s="43">
        <v>0.45</v>
      </c>
      <c r="E35" s="43" t="s">
        <v>400</v>
      </c>
      <c r="F35" s="43" t="s">
        <v>394</v>
      </c>
      <c r="H35" s="43" t="s">
        <v>392</v>
      </c>
      <c r="I35" s="43">
        <v>1975</v>
      </c>
      <c r="J35" s="43">
        <v>0.405</v>
      </c>
      <c r="K35" s="43" t="s">
        <v>400</v>
      </c>
      <c r="L35" s="43" t="s">
        <v>395</v>
      </c>
      <c r="N35" s="43" t="s">
        <v>396</v>
      </c>
      <c r="O35" s="43">
        <v>1985</v>
      </c>
      <c r="P35" s="43">
        <v>1.63559669018195</v>
      </c>
      <c r="Q35" s="43" t="s">
        <v>393</v>
      </c>
      <c r="R35" s="43" t="s">
        <v>397</v>
      </c>
      <c r="S35" s="43" t="s">
        <v>398</v>
      </c>
    </row>
    <row r="36" s="43" customFormat="1" spans="2:19">
      <c r="B36" s="43" t="s">
        <v>392</v>
      </c>
      <c r="C36" s="43">
        <v>1980</v>
      </c>
      <c r="D36" s="43">
        <v>0.45</v>
      </c>
      <c r="E36" s="43" t="s">
        <v>400</v>
      </c>
      <c r="F36" s="43" t="s">
        <v>394</v>
      </c>
      <c r="H36" s="43" t="s">
        <v>392</v>
      </c>
      <c r="I36" s="43">
        <v>1980</v>
      </c>
      <c r="J36" s="43">
        <v>0.405</v>
      </c>
      <c r="K36" s="43" t="s">
        <v>400</v>
      </c>
      <c r="L36" s="43" t="s">
        <v>395</v>
      </c>
      <c r="N36" s="43" t="s">
        <v>396</v>
      </c>
      <c r="O36" s="43">
        <v>1986</v>
      </c>
      <c r="P36" s="43">
        <v>1.62745939321587</v>
      </c>
      <c r="Q36" s="43" t="s">
        <v>393</v>
      </c>
      <c r="R36" s="43" t="s">
        <v>397</v>
      </c>
      <c r="S36" s="43" t="s">
        <v>398</v>
      </c>
    </row>
    <row r="37" s="43" customFormat="1" spans="2:19">
      <c r="B37" s="43" t="s">
        <v>392</v>
      </c>
      <c r="C37" s="43">
        <v>1985</v>
      </c>
      <c r="D37" s="43">
        <v>0.45</v>
      </c>
      <c r="E37" s="43" t="s">
        <v>400</v>
      </c>
      <c r="F37" s="43" t="s">
        <v>394</v>
      </c>
      <c r="H37" s="43" t="s">
        <v>392</v>
      </c>
      <c r="I37" s="43">
        <v>1985</v>
      </c>
      <c r="J37" s="43">
        <v>0.405</v>
      </c>
      <c r="K37" s="43" t="s">
        <v>400</v>
      </c>
      <c r="L37" s="43" t="s">
        <v>395</v>
      </c>
      <c r="N37" s="43" t="s">
        <v>396</v>
      </c>
      <c r="O37" s="43">
        <v>1987</v>
      </c>
      <c r="P37" s="43">
        <v>1.6193625803143</v>
      </c>
      <c r="Q37" s="43" t="s">
        <v>393</v>
      </c>
      <c r="R37" s="43" t="s">
        <v>397</v>
      </c>
      <c r="S37" s="43" t="s">
        <v>398</v>
      </c>
    </row>
    <row r="38" s="43" customFormat="1" spans="2:19">
      <c r="B38" s="43" t="s">
        <v>392</v>
      </c>
      <c r="C38" s="43">
        <v>1990</v>
      </c>
      <c r="D38" s="43">
        <v>0.45</v>
      </c>
      <c r="E38" s="43" t="s">
        <v>400</v>
      </c>
      <c r="F38" s="43" t="s">
        <v>394</v>
      </c>
      <c r="H38" s="43" t="s">
        <v>392</v>
      </c>
      <c r="I38" s="43">
        <v>1990</v>
      </c>
      <c r="J38" s="43">
        <v>0.405</v>
      </c>
      <c r="K38" s="43" t="s">
        <v>400</v>
      </c>
      <c r="L38" s="43" t="s">
        <v>395</v>
      </c>
      <c r="N38" s="43" t="s">
        <v>396</v>
      </c>
      <c r="O38" s="43">
        <v>1988</v>
      </c>
      <c r="P38" s="43">
        <v>1.61130605006398</v>
      </c>
      <c r="Q38" s="43" t="s">
        <v>393</v>
      </c>
      <c r="R38" s="43" t="s">
        <v>397</v>
      </c>
      <c r="S38" s="43" t="s">
        <v>398</v>
      </c>
    </row>
    <row r="39" s="43" customFormat="1" spans="2:19">
      <c r="B39" s="43" t="s">
        <v>392</v>
      </c>
      <c r="C39" s="43">
        <v>1995</v>
      </c>
      <c r="D39" s="43">
        <v>0.475</v>
      </c>
      <c r="E39" s="43" t="s">
        <v>400</v>
      </c>
      <c r="F39" s="43" t="s">
        <v>394</v>
      </c>
      <c r="H39" s="43" t="s">
        <v>392</v>
      </c>
      <c r="I39" s="43">
        <v>1995</v>
      </c>
      <c r="J39" s="43">
        <v>0.4275</v>
      </c>
      <c r="K39" s="43" t="s">
        <v>400</v>
      </c>
      <c r="L39" s="43" t="s">
        <v>395</v>
      </c>
      <c r="N39" s="43" t="s">
        <v>396</v>
      </c>
      <c r="O39" s="43">
        <v>1989</v>
      </c>
      <c r="P39" s="43">
        <v>1.60328960205371</v>
      </c>
      <c r="Q39" s="43" t="s">
        <v>393</v>
      </c>
      <c r="R39" s="43" t="s">
        <v>397</v>
      </c>
      <c r="S39" s="43" t="s">
        <v>398</v>
      </c>
    </row>
    <row r="40" s="43" customFormat="1" spans="2:19">
      <c r="B40" s="43" t="s">
        <v>392</v>
      </c>
      <c r="C40" s="43">
        <v>2000</v>
      </c>
      <c r="D40" s="43">
        <v>0.5</v>
      </c>
      <c r="E40" s="43" t="s">
        <v>400</v>
      </c>
      <c r="F40" s="43" t="s">
        <v>394</v>
      </c>
      <c r="H40" s="43" t="s">
        <v>392</v>
      </c>
      <c r="I40" s="43">
        <v>2000</v>
      </c>
      <c r="J40" s="43">
        <v>0.45</v>
      </c>
      <c r="K40" s="43" t="s">
        <v>400</v>
      </c>
      <c r="L40" s="43" t="s">
        <v>395</v>
      </c>
      <c r="N40" s="43" t="s">
        <v>396</v>
      </c>
      <c r="O40" s="43">
        <v>1990</v>
      </c>
      <c r="P40" s="43">
        <v>1.59531303686936</v>
      </c>
      <c r="Q40" s="43" t="s">
        <v>393</v>
      </c>
      <c r="R40" s="43" t="s">
        <v>397</v>
      </c>
      <c r="S40" s="43" t="s">
        <v>398</v>
      </c>
    </row>
    <row r="41" s="43" customFormat="1" spans="2:19">
      <c r="B41" s="43" t="s">
        <v>392</v>
      </c>
      <c r="C41" s="43">
        <v>2005</v>
      </c>
      <c r="D41" s="43">
        <v>0.515</v>
      </c>
      <c r="E41" s="43" t="s">
        <v>400</v>
      </c>
      <c r="F41" s="43" t="s">
        <v>394</v>
      </c>
      <c r="H41" s="43" t="s">
        <v>392</v>
      </c>
      <c r="I41" s="43">
        <v>2005</v>
      </c>
      <c r="J41" s="43">
        <v>0.4635</v>
      </c>
      <c r="K41" s="43" t="s">
        <v>400</v>
      </c>
      <c r="L41" s="43" t="s">
        <v>395</v>
      </c>
      <c r="N41" s="43" t="s">
        <v>396</v>
      </c>
      <c r="O41" s="43">
        <v>1991</v>
      </c>
      <c r="P41" s="43">
        <v>1.58737615608892</v>
      </c>
      <c r="Q41" s="43" t="s">
        <v>393</v>
      </c>
      <c r="R41" s="43" t="s">
        <v>397</v>
      </c>
      <c r="S41" s="43" t="s">
        <v>398</v>
      </c>
    </row>
    <row r="42" s="43" customFormat="1" spans="2:19">
      <c r="B42" s="43" t="s">
        <v>392</v>
      </c>
      <c r="C42" s="43">
        <v>2010</v>
      </c>
      <c r="D42" s="43">
        <v>0.52</v>
      </c>
      <c r="E42" s="43" t="s">
        <v>400</v>
      </c>
      <c r="F42" s="43" t="s">
        <v>394</v>
      </c>
      <c r="H42" s="43" t="s">
        <v>392</v>
      </c>
      <c r="I42" s="43">
        <v>2010</v>
      </c>
      <c r="J42" s="43">
        <v>0.468</v>
      </c>
      <c r="K42" s="43" t="s">
        <v>400</v>
      </c>
      <c r="L42" s="43" t="s">
        <v>395</v>
      </c>
      <c r="N42" s="43" t="s">
        <v>396</v>
      </c>
      <c r="O42" s="43">
        <v>1992</v>
      </c>
      <c r="P42" s="43">
        <v>1.57947876227753</v>
      </c>
      <c r="Q42" s="43" t="s">
        <v>393</v>
      </c>
      <c r="R42" s="43" t="s">
        <v>397</v>
      </c>
      <c r="S42" s="43" t="s">
        <v>398</v>
      </c>
    </row>
    <row r="43" s="43" customFormat="1" spans="2:19">
      <c r="B43" s="43" t="s">
        <v>392</v>
      </c>
      <c r="C43" s="43">
        <v>2015</v>
      </c>
      <c r="D43" s="43">
        <v>0.53</v>
      </c>
      <c r="E43" s="43" t="s">
        <v>400</v>
      </c>
      <c r="F43" s="43" t="s">
        <v>394</v>
      </c>
      <c r="H43" s="43" t="s">
        <v>392</v>
      </c>
      <c r="I43" s="43">
        <v>2015</v>
      </c>
      <c r="J43" s="43">
        <v>0.477</v>
      </c>
      <c r="K43" s="43" t="s">
        <v>400</v>
      </c>
      <c r="L43" s="43" t="s">
        <v>395</v>
      </c>
      <c r="N43" s="43" t="s">
        <v>396</v>
      </c>
      <c r="O43" s="43">
        <v>1993</v>
      </c>
      <c r="P43" s="43">
        <v>1.57162065898262</v>
      </c>
      <c r="Q43" s="43" t="s">
        <v>393</v>
      </c>
      <c r="R43" s="43" t="s">
        <v>397</v>
      </c>
      <c r="S43" s="43" t="s">
        <v>398</v>
      </c>
    </row>
    <row r="44" s="43" customFormat="1" spans="14:19">
      <c r="N44" s="43" t="s">
        <v>396</v>
      </c>
      <c r="O44" s="43">
        <v>1994</v>
      </c>
      <c r="P44" s="43">
        <v>1.56380165072897</v>
      </c>
      <c r="Q44" s="43" t="s">
        <v>393</v>
      </c>
      <c r="R44" s="43" t="s">
        <v>397</v>
      </c>
      <c r="S44" s="43" t="s">
        <v>398</v>
      </c>
    </row>
    <row r="45" s="43" customFormat="1" spans="14:19">
      <c r="N45" s="43" t="s">
        <v>396</v>
      </c>
      <c r="O45" s="43">
        <v>1995</v>
      </c>
      <c r="P45" s="43">
        <v>1.5560215430139</v>
      </c>
      <c r="Q45" s="43" t="s">
        <v>393</v>
      </c>
      <c r="R45" s="43" t="s">
        <v>397</v>
      </c>
      <c r="S45" s="43" t="s">
        <v>398</v>
      </c>
    </row>
    <row r="46" s="43" customFormat="1" spans="14:19">
      <c r="N46" s="43" t="s">
        <v>396</v>
      </c>
      <c r="O46" s="43">
        <v>1996</v>
      </c>
      <c r="P46" s="43">
        <v>1.54828014230239</v>
      </c>
      <c r="Q46" s="43" t="s">
        <v>393</v>
      </c>
      <c r="R46" s="43" t="s">
        <v>397</v>
      </c>
      <c r="S46" s="43" t="s">
        <v>398</v>
      </c>
    </row>
    <row r="47" s="43" customFormat="1" spans="14:19">
      <c r="N47" s="43" t="s">
        <v>396</v>
      </c>
      <c r="O47" s="43">
        <v>1997</v>
      </c>
      <c r="P47" s="43">
        <v>1.54057725602228</v>
      </c>
      <c r="Q47" s="43" t="s">
        <v>393</v>
      </c>
      <c r="R47" s="43" t="s">
        <v>397</v>
      </c>
      <c r="S47" s="43" t="s">
        <v>398</v>
      </c>
    </row>
    <row r="48" s="43" customFormat="1" spans="14:19">
      <c r="N48" s="43" t="s">
        <v>396</v>
      </c>
      <c r="O48" s="43">
        <v>1998</v>
      </c>
      <c r="P48" s="43">
        <v>1.53291269255948</v>
      </c>
      <c r="Q48" s="43" t="s">
        <v>393</v>
      </c>
      <c r="R48" s="43" t="s">
        <v>397</v>
      </c>
      <c r="S48" s="43" t="s">
        <v>398</v>
      </c>
    </row>
    <row r="49" s="43" customFormat="1" spans="14:19">
      <c r="N49" s="43" t="s">
        <v>396</v>
      </c>
      <c r="O49" s="43">
        <v>1999</v>
      </c>
      <c r="P49" s="43">
        <v>1.52528626125322</v>
      </c>
      <c r="Q49" s="43" t="s">
        <v>393</v>
      </c>
      <c r="R49" s="43" t="s">
        <v>397</v>
      </c>
      <c r="S49" s="43" t="s">
        <v>398</v>
      </c>
    </row>
    <row r="50" s="43" customFormat="1" spans="14:19">
      <c r="N50" s="43" t="s">
        <v>396</v>
      </c>
      <c r="O50" s="43">
        <v>2000</v>
      </c>
      <c r="P50" s="43">
        <v>1.51769777239126</v>
      </c>
      <c r="Q50" s="43" t="s">
        <v>393</v>
      </c>
      <c r="R50" s="43" t="s">
        <v>397</v>
      </c>
      <c r="S50" s="43" t="s">
        <v>398</v>
      </c>
    </row>
    <row r="51" s="43" customFormat="1" spans="14:19">
      <c r="N51" s="43" t="s">
        <v>396</v>
      </c>
      <c r="O51" s="43">
        <v>2001</v>
      </c>
      <c r="P51" s="43">
        <v>1.51014703720524</v>
      </c>
      <c r="Q51" s="43" t="s">
        <v>393</v>
      </c>
      <c r="R51" s="43" t="s">
        <v>397</v>
      </c>
      <c r="S51" s="43" t="s">
        <v>398</v>
      </c>
    </row>
    <row r="52" s="43" customFormat="1" spans="14:19">
      <c r="N52" s="43" t="s">
        <v>396</v>
      </c>
      <c r="O52" s="43">
        <v>2002</v>
      </c>
      <c r="P52" s="43">
        <v>1.50263386786591</v>
      </c>
      <c r="Q52" s="43" t="s">
        <v>393</v>
      </c>
      <c r="R52" s="43" t="s">
        <v>397</v>
      </c>
      <c r="S52" s="43" t="s">
        <v>398</v>
      </c>
    </row>
    <row r="53" s="43" customFormat="1" spans="14:19">
      <c r="N53" s="43" t="s">
        <v>396</v>
      </c>
      <c r="O53" s="43">
        <v>2003</v>
      </c>
      <c r="P53" s="43">
        <v>1.49515807747851</v>
      </c>
      <c r="Q53" s="43" t="s">
        <v>393</v>
      </c>
      <c r="R53" s="43" t="s">
        <v>397</v>
      </c>
      <c r="S53" s="43" t="s">
        <v>398</v>
      </c>
    </row>
    <row r="54" s="43" customFormat="1" spans="14:19">
      <c r="N54" s="43" t="s">
        <v>396</v>
      </c>
      <c r="O54" s="43">
        <v>2004</v>
      </c>
      <c r="P54" s="43">
        <v>1.48771948007812</v>
      </c>
      <c r="Q54" s="43" t="s">
        <v>393</v>
      </c>
      <c r="R54" s="43" t="s">
        <v>397</v>
      </c>
      <c r="S54" s="43" t="s">
        <v>398</v>
      </c>
    </row>
    <row r="55" s="43" customFormat="1" spans="14:19">
      <c r="N55" s="43" t="s">
        <v>396</v>
      </c>
      <c r="O55" s="43">
        <v>2005</v>
      </c>
      <c r="P55" s="43">
        <v>1.480317890625</v>
      </c>
      <c r="Q55" s="43" t="s">
        <v>393</v>
      </c>
      <c r="R55" s="43" t="s">
        <v>397</v>
      </c>
      <c r="S55" s="43" t="s">
        <v>398</v>
      </c>
    </row>
    <row r="56" s="43" customFormat="1" spans="14:19">
      <c r="N56" s="43" t="s">
        <v>396</v>
      </c>
      <c r="O56" s="43">
        <v>2006</v>
      </c>
      <c r="P56" s="43">
        <v>1.472953125</v>
      </c>
      <c r="Q56" s="43" t="s">
        <v>393</v>
      </c>
      <c r="R56" s="43" t="s">
        <v>397</v>
      </c>
      <c r="S56" s="43" t="s">
        <v>398</v>
      </c>
    </row>
    <row r="57" s="43" customFormat="1" spans="14:19">
      <c r="N57" s="43" t="s">
        <v>396</v>
      </c>
      <c r="O57" s="43">
        <v>2007</v>
      </c>
      <c r="P57" s="43">
        <v>1.465625</v>
      </c>
      <c r="Q57" s="43" t="s">
        <v>393</v>
      </c>
      <c r="R57" s="43" t="s">
        <v>397</v>
      </c>
      <c r="S57" s="43" t="s">
        <v>398</v>
      </c>
    </row>
    <row r="58" s="43" customFormat="1" spans="14:19">
      <c r="N58" s="43" t="s">
        <v>396</v>
      </c>
      <c r="O58" s="43">
        <v>2008</v>
      </c>
      <c r="P58" s="43">
        <v>1.45833333333333</v>
      </c>
      <c r="Q58" s="43" t="s">
        <v>393</v>
      </c>
      <c r="R58" s="43" t="s">
        <v>397</v>
      </c>
      <c r="S58" s="43" t="s">
        <v>398</v>
      </c>
    </row>
    <row r="59" s="43" customFormat="1" spans="14:19">
      <c r="N59" s="43" t="s">
        <v>396</v>
      </c>
      <c r="O59" s="43">
        <v>2009</v>
      </c>
      <c r="P59" s="43">
        <v>1.45104166666667</v>
      </c>
      <c r="Q59" s="43" t="s">
        <v>393</v>
      </c>
      <c r="R59" s="43" t="s">
        <v>397</v>
      </c>
      <c r="S59" s="43" t="s">
        <v>398</v>
      </c>
    </row>
    <row r="60" s="43" customFormat="1" spans="14:19">
      <c r="N60" s="43" t="s">
        <v>396</v>
      </c>
      <c r="O60" s="43">
        <v>2010</v>
      </c>
      <c r="P60" s="43">
        <v>1.44378645833333</v>
      </c>
      <c r="Q60" s="43" t="s">
        <v>393</v>
      </c>
      <c r="R60" s="43" t="s">
        <v>397</v>
      </c>
      <c r="S60" s="43" t="s">
        <v>398</v>
      </c>
    </row>
    <row r="61" s="43" customFormat="1" spans="14:19">
      <c r="N61" s="43" t="s">
        <v>396</v>
      </c>
      <c r="O61" s="43">
        <v>2011</v>
      </c>
      <c r="P61" s="43">
        <v>1.43656752604167</v>
      </c>
      <c r="Q61" s="43" t="s">
        <v>393</v>
      </c>
      <c r="R61" s="43" t="s">
        <v>397</v>
      </c>
      <c r="S61" s="43" t="s">
        <v>398</v>
      </c>
    </row>
    <row r="62" s="43" customFormat="1" spans="14:19">
      <c r="N62" s="43" t="s">
        <v>396</v>
      </c>
      <c r="O62" s="43">
        <v>2012</v>
      </c>
      <c r="P62" s="43">
        <v>1.42938468841146</v>
      </c>
      <c r="Q62" s="43" t="s">
        <v>393</v>
      </c>
      <c r="R62" s="43" t="s">
        <v>397</v>
      </c>
      <c r="S62" s="43" t="s">
        <v>398</v>
      </c>
    </row>
    <row r="63" s="43" customFormat="1" spans="14:19">
      <c r="N63" s="43" t="s">
        <v>396</v>
      </c>
      <c r="O63" s="43">
        <v>2013</v>
      </c>
      <c r="P63" s="43">
        <v>1.4222377649694</v>
      </c>
      <c r="Q63" s="43" t="s">
        <v>393</v>
      </c>
      <c r="R63" s="43" t="s">
        <v>397</v>
      </c>
      <c r="S63" s="43" t="s">
        <v>398</v>
      </c>
    </row>
    <row r="64" s="43" customFormat="1" spans="14:19">
      <c r="N64" s="43" t="s">
        <v>396</v>
      </c>
      <c r="O64" s="43">
        <v>2014</v>
      </c>
      <c r="P64" s="43">
        <v>1.41512657614455</v>
      </c>
      <c r="Q64" s="43" t="s">
        <v>393</v>
      </c>
      <c r="R64" s="43" t="s">
        <v>397</v>
      </c>
      <c r="S64" s="43" t="s">
        <v>398</v>
      </c>
    </row>
    <row r="65" s="43" customFormat="1" spans="14:19">
      <c r="N65" s="43" t="s">
        <v>396</v>
      </c>
      <c r="O65" s="43">
        <v>2015</v>
      </c>
      <c r="P65" s="43">
        <v>1.40805094326383</v>
      </c>
      <c r="Q65" s="43" t="s">
        <v>393</v>
      </c>
      <c r="R65" s="43" t="s">
        <v>397</v>
      </c>
      <c r="S65" s="43" t="s">
        <v>398</v>
      </c>
    </row>
    <row r="66" s="43" customFormat="1" spans="14:19">
      <c r="N66" s="43" t="s">
        <v>396</v>
      </c>
      <c r="O66" s="43">
        <v>2016</v>
      </c>
      <c r="P66" s="43">
        <v>1.40101068854751</v>
      </c>
      <c r="Q66" s="43" t="s">
        <v>393</v>
      </c>
      <c r="R66" s="43" t="s">
        <v>397</v>
      </c>
      <c r="S66" s="43" t="s">
        <v>398</v>
      </c>
    </row>
    <row r="67" s="43" customFormat="1" spans="14:19">
      <c r="N67" s="43" t="s">
        <v>396</v>
      </c>
      <c r="O67" s="43">
        <v>2017</v>
      </c>
      <c r="P67" s="43">
        <v>1.39400563510477</v>
      </c>
      <c r="Q67" s="43" t="s">
        <v>393</v>
      </c>
      <c r="R67" s="43" t="s">
        <v>397</v>
      </c>
      <c r="S67" s="43" t="s">
        <v>398</v>
      </c>
    </row>
    <row r="68" s="43" customFormat="1" spans="14:19">
      <c r="N68" s="43" t="s">
        <v>396</v>
      </c>
      <c r="O68" s="43">
        <v>2018</v>
      </c>
      <c r="P68" s="43">
        <v>1.38703560692925</v>
      </c>
      <c r="Q68" s="43" t="s">
        <v>393</v>
      </c>
      <c r="R68" s="43" t="s">
        <v>397</v>
      </c>
      <c r="S68" s="43" t="s">
        <v>398</v>
      </c>
    </row>
    <row r="69" s="43" customFormat="1" spans="14:19">
      <c r="N69" s="43" t="s">
        <v>396</v>
      </c>
      <c r="O69" s="43">
        <v>2019</v>
      </c>
      <c r="P69" s="43">
        <v>1.3801004288946</v>
      </c>
      <c r="Q69" s="43" t="s">
        <v>393</v>
      </c>
      <c r="R69" s="43" t="s">
        <v>397</v>
      </c>
      <c r="S69" s="43" t="s">
        <v>398</v>
      </c>
    </row>
    <row r="70" s="43" customFormat="1" spans="14:19">
      <c r="N70" s="43" t="s">
        <v>396</v>
      </c>
      <c r="O70" s="43">
        <v>2020</v>
      </c>
      <c r="P70" s="43">
        <v>1.37319992675013</v>
      </c>
      <c r="Q70" s="43" t="s">
        <v>393</v>
      </c>
      <c r="R70" s="43" t="s">
        <v>397</v>
      </c>
      <c r="S70" s="43" t="s">
        <v>398</v>
      </c>
    </row>
    <row r="71" s="43" customFormat="1" spans="14:19">
      <c r="N71" s="43" t="s">
        <v>396</v>
      </c>
      <c r="O71" s="43">
        <v>1960</v>
      </c>
      <c r="P71" s="43">
        <v>1.97631647281504</v>
      </c>
      <c r="Q71" s="43" t="s">
        <v>399</v>
      </c>
      <c r="R71" s="43" t="s">
        <v>397</v>
      </c>
      <c r="S71" s="43" t="s">
        <v>398</v>
      </c>
    </row>
    <row r="72" s="43" customFormat="1" spans="14:19">
      <c r="N72" s="43" t="s">
        <v>396</v>
      </c>
      <c r="O72" s="43">
        <v>1961</v>
      </c>
      <c r="P72" s="43">
        <v>1.96648405255228</v>
      </c>
      <c r="Q72" s="43" t="s">
        <v>399</v>
      </c>
      <c r="R72" s="43" t="s">
        <v>397</v>
      </c>
      <c r="S72" s="43" t="s">
        <v>398</v>
      </c>
    </row>
    <row r="73" s="43" customFormat="1" spans="14:19">
      <c r="N73" s="43" t="s">
        <v>396</v>
      </c>
      <c r="O73" s="43">
        <v>1962</v>
      </c>
      <c r="P73" s="43">
        <v>1.95670054980326</v>
      </c>
      <c r="Q73" s="43" t="s">
        <v>399</v>
      </c>
      <c r="R73" s="43" t="s">
        <v>397</v>
      </c>
      <c r="S73" s="43" t="s">
        <v>398</v>
      </c>
    </row>
    <row r="74" s="43" customFormat="1" spans="14:19">
      <c r="N74" s="43" t="s">
        <v>396</v>
      </c>
      <c r="O74" s="43">
        <v>1963</v>
      </c>
      <c r="P74" s="43">
        <v>1.94696572119728</v>
      </c>
      <c r="Q74" s="43" t="s">
        <v>399</v>
      </c>
      <c r="R74" s="43" t="s">
        <v>397</v>
      </c>
      <c r="S74" s="43" t="s">
        <v>398</v>
      </c>
    </row>
    <row r="75" s="43" customFormat="1" spans="14:19">
      <c r="N75" s="43" t="s">
        <v>396</v>
      </c>
      <c r="O75" s="43">
        <v>1964</v>
      </c>
      <c r="P75" s="43">
        <v>1.9372793245744</v>
      </c>
      <c r="Q75" s="43" t="s">
        <v>399</v>
      </c>
      <c r="R75" s="43" t="s">
        <v>397</v>
      </c>
      <c r="S75" s="43" t="s">
        <v>398</v>
      </c>
    </row>
    <row r="76" s="43" customFormat="1" spans="14:19">
      <c r="N76" s="43" t="s">
        <v>396</v>
      </c>
      <c r="O76" s="43">
        <v>1965</v>
      </c>
      <c r="P76" s="43">
        <v>1.92764111897951</v>
      </c>
      <c r="Q76" s="43" t="s">
        <v>399</v>
      </c>
      <c r="R76" s="43" t="s">
        <v>397</v>
      </c>
      <c r="S76" s="43" t="s">
        <v>398</v>
      </c>
    </row>
    <row r="77" s="43" customFormat="1" spans="14:19">
      <c r="N77" s="43" t="s">
        <v>396</v>
      </c>
      <c r="O77" s="43">
        <v>1966</v>
      </c>
      <c r="P77" s="43">
        <v>1.91805086465623</v>
      </c>
      <c r="Q77" s="43" t="s">
        <v>399</v>
      </c>
      <c r="R77" s="43" t="s">
        <v>397</v>
      </c>
      <c r="S77" s="43" t="s">
        <v>398</v>
      </c>
    </row>
    <row r="78" s="43" customFormat="1" spans="14:19">
      <c r="N78" s="43" t="s">
        <v>396</v>
      </c>
      <c r="O78" s="43">
        <v>1967</v>
      </c>
      <c r="P78" s="43">
        <v>1.90850832304102</v>
      </c>
      <c r="Q78" s="43" t="s">
        <v>399</v>
      </c>
      <c r="R78" s="43" t="s">
        <v>397</v>
      </c>
      <c r="S78" s="43" t="s">
        <v>398</v>
      </c>
    </row>
    <row r="79" s="43" customFormat="1" spans="14:19">
      <c r="N79" s="43" t="s">
        <v>396</v>
      </c>
      <c r="O79" s="43">
        <v>1968</v>
      </c>
      <c r="P79" s="43">
        <v>1.89901325675723</v>
      </c>
      <c r="Q79" s="43" t="s">
        <v>399</v>
      </c>
      <c r="R79" s="43" t="s">
        <v>397</v>
      </c>
      <c r="S79" s="43" t="s">
        <v>398</v>
      </c>
    </row>
    <row r="80" s="43" customFormat="1" spans="14:19">
      <c r="N80" s="43" t="s">
        <v>396</v>
      </c>
      <c r="O80" s="43">
        <v>1969</v>
      </c>
      <c r="P80" s="43">
        <v>1.88956542960919</v>
      </c>
      <c r="Q80" s="43" t="s">
        <v>399</v>
      </c>
      <c r="R80" s="43" t="s">
        <v>397</v>
      </c>
      <c r="S80" s="43" t="s">
        <v>398</v>
      </c>
    </row>
    <row r="81" s="43" customFormat="1" spans="14:19">
      <c r="N81" s="43" t="s">
        <v>396</v>
      </c>
      <c r="O81" s="43">
        <v>1970</v>
      </c>
      <c r="P81" s="43">
        <v>1.88016460657631</v>
      </c>
      <c r="Q81" s="43" t="s">
        <v>399</v>
      </c>
      <c r="R81" s="43" t="s">
        <v>397</v>
      </c>
      <c r="S81" s="43" t="s">
        <v>398</v>
      </c>
    </row>
    <row r="82" s="43" customFormat="1" spans="14:19">
      <c r="N82" s="43" t="s">
        <v>396</v>
      </c>
      <c r="O82" s="43">
        <v>1971</v>
      </c>
      <c r="P82" s="43">
        <v>1.87081055380727</v>
      </c>
      <c r="Q82" s="43" t="s">
        <v>399</v>
      </c>
      <c r="R82" s="43" t="s">
        <v>397</v>
      </c>
      <c r="S82" s="43" t="s">
        <v>398</v>
      </c>
    </row>
    <row r="83" s="43" customFormat="1" spans="14:19">
      <c r="N83" s="43" t="s">
        <v>396</v>
      </c>
      <c r="O83" s="43">
        <v>1972</v>
      </c>
      <c r="P83" s="43">
        <v>1.8615030386142</v>
      </c>
      <c r="Q83" s="43" t="s">
        <v>399</v>
      </c>
      <c r="R83" s="43" t="s">
        <v>397</v>
      </c>
      <c r="S83" s="43" t="s">
        <v>398</v>
      </c>
    </row>
    <row r="84" s="43" customFormat="1" spans="14:19">
      <c r="N84" s="43" t="s">
        <v>396</v>
      </c>
      <c r="O84" s="43">
        <v>1973</v>
      </c>
      <c r="P84" s="43">
        <v>1.85224182946687</v>
      </c>
      <c r="Q84" s="43" t="s">
        <v>399</v>
      </c>
      <c r="R84" s="43" t="s">
        <v>397</v>
      </c>
      <c r="S84" s="43" t="s">
        <v>398</v>
      </c>
    </row>
    <row r="85" s="43" customFormat="1" spans="14:19">
      <c r="N85" s="43" t="s">
        <v>396</v>
      </c>
      <c r="O85" s="43">
        <v>1974</v>
      </c>
      <c r="P85" s="43">
        <v>1.84302669598693</v>
      </c>
      <c r="Q85" s="43" t="s">
        <v>399</v>
      </c>
      <c r="R85" s="43" t="s">
        <v>397</v>
      </c>
      <c r="S85" s="43" t="s">
        <v>398</v>
      </c>
    </row>
    <row r="86" s="43" customFormat="1" spans="14:19">
      <c r="N86" s="43" t="s">
        <v>396</v>
      </c>
      <c r="O86" s="43">
        <v>1975</v>
      </c>
      <c r="P86" s="43">
        <v>1.83385740894222</v>
      </c>
      <c r="Q86" s="43" t="s">
        <v>399</v>
      </c>
      <c r="R86" s="43" t="s">
        <v>397</v>
      </c>
      <c r="S86" s="43" t="s">
        <v>398</v>
      </c>
    </row>
    <row r="87" s="43" customFormat="1" spans="14:19">
      <c r="N87" s="43" t="s">
        <v>396</v>
      </c>
      <c r="O87" s="43">
        <v>1976</v>
      </c>
      <c r="P87" s="43">
        <v>1.82473374024102</v>
      </c>
      <c r="Q87" s="43" t="s">
        <v>399</v>
      </c>
      <c r="R87" s="43" t="s">
        <v>397</v>
      </c>
      <c r="S87" s="43" t="s">
        <v>398</v>
      </c>
    </row>
    <row r="88" s="43" customFormat="1" spans="14:19">
      <c r="N88" s="43" t="s">
        <v>396</v>
      </c>
      <c r="O88" s="43">
        <v>1977</v>
      </c>
      <c r="P88" s="43">
        <v>1.81565546292638</v>
      </c>
      <c r="Q88" s="43" t="s">
        <v>399</v>
      </c>
      <c r="R88" s="43" t="s">
        <v>397</v>
      </c>
      <c r="S88" s="43" t="s">
        <v>398</v>
      </c>
    </row>
    <row r="89" s="43" customFormat="1" spans="14:19">
      <c r="N89" s="43" t="s">
        <v>396</v>
      </c>
      <c r="O89" s="43">
        <v>1978</v>
      </c>
      <c r="P89" s="43">
        <v>1.80662235117053</v>
      </c>
      <c r="Q89" s="43" t="s">
        <v>399</v>
      </c>
      <c r="R89" s="43" t="s">
        <v>397</v>
      </c>
      <c r="S89" s="43" t="s">
        <v>398</v>
      </c>
    </row>
    <row r="90" s="43" customFormat="1" spans="14:19">
      <c r="N90" s="43" t="s">
        <v>396</v>
      </c>
      <c r="O90" s="43">
        <v>1979</v>
      </c>
      <c r="P90" s="43">
        <v>1.79763418026919</v>
      </c>
      <c r="Q90" s="43" t="s">
        <v>399</v>
      </c>
      <c r="R90" s="43" t="s">
        <v>397</v>
      </c>
      <c r="S90" s="43" t="s">
        <v>398</v>
      </c>
    </row>
    <row r="91" s="43" customFormat="1" spans="14:19">
      <c r="N91" s="43" t="s">
        <v>396</v>
      </c>
      <c r="O91" s="43">
        <v>1980</v>
      </c>
      <c r="P91" s="43">
        <v>1.78869072663601</v>
      </c>
      <c r="Q91" s="43" t="s">
        <v>399</v>
      </c>
      <c r="R91" s="43" t="s">
        <v>397</v>
      </c>
      <c r="S91" s="43" t="s">
        <v>398</v>
      </c>
    </row>
    <row r="92" s="43" customFormat="1" spans="14:19">
      <c r="N92" s="43" t="s">
        <v>396</v>
      </c>
      <c r="O92" s="43">
        <v>1981</v>
      </c>
      <c r="P92" s="43">
        <v>1.77979176779702</v>
      </c>
      <c r="Q92" s="43" t="s">
        <v>399</v>
      </c>
      <c r="R92" s="43" t="s">
        <v>397</v>
      </c>
      <c r="S92" s="43" t="s">
        <v>398</v>
      </c>
    </row>
    <row r="93" s="43" customFormat="1" spans="14:19">
      <c r="N93" s="43" t="s">
        <v>396</v>
      </c>
      <c r="O93" s="43">
        <v>1982</v>
      </c>
      <c r="P93" s="43">
        <v>1.7709370823851</v>
      </c>
      <c r="Q93" s="43" t="s">
        <v>399</v>
      </c>
      <c r="R93" s="43" t="s">
        <v>397</v>
      </c>
      <c r="S93" s="43" t="s">
        <v>398</v>
      </c>
    </row>
    <row r="94" s="43" customFormat="1" spans="14:19">
      <c r="N94" s="43" t="s">
        <v>396</v>
      </c>
      <c r="O94" s="43">
        <v>1983</v>
      </c>
      <c r="P94" s="43">
        <v>1.76212645013442</v>
      </c>
      <c r="Q94" s="43" t="s">
        <v>399</v>
      </c>
      <c r="R94" s="43" t="s">
        <v>397</v>
      </c>
      <c r="S94" s="43" t="s">
        <v>398</v>
      </c>
    </row>
    <row r="95" s="43" customFormat="1" spans="14:19">
      <c r="N95" s="43" t="s">
        <v>396</v>
      </c>
      <c r="O95" s="43">
        <v>1984</v>
      </c>
      <c r="P95" s="43">
        <v>1.75335965187505</v>
      </c>
      <c r="Q95" s="43" t="s">
        <v>399</v>
      </c>
      <c r="R95" s="43" t="s">
        <v>397</v>
      </c>
      <c r="S95" s="43" t="s">
        <v>398</v>
      </c>
    </row>
    <row r="96" s="43" customFormat="1" spans="14:19">
      <c r="N96" s="43" t="s">
        <v>396</v>
      </c>
      <c r="O96" s="43">
        <v>1985</v>
      </c>
      <c r="P96" s="43">
        <v>1.74463646952741</v>
      </c>
      <c r="Q96" s="43" t="s">
        <v>399</v>
      </c>
      <c r="R96" s="43" t="s">
        <v>397</v>
      </c>
      <c r="S96" s="43" t="s">
        <v>398</v>
      </c>
    </row>
    <row r="97" s="43" customFormat="1" spans="14:19">
      <c r="N97" s="43" t="s">
        <v>396</v>
      </c>
      <c r="O97" s="43">
        <v>1986</v>
      </c>
      <c r="P97" s="43">
        <v>1.73595668609693</v>
      </c>
      <c r="Q97" s="43" t="s">
        <v>399</v>
      </c>
      <c r="R97" s="43" t="s">
        <v>397</v>
      </c>
      <c r="S97" s="43" t="s">
        <v>398</v>
      </c>
    </row>
    <row r="98" s="43" customFormat="1" spans="14:19">
      <c r="N98" s="43" t="s">
        <v>396</v>
      </c>
      <c r="O98" s="43">
        <v>1987</v>
      </c>
      <c r="P98" s="43">
        <v>1.72732008566858</v>
      </c>
      <c r="Q98" s="43" t="s">
        <v>399</v>
      </c>
      <c r="R98" s="43" t="s">
        <v>397</v>
      </c>
      <c r="S98" s="43" t="s">
        <v>398</v>
      </c>
    </row>
    <row r="99" s="43" customFormat="1" spans="14:19">
      <c r="N99" s="43" t="s">
        <v>396</v>
      </c>
      <c r="O99" s="43">
        <v>1988</v>
      </c>
      <c r="P99" s="43">
        <v>1.71872645340158</v>
      </c>
      <c r="Q99" s="43" t="s">
        <v>399</v>
      </c>
      <c r="R99" s="43" t="s">
        <v>397</v>
      </c>
      <c r="S99" s="43" t="s">
        <v>398</v>
      </c>
    </row>
    <row r="100" s="43" customFormat="1" spans="14:19">
      <c r="N100" s="43" t="s">
        <v>396</v>
      </c>
      <c r="O100" s="43">
        <v>1989</v>
      </c>
      <c r="P100" s="43">
        <v>1.71017557552396</v>
      </c>
      <c r="Q100" s="43" t="s">
        <v>399</v>
      </c>
      <c r="R100" s="43" t="s">
        <v>397</v>
      </c>
      <c r="S100" s="43" t="s">
        <v>398</v>
      </c>
    </row>
    <row r="101" s="43" customFormat="1" spans="14:19">
      <c r="N101" s="43" t="s">
        <v>396</v>
      </c>
      <c r="O101" s="43">
        <v>1990</v>
      </c>
      <c r="P101" s="43">
        <v>1.70166723932732</v>
      </c>
      <c r="Q101" s="43" t="s">
        <v>399</v>
      </c>
      <c r="R101" s="43" t="s">
        <v>397</v>
      </c>
      <c r="S101" s="43" t="s">
        <v>398</v>
      </c>
    </row>
    <row r="102" s="43" customFormat="1" spans="14:19">
      <c r="N102" s="43" t="s">
        <v>396</v>
      </c>
      <c r="O102" s="43">
        <v>1991</v>
      </c>
      <c r="P102" s="43">
        <v>1.69320123316151</v>
      </c>
      <c r="Q102" s="43" t="s">
        <v>399</v>
      </c>
      <c r="R102" s="43" t="s">
        <v>397</v>
      </c>
      <c r="S102" s="43" t="s">
        <v>398</v>
      </c>
    </row>
    <row r="103" s="43" customFormat="1" spans="14:19">
      <c r="N103" s="43" t="s">
        <v>396</v>
      </c>
      <c r="O103" s="43">
        <v>1992</v>
      </c>
      <c r="P103" s="43">
        <v>1.68477734642937</v>
      </c>
      <c r="Q103" s="43" t="s">
        <v>399</v>
      </c>
      <c r="R103" s="43" t="s">
        <v>397</v>
      </c>
      <c r="S103" s="43" t="s">
        <v>398</v>
      </c>
    </row>
    <row r="104" s="43" customFormat="1" spans="14:19">
      <c r="N104" s="43" t="s">
        <v>396</v>
      </c>
      <c r="O104" s="43">
        <v>1993</v>
      </c>
      <c r="P104" s="43">
        <v>1.67639536958146</v>
      </c>
      <c r="Q104" s="43" t="s">
        <v>399</v>
      </c>
      <c r="R104" s="43" t="s">
        <v>397</v>
      </c>
      <c r="S104" s="43" t="s">
        <v>398</v>
      </c>
    </row>
    <row r="105" s="43" customFormat="1" spans="14:19">
      <c r="N105" s="43" t="s">
        <v>396</v>
      </c>
      <c r="O105" s="43">
        <v>1994</v>
      </c>
      <c r="P105" s="43">
        <v>1.66805509411091</v>
      </c>
      <c r="Q105" s="43" t="s">
        <v>399</v>
      </c>
      <c r="R105" s="43" t="s">
        <v>397</v>
      </c>
      <c r="S105" s="43" t="s">
        <v>398</v>
      </c>
    </row>
    <row r="106" s="43" customFormat="1" spans="14:19">
      <c r="N106" s="43" t="s">
        <v>396</v>
      </c>
      <c r="O106" s="43">
        <v>1995</v>
      </c>
      <c r="P106" s="43">
        <v>1.65975631254817</v>
      </c>
      <c r="Q106" s="43" t="s">
        <v>399</v>
      </c>
      <c r="R106" s="43" t="s">
        <v>397</v>
      </c>
      <c r="S106" s="43" t="s">
        <v>398</v>
      </c>
    </row>
    <row r="107" s="43" customFormat="1" spans="14:19">
      <c r="N107" s="43" t="s">
        <v>396</v>
      </c>
      <c r="O107" s="43">
        <v>1996</v>
      </c>
      <c r="P107" s="43">
        <v>1.65149881845589</v>
      </c>
      <c r="Q107" s="43" t="s">
        <v>399</v>
      </c>
      <c r="R107" s="43" t="s">
        <v>397</v>
      </c>
      <c r="S107" s="43" t="s">
        <v>398</v>
      </c>
    </row>
    <row r="108" s="43" customFormat="1" spans="14:19">
      <c r="N108" s="43" t="s">
        <v>396</v>
      </c>
      <c r="O108" s="43">
        <v>1997</v>
      </c>
      <c r="P108" s="43">
        <v>1.64328240642377</v>
      </c>
      <c r="Q108" s="43" t="s">
        <v>399</v>
      </c>
      <c r="R108" s="43" t="s">
        <v>397</v>
      </c>
      <c r="S108" s="43" t="s">
        <v>398</v>
      </c>
    </row>
    <row r="109" s="43" customFormat="1" spans="14:19">
      <c r="N109" s="43" t="s">
        <v>396</v>
      </c>
      <c r="O109" s="43">
        <v>1998</v>
      </c>
      <c r="P109" s="43">
        <v>1.63510687206345</v>
      </c>
      <c r="Q109" s="43" t="s">
        <v>399</v>
      </c>
      <c r="R109" s="43" t="s">
        <v>397</v>
      </c>
      <c r="S109" s="43" t="s">
        <v>398</v>
      </c>
    </row>
    <row r="110" s="43" customFormat="1" spans="14:19">
      <c r="N110" s="43" t="s">
        <v>396</v>
      </c>
      <c r="O110" s="43">
        <v>1999</v>
      </c>
      <c r="P110" s="43">
        <v>1.62697201200343</v>
      </c>
      <c r="Q110" s="43" t="s">
        <v>399</v>
      </c>
      <c r="R110" s="43" t="s">
        <v>397</v>
      </c>
      <c r="S110" s="43" t="s">
        <v>398</v>
      </c>
    </row>
    <row r="111" s="43" customFormat="1" spans="14:19">
      <c r="N111" s="43" t="s">
        <v>396</v>
      </c>
      <c r="O111" s="43">
        <v>2000</v>
      </c>
      <c r="P111" s="43">
        <v>1.61887762388401</v>
      </c>
      <c r="Q111" s="43" t="s">
        <v>399</v>
      </c>
      <c r="R111" s="43" t="s">
        <v>397</v>
      </c>
      <c r="S111" s="43" t="s">
        <v>398</v>
      </c>
    </row>
    <row r="112" s="43" customFormat="1" spans="14:19">
      <c r="N112" s="43" t="s">
        <v>396</v>
      </c>
      <c r="O112" s="43">
        <v>2001</v>
      </c>
      <c r="P112" s="43">
        <v>1.61082350635225</v>
      </c>
      <c r="Q112" s="43" t="s">
        <v>399</v>
      </c>
      <c r="R112" s="43" t="s">
        <v>397</v>
      </c>
      <c r="S112" s="43" t="s">
        <v>398</v>
      </c>
    </row>
    <row r="113" s="43" customFormat="1" spans="14:19">
      <c r="N113" s="43" t="s">
        <v>396</v>
      </c>
      <c r="O113" s="43">
        <v>2002</v>
      </c>
      <c r="P113" s="43">
        <v>1.60280945905697</v>
      </c>
      <c r="Q113" s="43" t="s">
        <v>399</v>
      </c>
      <c r="R113" s="43" t="s">
        <v>397</v>
      </c>
      <c r="S113" s="43" t="s">
        <v>398</v>
      </c>
    </row>
    <row r="114" s="43" customFormat="1" spans="14:19">
      <c r="N114" s="43" t="s">
        <v>396</v>
      </c>
      <c r="O114" s="43">
        <v>2003</v>
      </c>
      <c r="P114" s="43">
        <v>1.59483528264375</v>
      </c>
      <c r="Q114" s="43" t="s">
        <v>399</v>
      </c>
      <c r="R114" s="43" t="s">
        <v>397</v>
      </c>
      <c r="S114" s="43" t="s">
        <v>398</v>
      </c>
    </row>
    <row r="115" s="43" customFormat="1" spans="14:19">
      <c r="N115" s="43" t="s">
        <v>396</v>
      </c>
      <c r="O115" s="43">
        <v>2004</v>
      </c>
      <c r="P115" s="43">
        <v>1.58690077875</v>
      </c>
      <c r="Q115" s="43" t="s">
        <v>399</v>
      </c>
      <c r="R115" s="43" t="s">
        <v>397</v>
      </c>
      <c r="S115" s="43" t="s">
        <v>398</v>
      </c>
    </row>
    <row r="116" s="43" customFormat="1" spans="14:19">
      <c r="N116" s="43" t="s">
        <v>396</v>
      </c>
      <c r="O116" s="43">
        <v>2005</v>
      </c>
      <c r="P116" s="43">
        <v>1.57900575</v>
      </c>
      <c r="Q116" s="43" t="s">
        <v>399</v>
      </c>
      <c r="R116" s="43" t="s">
        <v>397</v>
      </c>
      <c r="S116" s="43" t="s">
        <v>398</v>
      </c>
    </row>
    <row r="117" s="43" customFormat="1" spans="14:19">
      <c r="N117" s="43" t="s">
        <v>396</v>
      </c>
      <c r="O117" s="43">
        <v>2006</v>
      </c>
      <c r="P117" s="43">
        <v>1.57115</v>
      </c>
      <c r="Q117" s="43" t="s">
        <v>399</v>
      </c>
      <c r="R117" s="43" t="s">
        <v>397</v>
      </c>
      <c r="S117" s="43" t="s">
        <v>398</v>
      </c>
    </row>
    <row r="118" s="43" customFormat="1" spans="14:19">
      <c r="N118" s="43" t="s">
        <v>396</v>
      </c>
      <c r="O118" s="43">
        <v>2007</v>
      </c>
      <c r="P118" s="43">
        <v>1.56333333333333</v>
      </c>
      <c r="Q118" s="43" t="s">
        <v>399</v>
      </c>
      <c r="R118" s="43" t="s">
        <v>397</v>
      </c>
      <c r="S118" s="43" t="s">
        <v>398</v>
      </c>
    </row>
    <row r="119" s="43" customFormat="1" spans="14:19">
      <c r="N119" s="43" t="s">
        <v>396</v>
      </c>
      <c r="O119" s="43">
        <v>2008</v>
      </c>
      <c r="P119" s="43">
        <v>1.55555555555556</v>
      </c>
      <c r="Q119" s="43" t="s">
        <v>399</v>
      </c>
      <c r="R119" s="43" t="s">
        <v>397</v>
      </c>
      <c r="S119" s="43" t="s">
        <v>398</v>
      </c>
    </row>
    <row r="120" s="43" customFormat="1" spans="14:19">
      <c r="N120" s="43" t="s">
        <v>396</v>
      </c>
      <c r="O120" s="43">
        <v>2009</v>
      </c>
      <c r="P120" s="43">
        <v>1.54777777777778</v>
      </c>
      <c r="Q120" s="43" t="s">
        <v>399</v>
      </c>
      <c r="R120" s="43" t="s">
        <v>397</v>
      </c>
      <c r="S120" s="43" t="s">
        <v>398</v>
      </c>
    </row>
    <row r="121" s="43" customFormat="1" spans="14:19">
      <c r="N121" s="43" t="s">
        <v>396</v>
      </c>
      <c r="O121" s="43">
        <v>2010</v>
      </c>
      <c r="P121" s="43">
        <v>1.54003888888889</v>
      </c>
      <c r="Q121" s="43" t="s">
        <v>399</v>
      </c>
      <c r="R121" s="43" t="s">
        <v>397</v>
      </c>
      <c r="S121" s="43" t="s">
        <v>398</v>
      </c>
    </row>
    <row r="122" s="43" customFormat="1" spans="14:19">
      <c r="N122" s="43" t="s">
        <v>396</v>
      </c>
      <c r="O122" s="43">
        <v>2011</v>
      </c>
      <c r="P122" s="43">
        <v>1.53233869444444</v>
      </c>
      <c r="Q122" s="43" t="s">
        <v>399</v>
      </c>
      <c r="R122" s="43" t="s">
        <v>397</v>
      </c>
      <c r="S122" s="43" t="s">
        <v>398</v>
      </c>
    </row>
    <row r="123" s="43" customFormat="1" spans="14:19">
      <c r="N123" s="43" t="s">
        <v>396</v>
      </c>
      <c r="O123" s="43">
        <v>2012</v>
      </c>
      <c r="P123" s="43">
        <v>1.52467700097222</v>
      </c>
      <c r="Q123" s="43" t="s">
        <v>399</v>
      </c>
      <c r="R123" s="43" t="s">
        <v>397</v>
      </c>
      <c r="S123" s="43" t="s">
        <v>398</v>
      </c>
    </row>
    <row r="124" s="43" customFormat="1" spans="14:19">
      <c r="N124" s="43" t="s">
        <v>396</v>
      </c>
      <c r="O124" s="43">
        <v>2013</v>
      </c>
      <c r="P124" s="43">
        <v>1.51705361596736</v>
      </c>
      <c r="Q124" s="43" t="s">
        <v>399</v>
      </c>
      <c r="R124" s="43" t="s">
        <v>397</v>
      </c>
      <c r="S124" s="43" t="s">
        <v>398</v>
      </c>
    </row>
    <row r="125" s="43" customFormat="1" spans="14:19">
      <c r="N125" s="43" t="s">
        <v>396</v>
      </c>
      <c r="O125" s="43">
        <v>2014</v>
      </c>
      <c r="P125" s="43">
        <v>1.50946834788752</v>
      </c>
      <c r="Q125" s="43" t="s">
        <v>399</v>
      </c>
      <c r="R125" s="43" t="s">
        <v>397</v>
      </c>
      <c r="S125" s="43" t="s">
        <v>398</v>
      </c>
    </row>
    <row r="126" s="43" customFormat="1" spans="14:19">
      <c r="N126" s="43" t="s">
        <v>396</v>
      </c>
      <c r="O126" s="43">
        <v>2015</v>
      </c>
      <c r="P126" s="43">
        <v>1.50192100614809</v>
      </c>
      <c r="Q126" s="43" t="s">
        <v>399</v>
      </c>
      <c r="R126" s="43" t="s">
        <v>397</v>
      </c>
      <c r="S126" s="43" t="s">
        <v>398</v>
      </c>
    </row>
    <row r="127" s="43" customFormat="1" spans="14:19">
      <c r="N127" s="43" t="s">
        <v>396</v>
      </c>
      <c r="O127" s="43">
        <v>2016</v>
      </c>
      <c r="P127" s="43">
        <v>1.49441140111735</v>
      </c>
      <c r="Q127" s="43" t="s">
        <v>399</v>
      </c>
      <c r="R127" s="43" t="s">
        <v>397</v>
      </c>
      <c r="S127" s="43" t="s">
        <v>398</v>
      </c>
    </row>
    <row r="128" s="43" customFormat="1" spans="14:19">
      <c r="N128" s="43" t="s">
        <v>396</v>
      </c>
      <c r="O128" s="43">
        <v>2017</v>
      </c>
      <c r="P128" s="43">
        <v>1.48693934411176</v>
      </c>
      <c r="Q128" s="43" t="s">
        <v>399</v>
      </c>
      <c r="R128" s="43" t="s">
        <v>397</v>
      </c>
      <c r="S128" s="43" t="s">
        <v>398</v>
      </c>
    </row>
    <row r="129" s="43" customFormat="1" spans="14:19">
      <c r="N129" s="43" t="s">
        <v>396</v>
      </c>
      <c r="O129" s="43">
        <v>2018</v>
      </c>
      <c r="P129" s="43">
        <v>1.4795046473912</v>
      </c>
      <c r="Q129" s="43" t="s">
        <v>399</v>
      </c>
      <c r="R129" s="43" t="s">
        <v>397</v>
      </c>
      <c r="S129" s="43" t="s">
        <v>398</v>
      </c>
    </row>
    <row r="130" s="43" customFormat="1" spans="14:19">
      <c r="N130" s="43" t="s">
        <v>396</v>
      </c>
      <c r="O130" s="43">
        <v>2019</v>
      </c>
      <c r="P130" s="43">
        <v>1.47210712415424</v>
      </c>
      <c r="Q130" s="43" t="s">
        <v>399</v>
      </c>
      <c r="R130" s="43" t="s">
        <v>397</v>
      </c>
      <c r="S130" s="43" t="s">
        <v>398</v>
      </c>
    </row>
    <row r="131" s="43" customFormat="1" spans="14:19">
      <c r="N131" s="43" t="s">
        <v>396</v>
      </c>
      <c r="O131" s="43">
        <v>2020</v>
      </c>
      <c r="P131" s="43">
        <v>1.46474658853347</v>
      </c>
      <c r="Q131" s="43" t="s">
        <v>399</v>
      </c>
      <c r="R131" s="43" t="s">
        <v>397</v>
      </c>
      <c r="S131" s="43" t="s">
        <v>398</v>
      </c>
    </row>
    <row r="132" s="43" customFormat="1" spans="14:19">
      <c r="N132" s="43" t="s">
        <v>396</v>
      </c>
      <c r="O132" s="43">
        <v>1960</v>
      </c>
      <c r="P132" s="43">
        <v>1.14696938154444</v>
      </c>
      <c r="Q132" s="43" t="s">
        <v>400</v>
      </c>
      <c r="R132" s="43" t="s">
        <v>397</v>
      </c>
      <c r="S132" s="43" t="s">
        <v>398</v>
      </c>
    </row>
    <row r="133" s="43" customFormat="1" spans="14:19">
      <c r="N133" s="43" t="s">
        <v>396</v>
      </c>
      <c r="O133" s="43">
        <v>1961</v>
      </c>
      <c r="P133" s="43">
        <v>1.14126306621337</v>
      </c>
      <c r="Q133" s="43" t="s">
        <v>400</v>
      </c>
      <c r="R133" s="43" t="s">
        <v>397</v>
      </c>
      <c r="S133" s="43" t="s">
        <v>398</v>
      </c>
    </row>
    <row r="134" s="43" customFormat="1" spans="14:19">
      <c r="N134" s="43" t="s">
        <v>396</v>
      </c>
      <c r="O134" s="43">
        <v>1962</v>
      </c>
      <c r="P134" s="43">
        <v>1.13558514051082</v>
      </c>
      <c r="Q134" s="43" t="s">
        <v>400</v>
      </c>
      <c r="R134" s="43" t="s">
        <v>397</v>
      </c>
      <c r="S134" s="43" t="s">
        <v>398</v>
      </c>
    </row>
    <row r="135" s="43" customFormat="1" spans="14:19">
      <c r="N135" s="43" t="s">
        <v>396</v>
      </c>
      <c r="O135" s="43">
        <v>1963</v>
      </c>
      <c r="P135" s="43">
        <v>1.12993546319485</v>
      </c>
      <c r="Q135" s="43" t="s">
        <v>400</v>
      </c>
      <c r="R135" s="43" t="s">
        <v>397</v>
      </c>
      <c r="S135" s="43" t="s">
        <v>398</v>
      </c>
    </row>
    <row r="136" s="43" customFormat="1" spans="14:19">
      <c r="N136" s="43" t="s">
        <v>396</v>
      </c>
      <c r="O136" s="43">
        <v>1964</v>
      </c>
      <c r="P136" s="43">
        <v>1.12431389372622</v>
      </c>
      <c r="Q136" s="43" t="s">
        <v>400</v>
      </c>
      <c r="R136" s="43" t="s">
        <v>397</v>
      </c>
      <c r="S136" s="43" t="s">
        <v>398</v>
      </c>
    </row>
    <row r="137" s="43" customFormat="1" spans="14:19">
      <c r="N137" s="43" t="s">
        <v>396</v>
      </c>
      <c r="O137" s="43">
        <v>1965</v>
      </c>
      <c r="P137" s="43">
        <v>1.11872029226489</v>
      </c>
      <c r="Q137" s="43" t="s">
        <v>400</v>
      </c>
      <c r="R137" s="43" t="s">
        <v>397</v>
      </c>
      <c r="S137" s="43" t="s">
        <v>398</v>
      </c>
    </row>
    <row r="138" s="43" customFormat="1" spans="14:19">
      <c r="N138" s="43" t="s">
        <v>396</v>
      </c>
      <c r="O138" s="43">
        <v>1966</v>
      </c>
      <c r="P138" s="43">
        <v>1.11315451966656</v>
      </c>
      <c r="Q138" s="43" t="s">
        <v>400</v>
      </c>
      <c r="R138" s="43" t="s">
        <v>397</v>
      </c>
      <c r="S138" s="43" t="s">
        <v>398</v>
      </c>
    </row>
    <row r="139" s="43" customFormat="1" spans="14:19">
      <c r="N139" s="43" t="s">
        <v>396</v>
      </c>
      <c r="O139" s="43">
        <v>1967</v>
      </c>
      <c r="P139" s="43">
        <v>1.10761643747916</v>
      </c>
      <c r="Q139" s="43" t="s">
        <v>400</v>
      </c>
      <c r="R139" s="43" t="s">
        <v>397</v>
      </c>
      <c r="S139" s="43" t="s">
        <v>398</v>
      </c>
    </row>
    <row r="140" s="43" customFormat="1" spans="14:19">
      <c r="N140" s="43" t="s">
        <v>396</v>
      </c>
      <c r="O140" s="43">
        <v>1968</v>
      </c>
      <c r="P140" s="43">
        <v>1.10210590793947</v>
      </c>
      <c r="Q140" s="43" t="s">
        <v>400</v>
      </c>
      <c r="R140" s="43" t="s">
        <v>397</v>
      </c>
      <c r="S140" s="43" t="s">
        <v>398</v>
      </c>
    </row>
    <row r="141" s="43" customFormat="1" spans="14:19">
      <c r="N141" s="43" t="s">
        <v>396</v>
      </c>
      <c r="O141" s="43">
        <v>1969</v>
      </c>
      <c r="P141" s="43">
        <v>1.09662279396962</v>
      </c>
      <c r="Q141" s="43" t="s">
        <v>400</v>
      </c>
      <c r="R141" s="43" t="s">
        <v>397</v>
      </c>
      <c r="S141" s="43" t="s">
        <v>398</v>
      </c>
    </row>
    <row r="142" s="43" customFormat="1" spans="14:19">
      <c r="N142" s="43" t="s">
        <v>396</v>
      </c>
      <c r="O142" s="43">
        <v>1970</v>
      </c>
      <c r="P142" s="43">
        <v>1.09116695917375</v>
      </c>
      <c r="Q142" s="43" t="s">
        <v>400</v>
      </c>
      <c r="R142" s="43" t="s">
        <v>397</v>
      </c>
      <c r="S142" s="43" t="s">
        <v>398</v>
      </c>
    </row>
    <row r="143" s="43" customFormat="1" spans="14:19">
      <c r="N143" s="43" t="s">
        <v>396</v>
      </c>
      <c r="O143" s="43">
        <v>1971</v>
      </c>
      <c r="P143" s="43">
        <v>1.08573826783458</v>
      </c>
      <c r="Q143" s="43" t="s">
        <v>400</v>
      </c>
      <c r="R143" s="43" t="s">
        <v>397</v>
      </c>
      <c r="S143" s="43" t="s">
        <v>398</v>
      </c>
    </row>
    <row r="144" s="43" customFormat="1" spans="14:19">
      <c r="N144" s="43" t="s">
        <v>396</v>
      </c>
      <c r="O144" s="43">
        <v>1972</v>
      </c>
      <c r="P144" s="43">
        <v>1.08033658491003</v>
      </c>
      <c r="Q144" s="43" t="s">
        <v>400</v>
      </c>
      <c r="R144" s="43" t="s">
        <v>397</v>
      </c>
      <c r="S144" s="43" t="s">
        <v>398</v>
      </c>
    </row>
    <row r="145" s="43" customFormat="1" spans="14:19">
      <c r="N145" s="43" t="s">
        <v>396</v>
      </c>
      <c r="O145" s="43">
        <v>1973</v>
      </c>
      <c r="P145" s="43">
        <v>1.07496177602988</v>
      </c>
      <c r="Q145" s="43" t="s">
        <v>400</v>
      </c>
      <c r="R145" s="43" t="s">
        <v>397</v>
      </c>
      <c r="S145" s="43" t="s">
        <v>398</v>
      </c>
    </row>
    <row r="146" s="43" customFormat="1" spans="14:19">
      <c r="N146" s="43" t="s">
        <v>396</v>
      </c>
      <c r="O146" s="43">
        <v>1974</v>
      </c>
      <c r="P146" s="43">
        <v>1.06961370749242</v>
      </c>
      <c r="Q146" s="43" t="s">
        <v>400</v>
      </c>
      <c r="R146" s="43" t="s">
        <v>397</v>
      </c>
      <c r="S146" s="43" t="s">
        <v>398</v>
      </c>
    </row>
    <row r="147" s="43" customFormat="1" spans="14:19">
      <c r="N147" s="43" t="s">
        <v>396</v>
      </c>
      <c r="O147" s="43">
        <v>1975</v>
      </c>
      <c r="P147" s="43">
        <v>1.06429224626111</v>
      </c>
      <c r="Q147" s="43" t="s">
        <v>400</v>
      </c>
      <c r="R147" s="43" t="s">
        <v>397</v>
      </c>
      <c r="S147" s="43" t="s">
        <v>398</v>
      </c>
    </row>
    <row r="148" s="43" customFormat="1" spans="14:19">
      <c r="N148" s="43" t="s">
        <v>396</v>
      </c>
      <c r="O148" s="43">
        <v>1976</v>
      </c>
      <c r="P148" s="43">
        <v>1.0589972599613</v>
      </c>
      <c r="Q148" s="43" t="s">
        <v>400</v>
      </c>
      <c r="R148" s="43" t="s">
        <v>397</v>
      </c>
      <c r="S148" s="43" t="s">
        <v>398</v>
      </c>
    </row>
    <row r="149" s="43" customFormat="1" spans="14:19">
      <c r="N149" s="43" t="s">
        <v>396</v>
      </c>
      <c r="O149" s="43">
        <v>1977</v>
      </c>
      <c r="P149" s="43">
        <v>1.05372861687692</v>
      </c>
      <c r="Q149" s="43" t="s">
        <v>400</v>
      </c>
      <c r="R149" s="43" t="s">
        <v>397</v>
      </c>
      <c r="S149" s="43" t="s">
        <v>398</v>
      </c>
    </row>
    <row r="150" s="43" customFormat="1" spans="14:19">
      <c r="N150" s="43" t="s">
        <v>396</v>
      </c>
      <c r="O150" s="43">
        <v>1978</v>
      </c>
      <c r="P150" s="43">
        <v>1.04848618594718</v>
      </c>
      <c r="Q150" s="43" t="s">
        <v>400</v>
      </c>
      <c r="R150" s="43" t="s">
        <v>397</v>
      </c>
      <c r="S150" s="43" t="s">
        <v>398</v>
      </c>
    </row>
    <row r="151" s="43" customFormat="1" spans="14:19">
      <c r="N151" s="43" t="s">
        <v>396</v>
      </c>
      <c r="O151" s="43">
        <v>1979</v>
      </c>
      <c r="P151" s="43">
        <v>1.04326983676337</v>
      </c>
      <c r="Q151" s="43" t="s">
        <v>400</v>
      </c>
      <c r="R151" s="43" t="s">
        <v>397</v>
      </c>
      <c r="S151" s="43" t="s">
        <v>398</v>
      </c>
    </row>
    <row r="152" s="43" customFormat="1" spans="14:19">
      <c r="N152" s="43" t="s">
        <v>396</v>
      </c>
      <c r="O152" s="43">
        <v>1980</v>
      </c>
      <c r="P152" s="43">
        <v>1.03807943956554</v>
      </c>
      <c r="Q152" s="43" t="s">
        <v>400</v>
      </c>
      <c r="R152" s="43" t="s">
        <v>397</v>
      </c>
      <c r="S152" s="43" t="s">
        <v>398</v>
      </c>
    </row>
    <row r="153" s="43" customFormat="1" spans="14:19">
      <c r="N153" s="43" t="s">
        <v>396</v>
      </c>
      <c r="O153" s="43">
        <v>1981</v>
      </c>
      <c r="P153" s="43">
        <v>1.03291486523934</v>
      </c>
      <c r="Q153" s="43" t="s">
        <v>400</v>
      </c>
      <c r="R153" s="43" t="s">
        <v>397</v>
      </c>
      <c r="S153" s="43" t="s">
        <v>398</v>
      </c>
    </row>
    <row r="154" s="43" customFormat="1" spans="14:19">
      <c r="N154" s="43" t="s">
        <v>396</v>
      </c>
      <c r="O154" s="43">
        <v>1982</v>
      </c>
      <c r="P154" s="43">
        <v>1.02777598531278</v>
      </c>
      <c r="Q154" s="43" t="s">
        <v>400</v>
      </c>
      <c r="R154" s="43" t="s">
        <v>397</v>
      </c>
      <c r="S154" s="43" t="s">
        <v>398</v>
      </c>
    </row>
    <row r="155" s="43" customFormat="1" spans="14:19">
      <c r="N155" s="43" t="s">
        <v>396</v>
      </c>
      <c r="O155" s="43">
        <v>1983</v>
      </c>
      <c r="P155" s="43">
        <v>1.02266267195301</v>
      </c>
      <c r="Q155" s="43" t="s">
        <v>400</v>
      </c>
      <c r="R155" s="43" t="s">
        <v>397</v>
      </c>
      <c r="S155" s="43" t="s">
        <v>398</v>
      </c>
    </row>
    <row r="156" s="43" customFormat="1" spans="14:19">
      <c r="N156" s="43" t="s">
        <v>396</v>
      </c>
      <c r="O156" s="43">
        <v>1984</v>
      </c>
      <c r="P156" s="43">
        <v>1.0175747979632</v>
      </c>
      <c r="Q156" s="43" t="s">
        <v>400</v>
      </c>
      <c r="R156" s="43" t="s">
        <v>397</v>
      </c>
      <c r="S156" s="43" t="s">
        <v>398</v>
      </c>
    </row>
    <row r="157" s="43" customFormat="1" spans="14:19">
      <c r="N157" s="43" t="s">
        <v>396</v>
      </c>
      <c r="O157" s="43">
        <v>1985</v>
      </c>
      <c r="P157" s="43">
        <v>1.0125122367793</v>
      </c>
      <c r="Q157" s="43" t="s">
        <v>400</v>
      </c>
      <c r="R157" s="43" t="s">
        <v>397</v>
      </c>
      <c r="S157" s="43" t="s">
        <v>398</v>
      </c>
    </row>
    <row r="158" s="43" customFormat="1" spans="14:19">
      <c r="N158" s="43" t="s">
        <v>396</v>
      </c>
      <c r="O158" s="43">
        <v>1986</v>
      </c>
      <c r="P158" s="43">
        <v>1.00747486246697</v>
      </c>
      <c r="Q158" s="43" t="s">
        <v>400</v>
      </c>
      <c r="R158" s="43" t="s">
        <v>397</v>
      </c>
      <c r="S158" s="43" t="s">
        <v>398</v>
      </c>
    </row>
    <row r="159" s="43" customFormat="1" spans="14:19">
      <c r="N159" s="43" t="s">
        <v>396</v>
      </c>
      <c r="O159" s="43">
        <v>1987</v>
      </c>
      <c r="P159" s="43">
        <v>1.00246254971837</v>
      </c>
      <c r="Q159" s="43" t="s">
        <v>400</v>
      </c>
      <c r="R159" s="43" t="s">
        <v>397</v>
      </c>
      <c r="S159" s="43" t="s">
        <v>398</v>
      </c>
    </row>
    <row r="160" s="43" customFormat="1" spans="14:19">
      <c r="N160" s="43" t="s">
        <v>396</v>
      </c>
      <c r="O160" s="43">
        <v>1988</v>
      </c>
      <c r="P160" s="43">
        <v>0.997475173849129</v>
      </c>
      <c r="Q160" s="43" t="s">
        <v>400</v>
      </c>
      <c r="R160" s="43" t="s">
        <v>397</v>
      </c>
      <c r="S160" s="43" t="s">
        <v>398</v>
      </c>
    </row>
    <row r="161" s="43" customFormat="1" spans="14:19">
      <c r="N161" s="43" t="s">
        <v>396</v>
      </c>
      <c r="O161" s="43">
        <v>1989</v>
      </c>
      <c r="P161" s="43">
        <v>0.992512610795154</v>
      </c>
      <c r="Q161" s="43" t="s">
        <v>400</v>
      </c>
      <c r="R161" s="43" t="s">
        <v>397</v>
      </c>
      <c r="S161" s="43" t="s">
        <v>398</v>
      </c>
    </row>
    <row r="162" s="43" customFormat="1" spans="14:19">
      <c r="N162" s="43" t="s">
        <v>396</v>
      </c>
      <c r="O162" s="43">
        <v>1990</v>
      </c>
      <c r="P162" s="43">
        <v>0.987574737109606</v>
      </c>
      <c r="Q162" s="43" t="s">
        <v>400</v>
      </c>
      <c r="R162" s="43" t="s">
        <v>397</v>
      </c>
      <c r="S162" s="43" t="s">
        <v>398</v>
      </c>
    </row>
    <row r="163" s="43" customFormat="1" spans="14:19">
      <c r="N163" s="43" t="s">
        <v>396</v>
      </c>
      <c r="O163" s="43">
        <v>1991</v>
      </c>
      <c r="P163" s="43">
        <v>0.982661429959807</v>
      </c>
      <c r="Q163" s="43" t="s">
        <v>400</v>
      </c>
      <c r="R163" s="43" t="s">
        <v>397</v>
      </c>
      <c r="S163" s="43" t="s">
        <v>398</v>
      </c>
    </row>
    <row r="164" s="43" customFormat="1" spans="14:19">
      <c r="N164" s="43" t="s">
        <v>396</v>
      </c>
      <c r="O164" s="43">
        <v>1992</v>
      </c>
      <c r="P164" s="43">
        <v>0.977772567124186</v>
      </c>
      <c r="Q164" s="43" t="s">
        <v>400</v>
      </c>
      <c r="R164" s="43" t="s">
        <v>397</v>
      </c>
      <c r="S164" s="43" t="s">
        <v>398</v>
      </c>
    </row>
    <row r="165" s="43" customFormat="1" spans="14:19">
      <c r="N165" s="43" t="s">
        <v>396</v>
      </c>
      <c r="O165" s="43">
        <v>1993</v>
      </c>
      <c r="P165" s="43">
        <v>0.97290802698924</v>
      </c>
      <c r="Q165" s="43" t="s">
        <v>400</v>
      </c>
      <c r="R165" s="43" t="s">
        <v>397</v>
      </c>
      <c r="S165" s="43" t="s">
        <v>398</v>
      </c>
    </row>
    <row r="166" s="43" customFormat="1" spans="14:19">
      <c r="N166" s="43" t="s">
        <v>396</v>
      </c>
      <c r="O166" s="43">
        <v>1994</v>
      </c>
      <c r="P166" s="43">
        <v>0.968067688546508</v>
      </c>
      <c r="Q166" s="43" t="s">
        <v>400</v>
      </c>
      <c r="R166" s="43" t="s">
        <v>397</v>
      </c>
      <c r="S166" s="43" t="s">
        <v>398</v>
      </c>
    </row>
    <row r="167" s="43" customFormat="1" spans="14:19">
      <c r="N167" s="43" t="s">
        <v>396</v>
      </c>
      <c r="O167" s="43">
        <v>1995</v>
      </c>
      <c r="P167" s="43">
        <v>0.96325143138956</v>
      </c>
      <c r="Q167" s="43" t="s">
        <v>400</v>
      </c>
      <c r="R167" s="43" t="s">
        <v>397</v>
      </c>
      <c r="S167" s="43" t="s">
        <v>398</v>
      </c>
    </row>
    <row r="168" s="43" customFormat="1" spans="14:19">
      <c r="N168" s="43" t="s">
        <v>396</v>
      </c>
      <c r="O168" s="43">
        <v>1996</v>
      </c>
      <c r="P168" s="43">
        <v>0.958459135711005</v>
      </c>
      <c r="Q168" s="43" t="s">
        <v>400</v>
      </c>
      <c r="R168" s="43" t="s">
        <v>397</v>
      </c>
      <c r="S168" s="43" t="s">
        <v>398</v>
      </c>
    </row>
    <row r="169" s="43" customFormat="1" spans="14:19">
      <c r="N169" s="43" t="s">
        <v>396</v>
      </c>
      <c r="O169" s="43">
        <v>1997</v>
      </c>
      <c r="P169" s="43">
        <v>0.953690682299508</v>
      </c>
      <c r="Q169" s="43" t="s">
        <v>400</v>
      </c>
      <c r="R169" s="43" t="s">
        <v>397</v>
      </c>
      <c r="S169" s="43" t="s">
        <v>398</v>
      </c>
    </row>
    <row r="170" s="43" customFormat="1" spans="14:19">
      <c r="N170" s="43" t="s">
        <v>396</v>
      </c>
      <c r="O170" s="43">
        <v>1998</v>
      </c>
      <c r="P170" s="43">
        <v>0.948945952536824</v>
      </c>
      <c r="Q170" s="43" t="s">
        <v>400</v>
      </c>
      <c r="R170" s="43" t="s">
        <v>397</v>
      </c>
      <c r="S170" s="43" t="s">
        <v>398</v>
      </c>
    </row>
    <row r="171" s="43" customFormat="1" spans="14:19">
      <c r="N171" s="43" t="s">
        <v>396</v>
      </c>
      <c r="O171" s="43">
        <v>1999</v>
      </c>
      <c r="P171" s="43">
        <v>0.94422482839485</v>
      </c>
      <c r="Q171" s="43" t="s">
        <v>400</v>
      </c>
      <c r="R171" s="43" t="s">
        <v>397</v>
      </c>
      <c r="S171" s="43" t="s">
        <v>398</v>
      </c>
    </row>
    <row r="172" s="43" customFormat="1" spans="14:19">
      <c r="N172" s="43" t="s">
        <v>396</v>
      </c>
      <c r="O172" s="43">
        <v>2000</v>
      </c>
      <c r="P172" s="43">
        <v>0.939527192432686</v>
      </c>
      <c r="Q172" s="43" t="s">
        <v>400</v>
      </c>
      <c r="R172" s="43" t="s">
        <v>397</v>
      </c>
      <c r="S172" s="43" t="s">
        <v>398</v>
      </c>
    </row>
    <row r="173" s="43" customFormat="1" spans="14:19">
      <c r="N173" s="43" t="s">
        <v>396</v>
      </c>
      <c r="O173" s="43">
        <v>2001</v>
      </c>
      <c r="P173" s="43">
        <v>0.934852927793718</v>
      </c>
      <c r="Q173" s="43" t="s">
        <v>400</v>
      </c>
      <c r="R173" s="43" t="s">
        <v>397</v>
      </c>
      <c r="S173" s="43" t="s">
        <v>398</v>
      </c>
    </row>
    <row r="174" s="43" customFormat="1" spans="14:19">
      <c r="N174" s="43" t="s">
        <v>396</v>
      </c>
      <c r="O174" s="43">
        <v>2002</v>
      </c>
      <c r="P174" s="43">
        <v>0.930201918202704</v>
      </c>
      <c r="Q174" s="43" t="s">
        <v>400</v>
      </c>
      <c r="R174" s="43" t="s">
        <v>397</v>
      </c>
      <c r="S174" s="43" t="s">
        <v>398</v>
      </c>
    </row>
    <row r="175" s="43" customFormat="1" spans="14:19">
      <c r="N175" s="43" t="s">
        <v>396</v>
      </c>
      <c r="O175" s="43">
        <v>2003</v>
      </c>
      <c r="P175" s="43">
        <v>0.92557404796289</v>
      </c>
      <c r="Q175" s="43" t="s">
        <v>400</v>
      </c>
      <c r="R175" s="43" t="s">
        <v>397</v>
      </c>
      <c r="S175" s="43" t="s">
        <v>398</v>
      </c>
    </row>
    <row r="176" s="43" customFormat="1" spans="14:19">
      <c r="N176" s="43" t="s">
        <v>396</v>
      </c>
      <c r="O176" s="43">
        <v>2004</v>
      </c>
      <c r="P176" s="43">
        <v>0.920969201953125</v>
      </c>
      <c r="Q176" s="43" t="s">
        <v>400</v>
      </c>
      <c r="R176" s="43" t="s">
        <v>397</v>
      </c>
      <c r="S176" s="43" t="s">
        <v>398</v>
      </c>
    </row>
    <row r="177" s="43" customFormat="1" spans="14:19">
      <c r="N177" s="43" t="s">
        <v>396</v>
      </c>
      <c r="O177" s="43">
        <v>2005</v>
      </c>
      <c r="P177" s="43">
        <v>0.916387265625</v>
      </c>
      <c r="Q177" s="43" t="s">
        <v>400</v>
      </c>
      <c r="R177" s="43" t="s">
        <v>397</v>
      </c>
      <c r="S177" s="43" t="s">
        <v>398</v>
      </c>
    </row>
    <row r="178" s="43" customFormat="1" spans="14:19">
      <c r="N178" s="43" t="s">
        <v>396</v>
      </c>
      <c r="O178" s="43">
        <v>2006</v>
      </c>
      <c r="P178" s="43">
        <v>0.911828125</v>
      </c>
      <c r="Q178" s="43" t="s">
        <v>400</v>
      </c>
      <c r="R178" s="43" t="s">
        <v>397</v>
      </c>
      <c r="S178" s="43" t="s">
        <v>398</v>
      </c>
    </row>
    <row r="179" s="43" customFormat="1" spans="14:19">
      <c r="N179" s="43" t="s">
        <v>396</v>
      </c>
      <c r="O179" s="43">
        <v>2007</v>
      </c>
      <c r="P179" s="43">
        <v>0.907291666666667</v>
      </c>
      <c r="Q179" s="43" t="s">
        <v>400</v>
      </c>
      <c r="R179" s="43" t="s">
        <v>397</v>
      </c>
      <c r="S179" s="43" t="s">
        <v>398</v>
      </c>
    </row>
    <row r="180" s="43" customFormat="1" spans="14:19">
      <c r="N180" s="43" t="s">
        <v>396</v>
      </c>
      <c r="O180" s="43">
        <v>2008</v>
      </c>
      <c r="P180" s="43">
        <v>0.902777777777778</v>
      </c>
      <c r="Q180" s="43" t="s">
        <v>400</v>
      </c>
      <c r="R180" s="43" t="s">
        <v>397</v>
      </c>
      <c r="S180" s="43" t="s">
        <v>398</v>
      </c>
    </row>
    <row r="181" s="43" customFormat="1" spans="14:19">
      <c r="N181" s="43" t="s">
        <v>396</v>
      </c>
      <c r="O181" s="43">
        <v>2009</v>
      </c>
      <c r="P181" s="43">
        <v>0.898263888888889</v>
      </c>
      <c r="Q181" s="43" t="s">
        <v>400</v>
      </c>
      <c r="R181" s="43" t="s">
        <v>397</v>
      </c>
      <c r="S181" s="43" t="s">
        <v>398</v>
      </c>
    </row>
    <row r="182" s="43" customFormat="1" spans="14:19">
      <c r="N182" s="43" t="s">
        <v>396</v>
      </c>
      <c r="O182" s="43">
        <v>2010</v>
      </c>
      <c r="P182" s="43">
        <v>0.893772569444444</v>
      </c>
      <c r="Q182" s="43" t="s">
        <v>400</v>
      </c>
      <c r="R182" s="43" t="s">
        <v>397</v>
      </c>
      <c r="S182" s="43" t="s">
        <v>398</v>
      </c>
    </row>
    <row r="183" s="43" customFormat="1" spans="14:19">
      <c r="N183" s="43" t="s">
        <v>396</v>
      </c>
      <c r="O183" s="43">
        <v>2011</v>
      </c>
      <c r="P183" s="43">
        <v>0.889303706597222</v>
      </c>
      <c r="Q183" s="43" t="s">
        <v>400</v>
      </c>
      <c r="R183" s="43" t="s">
        <v>397</v>
      </c>
      <c r="S183" s="43" t="s">
        <v>398</v>
      </c>
    </row>
    <row r="184" s="43" customFormat="1" spans="14:19">
      <c r="N184" s="43" t="s">
        <v>396</v>
      </c>
      <c r="O184" s="43">
        <v>2012</v>
      </c>
      <c r="P184" s="43">
        <v>0.884857188064236</v>
      </c>
      <c r="Q184" s="43" t="s">
        <v>400</v>
      </c>
      <c r="R184" s="43" t="s">
        <v>397</v>
      </c>
      <c r="S184" s="43" t="s">
        <v>398</v>
      </c>
    </row>
    <row r="185" s="43" customFormat="1" spans="14:19">
      <c r="N185" s="43" t="s">
        <v>396</v>
      </c>
      <c r="O185" s="43">
        <v>2013</v>
      </c>
      <c r="P185" s="43">
        <v>0.880432902123915</v>
      </c>
      <c r="Q185" s="43" t="s">
        <v>400</v>
      </c>
      <c r="R185" s="43" t="s">
        <v>397</v>
      </c>
      <c r="S185" s="43" t="s">
        <v>398</v>
      </c>
    </row>
    <row r="186" s="43" customFormat="1" spans="14:19">
      <c r="N186" s="43" t="s">
        <v>396</v>
      </c>
      <c r="O186" s="43">
        <v>2014</v>
      </c>
      <c r="P186" s="43">
        <v>0.876030737613295</v>
      </c>
      <c r="Q186" s="43" t="s">
        <v>400</v>
      </c>
      <c r="R186" s="43" t="s">
        <v>397</v>
      </c>
      <c r="S186" s="43" t="s">
        <v>398</v>
      </c>
    </row>
    <row r="187" s="43" customFormat="1" spans="14:19">
      <c r="N187" s="43" t="s">
        <v>396</v>
      </c>
      <c r="O187" s="43">
        <v>2015</v>
      </c>
      <c r="P187" s="43">
        <v>0.871650583925229</v>
      </c>
      <c r="Q187" s="43" t="s">
        <v>400</v>
      </c>
      <c r="R187" s="43" t="s">
        <v>397</v>
      </c>
      <c r="S187" s="43" t="s">
        <v>398</v>
      </c>
    </row>
    <row r="188" s="43" customFormat="1" spans="14:19">
      <c r="N188" s="43" t="s">
        <v>396</v>
      </c>
      <c r="O188" s="43">
        <v>2016</v>
      </c>
      <c r="P188" s="43">
        <v>0.867292331005603</v>
      </c>
      <c r="Q188" s="43" t="s">
        <v>400</v>
      </c>
      <c r="R188" s="43" t="s">
        <v>397</v>
      </c>
      <c r="S188" s="43" t="s">
        <v>398</v>
      </c>
    </row>
    <row r="189" s="43" customFormat="1" spans="14:19">
      <c r="N189" s="43" t="s">
        <v>396</v>
      </c>
      <c r="O189" s="43">
        <v>2017</v>
      </c>
      <c r="P189" s="43">
        <v>0.862955869350575</v>
      </c>
      <c r="Q189" s="43" t="s">
        <v>400</v>
      </c>
      <c r="R189" s="43" t="s">
        <v>397</v>
      </c>
      <c r="S189" s="43" t="s">
        <v>398</v>
      </c>
    </row>
    <row r="190" s="43" customFormat="1" spans="14:19">
      <c r="N190" s="43" t="s">
        <v>396</v>
      </c>
      <c r="O190" s="43">
        <v>2018</v>
      </c>
      <c r="P190" s="43">
        <v>0.858641090003822</v>
      </c>
      <c r="Q190" s="43" t="s">
        <v>400</v>
      </c>
      <c r="R190" s="43" t="s">
        <v>397</v>
      </c>
      <c r="S190" s="43" t="s">
        <v>398</v>
      </c>
    </row>
    <row r="191" s="43" customFormat="1" spans="14:19">
      <c r="N191" s="43" t="s">
        <v>396</v>
      </c>
      <c r="O191" s="43">
        <v>2019</v>
      </c>
      <c r="P191" s="43">
        <v>0.854347884553803</v>
      </c>
      <c r="Q191" s="43" t="s">
        <v>400</v>
      </c>
      <c r="R191" s="43" t="s">
        <v>397</v>
      </c>
      <c r="S191" s="43" t="s">
        <v>398</v>
      </c>
    </row>
    <row r="192" s="43" customFormat="1" spans="14:19">
      <c r="N192" s="43" t="s">
        <v>396</v>
      </c>
      <c r="O192" s="43">
        <v>2020</v>
      </c>
      <c r="P192" s="43">
        <v>0.850076145131034</v>
      </c>
      <c r="Q192" s="43" t="s">
        <v>400</v>
      </c>
      <c r="R192" s="43" t="s">
        <v>397</v>
      </c>
      <c r="S192" s="43"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32" t="s">
        <v>401</v>
      </c>
      <c r="B1" s="33" t="s">
        <v>402</v>
      </c>
      <c r="C1" s="33" t="s">
        <v>403</v>
      </c>
      <c r="D1" s="33" t="s">
        <v>404</v>
      </c>
      <c r="E1" s="33" t="s">
        <v>405</v>
      </c>
      <c r="F1" s="33" t="s">
        <v>406</v>
      </c>
      <c r="G1" s="33" t="s">
        <v>407</v>
      </c>
      <c r="H1" s="33" t="s">
        <v>408</v>
      </c>
      <c r="J1">
        <v>36880</v>
      </c>
    </row>
    <row r="2" ht="88.25" spans="1:10">
      <c r="A2" s="34" t="s">
        <v>409</v>
      </c>
      <c r="B2" s="35" t="s">
        <v>410</v>
      </c>
      <c r="C2" s="36" t="s">
        <v>411</v>
      </c>
      <c r="D2" s="36" t="s">
        <v>412</v>
      </c>
      <c r="E2" s="37">
        <v>1864</v>
      </c>
      <c r="F2" s="36">
        <v>36</v>
      </c>
      <c r="G2" s="36">
        <v>24.39</v>
      </c>
      <c r="H2" s="36" t="s">
        <v>413</v>
      </c>
      <c r="J2" s="42">
        <f>SUM(E2:E63)</f>
        <v>36880</v>
      </c>
    </row>
    <row r="3" ht="25.75" spans="1:8">
      <c r="A3" s="34" t="s">
        <v>414</v>
      </c>
      <c r="B3" s="35" t="s">
        <v>415</v>
      </c>
      <c r="C3" s="36" t="s">
        <v>415</v>
      </c>
      <c r="D3" s="36" t="s">
        <v>412</v>
      </c>
      <c r="E3" s="36">
        <v>270</v>
      </c>
      <c r="F3" s="36">
        <v>6</v>
      </c>
      <c r="G3" s="36">
        <v>37.8</v>
      </c>
      <c r="H3" s="36" t="s">
        <v>416</v>
      </c>
    </row>
    <row r="4" ht="50.75" spans="1:10">
      <c r="A4" s="38" t="s">
        <v>417</v>
      </c>
      <c r="B4" s="35" t="s">
        <v>418</v>
      </c>
      <c r="C4" s="36" t="s">
        <v>419</v>
      </c>
      <c r="D4" s="36" t="s">
        <v>420</v>
      </c>
      <c r="E4" s="36">
        <v>768</v>
      </c>
      <c r="F4" s="36">
        <v>3</v>
      </c>
      <c r="G4" s="36">
        <v>63</v>
      </c>
      <c r="H4" s="36" t="s">
        <v>421</v>
      </c>
      <c r="J4">
        <f>SUM(E:E)</f>
        <v>36880</v>
      </c>
    </row>
    <row r="5" ht="25.75" spans="1:8">
      <c r="A5" s="38" t="s">
        <v>422</v>
      </c>
      <c r="B5" s="35" t="s">
        <v>423</v>
      </c>
      <c r="C5" s="36" t="s">
        <v>423</v>
      </c>
      <c r="D5" s="36" t="s">
        <v>420</v>
      </c>
      <c r="E5" s="37">
        <v>1178</v>
      </c>
      <c r="F5" s="36">
        <v>8</v>
      </c>
      <c r="G5" s="36">
        <v>266.7</v>
      </c>
      <c r="H5" s="36" t="s">
        <v>424</v>
      </c>
    </row>
    <row r="6" ht="25.75" spans="1:8">
      <c r="A6" s="34" t="s">
        <v>425</v>
      </c>
      <c r="B6" s="35" t="s">
        <v>423</v>
      </c>
      <c r="C6" s="36" t="s">
        <v>423</v>
      </c>
      <c r="D6" s="36" t="s">
        <v>412</v>
      </c>
      <c r="E6" s="36">
        <v>845</v>
      </c>
      <c r="F6" s="36">
        <v>5</v>
      </c>
      <c r="G6" s="36">
        <v>115.83</v>
      </c>
      <c r="H6" s="36" t="s">
        <v>426</v>
      </c>
    </row>
    <row r="7" ht="25.75" spans="1:8">
      <c r="A7" s="34" t="s">
        <v>427</v>
      </c>
      <c r="B7" s="35" t="s">
        <v>418</v>
      </c>
      <c r="C7" s="36" t="s">
        <v>428</v>
      </c>
      <c r="D7" s="36" t="s">
        <v>420</v>
      </c>
      <c r="E7" s="36">
        <v>469</v>
      </c>
      <c r="F7" s="36">
        <v>2</v>
      </c>
      <c r="G7" s="36">
        <v>37.5</v>
      </c>
      <c r="H7" s="36">
        <v>1993</v>
      </c>
    </row>
    <row r="8" ht="25.75" spans="1:8">
      <c r="A8" s="34" t="s">
        <v>429</v>
      </c>
      <c r="B8" s="35" t="s">
        <v>430</v>
      </c>
      <c r="C8" s="36" t="s">
        <v>431</v>
      </c>
      <c r="D8" s="36" t="s">
        <v>412</v>
      </c>
      <c r="E8" s="36">
        <v>61</v>
      </c>
      <c r="F8" s="36">
        <v>3</v>
      </c>
      <c r="G8" s="36">
        <v>18.29</v>
      </c>
      <c r="H8" s="36" t="s">
        <v>432</v>
      </c>
    </row>
    <row r="9" ht="25.75" spans="1:8">
      <c r="A9" s="34" t="s">
        <v>433</v>
      </c>
      <c r="B9" s="35" t="s">
        <v>430</v>
      </c>
      <c r="C9" s="36" t="s">
        <v>431</v>
      </c>
      <c r="D9" s="36" t="s">
        <v>412</v>
      </c>
      <c r="E9" s="36">
        <v>756</v>
      </c>
      <c r="F9" s="36">
        <v>14</v>
      </c>
      <c r="G9" s="36">
        <v>17.99</v>
      </c>
      <c r="H9" s="36" t="s">
        <v>434</v>
      </c>
    </row>
    <row r="10" ht="25.75" spans="1:8">
      <c r="A10" s="34" t="s">
        <v>435</v>
      </c>
      <c r="B10" s="35" t="s">
        <v>430</v>
      </c>
      <c r="C10" s="36" t="s">
        <v>436</v>
      </c>
      <c r="D10" s="36" t="s">
        <v>412</v>
      </c>
      <c r="E10" s="36">
        <v>152</v>
      </c>
      <c r="F10" s="36">
        <v>5</v>
      </c>
      <c r="G10" s="36">
        <v>28.35</v>
      </c>
      <c r="H10" s="36" t="s">
        <v>437</v>
      </c>
    </row>
    <row r="11" ht="25.75" spans="1:8">
      <c r="A11" s="34" t="s">
        <v>438</v>
      </c>
      <c r="B11" s="35" t="s">
        <v>415</v>
      </c>
      <c r="C11" s="36" t="s">
        <v>415</v>
      </c>
      <c r="D11" s="36" t="s">
        <v>412</v>
      </c>
      <c r="E11" s="36">
        <v>62</v>
      </c>
      <c r="F11" s="36">
        <v>6</v>
      </c>
      <c r="G11" s="36">
        <v>17.83</v>
      </c>
      <c r="H11" s="36" t="s">
        <v>439</v>
      </c>
    </row>
    <row r="12" ht="25.75" spans="1:8">
      <c r="A12" s="38" t="s">
        <v>440</v>
      </c>
      <c r="B12" s="35" t="s">
        <v>430</v>
      </c>
      <c r="C12" s="36" t="s">
        <v>441</v>
      </c>
      <c r="D12" s="36" t="s">
        <v>412</v>
      </c>
      <c r="E12" s="36">
        <v>10</v>
      </c>
      <c r="F12" s="36">
        <v>2</v>
      </c>
      <c r="G12" s="36">
        <v>17.8</v>
      </c>
      <c r="H12" s="36" t="s">
        <v>442</v>
      </c>
    </row>
    <row r="13" ht="25.75" spans="1:8">
      <c r="A13" s="34" t="s">
        <v>443</v>
      </c>
      <c r="B13" s="35" t="s">
        <v>430</v>
      </c>
      <c r="C13" s="36" t="s">
        <v>431</v>
      </c>
      <c r="D13" s="36" t="s">
        <v>412</v>
      </c>
      <c r="E13" s="36">
        <v>92</v>
      </c>
      <c r="F13" s="36">
        <v>4</v>
      </c>
      <c r="G13" s="36">
        <v>16.16</v>
      </c>
      <c r="H13" s="36">
        <v>1931</v>
      </c>
    </row>
    <row r="14" ht="25.75" spans="1:8">
      <c r="A14" s="34" t="s">
        <v>444</v>
      </c>
      <c r="B14" s="35" t="s">
        <v>445</v>
      </c>
      <c r="C14" s="36" t="s">
        <v>445</v>
      </c>
      <c r="D14" s="36" t="s">
        <v>412</v>
      </c>
      <c r="E14" s="36">
        <v>29</v>
      </c>
      <c r="F14" s="36">
        <v>6</v>
      </c>
      <c r="G14" s="36">
        <v>14.64</v>
      </c>
      <c r="H14" s="36">
        <v>1925</v>
      </c>
    </row>
    <row r="15" ht="25.75" spans="1:8">
      <c r="A15" s="34" t="s">
        <v>446</v>
      </c>
      <c r="B15" s="35" t="s">
        <v>445</v>
      </c>
      <c r="C15" s="36" t="s">
        <v>445</v>
      </c>
      <c r="D15" s="36" t="s">
        <v>412</v>
      </c>
      <c r="E15" s="36">
        <v>16</v>
      </c>
      <c r="F15" s="36">
        <v>4</v>
      </c>
      <c r="G15" s="36">
        <v>9.1</v>
      </c>
      <c r="H15" s="36" t="s">
        <v>447</v>
      </c>
    </row>
    <row r="16" ht="25.75" spans="1:8">
      <c r="A16" s="34" t="s">
        <v>448</v>
      </c>
      <c r="B16" s="35" t="s">
        <v>418</v>
      </c>
      <c r="C16" s="36" t="s">
        <v>419</v>
      </c>
      <c r="D16" s="36" t="s">
        <v>420</v>
      </c>
      <c r="E16" s="36">
        <v>480</v>
      </c>
      <c r="F16" s="36">
        <v>3</v>
      </c>
      <c r="G16" s="36">
        <v>63</v>
      </c>
      <c r="H16" s="36">
        <v>2006</v>
      </c>
    </row>
    <row r="17" ht="25.75" spans="1:8">
      <c r="A17" s="34" t="s">
        <v>449</v>
      </c>
      <c r="B17" s="35" t="s">
        <v>450</v>
      </c>
      <c r="C17" s="36" t="s">
        <v>449</v>
      </c>
      <c r="D17" s="36" t="s">
        <v>420</v>
      </c>
      <c r="E17" s="36">
        <v>51</v>
      </c>
      <c r="F17" s="36">
        <v>3</v>
      </c>
      <c r="G17" s="36">
        <v>39.6</v>
      </c>
      <c r="H17" s="36">
        <v>1960</v>
      </c>
    </row>
    <row r="18" ht="38.25" spans="1:8">
      <c r="A18" s="34" t="s">
        <v>451</v>
      </c>
      <c r="B18" s="35" t="s">
        <v>450</v>
      </c>
      <c r="C18" s="36" t="s">
        <v>450</v>
      </c>
      <c r="D18" s="36" t="s">
        <v>412</v>
      </c>
      <c r="E18" s="37">
        <v>1229</v>
      </c>
      <c r="F18" s="36">
        <v>8</v>
      </c>
      <c r="G18" s="36">
        <v>70.11</v>
      </c>
      <c r="H18" s="36" t="s">
        <v>452</v>
      </c>
    </row>
    <row r="19" ht="25.75" spans="1:8">
      <c r="A19" s="34" t="s">
        <v>453</v>
      </c>
      <c r="B19" s="35" t="s">
        <v>415</v>
      </c>
      <c r="C19" s="36" t="s">
        <v>415</v>
      </c>
      <c r="D19" s="36" t="s">
        <v>412</v>
      </c>
      <c r="E19" s="36">
        <v>131</v>
      </c>
      <c r="F19" s="36">
        <v>5</v>
      </c>
      <c r="G19" s="36">
        <v>17.38</v>
      </c>
      <c r="H19" s="36" t="s">
        <v>454</v>
      </c>
    </row>
    <row r="20" ht="25.75" spans="1:8">
      <c r="A20" s="34" t="s">
        <v>455</v>
      </c>
      <c r="B20" s="35" t="s">
        <v>418</v>
      </c>
      <c r="C20" s="36" t="s">
        <v>456</v>
      </c>
      <c r="D20" s="36" t="s">
        <v>412</v>
      </c>
      <c r="E20" s="37">
        <v>1436</v>
      </c>
      <c r="F20" s="36">
        <v>12</v>
      </c>
      <c r="G20" s="36">
        <v>27.5</v>
      </c>
      <c r="H20" s="36" t="s">
        <v>457</v>
      </c>
    </row>
    <row r="21" ht="38.25" spans="1:8">
      <c r="A21" s="34" t="s">
        <v>458</v>
      </c>
      <c r="B21" s="35" t="s">
        <v>418</v>
      </c>
      <c r="C21" s="36" t="s">
        <v>456</v>
      </c>
      <c r="D21" s="36" t="s">
        <v>420</v>
      </c>
      <c r="E21" s="37">
        <v>2106</v>
      </c>
      <c r="F21" s="36">
        <v>6</v>
      </c>
      <c r="G21" s="36">
        <v>138.5</v>
      </c>
      <c r="H21" s="36" t="s">
        <v>459</v>
      </c>
    </row>
    <row r="22" ht="25.75" spans="1:8">
      <c r="A22" s="34" t="s">
        <v>460</v>
      </c>
      <c r="B22" s="35" t="s">
        <v>418</v>
      </c>
      <c r="C22" s="36" t="s">
        <v>456</v>
      </c>
      <c r="D22" s="36" t="s">
        <v>420</v>
      </c>
      <c r="E22" s="37">
        <v>2417</v>
      </c>
      <c r="F22" s="36">
        <v>12</v>
      </c>
      <c r="G22" s="36">
        <v>79</v>
      </c>
      <c r="H22" s="36" t="s">
        <v>461</v>
      </c>
    </row>
    <row r="23" ht="25.75" spans="1:8">
      <c r="A23" s="34" t="s">
        <v>462</v>
      </c>
      <c r="B23" s="35" t="s">
        <v>418</v>
      </c>
      <c r="C23" s="36" t="s">
        <v>456</v>
      </c>
      <c r="D23" s="36" t="s">
        <v>420</v>
      </c>
      <c r="E23" s="37">
        <v>2779</v>
      </c>
      <c r="F23" s="36">
        <v>9</v>
      </c>
      <c r="G23" s="36">
        <v>116.7</v>
      </c>
      <c r="H23" s="36" t="s">
        <v>463</v>
      </c>
    </row>
    <row r="24" ht="25.75" spans="1:8">
      <c r="A24" s="34" t="s">
        <v>464</v>
      </c>
      <c r="B24" s="35" t="s">
        <v>415</v>
      </c>
      <c r="C24" s="36" t="s">
        <v>415</v>
      </c>
      <c r="D24" s="36" t="s">
        <v>412</v>
      </c>
      <c r="E24" s="36">
        <v>294</v>
      </c>
      <c r="F24" s="36">
        <v>6</v>
      </c>
      <c r="G24" s="36">
        <v>34.75</v>
      </c>
      <c r="H24" s="36" t="s">
        <v>465</v>
      </c>
    </row>
    <row r="25" ht="38.25" spans="1:8">
      <c r="A25" s="38" t="s">
        <v>466</v>
      </c>
      <c r="B25" s="35" t="s">
        <v>467</v>
      </c>
      <c r="C25" s="36" t="s">
        <v>467</v>
      </c>
      <c r="D25" s="36" t="s">
        <v>420</v>
      </c>
      <c r="E25" s="36">
        <v>22</v>
      </c>
      <c r="F25" s="36">
        <v>2</v>
      </c>
      <c r="G25" s="36">
        <v>38.5</v>
      </c>
      <c r="H25" s="36">
        <v>1995</v>
      </c>
    </row>
    <row r="26" ht="25.75" spans="1:8">
      <c r="A26" s="34" t="s">
        <v>468</v>
      </c>
      <c r="B26" s="35" t="s">
        <v>418</v>
      </c>
      <c r="C26" s="36" t="s">
        <v>469</v>
      </c>
      <c r="D26" s="36" t="s">
        <v>420</v>
      </c>
      <c r="E26" s="36">
        <v>878</v>
      </c>
      <c r="F26" s="36">
        <v>6</v>
      </c>
      <c r="G26" s="36">
        <v>57.3</v>
      </c>
      <c r="H26" s="36" t="s">
        <v>470</v>
      </c>
    </row>
    <row r="27" ht="25.75" spans="1:8">
      <c r="A27" s="34" t="s">
        <v>471</v>
      </c>
      <c r="B27" s="35" t="s">
        <v>418</v>
      </c>
      <c r="C27" s="36" t="s">
        <v>469</v>
      </c>
      <c r="D27" s="36" t="s">
        <v>412</v>
      </c>
      <c r="E27" s="36">
        <v>319</v>
      </c>
      <c r="F27" s="36">
        <v>2</v>
      </c>
      <c r="G27" s="36">
        <v>27.4</v>
      </c>
      <c r="H27" s="36">
        <v>1996</v>
      </c>
    </row>
    <row r="28" ht="25.75" spans="1:8">
      <c r="A28" s="34" t="s">
        <v>472</v>
      </c>
      <c r="B28" s="35" t="s">
        <v>410</v>
      </c>
      <c r="C28" s="36" t="s">
        <v>473</v>
      </c>
      <c r="D28" s="36" t="s">
        <v>412</v>
      </c>
      <c r="E28" s="36">
        <v>113</v>
      </c>
      <c r="F28" s="36">
        <v>12</v>
      </c>
      <c r="G28" s="36">
        <v>9.14</v>
      </c>
      <c r="H28" s="36" t="s">
        <v>474</v>
      </c>
    </row>
    <row r="29" ht="25.75" spans="1:8">
      <c r="A29" s="34" t="s">
        <v>475</v>
      </c>
      <c r="B29" s="35" t="s">
        <v>450</v>
      </c>
      <c r="C29" s="36" t="s">
        <v>450</v>
      </c>
      <c r="D29" s="36" t="s">
        <v>412</v>
      </c>
      <c r="E29" s="36">
        <v>184</v>
      </c>
      <c r="F29" s="36">
        <v>3</v>
      </c>
      <c r="G29" s="36">
        <v>36.58</v>
      </c>
      <c r="H29" s="36" t="s">
        <v>476</v>
      </c>
    </row>
    <row r="30" ht="25.75" spans="1:8">
      <c r="A30" s="34" t="s">
        <v>477</v>
      </c>
      <c r="B30" s="35" t="s">
        <v>450</v>
      </c>
      <c r="C30" s="36" t="s">
        <v>450</v>
      </c>
      <c r="D30" s="36" t="s">
        <v>420</v>
      </c>
      <c r="E30" s="37">
        <v>1596</v>
      </c>
      <c r="F30" s="36">
        <v>8</v>
      </c>
      <c r="G30" s="36">
        <v>141.8</v>
      </c>
      <c r="H30" s="36" t="s">
        <v>478</v>
      </c>
    </row>
    <row r="31" ht="25.75" spans="1:8">
      <c r="A31" s="34" t="s">
        <v>479</v>
      </c>
      <c r="B31" s="35" t="s">
        <v>450</v>
      </c>
      <c r="C31" s="36" t="s">
        <v>450</v>
      </c>
      <c r="D31" s="36" t="s">
        <v>420</v>
      </c>
      <c r="E31" s="37">
        <v>1064</v>
      </c>
      <c r="F31" s="36">
        <v>4</v>
      </c>
      <c r="G31" s="36">
        <v>144.5</v>
      </c>
      <c r="H31" s="36" t="s">
        <v>480</v>
      </c>
    </row>
    <row r="32" ht="25.75" spans="1:8">
      <c r="A32" s="34" t="s">
        <v>481</v>
      </c>
      <c r="B32" s="35" t="s">
        <v>450</v>
      </c>
      <c r="C32" s="36" t="s">
        <v>450</v>
      </c>
      <c r="D32" s="36" t="s">
        <v>412</v>
      </c>
      <c r="E32" s="36">
        <v>235</v>
      </c>
      <c r="F32" s="36">
        <v>7</v>
      </c>
      <c r="G32" s="36">
        <v>37.8</v>
      </c>
      <c r="H32" s="36">
        <v>1952</v>
      </c>
    </row>
    <row r="33" ht="25.75" spans="1:8">
      <c r="A33" s="34" t="s">
        <v>482</v>
      </c>
      <c r="B33" s="35" t="s">
        <v>430</v>
      </c>
      <c r="C33" s="36" t="s">
        <v>436</v>
      </c>
      <c r="D33" s="36" t="s">
        <v>420</v>
      </c>
      <c r="E33" s="36">
        <v>55</v>
      </c>
      <c r="F33" s="36">
        <v>5</v>
      </c>
      <c r="G33" s="36">
        <v>18</v>
      </c>
      <c r="H33" s="36">
        <v>2007</v>
      </c>
    </row>
    <row r="34" ht="25.75" spans="1:8">
      <c r="A34" s="34" t="s">
        <v>483</v>
      </c>
      <c r="B34" s="35" t="s">
        <v>484</v>
      </c>
      <c r="C34" s="36" t="s">
        <v>484</v>
      </c>
      <c r="D34" s="36" t="s">
        <v>412</v>
      </c>
      <c r="E34" s="36">
        <v>6</v>
      </c>
      <c r="F34" s="36">
        <v>2</v>
      </c>
      <c r="G34" s="36">
        <v>36.58</v>
      </c>
      <c r="H34" s="36" t="s">
        <v>485</v>
      </c>
    </row>
    <row r="35" ht="25.75" spans="1:8">
      <c r="A35" s="34" t="s">
        <v>486</v>
      </c>
      <c r="B35" s="35" t="s">
        <v>484</v>
      </c>
      <c r="C35" s="36" t="s">
        <v>484</v>
      </c>
      <c r="D35" s="36" t="s">
        <v>412</v>
      </c>
      <c r="E35" s="36">
        <v>4</v>
      </c>
      <c r="F35" s="36">
        <v>1</v>
      </c>
      <c r="G35" s="36">
        <v>22.86</v>
      </c>
      <c r="H35" s="36">
        <v>1947</v>
      </c>
    </row>
    <row r="36" ht="25.75" spans="1:8">
      <c r="A36" s="34" t="s">
        <v>487</v>
      </c>
      <c r="B36" s="35" t="s">
        <v>488</v>
      </c>
      <c r="C36" s="36" t="s">
        <v>488</v>
      </c>
      <c r="D36" s="36" t="s">
        <v>412</v>
      </c>
      <c r="E36" s="36">
        <v>523</v>
      </c>
      <c r="F36" s="36">
        <v>3</v>
      </c>
      <c r="G36" s="36">
        <v>82.3</v>
      </c>
      <c r="H36" s="36">
        <v>1978</v>
      </c>
    </row>
    <row r="37" ht="25.75" spans="1:8">
      <c r="A37" s="34" t="s">
        <v>489</v>
      </c>
      <c r="B37" s="35" t="s">
        <v>488</v>
      </c>
      <c r="C37" s="36" t="s">
        <v>488</v>
      </c>
      <c r="D37" s="36" t="s">
        <v>412</v>
      </c>
      <c r="E37" s="37">
        <v>1026</v>
      </c>
      <c r="F37" s="36">
        <v>4</v>
      </c>
      <c r="G37" s="36">
        <v>143.57</v>
      </c>
      <c r="H37" s="36">
        <v>1969</v>
      </c>
    </row>
    <row r="38" ht="25.75" spans="1:8">
      <c r="A38" s="34" t="s">
        <v>490</v>
      </c>
      <c r="B38" s="35" t="s">
        <v>488</v>
      </c>
      <c r="C38" s="36" t="s">
        <v>488</v>
      </c>
      <c r="D38" s="36" t="s">
        <v>420</v>
      </c>
      <c r="E38" s="36">
        <v>785</v>
      </c>
      <c r="F38" s="36">
        <v>4</v>
      </c>
      <c r="G38" s="36">
        <v>120.55</v>
      </c>
      <c r="H38" s="36">
        <v>1969</v>
      </c>
    </row>
    <row r="39" ht="25.75" spans="1:8">
      <c r="A39" s="34" t="s">
        <v>491</v>
      </c>
      <c r="B39" s="35" t="s">
        <v>430</v>
      </c>
      <c r="C39" s="36" t="s">
        <v>436</v>
      </c>
      <c r="D39" s="36" t="s">
        <v>412</v>
      </c>
      <c r="E39" s="36">
        <v>216</v>
      </c>
      <c r="F39" s="36">
        <v>8</v>
      </c>
      <c r="G39" s="36">
        <v>40.54</v>
      </c>
      <c r="H39" s="36" t="s">
        <v>492</v>
      </c>
    </row>
    <row r="40" ht="25.75" spans="1:8">
      <c r="A40" s="34" t="s">
        <v>493</v>
      </c>
      <c r="B40" s="35" t="s">
        <v>494</v>
      </c>
      <c r="C40" s="36" t="s">
        <v>431</v>
      </c>
      <c r="D40" s="36" t="s">
        <v>412</v>
      </c>
      <c r="E40" s="36">
        <v>131</v>
      </c>
      <c r="F40" s="36">
        <v>4</v>
      </c>
      <c r="G40" s="36">
        <v>22.26</v>
      </c>
      <c r="H40" s="36" t="s">
        <v>495</v>
      </c>
    </row>
    <row r="41" ht="25.75" spans="1:8">
      <c r="A41" s="34" t="s">
        <v>496</v>
      </c>
      <c r="B41" s="35" t="s">
        <v>496</v>
      </c>
      <c r="C41" s="36" t="s">
        <v>496</v>
      </c>
      <c r="D41" s="36" t="s">
        <v>412</v>
      </c>
      <c r="E41" s="36">
        <v>385</v>
      </c>
      <c r="F41" s="36">
        <v>3</v>
      </c>
      <c r="G41" s="36">
        <v>67.6</v>
      </c>
      <c r="H41" s="36" t="s">
        <v>497</v>
      </c>
    </row>
    <row r="42" ht="25.75" spans="1:8">
      <c r="A42" s="34" t="s">
        <v>498</v>
      </c>
      <c r="B42" s="35" t="s">
        <v>494</v>
      </c>
      <c r="C42" s="36" t="s">
        <v>431</v>
      </c>
      <c r="D42" s="36" t="s">
        <v>412</v>
      </c>
      <c r="E42" s="36">
        <v>61</v>
      </c>
      <c r="F42" s="36">
        <v>4</v>
      </c>
      <c r="G42" s="36">
        <v>20.43</v>
      </c>
      <c r="H42" s="36" t="s">
        <v>499</v>
      </c>
    </row>
    <row r="43" ht="25.75" spans="1:8">
      <c r="A43" s="34" t="s">
        <v>500</v>
      </c>
      <c r="B43" s="35" t="s">
        <v>494</v>
      </c>
      <c r="C43" s="36" t="s">
        <v>431</v>
      </c>
      <c r="D43" s="36" t="s">
        <v>420</v>
      </c>
      <c r="E43" s="36">
        <v>61</v>
      </c>
      <c r="F43" s="36">
        <v>4</v>
      </c>
      <c r="G43" s="36">
        <v>20.73</v>
      </c>
      <c r="H43" s="36" t="s">
        <v>501</v>
      </c>
    </row>
    <row r="44" ht="25.75" spans="1:8">
      <c r="A44" s="34" t="s">
        <v>502</v>
      </c>
      <c r="B44" s="35" t="s">
        <v>415</v>
      </c>
      <c r="C44" s="36" t="s">
        <v>415</v>
      </c>
      <c r="D44" s="36" t="s">
        <v>420</v>
      </c>
      <c r="E44" s="36">
        <v>204</v>
      </c>
      <c r="F44" s="36">
        <v>6</v>
      </c>
      <c r="G44" s="36">
        <v>32.92</v>
      </c>
      <c r="H44" s="36" t="s">
        <v>503</v>
      </c>
    </row>
    <row r="45" ht="38.25" spans="1:8">
      <c r="A45" s="34" t="s">
        <v>504</v>
      </c>
      <c r="B45" s="35" t="s">
        <v>415</v>
      </c>
      <c r="C45" s="36" t="s">
        <v>415</v>
      </c>
      <c r="D45" s="36" t="s">
        <v>412</v>
      </c>
      <c r="E45" s="36">
        <v>76</v>
      </c>
      <c r="F45" s="36">
        <v>6</v>
      </c>
      <c r="G45" s="36">
        <v>22.69</v>
      </c>
      <c r="H45" s="36" t="s">
        <v>439</v>
      </c>
    </row>
    <row r="46" ht="38.25" spans="1:8">
      <c r="A46" s="34" t="s">
        <v>505</v>
      </c>
      <c r="B46" s="35" t="s">
        <v>494</v>
      </c>
      <c r="C46" s="36" t="s">
        <v>431</v>
      </c>
      <c r="D46" s="36" t="s">
        <v>412</v>
      </c>
      <c r="E46" s="36">
        <v>109</v>
      </c>
      <c r="F46" s="36">
        <v>6</v>
      </c>
      <c r="G46" s="36">
        <v>25.9</v>
      </c>
      <c r="H46" s="36" t="s">
        <v>506</v>
      </c>
    </row>
    <row r="47" ht="25.75" spans="1:8">
      <c r="A47" s="34" t="s">
        <v>507</v>
      </c>
      <c r="B47" s="35" t="s">
        <v>494</v>
      </c>
      <c r="C47" s="36" t="s">
        <v>431</v>
      </c>
      <c r="D47" s="36" t="s">
        <v>412</v>
      </c>
      <c r="E47" s="36">
        <v>176</v>
      </c>
      <c r="F47" s="36">
        <v>4</v>
      </c>
      <c r="G47" s="36">
        <v>26.22</v>
      </c>
      <c r="H47" s="36" t="s">
        <v>508</v>
      </c>
    </row>
    <row r="48" ht="25.75" spans="1:8">
      <c r="A48" s="34" t="s">
        <v>509</v>
      </c>
      <c r="B48" s="35" t="s">
        <v>430</v>
      </c>
      <c r="C48" s="36" t="s">
        <v>436</v>
      </c>
      <c r="D48" s="36" t="s">
        <v>412</v>
      </c>
      <c r="E48" s="36">
        <v>104</v>
      </c>
      <c r="F48" s="36">
        <v>5</v>
      </c>
      <c r="G48" s="36">
        <v>20.12</v>
      </c>
      <c r="H48" s="36" t="s">
        <v>510</v>
      </c>
    </row>
    <row r="49" ht="38.25" spans="1:8">
      <c r="A49" s="34" t="s">
        <v>511</v>
      </c>
      <c r="B49" s="35" t="s">
        <v>450</v>
      </c>
      <c r="C49" s="36" t="s">
        <v>450</v>
      </c>
      <c r="D49" s="36" t="s">
        <v>412</v>
      </c>
      <c r="E49" s="37">
        <v>1326</v>
      </c>
      <c r="F49" s="36">
        <v>6</v>
      </c>
      <c r="G49" s="36">
        <v>94.19</v>
      </c>
      <c r="H49" s="36" t="s">
        <v>512</v>
      </c>
    </row>
    <row r="50" ht="38.25" spans="1:8">
      <c r="A50" s="34" t="s">
        <v>513</v>
      </c>
      <c r="B50" s="35" t="s">
        <v>410</v>
      </c>
      <c r="C50" s="36" t="s">
        <v>513</v>
      </c>
      <c r="D50" s="36" t="s">
        <v>412</v>
      </c>
      <c r="E50" s="36">
        <v>54</v>
      </c>
      <c r="F50" s="36">
        <v>6</v>
      </c>
      <c r="G50" s="36">
        <v>7.93</v>
      </c>
      <c r="H50" s="36" t="s">
        <v>514</v>
      </c>
    </row>
    <row r="51" ht="25.75" spans="1:8">
      <c r="A51" s="34" t="s">
        <v>515</v>
      </c>
      <c r="B51" s="35" t="s">
        <v>418</v>
      </c>
      <c r="C51" s="36" t="s">
        <v>456</v>
      </c>
      <c r="D51" s="36" t="s">
        <v>420</v>
      </c>
      <c r="E51" s="37">
        <v>5616</v>
      </c>
      <c r="F51" s="36">
        <v>16</v>
      </c>
      <c r="G51" s="36">
        <v>137.16</v>
      </c>
      <c r="H51" s="36" t="s">
        <v>516</v>
      </c>
    </row>
    <row r="52" ht="38.25" spans="1:8">
      <c r="A52" s="34" t="s">
        <v>517</v>
      </c>
      <c r="B52" s="35" t="s">
        <v>415</v>
      </c>
      <c r="C52" s="36" t="s">
        <v>415</v>
      </c>
      <c r="D52" s="36" t="s">
        <v>412</v>
      </c>
      <c r="E52" s="36">
        <v>230</v>
      </c>
      <c r="F52" s="36">
        <v>3</v>
      </c>
      <c r="G52" s="36">
        <v>24.3</v>
      </c>
      <c r="H52" s="36">
        <v>2004</v>
      </c>
    </row>
    <row r="53" ht="25.75" spans="1:8">
      <c r="A53" s="38" t="s">
        <v>518</v>
      </c>
      <c r="B53" s="35" t="s">
        <v>519</v>
      </c>
      <c r="C53" s="36" t="s">
        <v>519</v>
      </c>
      <c r="D53" s="36" t="s">
        <v>412</v>
      </c>
      <c r="E53" s="36">
        <v>270</v>
      </c>
      <c r="F53" s="36">
        <v>2</v>
      </c>
      <c r="G53" s="36">
        <v>61.5</v>
      </c>
      <c r="H53" s="36">
        <v>2015</v>
      </c>
    </row>
    <row r="54" ht="25.75" spans="1:8">
      <c r="A54" s="38" t="s">
        <v>520</v>
      </c>
      <c r="B54" s="35" t="s">
        <v>519</v>
      </c>
      <c r="C54" s="36" t="s">
        <v>519</v>
      </c>
      <c r="D54" s="36" t="s">
        <v>420</v>
      </c>
      <c r="E54" s="36">
        <v>640</v>
      </c>
      <c r="F54" s="36">
        <v>2</v>
      </c>
      <c r="G54" s="36">
        <v>156</v>
      </c>
      <c r="H54" s="36">
        <v>2014</v>
      </c>
    </row>
    <row r="55" ht="25.75" spans="1:8">
      <c r="A55" s="38" t="s">
        <v>521</v>
      </c>
      <c r="B55" s="35" t="s">
        <v>519</v>
      </c>
      <c r="C55" s="36" t="s">
        <v>519</v>
      </c>
      <c r="D55" s="36" t="s">
        <v>420</v>
      </c>
      <c r="E55" s="36">
        <v>395</v>
      </c>
      <c r="F55" s="36">
        <v>2</v>
      </c>
      <c r="G55" s="36">
        <v>119</v>
      </c>
      <c r="H55" s="36">
        <v>2017</v>
      </c>
    </row>
    <row r="56" ht="25.75" spans="1:8">
      <c r="A56" s="38" t="s">
        <v>522</v>
      </c>
      <c r="B56" s="35" t="s">
        <v>519</v>
      </c>
      <c r="C56" s="36" t="s">
        <v>519</v>
      </c>
      <c r="D56" s="36" t="s">
        <v>420</v>
      </c>
      <c r="E56" s="36">
        <v>245</v>
      </c>
      <c r="F56" s="36">
        <v>2</v>
      </c>
      <c r="G56" s="36" t="s">
        <v>523</v>
      </c>
      <c r="H56" s="36">
        <v>2022</v>
      </c>
    </row>
    <row r="57" ht="38.25" spans="1:8">
      <c r="A57" s="34" t="s">
        <v>524</v>
      </c>
      <c r="B57" s="35" t="s">
        <v>525</v>
      </c>
      <c r="C57" s="36" t="s">
        <v>525</v>
      </c>
      <c r="D57" s="36" t="s">
        <v>420</v>
      </c>
      <c r="E57" s="36">
        <v>882</v>
      </c>
      <c r="F57" s="36">
        <v>2</v>
      </c>
      <c r="G57" s="36">
        <v>330</v>
      </c>
      <c r="H57" s="36">
        <v>2003</v>
      </c>
    </row>
    <row r="58" ht="25.75" spans="1:8">
      <c r="A58" s="38" t="s">
        <v>526</v>
      </c>
      <c r="B58" s="35" t="s">
        <v>418</v>
      </c>
      <c r="C58" s="36" t="s">
        <v>419</v>
      </c>
      <c r="D58" s="36" t="s">
        <v>412</v>
      </c>
      <c r="E58" s="36">
        <v>150</v>
      </c>
      <c r="F58" s="36">
        <v>3</v>
      </c>
      <c r="G58" s="36" t="s">
        <v>527</v>
      </c>
      <c r="H58" s="36">
        <v>2013</v>
      </c>
    </row>
    <row r="59" ht="25.75" spans="1:8">
      <c r="A59" s="34" t="s">
        <v>528</v>
      </c>
      <c r="B59" s="35" t="s">
        <v>529</v>
      </c>
      <c r="C59" s="36" t="s">
        <v>529</v>
      </c>
      <c r="D59" s="36" t="s">
        <v>412</v>
      </c>
      <c r="E59" s="36">
        <v>22</v>
      </c>
      <c r="F59" s="36">
        <v>4</v>
      </c>
      <c r="G59" s="36">
        <v>124.97</v>
      </c>
      <c r="H59" s="36" t="s">
        <v>530</v>
      </c>
    </row>
    <row r="60" ht="25.75" spans="1:8">
      <c r="A60" s="34" t="s">
        <v>531</v>
      </c>
      <c r="B60" s="35" t="s">
        <v>415</v>
      </c>
      <c r="C60" s="36" t="s">
        <v>415</v>
      </c>
      <c r="D60" s="36" t="s">
        <v>412</v>
      </c>
      <c r="E60" s="36">
        <v>200</v>
      </c>
      <c r="F60" s="36">
        <v>8</v>
      </c>
      <c r="G60" s="36">
        <v>44.2</v>
      </c>
      <c r="H60" s="36" t="s">
        <v>532</v>
      </c>
    </row>
    <row r="61" ht="25.75" spans="1:8">
      <c r="A61" s="34" t="s">
        <v>533</v>
      </c>
      <c r="B61" s="35" t="s">
        <v>415</v>
      </c>
      <c r="C61" s="36" t="s">
        <v>415</v>
      </c>
      <c r="D61" s="36" t="s">
        <v>412</v>
      </c>
      <c r="E61" s="36">
        <v>194</v>
      </c>
      <c r="F61" s="36">
        <v>3</v>
      </c>
      <c r="G61" s="36">
        <v>44.2</v>
      </c>
      <c r="H61" s="36" t="s">
        <v>534</v>
      </c>
    </row>
    <row r="62" ht="25.75" spans="1:8">
      <c r="A62" s="34" t="s">
        <v>535</v>
      </c>
      <c r="B62" s="35" t="s">
        <v>450</v>
      </c>
      <c r="C62" s="36" t="s">
        <v>535</v>
      </c>
      <c r="D62" s="36" t="s">
        <v>420</v>
      </c>
      <c r="E62" s="36">
        <v>526</v>
      </c>
      <c r="F62" s="36">
        <v>2</v>
      </c>
      <c r="G62" s="36">
        <v>152</v>
      </c>
      <c r="H62" s="36">
        <v>2005</v>
      </c>
    </row>
    <row r="63" ht="25" spans="1:8">
      <c r="A63" s="39" t="s">
        <v>536</v>
      </c>
      <c r="B63" s="40" t="s">
        <v>415</v>
      </c>
      <c r="C63" s="41" t="s">
        <v>415</v>
      </c>
      <c r="D63" s="41" t="s">
        <v>412</v>
      </c>
      <c r="E63" s="41">
        <v>302</v>
      </c>
      <c r="F63" s="41">
        <v>6</v>
      </c>
      <c r="G63" s="41">
        <v>48.47</v>
      </c>
      <c r="H63" s="41"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8" t="s">
        <v>4</v>
      </c>
      <c r="B1" s="28" t="s">
        <v>538</v>
      </c>
      <c r="C1" s="28" t="s">
        <v>539</v>
      </c>
      <c r="D1" s="28" t="s">
        <v>540</v>
      </c>
      <c r="E1" s="28" t="s">
        <v>541</v>
      </c>
      <c r="F1" s="28" t="s">
        <v>542</v>
      </c>
      <c r="G1" s="28" t="s">
        <v>543</v>
      </c>
      <c r="H1" s="28" t="s">
        <v>544</v>
      </c>
      <c r="I1" s="28" t="s">
        <v>545</v>
      </c>
      <c r="J1" s="28" t="s">
        <v>546</v>
      </c>
    </row>
    <row r="2" ht="14.5" spans="1:10">
      <c r="A2" s="28" t="s">
        <v>547</v>
      </c>
      <c r="B2" s="28">
        <v>13089.2</v>
      </c>
      <c r="C2" s="29">
        <v>9201.2</v>
      </c>
      <c r="D2" s="28">
        <v>10802.28</v>
      </c>
      <c r="E2" s="28">
        <v>5473.311</v>
      </c>
      <c r="F2" s="28">
        <v>406.43</v>
      </c>
      <c r="G2" s="28">
        <v>2649.23</v>
      </c>
      <c r="H2" s="28">
        <v>9.75</v>
      </c>
      <c r="I2" s="28">
        <v>24.2</v>
      </c>
      <c r="J2" s="28">
        <v>41655.601</v>
      </c>
    </row>
    <row r="3" ht="14.5" spans="1:10">
      <c r="A3" s="28" t="s">
        <v>548</v>
      </c>
      <c r="B3" s="30">
        <v>0.3142</v>
      </c>
      <c r="C3" s="31">
        <v>0.2209</v>
      </c>
      <c r="D3" s="30">
        <v>0.2593</v>
      </c>
      <c r="E3" s="30">
        <v>0.1314</v>
      </c>
      <c r="F3" s="30">
        <v>0.0098</v>
      </c>
      <c r="G3" s="30">
        <v>0.0636</v>
      </c>
      <c r="H3" s="30">
        <v>0.0002</v>
      </c>
      <c r="I3" s="28" t="s">
        <v>549</v>
      </c>
      <c r="J3" s="2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15</vt:i4>
      </vt:variant>
    </vt:vector>
  </HeadingPairs>
  <TitlesOfParts>
    <vt:vector size="15"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lpstr>CO2PRICE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2025-02-27T00:45:03Z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1033-12.2.0.19805</vt:lpwstr>
  </property>
</Properties>
</file>